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apotheek\Hilco Farmaconsult\VZA\kwaliteitshandboek maeia\organisatie werkgroepen\werkgroep productie\"/>
    </mc:Choice>
  </mc:AlternateContent>
  <xr:revisionPtr revIDLastSave="0" documentId="13_ncr:1_{CCD35AB8-9809-49AD-8287-2DB3F8AE58A5}" xr6:coauthVersionLast="47" xr6:coauthVersionMax="47" xr10:uidLastSave="{00000000-0000-0000-0000-000000000000}"/>
  <bookViews>
    <workbookView xWindow="-28920" yWindow="-120" windowWidth="29040" windowHeight="15840" tabRatio="526" firstSheet="1" activeTab="4" xr2:uid="{00000000-000D-0000-FFFF-FFFF00000000}"/>
  </bookViews>
  <sheets>
    <sheet name="algemene inleiding" sheetId="46" r:id="rId1"/>
    <sheet name="handleiding" sheetId="52" r:id="rId2"/>
    <sheet name="expertenteam" sheetId="51" r:id="rId3"/>
    <sheet name="inleiding ..... " sheetId="48" r:id="rId4"/>
    <sheet name="inhoudstafel" sheetId="47" r:id="rId5"/>
    <sheet name="proces productie" sheetId="42" r:id="rId6"/>
    <sheet name="rapport" sheetId="43" r:id="rId7"/>
    <sheet name="actiepunten auditee" sheetId="50" r:id="rId8"/>
    <sheet name="Mapping" sheetId="38" r:id="rId9"/>
  </sheets>
  <definedNames>
    <definedName name="_xlnm._FilterDatabase" localSheetId="5" hidden="1">'proces productie'!$A$6:$WVQ$794</definedName>
    <definedName name="_xlnm.Print_Area" localSheetId="5">'proces productie'!$A$2:$T$709</definedName>
    <definedName name="_xlnm.Print_Area" localSheetId="6">rapport!$A$1:$D$128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7" i="43" l="1"/>
  <c r="A47" i="43"/>
  <c r="B46" i="43"/>
  <c r="A46" i="43"/>
  <c r="B45" i="43"/>
  <c r="A45" i="43"/>
  <c r="B44" i="43"/>
  <c r="A44" i="43"/>
  <c r="B43" i="43"/>
  <c r="A43" i="43"/>
  <c r="B42" i="43"/>
  <c r="A42" i="43"/>
  <c r="B41" i="43"/>
  <c r="A41" i="43"/>
  <c r="B40" i="43"/>
  <c r="A40" i="43"/>
  <c r="B39" i="43"/>
  <c r="A39" i="43"/>
  <c r="B38" i="43"/>
  <c r="A38" i="43"/>
  <c r="G628" i="42"/>
  <c r="G618" i="42"/>
  <c r="G592" i="42"/>
  <c r="G696" i="42"/>
  <c r="G676" i="42"/>
  <c r="G637" i="42"/>
  <c r="N705" i="42"/>
  <c r="K705" i="42"/>
  <c r="M705" i="42" s="1"/>
  <c r="N704" i="42"/>
  <c r="K704" i="42"/>
  <c r="M704" i="42" s="1"/>
  <c r="N703" i="42"/>
  <c r="K703" i="42"/>
  <c r="M703" i="42" s="1"/>
  <c r="N702" i="42"/>
  <c r="K702" i="42"/>
  <c r="M702" i="42" s="1"/>
  <c r="N701" i="42"/>
  <c r="K701" i="42"/>
  <c r="M701" i="42" s="1"/>
  <c r="N700" i="42"/>
  <c r="K700" i="42"/>
  <c r="M700" i="42" s="1"/>
  <c r="N699" i="42"/>
  <c r="K699" i="42"/>
  <c r="M699" i="42" s="1"/>
  <c r="N698" i="42"/>
  <c r="K698" i="42"/>
  <c r="M698" i="42" s="1"/>
  <c r="N685" i="42"/>
  <c r="K685" i="42"/>
  <c r="M685" i="42" s="1"/>
  <c r="N672" i="42"/>
  <c r="K672" i="42"/>
  <c r="M672" i="42" s="1"/>
  <c r="N671" i="42"/>
  <c r="K671" i="42"/>
  <c r="M671" i="42" s="1"/>
  <c r="N670" i="42"/>
  <c r="K670" i="42"/>
  <c r="M670" i="42" s="1"/>
  <c r="N669" i="42"/>
  <c r="K669" i="42"/>
  <c r="M669" i="42" s="1"/>
  <c r="N668" i="42"/>
  <c r="K668" i="42"/>
  <c r="M668" i="42" s="1"/>
  <c r="N667" i="42"/>
  <c r="K667" i="42"/>
  <c r="M667" i="42" s="1"/>
  <c r="N666" i="42"/>
  <c r="K666" i="42"/>
  <c r="M666" i="42" s="1"/>
  <c r="N665" i="42"/>
  <c r="K665" i="42"/>
  <c r="M665" i="42" s="1"/>
  <c r="N664" i="42"/>
  <c r="K664" i="42"/>
  <c r="M664" i="42" s="1"/>
  <c r="N663" i="42"/>
  <c r="K663" i="42"/>
  <c r="M663" i="42" s="1"/>
  <c r="N662" i="42"/>
  <c r="K662" i="42"/>
  <c r="M662" i="42" s="1"/>
  <c r="N661" i="42"/>
  <c r="K661" i="42"/>
  <c r="M661" i="42" s="1"/>
  <c r="N660" i="42"/>
  <c r="K660" i="42"/>
  <c r="M660" i="42" s="1"/>
  <c r="N659" i="42"/>
  <c r="K659" i="42"/>
  <c r="M659" i="42" s="1"/>
  <c r="N658" i="42"/>
  <c r="K658" i="42"/>
  <c r="M658" i="42" s="1"/>
  <c r="N657" i="42"/>
  <c r="K657" i="42"/>
  <c r="M657" i="42" s="1"/>
  <c r="N656" i="42"/>
  <c r="K656" i="42"/>
  <c r="M656" i="42" s="1"/>
  <c r="N655" i="42"/>
  <c r="K655" i="42"/>
  <c r="M655" i="42" s="1"/>
  <c r="N654" i="42"/>
  <c r="K654" i="42"/>
  <c r="M654" i="42" s="1"/>
  <c r="N653" i="42"/>
  <c r="K653" i="42"/>
  <c r="M653" i="42" s="1"/>
  <c r="N652" i="42"/>
  <c r="K652" i="42"/>
  <c r="M652" i="42" s="1"/>
  <c r="N651" i="42"/>
  <c r="K651" i="42"/>
  <c r="M651" i="42" s="1"/>
  <c r="N650" i="42"/>
  <c r="K650" i="42"/>
  <c r="M650" i="42" s="1"/>
  <c r="N649" i="42"/>
  <c r="K649" i="42"/>
  <c r="M649" i="42" s="1"/>
  <c r="N648" i="42"/>
  <c r="K648" i="42"/>
  <c r="M648" i="42" s="1"/>
  <c r="N647" i="42"/>
  <c r="K647" i="42"/>
  <c r="M647" i="42" s="1"/>
  <c r="N646" i="42"/>
  <c r="K646" i="42"/>
  <c r="M646" i="42" s="1"/>
  <c r="N645" i="42"/>
  <c r="K645" i="42"/>
  <c r="M645" i="42" s="1"/>
  <c r="N644" i="42"/>
  <c r="K644" i="42"/>
  <c r="M644" i="42" s="1"/>
  <c r="N643" i="42"/>
  <c r="K643" i="42"/>
  <c r="M643" i="42" s="1"/>
  <c r="N642" i="42"/>
  <c r="K642" i="42"/>
  <c r="M642" i="42" s="1"/>
  <c r="N641" i="42"/>
  <c r="K641" i="42"/>
  <c r="M641" i="42" s="1"/>
  <c r="N640" i="42"/>
  <c r="K640" i="42"/>
  <c r="M640" i="42" s="1"/>
  <c r="N688" i="42"/>
  <c r="K688" i="42"/>
  <c r="M688" i="42" s="1"/>
  <c r="N687" i="42"/>
  <c r="K687" i="42"/>
  <c r="M687" i="42" s="1"/>
  <c r="N686" i="42"/>
  <c r="K686" i="42"/>
  <c r="M686" i="42" s="1"/>
  <c r="N689" i="42"/>
  <c r="K689" i="42"/>
  <c r="M689" i="42" s="1"/>
  <c r="N683" i="42"/>
  <c r="K683" i="42"/>
  <c r="M683" i="42" s="1"/>
  <c r="N577" i="42"/>
  <c r="K577" i="42"/>
  <c r="M577" i="42" s="1"/>
  <c r="N576" i="42"/>
  <c r="K576" i="42"/>
  <c r="M576" i="42" s="1"/>
  <c r="N575" i="42"/>
  <c r="K575" i="42"/>
  <c r="M575" i="42" s="1"/>
  <c r="N574" i="42"/>
  <c r="K574" i="42"/>
  <c r="M574" i="42" s="1"/>
  <c r="N573" i="42"/>
  <c r="K573" i="42"/>
  <c r="M573" i="42" s="1"/>
  <c r="N572" i="42"/>
  <c r="K572" i="42"/>
  <c r="M572" i="42" s="1"/>
  <c r="N571" i="42"/>
  <c r="K571" i="42"/>
  <c r="M571" i="42" s="1"/>
  <c r="N570" i="42"/>
  <c r="K570" i="42"/>
  <c r="M570" i="42" s="1"/>
  <c r="N569" i="42"/>
  <c r="K569" i="42"/>
  <c r="M569" i="42" s="1"/>
  <c r="N579" i="42"/>
  <c r="K579" i="42"/>
  <c r="M579" i="42" s="1"/>
  <c r="N578" i="42"/>
  <c r="K578" i="42"/>
  <c r="M578" i="42" s="1"/>
  <c r="N581" i="42"/>
  <c r="K581" i="42"/>
  <c r="M581" i="42" s="1"/>
  <c r="N580" i="42"/>
  <c r="K580" i="42"/>
  <c r="M580" i="42" s="1"/>
  <c r="N568" i="42"/>
  <c r="K568" i="42"/>
  <c r="M568" i="42" s="1"/>
  <c r="G565" i="42"/>
  <c r="N609" i="42"/>
  <c r="K609" i="42"/>
  <c r="M609" i="42" s="1"/>
  <c r="N608" i="42"/>
  <c r="K608" i="42"/>
  <c r="M608" i="42" s="1"/>
  <c r="N607" i="42"/>
  <c r="K607" i="42"/>
  <c r="M607" i="42" s="1"/>
  <c r="G582" i="42"/>
  <c r="N636" i="42"/>
  <c r="K636" i="42"/>
  <c r="M636" i="42" s="1"/>
  <c r="N635" i="42"/>
  <c r="K635" i="42"/>
  <c r="M635" i="42" s="1"/>
  <c r="N634" i="42"/>
  <c r="K634" i="42"/>
  <c r="M634" i="42" s="1"/>
  <c r="N633" i="42"/>
  <c r="K633" i="42"/>
  <c r="M633" i="42" s="1"/>
  <c r="N632" i="42"/>
  <c r="K632" i="42"/>
  <c r="M632" i="42" s="1"/>
  <c r="N631" i="42"/>
  <c r="K631" i="42"/>
  <c r="M631" i="42" s="1"/>
  <c r="N630" i="42"/>
  <c r="K630" i="42"/>
  <c r="M630" i="42" s="1"/>
  <c r="N629" i="42"/>
  <c r="K629" i="42"/>
  <c r="M629" i="42" s="1"/>
  <c r="N627" i="42"/>
  <c r="K627" i="42"/>
  <c r="L627" i="42" s="1"/>
  <c r="N626" i="42"/>
  <c r="K626" i="42"/>
  <c r="L626" i="42" s="1"/>
  <c r="N625" i="42"/>
  <c r="K625" i="42"/>
  <c r="L625" i="42" s="1"/>
  <c r="N624" i="42"/>
  <c r="K624" i="42"/>
  <c r="L624" i="42" s="1"/>
  <c r="N623" i="42"/>
  <c r="K623" i="42"/>
  <c r="L623" i="42" s="1"/>
  <c r="N622" i="42"/>
  <c r="K622" i="42"/>
  <c r="L622" i="42" s="1"/>
  <c r="N621" i="42"/>
  <c r="K621" i="42"/>
  <c r="L621" i="42" s="1"/>
  <c r="N620" i="42"/>
  <c r="K620" i="42"/>
  <c r="L620" i="42" s="1"/>
  <c r="N619" i="42"/>
  <c r="K619" i="42"/>
  <c r="L619" i="42" s="1"/>
  <c r="N614" i="42"/>
  <c r="K614" i="42"/>
  <c r="M614" i="42" s="1"/>
  <c r="N613" i="42"/>
  <c r="K613" i="42"/>
  <c r="M613" i="42" s="1"/>
  <c r="N612" i="42"/>
  <c r="K612" i="42"/>
  <c r="M612" i="42" s="1"/>
  <c r="N611" i="42"/>
  <c r="K611" i="42"/>
  <c r="M611" i="42" s="1"/>
  <c r="N610" i="42"/>
  <c r="K610" i="42"/>
  <c r="M610" i="42" s="1"/>
  <c r="N606" i="42"/>
  <c r="K606" i="42"/>
  <c r="M606" i="42" s="1"/>
  <c r="N605" i="42"/>
  <c r="K605" i="42"/>
  <c r="M605" i="42" s="1"/>
  <c r="N604" i="42"/>
  <c r="K604" i="42"/>
  <c r="M604" i="42" s="1"/>
  <c r="N603" i="42"/>
  <c r="K603" i="42"/>
  <c r="M603" i="42" s="1"/>
  <c r="N602" i="42"/>
  <c r="K602" i="42"/>
  <c r="M602" i="42" s="1"/>
  <c r="N601" i="42"/>
  <c r="K601" i="42"/>
  <c r="M601" i="42" s="1"/>
  <c r="N600" i="42"/>
  <c r="K600" i="42"/>
  <c r="M600" i="42" s="1"/>
  <c r="N599" i="42"/>
  <c r="K599" i="42"/>
  <c r="M599" i="42" s="1"/>
  <c r="N598" i="42"/>
  <c r="K598" i="42"/>
  <c r="M598" i="42" s="1"/>
  <c r="N597" i="42"/>
  <c r="K597" i="42"/>
  <c r="M597" i="42" s="1"/>
  <c r="N596" i="42"/>
  <c r="K596" i="42"/>
  <c r="M596" i="42" s="1"/>
  <c r="N595" i="42"/>
  <c r="K595" i="42"/>
  <c r="M595" i="42" s="1"/>
  <c r="B37" i="43"/>
  <c r="A37" i="43"/>
  <c r="B36" i="43"/>
  <c r="A36" i="43"/>
  <c r="B35" i="43"/>
  <c r="A35" i="43"/>
  <c r="A34" i="43"/>
  <c r="B34" i="43"/>
  <c r="G543" i="42"/>
  <c r="G530" i="42"/>
  <c r="G494" i="42"/>
  <c r="N591" i="42"/>
  <c r="K591" i="42"/>
  <c r="M591" i="42" s="1"/>
  <c r="N590" i="42"/>
  <c r="K590" i="42"/>
  <c r="M590" i="42" s="1"/>
  <c r="N589" i="42"/>
  <c r="K589" i="42"/>
  <c r="M589" i="42" s="1"/>
  <c r="N588" i="42"/>
  <c r="K588" i="42"/>
  <c r="M588" i="42" s="1"/>
  <c r="N587" i="42"/>
  <c r="K587" i="42"/>
  <c r="M587" i="42" s="1"/>
  <c r="N586" i="42"/>
  <c r="K586" i="42"/>
  <c r="M586" i="42" s="1"/>
  <c r="N585" i="42"/>
  <c r="K585" i="42"/>
  <c r="M585" i="42" s="1"/>
  <c r="N564" i="42"/>
  <c r="K564" i="42"/>
  <c r="M564" i="42" s="1"/>
  <c r="N563" i="42"/>
  <c r="K563" i="42"/>
  <c r="M563" i="42" s="1"/>
  <c r="N562" i="42"/>
  <c r="K562" i="42"/>
  <c r="M562" i="42" s="1"/>
  <c r="N553" i="42"/>
  <c r="K553" i="42"/>
  <c r="M553" i="42" s="1"/>
  <c r="N552" i="42"/>
  <c r="K552" i="42"/>
  <c r="M552" i="42" s="1"/>
  <c r="N551" i="42"/>
  <c r="K551" i="42"/>
  <c r="M551" i="42" s="1"/>
  <c r="N550" i="42"/>
  <c r="K550" i="42"/>
  <c r="M550" i="42" s="1"/>
  <c r="N549" i="42"/>
  <c r="K549" i="42"/>
  <c r="M549" i="42" s="1"/>
  <c r="N548" i="42"/>
  <c r="K548" i="42"/>
  <c r="M548" i="42" s="1"/>
  <c r="N547" i="42"/>
  <c r="K547" i="42"/>
  <c r="M547" i="42" s="1"/>
  <c r="N546" i="42"/>
  <c r="K546" i="42"/>
  <c r="M546" i="42" s="1"/>
  <c r="N545" i="42"/>
  <c r="K545" i="42"/>
  <c r="M545" i="42" s="1"/>
  <c r="N544" i="42"/>
  <c r="K544" i="42"/>
  <c r="M544" i="42" s="1"/>
  <c r="N542" i="42"/>
  <c r="K542" i="42"/>
  <c r="M542" i="42" s="1"/>
  <c r="N541" i="42"/>
  <c r="K541" i="42"/>
  <c r="M541" i="42" s="1"/>
  <c r="N540" i="42"/>
  <c r="K540" i="42"/>
  <c r="M540" i="42" s="1"/>
  <c r="N539" i="42"/>
  <c r="K539" i="42"/>
  <c r="M539" i="42" s="1"/>
  <c r="N538" i="42"/>
  <c r="K538" i="42"/>
  <c r="M538" i="42" s="1"/>
  <c r="N537" i="42"/>
  <c r="K537" i="42"/>
  <c r="M537" i="42" s="1"/>
  <c r="N536" i="42"/>
  <c r="K536" i="42"/>
  <c r="M536" i="42" s="1"/>
  <c r="N535" i="42"/>
  <c r="K535" i="42"/>
  <c r="M535" i="42" s="1"/>
  <c r="N534" i="42"/>
  <c r="K534" i="42"/>
  <c r="M534" i="42" s="1"/>
  <c r="N533" i="42"/>
  <c r="K533" i="42"/>
  <c r="M533" i="42" s="1"/>
  <c r="N532" i="42"/>
  <c r="K532" i="42"/>
  <c r="M532" i="42" s="1"/>
  <c r="N531" i="42"/>
  <c r="K531" i="42"/>
  <c r="M531" i="42" s="1"/>
  <c r="N529" i="42"/>
  <c r="K529" i="42"/>
  <c r="L529" i="42" s="1"/>
  <c r="N528" i="42"/>
  <c r="K528" i="42"/>
  <c r="L528" i="42" s="1"/>
  <c r="N527" i="42"/>
  <c r="K527" i="42"/>
  <c r="L527" i="42" s="1"/>
  <c r="N526" i="42"/>
  <c r="K526" i="42"/>
  <c r="L526" i="42" s="1"/>
  <c r="N525" i="42"/>
  <c r="K525" i="42"/>
  <c r="L525" i="42" s="1"/>
  <c r="N524" i="42"/>
  <c r="K524" i="42"/>
  <c r="L524" i="42" s="1"/>
  <c r="N523" i="42"/>
  <c r="K523" i="42"/>
  <c r="L523" i="42" s="1"/>
  <c r="N522" i="42"/>
  <c r="K522" i="42"/>
  <c r="L522" i="42" s="1"/>
  <c r="N521" i="42"/>
  <c r="K521" i="42"/>
  <c r="L521" i="42" s="1"/>
  <c r="N520" i="42"/>
  <c r="K520" i="42"/>
  <c r="L520" i="42" s="1"/>
  <c r="N519" i="42"/>
  <c r="K519" i="42"/>
  <c r="L519" i="42" s="1"/>
  <c r="N518" i="42"/>
  <c r="K518" i="42"/>
  <c r="L518" i="42" s="1"/>
  <c r="N517" i="42"/>
  <c r="K517" i="42"/>
  <c r="L517" i="42" s="1"/>
  <c r="N516" i="42"/>
  <c r="K516" i="42"/>
  <c r="L516" i="42" s="1"/>
  <c r="N515" i="42"/>
  <c r="K515" i="42"/>
  <c r="L515" i="42" s="1"/>
  <c r="N514" i="42"/>
  <c r="K514" i="42"/>
  <c r="L514" i="42" s="1"/>
  <c r="N513" i="42"/>
  <c r="K513" i="42"/>
  <c r="L513" i="42" s="1"/>
  <c r="N512" i="42"/>
  <c r="K512" i="42"/>
  <c r="L512" i="42" s="1"/>
  <c r="N511" i="42"/>
  <c r="K511" i="42"/>
  <c r="L511" i="42" s="1"/>
  <c r="N510" i="42"/>
  <c r="K510" i="42"/>
  <c r="L510" i="42" s="1"/>
  <c r="N509" i="42"/>
  <c r="K509" i="42"/>
  <c r="L509" i="42" s="1"/>
  <c r="N508" i="42"/>
  <c r="K508" i="42"/>
  <c r="L508" i="42" s="1"/>
  <c r="N507" i="42"/>
  <c r="K507" i="42"/>
  <c r="L507" i="42" s="1"/>
  <c r="N506" i="42"/>
  <c r="K506" i="42"/>
  <c r="L506" i="42" s="1"/>
  <c r="N505" i="42"/>
  <c r="K505" i="42"/>
  <c r="L505" i="42" s="1"/>
  <c r="N504" i="42"/>
  <c r="K504" i="42"/>
  <c r="L504" i="42" s="1"/>
  <c r="N503" i="42"/>
  <c r="K503" i="42"/>
  <c r="L503" i="42" s="1"/>
  <c r="N502" i="42"/>
  <c r="K502" i="42"/>
  <c r="L502" i="42" s="1"/>
  <c r="N501" i="42"/>
  <c r="K501" i="42"/>
  <c r="L501" i="42" s="1"/>
  <c r="N500" i="42"/>
  <c r="K500" i="42"/>
  <c r="L500" i="42" s="1"/>
  <c r="N499" i="42"/>
  <c r="K499" i="42"/>
  <c r="L499" i="42" s="1"/>
  <c r="N498" i="42"/>
  <c r="K498" i="42"/>
  <c r="L498" i="42" s="1"/>
  <c r="N497" i="42"/>
  <c r="K497" i="42"/>
  <c r="L497" i="42" s="1"/>
  <c r="N496" i="42"/>
  <c r="K496" i="42"/>
  <c r="L496" i="42" s="1"/>
  <c r="N495" i="42"/>
  <c r="K495" i="42"/>
  <c r="L495" i="42" s="1"/>
  <c r="N709" i="42"/>
  <c r="K709" i="42"/>
  <c r="M709" i="42" s="1"/>
  <c r="N708" i="42"/>
  <c r="K708" i="42"/>
  <c r="M708" i="42" s="1"/>
  <c r="N707" i="42"/>
  <c r="K707" i="42"/>
  <c r="M707" i="42" s="1"/>
  <c r="N706" i="42"/>
  <c r="K706" i="42"/>
  <c r="M706" i="42" s="1"/>
  <c r="N697" i="42"/>
  <c r="K697" i="42"/>
  <c r="M697" i="42" s="1"/>
  <c r="N678" i="42"/>
  <c r="K678" i="42"/>
  <c r="M678" i="42" s="1"/>
  <c r="N679" i="42"/>
  <c r="K679" i="42"/>
  <c r="M679" i="42" s="1"/>
  <c r="N695" i="42"/>
  <c r="K695" i="42"/>
  <c r="M695" i="42" s="1"/>
  <c r="N694" i="42"/>
  <c r="K694" i="42"/>
  <c r="M694" i="42" s="1"/>
  <c r="N693" i="42"/>
  <c r="K693" i="42"/>
  <c r="M693" i="42" s="1"/>
  <c r="N692" i="42"/>
  <c r="K692" i="42"/>
  <c r="M692" i="42" s="1"/>
  <c r="N691" i="42"/>
  <c r="K691" i="42"/>
  <c r="M691" i="42" s="1"/>
  <c r="N690" i="42"/>
  <c r="K690" i="42"/>
  <c r="M690" i="42" s="1"/>
  <c r="N684" i="42"/>
  <c r="K684" i="42"/>
  <c r="M684" i="42" s="1"/>
  <c r="N682" i="42"/>
  <c r="K682" i="42"/>
  <c r="M682" i="42" s="1"/>
  <c r="N681" i="42"/>
  <c r="K681" i="42"/>
  <c r="M681" i="42" s="1"/>
  <c r="N680" i="42"/>
  <c r="K680" i="42"/>
  <c r="M680" i="42" s="1"/>
  <c r="N677" i="42"/>
  <c r="K677" i="42"/>
  <c r="M677" i="42" s="1"/>
  <c r="B33" i="43"/>
  <c r="A33" i="43"/>
  <c r="B32" i="43"/>
  <c r="A32" i="43"/>
  <c r="B31" i="43"/>
  <c r="A31" i="43"/>
  <c r="B30" i="43"/>
  <c r="A30" i="43"/>
  <c r="B29" i="43"/>
  <c r="A29" i="43"/>
  <c r="B28" i="43"/>
  <c r="A28" i="43"/>
  <c r="B27" i="43"/>
  <c r="A27" i="43"/>
  <c r="B26" i="43"/>
  <c r="A26" i="43"/>
  <c r="A20" i="43"/>
  <c r="B25" i="43"/>
  <c r="A25" i="43"/>
  <c r="B24" i="43"/>
  <c r="A24" i="43"/>
  <c r="B23" i="43"/>
  <c r="A23" i="43"/>
  <c r="B22" i="43"/>
  <c r="A22" i="43"/>
  <c r="B21" i="43"/>
  <c r="A21" i="43"/>
  <c r="B20" i="43"/>
  <c r="A19" i="43"/>
  <c r="G373" i="42"/>
  <c r="G359" i="42"/>
  <c r="G330" i="42"/>
  <c r="N490" i="42"/>
  <c r="K490" i="42"/>
  <c r="N489" i="42"/>
  <c r="K489" i="42"/>
  <c r="N488" i="42"/>
  <c r="K488" i="42"/>
  <c r="N487" i="42"/>
  <c r="K487" i="42"/>
  <c r="N486" i="42"/>
  <c r="K486" i="42"/>
  <c r="N485" i="42"/>
  <c r="K485" i="42"/>
  <c r="N484" i="42"/>
  <c r="K484" i="42"/>
  <c r="N483" i="42"/>
  <c r="K483" i="42"/>
  <c r="N482" i="42"/>
  <c r="K482" i="42"/>
  <c r="N481" i="42"/>
  <c r="K481" i="42"/>
  <c r="G480" i="42"/>
  <c r="N479" i="42"/>
  <c r="K479" i="42"/>
  <c r="M479" i="42" s="1"/>
  <c r="N478" i="42"/>
  <c r="K478" i="42"/>
  <c r="M478" i="42" s="1"/>
  <c r="N477" i="42"/>
  <c r="K477" i="42"/>
  <c r="M477" i="42" s="1"/>
  <c r="N476" i="42"/>
  <c r="K476" i="42"/>
  <c r="M476" i="42" s="1"/>
  <c r="N475" i="42"/>
  <c r="K475" i="42"/>
  <c r="M475" i="42" s="1"/>
  <c r="N474" i="42"/>
  <c r="K474" i="42"/>
  <c r="M474" i="42" s="1"/>
  <c r="N473" i="42"/>
  <c r="K473" i="42"/>
  <c r="M473" i="42" s="1"/>
  <c r="N472" i="42"/>
  <c r="K472" i="42"/>
  <c r="M472" i="42" s="1"/>
  <c r="N471" i="42"/>
  <c r="K471" i="42"/>
  <c r="M471" i="42" s="1"/>
  <c r="N470" i="42"/>
  <c r="K470" i="42"/>
  <c r="M470" i="42" s="1"/>
  <c r="N469" i="42"/>
  <c r="K469" i="42"/>
  <c r="M469" i="42" s="1"/>
  <c r="N468" i="42"/>
  <c r="K468" i="42"/>
  <c r="M468" i="42" s="1"/>
  <c r="N467" i="42"/>
  <c r="K467" i="42"/>
  <c r="M467" i="42" s="1"/>
  <c r="G466" i="42"/>
  <c r="N465" i="42"/>
  <c r="K465" i="42"/>
  <c r="L465" i="42" s="1"/>
  <c r="N464" i="42"/>
  <c r="K464" i="42"/>
  <c r="L464" i="42" s="1"/>
  <c r="N463" i="42"/>
  <c r="K463" i="42"/>
  <c r="L463" i="42" s="1"/>
  <c r="N462" i="42"/>
  <c r="K462" i="42"/>
  <c r="L462" i="42" s="1"/>
  <c r="N461" i="42"/>
  <c r="K461" i="42"/>
  <c r="L461" i="42" s="1"/>
  <c r="N460" i="42"/>
  <c r="K460" i="42"/>
  <c r="L460" i="42" s="1"/>
  <c r="N459" i="42"/>
  <c r="K459" i="42"/>
  <c r="L459" i="42" s="1"/>
  <c r="N458" i="42"/>
  <c r="K458" i="42"/>
  <c r="L458" i="42" s="1"/>
  <c r="N457" i="42"/>
  <c r="K457" i="42"/>
  <c r="L457" i="42" s="1"/>
  <c r="N456" i="42"/>
  <c r="K456" i="42"/>
  <c r="L456" i="42" s="1"/>
  <c r="N455" i="42"/>
  <c r="K455" i="42"/>
  <c r="L455" i="42" s="1"/>
  <c r="N454" i="42"/>
  <c r="K454" i="42"/>
  <c r="L454" i="42" s="1"/>
  <c r="N453" i="42"/>
  <c r="K453" i="42"/>
  <c r="L453" i="42" s="1"/>
  <c r="N452" i="42"/>
  <c r="K452" i="42"/>
  <c r="L452" i="42" s="1"/>
  <c r="G451" i="42"/>
  <c r="N450" i="42"/>
  <c r="K450" i="42"/>
  <c r="M450" i="42" s="1"/>
  <c r="N449" i="42"/>
  <c r="K449" i="42"/>
  <c r="M449" i="42" s="1"/>
  <c r="N448" i="42"/>
  <c r="K448" i="42"/>
  <c r="M448" i="42" s="1"/>
  <c r="N447" i="42"/>
  <c r="K447" i="42"/>
  <c r="M447" i="42" s="1"/>
  <c r="N446" i="42"/>
  <c r="K446" i="42"/>
  <c r="M446" i="42" s="1"/>
  <c r="N445" i="42"/>
  <c r="K445" i="42"/>
  <c r="M445" i="42" s="1"/>
  <c r="G444" i="42"/>
  <c r="N443" i="42"/>
  <c r="K443" i="42"/>
  <c r="N442" i="42"/>
  <c r="K442" i="42"/>
  <c r="N441" i="42"/>
  <c r="K441" i="42"/>
  <c r="N440" i="42"/>
  <c r="K440" i="42"/>
  <c r="N439" i="42"/>
  <c r="K439" i="42"/>
  <c r="N438" i="42"/>
  <c r="K438" i="42"/>
  <c r="N437" i="42"/>
  <c r="K437" i="42"/>
  <c r="N436" i="42"/>
  <c r="K436" i="42"/>
  <c r="N435" i="42"/>
  <c r="K435" i="42"/>
  <c r="N434" i="42"/>
  <c r="K434" i="42"/>
  <c r="N433" i="42"/>
  <c r="K433" i="42"/>
  <c r="N432" i="42"/>
  <c r="K432" i="42"/>
  <c r="N431" i="42"/>
  <c r="K431" i="42"/>
  <c r="N430" i="42"/>
  <c r="K430" i="42"/>
  <c r="N429" i="42"/>
  <c r="K429" i="42"/>
  <c r="N428" i="42"/>
  <c r="K428" i="42"/>
  <c r="N427" i="42"/>
  <c r="K427" i="42"/>
  <c r="N426" i="42"/>
  <c r="K426" i="42"/>
  <c r="N425" i="42"/>
  <c r="K425" i="42"/>
  <c r="N424" i="42"/>
  <c r="K424" i="42"/>
  <c r="N423" i="42"/>
  <c r="K423" i="42"/>
  <c r="N422" i="42"/>
  <c r="K422" i="42"/>
  <c r="N421" i="42"/>
  <c r="K421" i="42"/>
  <c r="N420" i="42"/>
  <c r="K420" i="42"/>
  <c r="N419" i="42"/>
  <c r="K419" i="42"/>
  <c r="N418" i="42"/>
  <c r="K418" i="42"/>
  <c r="N417" i="42"/>
  <c r="K417" i="42"/>
  <c r="N416" i="42"/>
  <c r="K416" i="42"/>
  <c r="N415" i="42"/>
  <c r="K415" i="42"/>
  <c r="N414" i="42"/>
  <c r="K414" i="42"/>
  <c r="N413" i="42"/>
  <c r="K413" i="42"/>
  <c r="N412" i="42"/>
  <c r="K412" i="42"/>
  <c r="N411" i="42"/>
  <c r="K411" i="42"/>
  <c r="N410" i="42"/>
  <c r="K410" i="42"/>
  <c r="N409" i="42"/>
  <c r="K409" i="42"/>
  <c r="N408" i="42"/>
  <c r="K408" i="42"/>
  <c r="N407" i="42"/>
  <c r="K407" i="42"/>
  <c r="N406" i="42"/>
  <c r="K406" i="42"/>
  <c r="N405" i="42"/>
  <c r="K405" i="42"/>
  <c r="N404" i="42"/>
  <c r="K404" i="42"/>
  <c r="N403" i="42"/>
  <c r="K403" i="42"/>
  <c r="N402" i="42"/>
  <c r="K402" i="42"/>
  <c r="N401" i="42"/>
  <c r="K401" i="42"/>
  <c r="N400" i="42"/>
  <c r="K400" i="42"/>
  <c r="N399" i="42"/>
  <c r="K399" i="42"/>
  <c r="N398" i="42"/>
  <c r="K398" i="42"/>
  <c r="N397" i="42"/>
  <c r="K397" i="42"/>
  <c r="G396" i="42"/>
  <c r="N395" i="42"/>
  <c r="K395" i="42"/>
  <c r="L395" i="42" s="1"/>
  <c r="N394" i="42"/>
  <c r="K394" i="42"/>
  <c r="L394" i="42" s="1"/>
  <c r="N393" i="42"/>
  <c r="K393" i="42"/>
  <c r="L393" i="42" s="1"/>
  <c r="N392" i="42"/>
  <c r="K392" i="42"/>
  <c r="L392" i="42" s="1"/>
  <c r="N391" i="42"/>
  <c r="K391" i="42"/>
  <c r="L391" i="42" s="1"/>
  <c r="N390" i="42"/>
  <c r="K390" i="42"/>
  <c r="L390" i="42" s="1"/>
  <c r="N389" i="42"/>
  <c r="K389" i="42"/>
  <c r="L389" i="42" s="1"/>
  <c r="N388" i="42"/>
  <c r="K388" i="42"/>
  <c r="L388" i="42" s="1"/>
  <c r="N387" i="42"/>
  <c r="K387" i="42"/>
  <c r="L387" i="42" s="1"/>
  <c r="N386" i="42"/>
  <c r="K386" i="42"/>
  <c r="L386" i="42" s="1"/>
  <c r="N385" i="42"/>
  <c r="K385" i="42"/>
  <c r="L385" i="42" s="1"/>
  <c r="N384" i="42"/>
  <c r="K384" i="42"/>
  <c r="L384" i="42" s="1"/>
  <c r="N383" i="42"/>
  <c r="K383" i="42"/>
  <c r="L383" i="42" s="1"/>
  <c r="N382" i="42"/>
  <c r="K382" i="42"/>
  <c r="L382" i="42" s="1"/>
  <c r="N381" i="42"/>
  <c r="K381" i="42"/>
  <c r="L381" i="42" s="1"/>
  <c r="N380" i="42"/>
  <c r="K380" i="42"/>
  <c r="L380" i="42" s="1"/>
  <c r="N379" i="42"/>
  <c r="K379" i="42"/>
  <c r="L379" i="42" s="1"/>
  <c r="N378" i="42"/>
  <c r="K378" i="42"/>
  <c r="L378" i="42" s="1"/>
  <c r="N377" i="42"/>
  <c r="K377" i="42"/>
  <c r="L377" i="42" s="1"/>
  <c r="N376" i="42"/>
  <c r="K376" i="42"/>
  <c r="L376" i="42" s="1"/>
  <c r="N375" i="42"/>
  <c r="K375" i="42"/>
  <c r="L375" i="42" s="1"/>
  <c r="N374" i="42"/>
  <c r="K374" i="42"/>
  <c r="L374" i="42" s="1"/>
  <c r="N372" i="42"/>
  <c r="K372" i="42"/>
  <c r="M372" i="42" s="1"/>
  <c r="N371" i="42"/>
  <c r="K371" i="42"/>
  <c r="M371" i="42" s="1"/>
  <c r="N370" i="42"/>
  <c r="K370" i="42"/>
  <c r="M370" i="42" s="1"/>
  <c r="N369" i="42"/>
  <c r="K369" i="42"/>
  <c r="M369" i="42" s="1"/>
  <c r="N368" i="42"/>
  <c r="K368" i="42"/>
  <c r="M368" i="42" s="1"/>
  <c r="N367" i="42"/>
  <c r="K367" i="42"/>
  <c r="M367" i="42" s="1"/>
  <c r="N366" i="42"/>
  <c r="K366" i="42"/>
  <c r="M366" i="42" s="1"/>
  <c r="N365" i="42"/>
  <c r="K365" i="42"/>
  <c r="M365" i="42" s="1"/>
  <c r="N364" i="42"/>
  <c r="K364" i="42"/>
  <c r="M364" i="42" s="1"/>
  <c r="N363" i="42"/>
  <c r="K363" i="42"/>
  <c r="M363" i="42" s="1"/>
  <c r="N362" i="42"/>
  <c r="K362" i="42"/>
  <c r="M362" i="42" s="1"/>
  <c r="N361" i="42"/>
  <c r="K361" i="42"/>
  <c r="M361" i="42" s="1"/>
  <c r="N360" i="42"/>
  <c r="K360" i="42"/>
  <c r="M360" i="42" s="1"/>
  <c r="N358" i="42"/>
  <c r="K358" i="42"/>
  <c r="M358" i="42" s="1"/>
  <c r="N357" i="42"/>
  <c r="K357" i="42"/>
  <c r="M357" i="42" s="1"/>
  <c r="N356" i="42"/>
  <c r="K356" i="42"/>
  <c r="M356" i="42" s="1"/>
  <c r="N355" i="42"/>
  <c r="K355" i="42"/>
  <c r="M355" i="42" s="1"/>
  <c r="N354" i="42"/>
  <c r="K354" i="42"/>
  <c r="M354" i="42" s="1"/>
  <c r="N353" i="42"/>
  <c r="K353" i="42"/>
  <c r="M353" i="42" s="1"/>
  <c r="N352" i="42"/>
  <c r="K352" i="42"/>
  <c r="M352" i="42" s="1"/>
  <c r="N351" i="42"/>
  <c r="K351" i="42"/>
  <c r="M351" i="42" s="1"/>
  <c r="N350" i="42"/>
  <c r="K350" i="42"/>
  <c r="M350" i="42" s="1"/>
  <c r="N349" i="42"/>
  <c r="K349" i="42"/>
  <c r="M349" i="42" s="1"/>
  <c r="N348" i="42"/>
  <c r="K348" i="42"/>
  <c r="M348" i="42" s="1"/>
  <c r="N347" i="42"/>
  <c r="K347" i="42"/>
  <c r="M347" i="42" s="1"/>
  <c r="N346" i="42"/>
  <c r="K346" i="42"/>
  <c r="M346" i="42" s="1"/>
  <c r="N345" i="42"/>
  <c r="K345" i="42"/>
  <c r="M345" i="42" s="1"/>
  <c r="N344" i="42"/>
  <c r="K344" i="42"/>
  <c r="M344" i="42" s="1"/>
  <c r="N343" i="42"/>
  <c r="K343" i="42"/>
  <c r="M343" i="42" s="1"/>
  <c r="N342" i="42"/>
  <c r="K342" i="42"/>
  <c r="M342" i="42" s="1"/>
  <c r="N341" i="42"/>
  <c r="K341" i="42"/>
  <c r="M341" i="42" s="1"/>
  <c r="N340" i="42"/>
  <c r="K340" i="42"/>
  <c r="M340" i="42" s="1"/>
  <c r="N339" i="42"/>
  <c r="K339" i="42"/>
  <c r="M339" i="42" s="1"/>
  <c r="N338" i="42"/>
  <c r="K338" i="42"/>
  <c r="M338" i="42" s="1"/>
  <c r="N337" i="42"/>
  <c r="K337" i="42"/>
  <c r="M337" i="42" s="1"/>
  <c r="N336" i="42"/>
  <c r="K336" i="42"/>
  <c r="M336" i="42" s="1"/>
  <c r="N335" i="42"/>
  <c r="K335" i="42"/>
  <c r="M335" i="42" s="1"/>
  <c r="N334" i="42"/>
  <c r="K334" i="42"/>
  <c r="L334" i="42" s="1"/>
  <c r="N333" i="42"/>
  <c r="K333" i="42"/>
  <c r="M333" i="42" s="1"/>
  <c r="N332" i="42"/>
  <c r="K332" i="42"/>
  <c r="L332" i="42" s="1"/>
  <c r="N331" i="42"/>
  <c r="K331" i="42"/>
  <c r="M331" i="42" s="1"/>
  <c r="B19" i="43"/>
  <c r="N326" i="42"/>
  <c r="K326" i="42"/>
  <c r="M326" i="42" s="1"/>
  <c r="N325" i="42"/>
  <c r="K325" i="42"/>
  <c r="M325" i="42" s="1"/>
  <c r="N324" i="42"/>
  <c r="K324" i="42"/>
  <c r="M324" i="42" s="1"/>
  <c r="N323" i="42"/>
  <c r="K323" i="42"/>
  <c r="M323" i="42" s="1"/>
  <c r="N322" i="42"/>
  <c r="K322" i="42"/>
  <c r="M322" i="42" s="1"/>
  <c r="N321" i="42"/>
  <c r="K321" i="42"/>
  <c r="M321" i="42" s="1"/>
  <c r="N320" i="42"/>
  <c r="K320" i="42"/>
  <c r="M320" i="42" s="1"/>
  <c r="N319" i="42"/>
  <c r="K319" i="42"/>
  <c r="M319" i="42" s="1"/>
  <c r="N318" i="42"/>
  <c r="K318" i="42"/>
  <c r="M318" i="42" s="1"/>
  <c r="N317" i="42"/>
  <c r="K317" i="42"/>
  <c r="M317" i="42" s="1"/>
  <c r="N316" i="42"/>
  <c r="K316" i="42"/>
  <c r="M316" i="42" s="1"/>
  <c r="N315" i="42"/>
  <c r="K315" i="42"/>
  <c r="M315" i="42" s="1"/>
  <c r="N314" i="42"/>
  <c r="K314" i="42"/>
  <c r="M314" i="42" s="1"/>
  <c r="N313" i="42"/>
  <c r="K313" i="42"/>
  <c r="M313" i="42" s="1"/>
  <c r="N312" i="42"/>
  <c r="K312" i="42"/>
  <c r="M312" i="42" s="1"/>
  <c r="N311" i="42"/>
  <c r="K311" i="42"/>
  <c r="M311" i="42" s="1"/>
  <c r="N310" i="42"/>
  <c r="K310" i="42"/>
  <c r="M310" i="42" s="1"/>
  <c r="N309" i="42"/>
  <c r="K309" i="42"/>
  <c r="M309" i="42" s="1"/>
  <c r="N308" i="42"/>
  <c r="K308" i="42"/>
  <c r="M308" i="42" s="1"/>
  <c r="N307" i="42"/>
  <c r="K307" i="42"/>
  <c r="M307" i="42" s="1"/>
  <c r="N306" i="42"/>
  <c r="K306" i="42"/>
  <c r="M306" i="42" s="1"/>
  <c r="N305" i="42"/>
  <c r="K305" i="42"/>
  <c r="M305" i="42" s="1"/>
  <c r="N304" i="42"/>
  <c r="K304" i="42"/>
  <c r="M304" i="42" s="1"/>
  <c r="N303" i="42"/>
  <c r="K303" i="42"/>
  <c r="M303" i="42" s="1"/>
  <c r="N302" i="42"/>
  <c r="K302" i="42"/>
  <c r="M302" i="42" s="1"/>
  <c r="N301" i="42"/>
  <c r="K301" i="42"/>
  <c r="M301" i="42" s="1"/>
  <c r="N300" i="42"/>
  <c r="K300" i="42"/>
  <c r="M300" i="42" s="1"/>
  <c r="G299" i="42"/>
  <c r="N298" i="42"/>
  <c r="K298" i="42"/>
  <c r="M298" i="42" s="1"/>
  <c r="N297" i="42"/>
  <c r="K297" i="42"/>
  <c r="M297" i="42" s="1"/>
  <c r="N296" i="42"/>
  <c r="K296" i="42"/>
  <c r="M296" i="42" s="1"/>
  <c r="N295" i="42"/>
  <c r="K295" i="42"/>
  <c r="M295" i="42" s="1"/>
  <c r="N294" i="42"/>
  <c r="K294" i="42"/>
  <c r="M294" i="42" s="1"/>
  <c r="N293" i="42"/>
  <c r="K293" i="42"/>
  <c r="M293" i="42" s="1"/>
  <c r="N292" i="42"/>
  <c r="K292" i="42"/>
  <c r="M292" i="42" s="1"/>
  <c r="G291" i="42"/>
  <c r="N290" i="42"/>
  <c r="K290" i="42"/>
  <c r="L290" i="42" s="1"/>
  <c r="N289" i="42"/>
  <c r="K289" i="42"/>
  <c r="L289" i="42" s="1"/>
  <c r="N288" i="42"/>
  <c r="K288" i="42"/>
  <c r="L288" i="42" s="1"/>
  <c r="N287" i="42"/>
  <c r="K287" i="42"/>
  <c r="L287" i="42" s="1"/>
  <c r="N286" i="42"/>
  <c r="K286" i="42"/>
  <c r="L286" i="42" s="1"/>
  <c r="N285" i="42"/>
  <c r="K285" i="42"/>
  <c r="L285" i="42" s="1"/>
  <c r="N284" i="42"/>
  <c r="K284" i="42"/>
  <c r="L284" i="42" s="1"/>
  <c r="N283" i="42"/>
  <c r="K283" i="42"/>
  <c r="L283" i="42" s="1"/>
  <c r="N282" i="42"/>
  <c r="K282" i="42"/>
  <c r="L282" i="42" s="1"/>
  <c r="N281" i="42"/>
  <c r="K281" i="42"/>
  <c r="L281" i="42" s="1"/>
  <c r="N280" i="42"/>
  <c r="K280" i="42"/>
  <c r="L280" i="42" s="1"/>
  <c r="N279" i="42"/>
  <c r="K279" i="42"/>
  <c r="L279" i="42" s="1"/>
  <c r="N278" i="42"/>
  <c r="K278" i="42"/>
  <c r="L278" i="42" s="1"/>
  <c r="N277" i="42"/>
  <c r="K277" i="42"/>
  <c r="L277" i="42" s="1"/>
  <c r="N276" i="42"/>
  <c r="K276" i="42"/>
  <c r="L276" i="42" s="1"/>
  <c r="N275" i="42"/>
  <c r="K275" i="42"/>
  <c r="L275" i="42" s="1"/>
  <c r="N274" i="42"/>
  <c r="K274" i="42"/>
  <c r="L274" i="42" s="1"/>
  <c r="N273" i="42"/>
  <c r="K273" i="42"/>
  <c r="L273" i="42" s="1"/>
  <c r="N272" i="42"/>
  <c r="K272" i="42"/>
  <c r="L272" i="42" s="1"/>
  <c r="N271" i="42"/>
  <c r="K271" i="42"/>
  <c r="L271" i="42" s="1"/>
  <c r="N270" i="42"/>
  <c r="K270" i="42"/>
  <c r="L270" i="42" s="1"/>
  <c r="N269" i="42"/>
  <c r="K269" i="42"/>
  <c r="L269" i="42" s="1"/>
  <c r="N268" i="42"/>
  <c r="K268" i="42"/>
  <c r="L268" i="42" s="1"/>
  <c r="N267" i="42"/>
  <c r="K267" i="42"/>
  <c r="L267" i="42" s="1"/>
  <c r="G266" i="42"/>
  <c r="N265" i="42"/>
  <c r="K265" i="42"/>
  <c r="M265" i="42" s="1"/>
  <c r="N264" i="42"/>
  <c r="K264" i="42"/>
  <c r="M264" i="42" s="1"/>
  <c r="N263" i="42"/>
  <c r="K263" i="42"/>
  <c r="M263" i="42" s="1"/>
  <c r="N262" i="42"/>
  <c r="K262" i="42"/>
  <c r="M262" i="42" s="1"/>
  <c r="N261" i="42"/>
  <c r="K261" i="42"/>
  <c r="M261" i="42" s="1"/>
  <c r="N260" i="42"/>
  <c r="K260" i="42"/>
  <c r="M260" i="42" s="1"/>
  <c r="N259" i="42"/>
  <c r="K259" i="42"/>
  <c r="M259" i="42" s="1"/>
  <c r="N258" i="42"/>
  <c r="K258" i="42"/>
  <c r="M258" i="42" s="1"/>
  <c r="N257" i="42"/>
  <c r="K257" i="42"/>
  <c r="M257" i="42" s="1"/>
  <c r="N256" i="42"/>
  <c r="K256" i="42"/>
  <c r="M256" i="42" s="1"/>
  <c r="N255" i="42"/>
  <c r="K255" i="42"/>
  <c r="M255" i="42" s="1"/>
  <c r="N254" i="42"/>
  <c r="K254" i="42"/>
  <c r="M254" i="42" s="1"/>
  <c r="N253" i="42"/>
  <c r="K253" i="42"/>
  <c r="M253" i="42" s="1"/>
  <c r="N252" i="42"/>
  <c r="K252" i="42"/>
  <c r="M252" i="42" s="1"/>
  <c r="N251" i="42"/>
  <c r="K251" i="42"/>
  <c r="M251" i="42" s="1"/>
  <c r="N250" i="42"/>
  <c r="K250" i="42"/>
  <c r="M250" i="42" s="1"/>
  <c r="N249" i="42"/>
  <c r="K249" i="42"/>
  <c r="M249" i="42" s="1"/>
  <c r="N248" i="42"/>
  <c r="K248" i="42"/>
  <c r="M248" i="42" s="1"/>
  <c r="N247" i="42"/>
  <c r="K247" i="42"/>
  <c r="M247" i="42" s="1"/>
  <c r="N246" i="42"/>
  <c r="K246" i="42"/>
  <c r="M246" i="42" s="1"/>
  <c r="G245" i="42"/>
  <c r="N244" i="42"/>
  <c r="K244" i="42"/>
  <c r="M244" i="42" s="1"/>
  <c r="N243" i="42"/>
  <c r="K243" i="42"/>
  <c r="M243" i="42" s="1"/>
  <c r="N242" i="42"/>
  <c r="K242" i="42"/>
  <c r="M242" i="42" s="1"/>
  <c r="N241" i="42"/>
  <c r="K241" i="42"/>
  <c r="M241" i="42" s="1"/>
  <c r="N240" i="42"/>
  <c r="K240" i="42"/>
  <c r="M240" i="42" s="1"/>
  <c r="N239" i="42"/>
  <c r="K239" i="42"/>
  <c r="M239" i="42" s="1"/>
  <c r="N238" i="42"/>
  <c r="K238" i="42"/>
  <c r="M238" i="42" s="1"/>
  <c r="N237" i="42"/>
  <c r="K237" i="42"/>
  <c r="M237" i="42" s="1"/>
  <c r="N236" i="42"/>
  <c r="K236" i="42"/>
  <c r="M236" i="42" s="1"/>
  <c r="N235" i="42"/>
  <c r="K235" i="42"/>
  <c r="M235" i="42" s="1"/>
  <c r="N234" i="42"/>
  <c r="K234" i="42"/>
  <c r="M234" i="42" s="1"/>
  <c r="N233" i="42"/>
  <c r="K233" i="42"/>
  <c r="M233" i="42" s="1"/>
  <c r="N232" i="42"/>
  <c r="K232" i="42"/>
  <c r="M232" i="42" s="1"/>
  <c r="N231" i="42"/>
  <c r="K231" i="42"/>
  <c r="M231" i="42" s="1"/>
  <c r="N230" i="42"/>
  <c r="K230" i="42"/>
  <c r="M230" i="42" s="1"/>
  <c r="N229" i="42"/>
  <c r="K229" i="42"/>
  <c r="M229" i="42" s="1"/>
  <c r="N228" i="42"/>
  <c r="K228" i="42"/>
  <c r="M228" i="42" s="1"/>
  <c r="N227" i="42"/>
  <c r="K227" i="42"/>
  <c r="M227" i="42" s="1"/>
  <c r="G226" i="42"/>
  <c r="B18" i="43"/>
  <c r="A18" i="43"/>
  <c r="B17" i="43"/>
  <c r="A17" i="43"/>
  <c r="A16" i="43"/>
  <c r="B16" i="43"/>
  <c r="B15" i="43"/>
  <c r="A15" i="43"/>
  <c r="B14" i="43"/>
  <c r="A14" i="43"/>
  <c r="K199" i="42"/>
  <c r="M199" i="42" s="1"/>
  <c r="K198" i="42"/>
  <c r="M198" i="42" s="1"/>
  <c r="G197" i="42"/>
  <c r="G150" i="42"/>
  <c r="G181" i="42"/>
  <c r="N200" i="42"/>
  <c r="K200" i="42"/>
  <c r="M200" i="42" s="1"/>
  <c r="N213" i="42"/>
  <c r="K213" i="42"/>
  <c r="M213" i="42" s="1"/>
  <c r="N212" i="42"/>
  <c r="K212" i="42"/>
  <c r="M212" i="42" s="1"/>
  <c r="N211" i="42"/>
  <c r="K211" i="42"/>
  <c r="M211" i="42" s="1"/>
  <c r="N210" i="42"/>
  <c r="K210" i="42"/>
  <c r="M210" i="42" s="1"/>
  <c r="N209" i="42"/>
  <c r="K209" i="42"/>
  <c r="M209" i="42" s="1"/>
  <c r="N208" i="42"/>
  <c r="K208" i="42"/>
  <c r="M208" i="42" s="1"/>
  <c r="N207" i="42"/>
  <c r="K207" i="42"/>
  <c r="M207" i="42" s="1"/>
  <c r="N206" i="42"/>
  <c r="K206" i="42"/>
  <c r="M206" i="42" s="1"/>
  <c r="N205" i="42"/>
  <c r="K205" i="42"/>
  <c r="M205" i="42" s="1"/>
  <c r="N204" i="42"/>
  <c r="K204" i="42"/>
  <c r="M204" i="42" s="1"/>
  <c r="N203" i="42"/>
  <c r="K203" i="42"/>
  <c r="M203" i="42" s="1"/>
  <c r="N202" i="42"/>
  <c r="K202" i="42"/>
  <c r="M202" i="42" s="1"/>
  <c r="N201" i="42"/>
  <c r="K201" i="42"/>
  <c r="M201" i="42" s="1"/>
  <c r="N221" i="42"/>
  <c r="K221" i="42"/>
  <c r="M221" i="42" s="1"/>
  <c r="N220" i="42"/>
  <c r="K220" i="42"/>
  <c r="M220" i="42" s="1"/>
  <c r="N219" i="42"/>
  <c r="K219" i="42"/>
  <c r="M219" i="42" s="1"/>
  <c r="N218" i="42"/>
  <c r="K218" i="42"/>
  <c r="M218" i="42" s="1"/>
  <c r="N217" i="42"/>
  <c r="K217" i="42"/>
  <c r="M217" i="42" s="1"/>
  <c r="N216" i="42"/>
  <c r="K216" i="42"/>
  <c r="M216" i="42" s="1"/>
  <c r="N215" i="42"/>
  <c r="K215" i="42"/>
  <c r="M215" i="42" s="1"/>
  <c r="N214" i="42"/>
  <c r="K214" i="42"/>
  <c r="M214" i="42" s="1"/>
  <c r="N222" i="42"/>
  <c r="K222" i="42"/>
  <c r="M222" i="42" s="1"/>
  <c r="N186" i="42"/>
  <c r="K186" i="42"/>
  <c r="M186" i="42" s="1"/>
  <c r="N182" i="42"/>
  <c r="K182" i="42"/>
  <c r="M182" i="42" s="1"/>
  <c r="N196" i="42"/>
  <c r="K196" i="42"/>
  <c r="M196" i="42" s="1"/>
  <c r="N195" i="42"/>
  <c r="K195" i="42"/>
  <c r="M195" i="42" s="1"/>
  <c r="N194" i="42"/>
  <c r="K194" i="42"/>
  <c r="M194" i="42" s="1"/>
  <c r="N193" i="42"/>
  <c r="K193" i="42"/>
  <c r="M193" i="42" s="1"/>
  <c r="N192" i="42"/>
  <c r="K192" i="42"/>
  <c r="M192" i="42" s="1"/>
  <c r="N191" i="42"/>
  <c r="K191" i="42"/>
  <c r="M191" i="42" s="1"/>
  <c r="N190" i="42"/>
  <c r="K190" i="42"/>
  <c r="M190" i="42" s="1"/>
  <c r="N189" i="42"/>
  <c r="K189" i="42"/>
  <c r="M189" i="42" s="1"/>
  <c r="N188" i="42"/>
  <c r="K188" i="42"/>
  <c r="M188" i="42" s="1"/>
  <c r="N187" i="42"/>
  <c r="K187" i="42"/>
  <c r="M187" i="42" s="1"/>
  <c r="N185" i="42"/>
  <c r="K185" i="42"/>
  <c r="M185" i="42" s="1"/>
  <c r="N184" i="42"/>
  <c r="K184" i="42"/>
  <c r="M184" i="42" s="1"/>
  <c r="N183" i="42"/>
  <c r="K183" i="42"/>
  <c r="M183" i="42" s="1"/>
  <c r="N170" i="42"/>
  <c r="K170" i="42"/>
  <c r="M170" i="42" s="1"/>
  <c r="N169" i="42"/>
  <c r="K169" i="42"/>
  <c r="M169" i="42" s="1"/>
  <c r="N180" i="42"/>
  <c r="K180" i="42"/>
  <c r="M180" i="42" s="1"/>
  <c r="N179" i="42"/>
  <c r="K179" i="42"/>
  <c r="M179" i="42" s="1"/>
  <c r="N178" i="42"/>
  <c r="K178" i="42"/>
  <c r="M178" i="42" s="1"/>
  <c r="N177" i="42"/>
  <c r="K177" i="42"/>
  <c r="M177" i="42" s="1"/>
  <c r="N176" i="42"/>
  <c r="K176" i="42"/>
  <c r="M176" i="42" s="1"/>
  <c r="N175" i="42"/>
  <c r="K175" i="42"/>
  <c r="M175" i="42" s="1"/>
  <c r="N174" i="42"/>
  <c r="K174" i="42"/>
  <c r="M174" i="42" s="1"/>
  <c r="N173" i="42"/>
  <c r="K173" i="42"/>
  <c r="M173" i="42" s="1"/>
  <c r="N172" i="42"/>
  <c r="K172" i="42"/>
  <c r="M172" i="42" s="1"/>
  <c r="N171" i="42"/>
  <c r="K171" i="42"/>
  <c r="M171" i="42" s="1"/>
  <c r="N168" i="42"/>
  <c r="K168" i="42"/>
  <c r="M168" i="42" s="1"/>
  <c r="N167" i="42"/>
  <c r="K167" i="42"/>
  <c r="M167" i="42" s="1"/>
  <c r="N166" i="42"/>
  <c r="K166" i="42"/>
  <c r="M166" i="42" s="1"/>
  <c r="N165" i="42"/>
  <c r="K165" i="42"/>
  <c r="M165" i="42" s="1"/>
  <c r="N164" i="42"/>
  <c r="K164" i="42"/>
  <c r="M164" i="42" s="1"/>
  <c r="N163" i="42"/>
  <c r="K163" i="42"/>
  <c r="M163" i="42" s="1"/>
  <c r="N162" i="42"/>
  <c r="K162" i="42"/>
  <c r="M162" i="42" s="1"/>
  <c r="N161" i="42"/>
  <c r="K161" i="42"/>
  <c r="M161" i="42" s="1"/>
  <c r="N160" i="42"/>
  <c r="K160" i="42"/>
  <c r="M160" i="42" s="1"/>
  <c r="N159" i="42"/>
  <c r="K159" i="42"/>
  <c r="M159" i="42" s="1"/>
  <c r="N158" i="42"/>
  <c r="K158" i="42"/>
  <c r="M158" i="42" s="1"/>
  <c r="N157" i="42"/>
  <c r="K157" i="42"/>
  <c r="M157" i="42" s="1"/>
  <c r="N156" i="42"/>
  <c r="K156" i="42"/>
  <c r="M156" i="42" s="1"/>
  <c r="N155" i="42"/>
  <c r="K155" i="42"/>
  <c r="M155" i="42" s="1"/>
  <c r="N154" i="42"/>
  <c r="K154" i="42"/>
  <c r="M154" i="42" s="1"/>
  <c r="N153" i="42"/>
  <c r="K153" i="42"/>
  <c r="M153" i="42" s="1"/>
  <c r="N152" i="42"/>
  <c r="K152" i="42"/>
  <c r="M152" i="42" s="1"/>
  <c r="N140" i="42"/>
  <c r="K140" i="42"/>
  <c r="M140" i="42" s="1"/>
  <c r="N138" i="42"/>
  <c r="K138" i="42"/>
  <c r="M138" i="42" s="1"/>
  <c r="N139" i="42"/>
  <c r="K139" i="42"/>
  <c r="M139" i="42" s="1"/>
  <c r="N144" i="42"/>
  <c r="K144" i="42"/>
  <c r="M144" i="42" s="1"/>
  <c r="N137" i="42"/>
  <c r="K137" i="42"/>
  <c r="M137" i="42" s="1"/>
  <c r="N136" i="42"/>
  <c r="K136" i="42"/>
  <c r="M136" i="42" s="1"/>
  <c r="N135" i="42"/>
  <c r="K135" i="42"/>
  <c r="M135" i="42" s="1"/>
  <c r="N134" i="42"/>
  <c r="K134" i="42"/>
  <c r="M134" i="42" s="1"/>
  <c r="N133" i="42"/>
  <c r="K133" i="42"/>
  <c r="M133" i="42" s="1"/>
  <c r="N146" i="42"/>
  <c r="K146" i="42"/>
  <c r="M146" i="42" s="1"/>
  <c r="N145" i="42"/>
  <c r="K145" i="42"/>
  <c r="M145" i="42" s="1"/>
  <c r="N101" i="42"/>
  <c r="K101" i="42"/>
  <c r="M101" i="42" s="1"/>
  <c r="N111" i="42"/>
  <c r="K111" i="42"/>
  <c r="M111" i="42" s="1"/>
  <c r="N110" i="42"/>
  <c r="K110" i="42"/>
  <c r="M110" i="42" s="1"/>
  <c r="N109" i="42"/>
  <c r="K109" i="42"/>
  <c r="M109" i="42" s="1"/>
  <c r="N108" i="42"/>
  <c r="K108" i="42"/>
  <c r="M108" i="42" s="1"/>
  <c r="N107" i="42"/>
  <c r="K107" i="42"/>
  <c r="M107" i="42" s="1"/>
  <c r="N106" i="42"/>
  <c r="K106" i="42"/>
  <c r="M106" i="42" s="1"/>
  <c r="N105" i="42"/>
  <c r="K105" i="42"/>
  <c r="M105" i="42" s="1"/>
  <c r="N104" i="42"/>
  <c r="K104" i="42"/>
  <c r="M104" i="42" s="1"/>
  <c r="N103" i="42"/>
  <c r="K103" i="42"/>
  <c r="M103" i="42" s="1"/>
  <c r="N102" i="42"/>
  <c r="K102" i="42"/>
  <c r="M102" i="42" s="1"/>
  <c r="N100" i="42"/>
  <c r="K100" i="42"/>
  <c r="M100" i="42" s="1"/>
  <c r="N99" i="42"/>
  <c r="K99" i="42"/>
  <c r="M99" i="42" s="1"/>
  <c r="N98" i="42"/>
  <c r="K98" i="42"/>
  <c r="M98" i="42" s="1"/>
  <c r="N97" i="42"/>
  <c r="K97" i="42"/>
  <c r="M97" i="42" s="1"/>
  <c r="N96" i="42"/>
  <c r="K96" i="42"/>
  <c r="M96" i="42" s="1"/>
  <c r="N95" i="42"/>
  <c r="K95" i="42"/>
  <c r="M95" i="42" s="1"/>
  <c r="N94" i="42"/>
  <c r="K94" i="42"/>
  <c r="M94" i="42" s="1"/>
  <c r="N93" i="42"/>
  <c r="K93" i="42"/>
  <c r="M93" i="42" s="1"/>
  <c r="N92" i="42"/>
  <c r="K92" i="42"/>
  <c r="M92" i="42" s="1"/>
  <c r="N91" i="42"/>
  <c r="K91" i="42"/>
  <c r="M91" i="42" s="1"/>
  <c r="N90" i="42"/>
  <c r="K90" i="42"/>
  <c r="M90" i="42" s="1"/>
  <c r="N122" i="42"/>
  <c r="K122" i="42"/>
  <c r="M122" i="42" s="1"/>
  <c r="N121" i="42"/>
  <c r="K121" i="42"/>
  <c r="M121" i="42" s="1"/>
  <c r="N120" i="42"/>
  <c r="K120" i="42"/>
  <c r="M120" i="42" s="1"/>
  <c r="N119" i="42"/>
  <c r="K119" i="42"/>
  <c r="M119" i="42" s="1"/>
  <c r="N118" i="42"/>
  <c r="K118" i="42"/>
  <c r="M118" i="42" s="1"/>
  <c r="N117" i="42"/>
  <c r="K117" i="42"/>
  <c r="M117" i="42" s="1"/>
  <c r="N116" i="42"/>
  <c r="K116" i="42"/>
  <c r="M116" i="42" s="1"/>
  <c r="N115" i="42"/>
  <c r="K115" i="42"/>
  <c r="M115" i="42" s="1"/>
  <c r="N114" i="42"/>
  <c r="K114" i="42"/>
  <c r="M114" i="42" s="1"/>
  <c r="N113" i="42"/>
  <c r="K113" i="42"/>
  <c r="M113" i="42" s="1"/>
  <c r="N112" i="42"/>
  <c r="K112" i="42"/>
  <c r="M112" i="42" s="1"/>
  <c r="N89" i="42"/>
  <c r="K89" i="42"/>
  <c r="M89" i="42" s="1"/>
  <c r="N128" i="42"/>
  <c r="K128" i="42"/>
  <c r="M128" i="42" s="1"/>
  <c r="N127" i="42"/>
  <c r="K127" i="42"/>
  <c r="M127" i="42" s="1"/>
  <c r="N126" i="42"/>
  <c r="K126" i="42"/>
  <c r="M126" i="42" s="1"/>
  <c r="N125" i="42"/>
  <c r="K125" i="42"/>
  <c r="M125" i="42" s="1"/>
  <c r="N124" i="42"/>
  <c r="K124" i="42"/>
  <c r="M124" i="42" s="1"/>
  <c r="N123" i="42"/>
  <c r="K123" i="42"/>
  <c r="M123" i="42" s="1"/>
  <c r="N151" i="42"/>
  <c r="K151" i="42"/>
  <c r="M151" i="42" s="1"/>
  <c r="N149" i="42"/>
  <c r="K149" i="42"/>
  <c r="M149" i="42" s="1"/>
  <c r="N148" i="42"/>
  <c r="K148" i="42"/>
  <c r="M148" i="42" s="1"/>
  <c r="G147" i="42"/>
  <c r="N132" i="42"/>
  <c r="K132" i="42"/>
  <c r="M132" i="42" s="1"/>
  <c r="G131" i="42"/>
  <c r="G57" i="42"/>
  <c r="N75" i="42"/>
  <c r="K75" i="42"/>
  <c r="M75" i="42" s="1"/>
  <c r="N74" i="42"/>
  <c r="K74" i="42"/>
  <c r="M74" i="42" s="1"/>
  <c r="N73" i="42"/>
  <c r="K73" i="42"/>
  <c r="M73" i="42" s="1"/>
  <c r="N72" i="42"/>
  <c r="K72" i="42"/>
  <c r="M72" i="42" s="1"/>
  <c r="N71" i="42"/>
  <c r="K71" i="42"/>
  <c r="M71" i="42" s="1"/>
  <c r="N70" i="42"/>
  <c r="K70" i="42"/>
  <c r="M70" i="42" s="1"/>
  <c r="N69" i="42"/>
  <c r="K69" i="42"/>
  <c r="M69" i="42" s="1"/>
  <c r="N68" i="42"/>
  <c r="K68" i="42"/>
  <c r="M68" i="42" s="1"/>
  <c r="N67" i="42"/>
  <c r="K67" i="42"/>
  <c r="M67" i="42" s="1"/>
  <c r="N66" i="42"/>
  <c r="K66" i="42"/>
  <c r="M66" i="42" s="1"/>
  <c r="N65" i="42"/>
  <c r="K65" i="42"/>
  <c r="M65" i="42" s="1"/>
  <c r="N64" i="42"/>
  <c r="K64" i="42"/>
  <c r="M64" i="42" s="1"/>
  <c r="N63" i="42"/>
  <c r="K63" i="42"/>
  <c r="M63" i="42" s="1"/>
  <c r="N62" i="42"/>
  <c r="K62" i="42"/>
  <c r="M62" i="42" s="1"/>
  <c r="N61" i="42"/>
  <c r="K61" i="42"/>
  <c r="M61" i="42" s="1"/>
  <c r="N83" i="42"/>
  <c r="K83" i="42"/>
  <c r="M83" i="42" s="1"/>
  <c r="N82" i="42"/>
  <c r="K82" i="42"/>
  <c r="M82" i="42" s="1"/>
  <c r="N81" i="42"/>
  <c r="K81" i="42"/>
  <c r="M81" i="42" s="1"/>
  <c r="N80" i="42"/>
  <c r="K80" i="42"/>
  <c r="M80" i="42" s="1"/>
  <c r="N79" i="42"/>
  <c r="K79" i="42"/>
  <c r="M79" i="42" s="1"/>
  <c r="N78" i="42"/>
  <c r="K78" i="42"/>
  <c r="M78" i="42" s="1"/>
  <c r="N77" i="42"/>
  <c r="K77" i="42"/>
  <c r="M77" i="42" s="1"/>
  <c r="N76" i="42"/>
  <c r="K76" i="42"/>
  <c r="M76" i="42" s="1"/>
  <c r="G13" i="42"/>
  <c r="N48" i="42"/>
  <c r="K48" i="42"/>
  <c r="M48" i="42" s="1"/>
  <c r="N47" i="42"/>
  <c r="K47" i="42"/>
  <c r="M47" i="42" s="1"/>
  <c r="N46" i="42"/>
  <c r="K46" i="42"/>
  <c r="M46" i="42" s="1"/>
  <c r="N45" i="42"/>
  <c r="K45" i="42"/>
  <c r="M45" i="42" s="1"/>
  <c r="N44" i="42"/>
  <c r="K44" i="42"/>
  <c r="M44" i="42" s="1"/>
  <c r="N43" i="42"/>
  <c r="K43" i="42"/>
  <c r="M43" i="42" s="1"/>
  <c r="N42" i="42"/>
  <c r="K42" i="42"/>
  <c r="M42" i="42" s="1"/>
  <c r="N41" i="42"/>
  <c r="K41" i="42"/>
  <c r="M41" i="42" s="1"/>
  <c r="N40" i="42"/>
  <c r="K40" i="42"/>
  <c r="M40" i="42" s="1"/>
  <c r="N39" i="42"/>
  <c r="K39" i="42"/>
  <c r="M39" i="42" s="1"/>
  <c r="N38" i="42"/>
  <c r="K38" i="42"/>
  <c r="M38" i="42" s="1"/>
  <c r="N37" i="42"/>
  <c r="K37" i="42"/>
  <c r="M37" i="42" s="1"/>
  <c r="N36" i="42"/>
  <c r="K36" i="42"/>
  <c r="M36" i="42" s="1"/>
  <c r="N35" i="42"/>
  <c r="K35" i="42"/>
  <c r="M35" i="42" s="1"/>
  <c r="N34" i="42"/>
  <c r="K34" i="42"/>
  <c r="M34" i="42" s="1"/>
  <c r="N33" i="42"/>
  <c r="K33" i="42"/>
  <c r="M33" i="42" s="1"/>
  <c r="N32" i="42"/>
  <c r="K32" i="42"/>
  <c r="M32" i="42" s="1"/>
  <c r="N31" i="42"/>
  <c r="K31" i="42"/>
  <c r="M31" i="42" s="1"/>
  <c r="N30" i="42"/>
  <c r="K30" i="42"/>
  <c r="M30" i="42" s="1"/>
  <c r="N29" i="42"/>
  <c r="K29" i="42"/>
  <c r="M29" i="42" s="1"/>
  <c r="N28" i="42"/>
  <c r="K28" i="42"/>
  <c r="M28" i="42" s="1"/>
  <c r="N27" i="42"/>
  <c r="K27" i="42"/>
  <c r="M27" i="42" s="1"/>
  <c r="N26" i="42"/>
  <c r="K26" i="42"/>
  <c r="M26" i="42" s="1"/>
  <c r="N25" i="42"/>
  <c r="K25" i="42"/>
  <c r="M25" i="42" s="1"/>
  <c r="N24" i="42"/>
  <c r="K24" i="42"/>
  <c r="M24" i="42" s="1"/>
  <c r="N23" i="42"/>
  <c r="K23" i="42"/>
  <c r="M23" i="42" s="1"/>
  <c r="N22" i="42"/>
  <c r="K22" i="42"/>
  <c r="M22" i="42" s="1"/>
  <c r="N21" i="42"/>
  <c r="K21" i="42"/>
  <c r="M21" i="42" s="1"/>
  <c r="N20" i="42"/>
  <c r="K20" i="42"/>
  <c r="M20" i="42" s="1"/>
  <c r="N19" i="42"/>
  <c r="K19" i="42"/>
  <c r="M19" i="42" s="1"/>
  <c r="N18" i="42"/>
  <c r="K18" i="42"/>
  <c r="M18" i="42" s="1"/>
  <c r="N17" i="42"/>
  <c r="K17" i="42"/>
  <c r="M17" i="42" s="1"/>
  <c r="N56" i="42"/>
  <c r="K56" i="42"/>
  <c r="M56" i="42" s="1"/>
  <c r="N55" i="42"/>
  <c r="K55" i="42"/>
  <c r="M55" i="42" s="1"/>
  <c r="N54" i="42"/>
  <c r="K54" i="42"/>
  <c r="M54" i="42" s="1"/>
  <c r="N53" i="42"/>
  <c r="K53" i="42"/>
  <c r="M53" i="42" s="1"/>
  <c r="N52" i="42"/>
  <c r="K52" i="42"/>
  <c r="M52" i="42" s="1"/>
  <c r="N51" i="42"/>
  <c r="K51" i="42"/>
  <c r="M51" i="42" s="1"/>
  <c r="N50" i="42"/>
  <c r="K50" i="42"/>
  <c r="M50" i="42" s="1"/>
  <c r="N49" i="42"/>
  <c r="K49" i="42"/>
  <c r="M49" i="42" s="1"/>
  <c r="F58" i="38"/>
  <c r="M530" i="42" l="1"/>
  <c r="M543" i="42"/>
  <c r="M637" i="42"/>
  <c r="D44" i="43" s="1"/>
  <c r="G673" i="42"/>
  <c r="L698" i="42"/>
  <c r="L699" i="42"/>
  <c r="L700" i="42"/>
  <c r="L701" i="42"/>
  <c r="L702" i="42"/>
  <c r="L703" i="42"/>
  <c r="L704" i="42"/>
  <c r="L705" i="42"/>
  <c r="L685"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88" i="42"/>
  <c r="L687" i="42"/>
  <c r="L686" i="42"/>
  <c r="L689" i="42"/>
  <c r="L683" i="42"/>
  <c r="M628" i="42"/>
  <c r="D43" i="43" s="1"/>
  <c r="L569" i="42"/>
  <c r="L570" i="42"/>
  <c r="L571" i="42"/>
  <c r="L572" i="42"/>
  <c r="L573" i="42"/>
  <c r="L574" i="42"/>
  <c r="L575" i="42"/>
  <c r="L576" i="42"/>
  <c r="L577" i="42"/>
  <c r="L578" i="42"/>
  <c r="L579" i="42"/>
  <c r="M565" i="42"/>
  <c r="D38" i="43" s="1"/>
  <c r="L568" i="42"/>
  <c r="L580" i="42"/>
  <c r="L581" i="42"/>
  <c r="M592" i="42"/>
  <c r="D40" i="43" s="1"/>
  <c r="M503" i="42"/>
  <c r="L609" i="42"/>
  <c r="L608" i="42"/>
  <c r="M582" i="42"/>
  <c r="D39" i="43" s="1"/>
  <c r="M621" i="42"/>
  <c r="L607" i="42"/>
  <c r="M623" i="42"/>
  <c r="M625" i="42"/>
  <c r="M507" i="42"/>
  <c r="M619" i="42"/>
  <c r="M627" i="42"/>
  <c r="M620" i="42"/>
  <c r="M624" i="42"/>
  <c r="M519" i="42"/>
  <c r="M523" i="42"/>
  <c r="M622" i="42"/>
  <c r="M626" i="42"/>
  <c r="L586" i="42"/>
  <c r="L618" i="42"/>
  <c r="C42" i="43" s="1"/>
  <c r="M511" i="42"/>
  <c r="M463" i="42"/>
  <c r="M499" i="42"/>
  <c r="M515" i="42"/>
  <c r="M527" i="42"/>
  <c r="L629" i="42"/>
  <c r="L630" i="42"/>
  <c r="L631" i="42"/>
  <c r="L632" i="42"/>
  <c r="L633" i="42"/>
  <c r="L634" i="42"/>
  <c r="L635" i="42"/>
  <c r="L636" i="42"/>
  <c r="M526" i="42"/>
  <c r="L590" i="42"/>
  <c r="M502" i="42"/>
  <c r="M510" i="42"/>
  <c r="M518" i="42"/>
  <c r="L585" i="42"/>
  <c r="L589" i="42"/>
  <c r="M498" i="42"/>
  <c r="M506" i="42"/>
  <c r="M514" i="42"/>
  <c r="M522" i="42"/>
  <c r="L588" i="42"/>
  <c r="L595" i="42"/>
  <c r="L596" i="42"/>
  <c r="L597" i="42"/>
  <c r="L598" i="42"/>
  <c r="L599" i="42"/>
  <c r="L600" i="42"/>
  <c r="L601" i="42"/>
  <c r="L602" i="42"/>
  <c r="L603" i="42"/>
  <c r="L604" i="42"/>
  <c r="L605" i="42"/>
  <c r="L606" i="42"/>
  <c r="L610" i="42"/>
  <c r="L611" i="42"/>
  <c r="L612" i="42"/>
  <c r="L613" i="42"/>
  <c r="L614" i="42"/>
  <c r="L587" i="42"/>
  <c r="L591" i="42"/>
  <c r="G491" i="42"/>
  <c r="M495" i="42"/>
  <c r="M517" i="42"/>
  <c r="M521" i="42"/>
  <c r="M525" i="42"/>
  <c r="M529" i="42"/>
  <c r="M501" i="42"/>
  <c r="M509" i="42"/>
  <c r="M513" i="42"/>
  <c r="M496" i="42"/>
  <c r="M500" i="42"/>
  <c r="M504" i="42"/>
  <c r="M508" i="42"/>
  <c r="M512" i="42"/>
  <c r="M516" i="42"/>
  <c r="M520" i="42"/>
  <c r="M524" i="42"/>
  <c r="M528" i="42"/>
  <c r="M497" i="42"/>
  <c r="M505" i="42"/>
  <c r="L494" i="42"/>
  <c r="C35" i="43" s="1"/>
  <c r="L544" i="42"/>
  <c r="L545" i="42"/>
  <c r="L546" i="42"/>
  <c r="L547" i="42"/>
  <c r="L548" i="42"/>
  <c r="L549" i="42"/>
  <c r="L550" i="42"/>
  <c r="L551" i="42"/>
  <c r="L552" i="42"/>
  <c r="L553" i="42"/>
  <c r="L562" i="42"/>
  <c r="L563" i="42"/>
  <c r="L564" i="42"/>
  <c r="L531" i="42"/>
  <c r="L532" i="42"/>
  <c r="L533" i="42"/>
  <c r="L534" i="42"/>
  <c r="L535" i="42"/>
  <c r="L536" i="42"/>
  <c r="L537" i="42"/>
  <c r="L538" i="42"/>
  <c r="L539" i="42"/>
  <c r="L540" i="42"/>
  <c r="L541" i="42"/>
  <c r="L542" i="42"/>
  <c r="M389" i="42"/>
  <c r="M676" i="42"/>
  <c r="D46" i="43" s="1"/>
  <c r="G327" i="42"/>
  <c r="L697" i="42"/>
  <c r="L706" i="42"/>
  <c r="L707" i="42"/>
  <c r="L708" i="42"/>
  <c r="L709" i="42"/>
  <c r="L678" i="42"/>
  <c r="M466" i="42"/>
  <c r="D32" i="43" s="1"/>
  <c r="L365" i="42"/>
  <c r="L679" i="42"/>
  <c r="M374" i="42"/>
  <c r="M382" i="42"/>
  <c r="L446" i="42"/>
  <c r="M459" i="42"/>
  <c r="L367" i="42"/>
  <c r="M378" i="42"/>
  <c r="M385" i="42"/>
  <c r="M444" i="42"/>
  <c r="D30" i="43" s="1"/>
  <c r="L448" i="42"/>
  <c r="M461" i="42"/>
  <c r="L369" i="42"/>
  <c r="L363" i="42"/>
  <c r="L371" i="42"/>
  <c r="M395" i="42"/>
  <c r="M455" i="42"/>
  <c r="L364" i="42"/>
  <c r="L368" i="42"/>
  <c r="L372" i="42"/>
  <c r="M376" i="42"/>
  <c r="M393" i="42"/>
  <c r="L450" i="42"/>
  <c r="M452" i="42"/>
  <c r="M457" i="42"/>
  <c r="M465" i="42"/>
  <c r="L677" i="42"/>
  <c r="L680" i="42"/>
  <c r="L681" i="42"/>
  <c r="L682" i="42"/>
  <c r="L684" i="42"/>
  <c r="L690" i="42"/>
  <c r="L691" i="42"/>
  <c r="L692" i="42"/>
  <c r="L693" i="42"/>
  <c r="L694" i="42"/>
  <c r="L695" i="42"/>
  <c r="L360" i="42"/>
  <c r="L366" i="42"/>
  <c r="L370" i="42"/>
  <c r="L373" i="42"/>
  <c r="C28" i="43" s="1"/>
  <c r="M380" i="42"/>
  <c r="M377" i="42"/>
  <c r="M381" i="42"/>
  <c r="M387" i="42"/>
  <c r="L445" i="42"/>
  <c r="L449" i="42"/>
  <c r="M454" i="42"/>
  <c r="M458" i="42"/>
  <c r="M462" i="42"/>
  <c r="M375" i="42"/>
  <c r="M379" i="42"/>
  <c r="M383" i="42"/>
  <c r="M391" i="42"/>
  <c r="M394" i="42"/>
  <c r="L447" i="42"/>
  <c r="M456" i="42"/>
  <c r="M460" i="42"/>
  <c r="M464" i="42"/>
  <c r="L451" i="42"/>
  <c r="C31" i="43" s="1"/>
  <c r="M453" i="42"/>
  <c r="L362" i="42"/>
  <c r="L361" i="42"/>
  <c r="M359" i="42"/>
  <c r="D27" i="43" s="1"/>
  <c r="M386" i="42"/>
  <c r="M390" i="42"/>
  <c r="M398" i="42"/>
  <c r="L398" i="42"/>
  <c r="M400" i="42"/>
  <c r="L400" i="42"/>
  <c r="M402" i="42"/>
  <c r="L402" i="42"/>
  <c r="M404" i="42"/>
  <c r="L404" i="42"/>
  <c r="M406" i="42"/>
  <c r="L406" i="42"/>
  <c r="M408" i="42"/>
  <c r="L408" i="42"/>
  <c r="M410" i="42"/>
  <c r="L410" i="42"/>
  <c r="M412" i="42"/>
  <c r="L412" i="42"/>
  <c r="M414" i="42"/>
  <c r="L414" i="42"/>
  <c r="M416" i="42"/>
  <c r="L416" i="42"/>
  <c r="M418" i="42"/>
  <c r="L418" i="42"/>
  <c r="M420" i="42"/>
  <c r="L420" i="42"/>
  <c r="M422" i="42"/>
  <c r="L422" i="42"/>
  <c r="M424" i="42"/>
  <c r="L424" i="42"/>
  <c r="M426" i="42"/>
  <c r="L426" i="42"/>
  <c r="M428" i="42"/>
  <c r="L428" i="42"/>
  <c r="M430" i="42"/>
  <c r="L430" i="42"/>
  <c r="M432" i="42"/>
  <c r="L432" i="42"/>
  <c r="M434" i="42"/>
  <c r="L434" i="42"/>
  <c r="M436" i="42"/>
  <c r="L436" i="42"/>
  <c r="M438" i="42"/>
  <c r="L438" i="42"/>
  <c r="M440" i="42"/>
  <c r="L440" i="42"/>
  <c r="M442" i="42"/>
  <c r="L442" i="42"/>
  <c r="M481" i="42"/>
  <c r="L481" i="42"/>
  <c r="M483" i="42"/>
  <c r="L483" i="42"/>
  <c r="M485" i="42"/>
  <c r="L485" i="42"/>
  <c r="M487" i="42"/>
  <c r="L487" i="42"/>
  <c r="M489" i="42"/>
  <c r="L489" i="42"/>
  <c r="M332" i="42"/>
  <c r="M334" i="42"/>
  <c r="L331" i="42"/>
  <c r="L333"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M384" i="42"/>
  <c r="M388" i="42"/>
  <c r="M392" i="42"/>
  <c r="M397" i="42"/>
  <c r="L397" i="42"/>
  <c r="M399" i="42"/>
  <c r="L399" i="42"/>
  <c r="M401" i="42"/>
  <c r="L401" i="42"/>
  <c r="M403" i="42"/>
  <c r="L403" i="42"/>
  <c r="M405" i="42"/>
  <c r="L405" i="42"/>
  <c r="M407" i="42"/>
  <c r="L407" i="42"/>
  <c r="M409" i="42"/>
  <c r="L409" i="42"/>
  <c r="M411" i="42"/>
  <c r="L411" i="42"/>
  <c r="M413" i="42"/>
  <c r="L413" i="42"/>
  <c r="M415" i="42"/>
  <c r="L415" i="42"/>
  <c r="M417" i="42"/>
  <c r="L417" i="42"/>
  <c r="M419" i="42"/>
  <c r="L419" i="42"/>
  <c r="M421" i="42"/>
  <c r="L421" i="42"/>
  <c r="M423" i="42"/>
  <c r="L423" i="42"/>
  <c r="M425" i="42"/>
  <c r="L425" i="42"/>
  <c r="M427" i="42"/>
  <c r="L427" i="42"/>
  <c r="M429" i="42"/>
  <c r="L429" i="42"/>
  <c r="M431" i="42"/>
  <c r="L431" i="42"/>
  <c r="M433" i="42"/>
  <c r="L433" i="42"/>
  <c r="M435" i="42"/>
  <c r="L435" i="42"/>
  <c r="M437" i="42"/>
  <c r="L437" i="42"/>
  <c r="M439" i="42"/>
  <c r="L439" i="42"/>
  <c r="M441" i="42"/>
  <c r="L441" i="42"/>
  <c r="M443" i="42"/>
  <c r="L443" i="42"/>
  <c r="M482" i="42"/>
  <c r="L482" i="42"/>
  <c r="M484" i="42"/>
  <c r="L484" i="42"/>
  <c r="M486" i="42"/>
  <c r="L486" i="42"/>
  <c r="M488" i="42"/>
  <c r="L488" i="42"/>
  <c r="M490" i="42"/>
  <c r="L490" i="42"/>
  <c r="L467" i="42"/>
  <c r="L468" i="42"/>
  <c r="L469" i="42"/>
  <c r="L470" i="42"/>
  <c r="L471" i="42"/>
  <c r="L472" i="42"/>
  <c r="L473" i="42"/>
  <c r="L474" i="42"/>
  <c r="L475" i="42"/>
  <c r="L476" i="42"/>
  <c r="L477" i="42"/>
  <c r="L478" i="42"/>
  <c r="L479" i="42"/>
  <c r="L251" i="42"/>
  <c r="L255" i="42"/>
  <c r="M290" i="42"/>
  <c r="L259" i="42"/>
  <c r="L247" i="42"/>
  <c r="L263" i="42"/>
  <c r="L253" i="42"/>
  <c r="L261" i="42"/>
  <c r="M274" i="42"/>
  <c r="L249" i="42"/>
  <c r="L257" i="42"/>
  <c r="L265" i="42"/>
  <c r="L248" i="42"/>
  <c r="L252" i="42"/>
  <c r="L256" i="42"/>
  <c r="L260" i="42"/>
  <c r="L264" i="42"/>
  <c r="L246" i="42"/>
  <c r="L250" i="42"/>
  <c r="L254" i="42"/>
  <c r="L258" i="42"/>
  <c r="L262" i="42"/>
  <c r="M282" i="42"/>
  <c r="M291" i="42"/>
  <c r="D23" i="43" s="1"/>
  <c r="M270" i="42"/>
  <c r="M286" i="42"/>
  <c r="M278" i="42"/>
  <c r="M268" i="42"/>
  <c r="M276" i="42"/>
  <c r="M284" i="42"/>
  <c r="G223" i="42"/>
  <c r="M272" i="42"/>
  <c r="M280" i="42"/>
  <c r="M288" i="42"/>
  <c r="L266" i="42"/>
  <c r="C22" i="43" s="1"/>
  <c r="M245" i="42"/>
  <c r="D21" i="43" s="1"/>
  <c r="M269" i="42"/>
  <c r="M273" i="42"/>
  <c r="M277" i="42"/>
  <c r="M281" i="42"/>
  <c r="M285" i="42"/>
  <c r="M289" i="42"/>
  <c r="M267" i="42"/>
  <c r="M271" i="42"/>
  <c r="M275" i="42"/>
  <c r="M279" i="42"/>
  <c r="M283" i="42"/>
  <c r="M287" i="42"/>
  <c r="M226" i="42"/>
  <c r="D20" i="43" s="1"/>
  <c r="M299" i="42"/>
  <c r="D24" i="43" s="1"/>
  <c r="L227" i="42"/>
  <c r="L228" i="42"/>
  <c r="L229" i="42"/>
  <c r="L230" i="42"/>
  <c r="L231" i="42"/>
  <c r="L232" i="42"/>
  <c r="L233" i="42"/>
  <c r="L234" i="42"/>
  <c r="L235" i="42"/>
  <c r="L236" i="42"/>
  <c r="L237" i="42"/>
  <c r="L238" i="42"/>
  <c r="L239" i="42"/>
  <c r="L240" i="42"/>
  <c r="L241" i="42"/>
  <c r="L242" i="42"/>
  <c r="L243" i="42"/>
  <c r="L244"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292" i="42"/>
  <c r="L293" i="42"/>
  <c r="L294" i="42"/>
  <c r="L295" i="42"/>
  <c r="L296" i="42"/>
  <c r="L297" i="42"/>
  <c r="L298" i="42"/>
  <c r="L199" i="42"/>
  <c r="L198" i="42"/>
  <c r="M181" i="42"/>
  <c r="D17" i="43" s="1"/>
  <c r="M197" i="42"/>
  <c r="D18" i="43" s="1"/>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186" i="42"/>
  <c r="L182" i="42"/>
  <c r="L184" i="42"/>
  <c r="L185" i="42"/>
  <c r="L187" i="42"/>
  <c r="L188" i="42"/>
  <c r="L189" i="42"/>
  <c r="L190" i="42"/>
  <c r="L191" i="42"/>
  <c r="L192" i="42"/>
  <c r="L193" i="42"/>
  <c r="L194" i="42"/>
  <c r="L195" i="42"/>
  <c r="L196" i="42"/>
  <c r="L183" i="42"/>
  <c r="L170" i="42"/>
  <c r="L169" i="42"/>
  <c r="L152" i="42"/>
  <c r="L153" i="42"/>
  <c r="L154" i="42"/>
  <c r="L155" i="42"/>
  <c r="L156" i="42"/>
  <c r="L157" i="42"/>
  <c r="L158" i="42"/>
  <c r="L159" i="42"/>
  <c r="L160" i="42"/>
  <c r="L161" i="42"/>
  <c r="L162" i="42"/>
  <c r="L163" i="42"/>
  <c r="L164" i="42"/>
  <c r="L165" i="42"/>
  <c r="L166" i="42"/>
  <c r="L167" i="42"/>
  <c r="L168" i="42"/>
  <c r="L171" i="42"/>
  <c r="L172" i="42"/>
  <c r="L173" i="42"/>
  <c r="L174" i="42"/>
  <c r="L175" i="42"/>
  <c r="L176" i="42"/>
  <c r="L177" i="42"/>
  <c r="L178" i="42"/>
  <c r="L179" i="42"/>
  <c r="L180" i="42"/>
  <c r="L140" i="42"/>
  <c r="L138" i="42"/>
  <c r="L139" i="42"/>
  <c r="L133" i="42"/>
  <c r="L134" i="42"/>
  <c r="L135" i="42"/>
  <c r="L136" i="42"/>
  <c r="L137" i="42"/>
  <c r="L144" i="42"/>
  <c r="L145" i="42"/>
  <c r="L146" i="42"/>
  <c r="M150" i="42"/>
  <c r="D16" i="43" s="1"/>
  <c r="L101" i="42"/>
  <c r="L90" i="42"/>
  <c r="L91" i="42"/>
  <c r="L92" i="42"/>
  <c r="L93" i="42"/>
  <c r="L94" i="42"/>
  <c r="L95" i="42"/>
  <c r="L96" i="42"/>
  <c r="L97" i="42"/>
  <c r="L98" i="42"/>
  <c r="L99" i="42"/>
  <c r="L100" i="42"/>
  <c r="L102" i="42"/>
  <c r="L103" i="42"/>
  <c r="L104" i="42"/>
  <c r="L105" i="42"/>
  <c r="L106" i="42"/>
  <c r="L107" i="42"/>
  <c r="L108" i="42"/>
  <c r="L109" i="42"/>
  <c r="L110" i="42"/>
  <c r="L111" i="42"/>
  <c r="L89" i="42"/>
  <c r="L112" i="42"/>
  <c r="L113" i="42"/>
  <c r="L114" i="42"/>
  <c r="L115" i="42"/>
  <c r="L116" i="42"/>
  <c r="L117" i="42"/>
  <c r="L118" i="42"/>
  <c r="L119" i="42"/>
  <c r="L120" i="42"/>
  <c r="L121" i="42"/>
  <c r="L122" i="42"/>
  <c r="L123" i="42"/>
  <c r="L124" i="42"/>
  <c r="L125" i="42"/>
  <c r="L126" i="42"/>
  <c r="L127" i="42"/>
  <c r="L128" i="42"/>
  <c r="L151" i="42"/>
  <c r="M147" i="42"/>
  <c r="D15" i="43" s="1"/>
  <c r="L148" i="42"/>
  <c r="L149" i="42"/>
  <c r="M131" i="42"/>
  <c r="D14" i="43" s="1"/>
  <c r="L132" i="42"/>
  <c r="L61" i="42"/>
  <c r="L62" i="42"/>
  <c r="L63" i="42"/>
  <c r="L64" i="42"/>
  <c r="L65" i="42"/>
  <c r="L66" i="42"/>
  <c r="L67" i="42"/>
  <c r="L68" i="42"/>
  <c r="L69" i="42"/>
  <c r="L70" i="42"/>
  <c r="L71" i="42"/>
  <c r="L72" i="42"/>
  <c r="L73" i="42"/>
  <c r="L74" i="42"/>
  <c r="L75" i="42"/>
  <c r="L76" i="42"/>
  <c r="L77" i="42"/>
  <c r="L78" i="42"/>
  <c r="L79" i="42"/>
  <c r="L80" i="42"/>
  <c r="L81" i="42"/>
  <c r="L82" i="42"/>
  <c r="L83"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A13" i="43"/>
  <c r="B13" i="43"/>
  <c r="A12" i="43"/>
  <c r="B12" i="43"/>
  <c r="A11" i="43"/>
  <c r="B11" i="43"/>
  <c r="A10" i="43"/>
  <c r="B10" i="43"/>
  <c r="A9" i="43"/>
  <c r="B9" i="43"/>
  <c r="L530" i="42" l="1"/>
  <c r="L543" i="42"/>
  <c r="L637" i="42"/>
  <c r="C44" i="43" s="1"/>
  <c r="L628" i="42"/>
  <c r="C43" i="43" s="1"/>
  <c r="L565" i="42"/>
  <c r="C38" i="43" s="1"/>
  <c r="L592" i="42"/>
  <c r="C40" i="43" s="1"/>
  <c r="L582" i="42"/>
  <c r="C39" i="43" s="1"/>
  <c r="M618" i="42"/>
  <c r="D42" i="43" s="1"/>
  <c r="M494" i="42"/>
  <c r="D35" i="43" s="1"/>
  <c r="L676" i="42"/>
  <c r="C46" i="43" s="1"/>
  <c r="L359" i="42"/>
  <c r="C27" i="43" s="1"/>
  <c r="M451" i="42"/>
  <c r="D31" i="43" s="1"/>
  <c r="L444" i="42"/>
  <c r="C30" i="43" s="1"/>
  <c r="M330" i="42"/>
  <c r="M373" i="42"/>
  <c r="D28" i="43" s="1"/>
  <c r="L330" i="42"/>
  <c r="L396" i="42"/>
  <c r="C29" i="43" s="1"/>
  <c r="L466" i="42"/>
  <c r="C32" i="43" s="1"/>
  <c r="M396" i="42"/>
  <c r="L480" i="42"/>
  <c r="C33" i="43" s="1"/>
  <c r="M480" i="42"/>
  <c r="D33" i="43" s="1"/>
  <c r="L245" i="42"/>
  <c r="C21" i="43" s="1"/>
  <c r="M266" i="42"/>
  <c r="L291" i="42"/>
  <c r="C23" i="43" s="1"/>
  <c r="L226" i="42"/>
  <c r="C20" i="43" s="1"/>
  <c r="L299" i="42"/>
  <c r="C24" i="43" s="1"/>
  <c r="L181" i="42"/>
  <c r="C17" i="43" s="1"/>
  <c r="L197" i="42"/>
  <c r="C18" i="43" s="1"/>
  <c r="L147" i="42"/>
  <c r="C15" i="43" s="1"/>
  <c r="L150" i="42"/>
  <c r="C16" i="43" s="1"/>
  <c r="L131" i="42"/>
  <c r="C14" i="43" s="1"/>
  <c r="M615" i="42" l="1"/>
  <c r="D41" i="43" s="1"/>
  <c r="L615" i="42"/>
  <c r="C41" i="43" s="1"/>
  <c r="C26" i="43"/>
  <c r="L327" i="42"/>
  <c r="C25" i="43" s="1"/>
  <c r="D26" i="43"/>
  <c r="M327" i="42"/>
  <c r="D25" i="43" s="1"/>
  <c r="M223" i="42"/>
  <c r="D19" i="43" s="1"/>
  <c r="D22" i="43"/>
  <c r="D29" i="43"/>
  <c r="L223" i="42"/>
  <c r="C19" i="43" s="1"/>
  <c r="G87" i="42"/>
  <c r="G84" i="42" s="1"/>
  <c r="G7" i="42"/>
  <c r="K803" i="42" l="1"/>
  <c r="K806" i="42" s="1"/>
  <c r="K809" i="42" s="1"/>
  <c r="K802" i="42"/>
  <c r="K805" i="42" s="1"/>
  <c r="K808" i="42" s="1"/>
  <c r="K801" i="42"/>
  <c r="K804" i="42" s="1"/>
  <c r="K807" i="42" s="1"/>
  <c r="L800" i="42"/>
  <c r="L803" i="42" s="1"/>
  <c r="L806" i="42" s="1"/>
  <c r="L809" i="42" s="1"/>
  <c r="L799" i="42"/>
  <c r="L798" i="42"/>
  <c r="L801" i="42" s="1"/>
  <c r="L804" i="42" s="1"/>
  <c r="L807" i="42" s="1"/>
  <c r="N11" i="42"/>
  <c r="N12" i="42"/>
  <c r="N16" i="42"/>
  <c r="N60" i="42"/>
  <c r="N88" i="42"/>
  <c r="N129" i="42"/>
  <c r="N130" i="42"/>
  <c r="N10" i="42"/>
  <c r="G615" i="42" l="1"/>
  <c r="L802" i="42"/>
  <c r="L805" i="42" s="1"/>
  <c r="L808" i="42" s="1"/>
  <c r="N799" i="42" l="1"/>
  <c r="R725" i="42" s="1"/>
  <c r="N800" i="42"/>
  <c r="R726" i="42" s="1"/>
  <c r="N801" i="42"/>
  <c r="S724" i="42" s="1"/>
  <c r="N802" i="42"/>
  <c r="S725" i="42" s="1"/>
  <c r="N806" i="42"/>
  <c r="Q726" i="42" s="1"/>
  <c r="N804" i="42"/>
  <c r="Q724" i="42" s="1"/>
  <c r="N805" i="42"/>
  <c r="Q725" i="42" s="1"/>
  <c r="N803" i="42"/>
  <c r="S726" i="42" s="1"/>
  <c r="N798" i="42"/>
  <c r="R724" i="42" s="1"/>
  <c r="H10" i="38"/>
  <c r="H9" i="38"/>
  <c r="G10" i="38"/>
  <c r="G9" i="38"/>
  <c r="G28" i="38"/>
  <c r="G27" i="38"/>
  <c r="K10" i="42"/>
  <c r="K11" i="42"/>
  <c r="K12" i="42"/>
  <c r="K16" i="42"/>
  <c r="K60" i="42"/>
  <c r="K88" i="42"/>
  <c r="K129" i="42"/>
  <c r="K130" i="42"/>
  <c r="F7" i="38"/>
  <c r="F8" i="38"/>
  <c r="F9" i="38"/>
  <c r="F10" i="38"/>
  <c r="F11" i="38"/>
  <c r="F12" i="38"/>
  <c r="F13"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F54" i="38"/>
  <c r="F55" i="38"/>
  <c r="F56" i="38"/>
  <c r="F57" i="38"/>
  <c r="F59" i="38"/>
  <c r="F6" i="38"/>
  <c r="R729" i="42" l="1"/>
  <c r="R731" i="42"/>
  <c r="R730" i="42"/>
  <c r="S731" i="42"/>
  <c r="Q730" i="42"/>
  <c r="Q729" i="42"/>
  <c r="Q731" i="42"/>
  <c r="S730" i="42"/>
  <c r="S729" i="42"/>
  <c r="M10" i="42"/>
  <c r="M12" i="42"/>
  <c r="N808" i="42"/>
  <c r="N807" i="42"/>
  <c r="N809" i="42"/>
  <c r="M60" i="42"/>
  <c r="M16" i="42"/>
  <c r="M130" i="42"/>
  <c r="L10" i="42"/>
  <c r="M129" i="42"/>
  <c r="M11" i="42"/>
  <c r="M88" i="42"/>
  <c r="L130" i="42"/>
  <c r="L11" i="42"/>
  <c r="L129" i="42"/>
  <c r="L88" i="42"/>
  <c r="L60" i="42"/>
  <c r="L12" i="42"/>
  <c r="L16" i="42"/>
  <c r="L7" i="42" l="1"/>
  <c r="C9" i="43" s="1"/>
  <c r="L87" i="42"/>
  <c r="M7" i="42"/>
  <c r="D9" i="43" s="1"/>
  <c r="M87" i="42"/>
  <c r="D13" i="43" s="1"/>
  <c r="L696" i="42" l="1"/>
  <c r="L13" i="42"/>
  <c r="C10" i="43" s="1"/>
  <c r="L84" i="42"/>
  <c r="C12" i="43" s="1"/>
  <c r="C13" i="43"/>
  <c r="M13" i="42"/>
  <c r="D10" i="43" s="1"/>
  <c r="M57" i="42"/>
  <c r="L57" i="42"/>
  <c r="M84" i="42"/>
  <c r="D12" i="43" s="1"/>
  <c r="L673" i="42" l="1"/>
  <c r="C45" i="43" s="1"/>
  <c r="C47" i="43"/>
  <c r="M696" i="42"/>
  <c r="C11" i="43"/>
  <c r="D11" i="43"/>
  <c r="M673" i="42" l="1"/>
  <c r="D45" i="43" s="1"/>
  <c r="D47" i="43"/>
  <c r="C36" i="43"/>
  <c r="C37" i="43"/>
  <c r="D36" i="43" l="1"/>
  <c r="D37" i="43"/>
  <c r="L491" i="42"/>
  <c r="L3" i="42" l="1"/>
  <c r="C34" i="43"/>
  <c r="M491" i="42"/>
  <c r="M3" i="42" l="1"/>
  <c r="D34" i="43"/>
  <c r="M10" i="38"/>
  <c r="C8" i="43"/>
  <c r="D8" i="43" l="1"/>
  <c r="M11" i="38"/>
  <c r="S6" i="38" s="1"/>
  <c r="S12" i="38" l="1"/>
  <c r="S8" i="38"/>
  <c r="M7" i="38"/>
  <c r="M6" i="38"/>
  <c r="M8" i="38"/>
  <c r="M9" i="38" l="1"/>
  <c r="M20" i="38" s="1"/>
  <c r="M22" i="38" l="1"/>
  <c r="M25" i="38"/>
</calcChain>
</file>

<file path=xl/sharedStrings.xml><?xml version="1.0" encoding="utf-8"?>
<sst xmlns="http://schemas.openxmlformats.org/spreadsheetml/2006/main" count="2557" uniqueCount="1113">
  <si>
    <t>Controleer altijd de documentatie en de toepassing op de werkvloer.</t>
  </si>
  <si>
    <t>Wordt er jaarlijks een controle van de stoomkwaliteit uitgevoerd?</t>
  </si>
  <si>
    <t>Good Practice</t>
  </si>
  <si>
    <t xml:space="preserve">Good Practice </t>
  </si>
  <si>
    <t>Ja</t>
  </si>
  <si>
    <t>Neen</t>
  </si>
  <si>
    <t>X2</t>
  </si>
  <si>
    <t>X1</t>
  </si>
  <si>
    <t>X3</t>
  </si>
  <si>
    <t>NVT</t>
  </si>
  <si>
    <t>Wordt er halfjaarlijks een controle van de stoomkwaliteit uitgevoerd?</t>
  </si>
  <si>
    <t>Wordt er driemaandelijks een controle van de stoomkwaliteit uitgevoerd?</t>
  </si>
  <si>
    <t>Referentie</t>
  </si>
  <si>
    <t>ter info: 
artikelnummer, §, pagina</t>
  </si>
  <si>
    <t>OPMERKINGEN</t>
  </si>
  <si>
    <t xml:space="preserve">extra factor gewicht </t>
  </si>
  <si>
    <t>1 = WETGEVING (= 6 punten)</t>
  </si>
  <si>
    <t>2 = RICHTLIJNEN, NORMEN, AANBEVELINGEN (= 3 punten)</t>
  </si>
  <si>
    <t>3 = GOOD PRACTICE (= 1 punt)</t>
  </si>
  <si>
    <t>MAPPING TABLE</t>
  </si>
  <si>
    <t>Code</t>
  </si>
  <si>
    <t>Total</t>
  </si>
  <si>
    <t>Score</t>
  </si>
  <si>
    <t>X0,33</t>
  </si>
  <si>
    <t>X0,66</t>
  </si>
  <si>
    <t>Somme</t>
  </si>
  <si>
    <t>ROUGE</t>
  </si>
  <si>
    <t>ORANGE</t>
  </si>
  <si>
    <t>VERT</t>
  </si>
  <si>
    <t>Invisible</t>
  </si>
  <si>
    <t>Aiguille</t>
  </si>
  <si>
    <t>Largeur</t>
  </si>
  <si>
    <t>RIEN</t>
  </si>
  <si>
    <t>Speedometer</t>
  </si>
  <si>
    <t>Start</t>
  </si>
  <si>
    <t>Initial</t>
  </si>
  <si>
    <t>Middle</t>
  </si>
  <si>
    <t>End</t>
  </si>
  <si>
    <t>Max</t>
  </si>
  <si>
    <t>Pointer</t>
  </si>
  <si>
    <t>Value</t>
  </si>
  <si>
    <t>end</t>
  </si>
  <si>
    <t>ANTWOORD</t>
  </si>
  <si>
    <t xml:space="preserve">NIVEAU </t>
  </si>
  <si>
    <t>I</t>
  </si>
  <si>
    <t>II</t>
  </si>
  <si>
    <t>III</t>
  </si>
  <si>
    <t>IV</t>
  </si>
  <si>
    <t>VIII</t>
  </si>
  <si>
    <t>IX</t>
  </si>
  <si>
    <t>X</t>
  </si>
  <si>
    <t>a</t>
  </si>
  <si>
    <t>b</t>
  </si>
  <si>
    <t>c</t>
  </si>
  <si>
    <t>1Neen</t>
  </si>
  <si>
    <t>2Neen</t>
  </si>
  <si>
    <t>3Neen</t>
  </si>
  <si>
    <t>1NVT</t>
  </si>
  <si>
    <t>2NVT</t>
  </si>
  <si>
    <t>3NVT</t>
  </si>
  <si>
    <t>1Ja</t>
  </si>
  <si>
    <t>2Ja</t>
  </si>
  <si>
    <t>3Ja</t>
  </si>
  <si>
    <t>1Total</t>
  </si>
  <si>
    <t>2Total</t>
  </si>
  <si>
    <t>3Total</t>
  </si>
  <si>
    <t>Niveau 1</t>
  </si>
  <si>
    <t>Niveau 2</t>
  </si>
  <si>
    <t>Niveau 3</t>
  </si>
  <si>
    <t>Nee</t>
  </si>
  <si>
    <t xml:space="preserve">Progress :: </t>
  </si>
  <si>
    <t>0-60</t>
  </si>
  <si>
    <t>60-90</t>
  </si>
  <si>
    <t>90-100</t>
  </si>
  <si>
    <t>Niveau</t>
  </si>
  <si>
    <t>Extra gewicht factor</t>
  </si>
  <si>
    <t>Antwoord</t>
  </si>
  <si>
    <t>Base points</t>
  </si>
  <si>
    <t>points</t>
  </si>
  <si>
    <t>Do not delete</t>
  </si>
  <si>
    <t>Total score</t>
  </si>
  <si>
    <t>Date :</t>
  </si>
  <si>
    <t>Hoofdapotheker :</t>
  </si>
  <si>
    <t>Auditeur naam :</t>
  </si>
  <si>
    <t>Ziekenhuis :</t>
  </si>
  <si>
    <t>Hoofdapotheker</t>
  </si>
  <si>
    <t>Handtekeningen</t>
  </si>
  <si>
    <t>Ja Groep</t>
  </si>
  <si>
    <t>Neen groep</t>
  </si>
  <si>
    <t>NVT groep</t>
  </si>
  <si>
    <t>TOTAL</t>
  </si>
  <si>
    <t>SCORE</t>
  </si>
  <si>
    <t>Copy Paste visible cells from questionnaire sheet</t>
  </si>
  <si>
    <t>Make sure total is correct</t>
  </si>
  <si>
    <t>Sterke punten</t>
  </si>
  <si>
    <t>Tekortkomingen niveau 1</t>
  </si>
  <si>
    <t>Verbeterpunten niveau 2</t>
  </si>
  <si>
    <t>Verbeterpunten niveau 3</t>
  </si>
  <si>
    <t>Observaties</t>
  </si>
  <si>
    <t>Adapt these cells</t>
  </si>
  <si>
    <t>Change name &amp; signature</t>
  </si>
  <si>
    <t>AUDITVRAGEN</t>
  </si>
  <si>
    <t>Werden alle genomen acties op basis van de tekortkomingen van niveau 1 die bij de vorige audit werden vastgesteld adequaat opgevolgd en met met succes geïmplementeerd?</t>
  </si>
  <si>
    <t>Werden alle genomen acties op basis van de verbeterpunten van niveau 2 die bij de vorige audit werden vastgesteld adequaat opgevolgd en met met succes geïmplementeerd?</t>
  </si>
  <si>
    <t>Werden alle genomen acties op basis van de verbeterpunten van niveau 3 die bij de vorige audit werden vastgesteld adequaat opgevolgd en met met succes geïmplementeerd?</t>
  </si>
  <si>
    <t xml:space="preserve">KB 30 sept 2020 </t>
  </si>
  <si>
    <t xml:space="preserve">AUDITVRAGEN </t>
  </si>
  <si>
    <t>XI</t>
  </si>
  <si>
    <t>Actiepunt</t>
  </si>
  <si>
    <t>Nummer</t>
  </si>
  <si>
    <t>..…</t>
  </si>
  <si>
    <t> Oorsprong :</t>
  </si>
  <si>
    <t>Geaudit proces</t>
  </si>
  <si>
    <t>Auditdatum</t>
  </si>
  <si>
    <t>…../…../…..</t>
  </si>
  <si>
    <t>Auditor</t>
  </si>
  <si>
    <t>……………………………………………</t>
  </si>
  <si>
    <t>Auditee</t>
  </si>
  <si>
    <t>………………………………………………………………………………..</t>
  </si>
  <si>
    <t>Omschrijving van de tekortkoming / verbeterpunt / observatie</t>
  </si>
  <si>
    <t>Voorgestelde maatregel door de auditee</t>
  </si>
  <si>
    <t>Oorzaak</t>
  </si>
  <si>
    <t>Actie</t>
  </si>
  <si>
    <t>Verantwoordelijke</t>
  </si>
  <si>
    <t>Termijn</t>
  </si>
  <si>
    <t xml:space="preserve">  Opvolgrapport</t>
  </si>
  <si>
    <t xml:space="preserve">  (cumulatief)</t>
  </si>
  <si>
    <t xml:space="preserve">  Conclusie</t>
  </si>
  <si>
    <r>
      <t>o</t>
    </r>
    <r>
      <rPr>
        <sz val="7"/>
        <color theme="1"/>
        <rFont val="Times New Roman"/>
        <family val="1"/>
      </rPr>
      <t xml:space="preserve">   </t>
    </r>
    <r>
      <rPr>
        <sz val="11"/>
        <color theme="1"/>
        <rFont val="Calibri"/>
        <family val="2"/>
        <scheme val="minor"/>
      </rPr>
      <t>Tekortkoming niveau 1</t>
    </r>
  </si>
  <si>
    <r>
      <t>o</t>
    </r>
    <r>
      <rPr>
        <sz val="7"/>
        <color theme="1"/>
        <rFont val="Times New Roman"/>
        <family val="1"/>
      </rPr>
      <t xml:space="preserve">   </t>
    </r>
    <r>
      <rPr>
        <sz val="11"/>
        <color theme="1"/>
        <rFont val="Calibri"/>
        <family val="2"/>
        <scheme val="minor"/>
      </rPr>
      <t>Verbeterpunt niveau 2</t>
    </r>
  </si>
  <si>
    <r>
      <t>o</t>
    </r>
    <r>
      <rPr>
        <sz val="7"/>
        <color theme="1"/>
        <rFont val="Times New Roman"/>
        <family val="1"/>
      </rPr>
      <t xml:space="preserve">   </t>
    </r>
    <r>
      <rPr>
        <sz val="11"/>
        <color theme="1"/>
        <rFont val="Calibri"/>
        <family val="2"/>
        <scheme val="minor"/>
      </rPr>
      <t>Verbeterpunt niveau 3</t>
    </r>
  </si>
  <si>
    <r>
      <t>o</t>
    </r>
    <r>
      <rPr>
        <sz val="7"/>
        <color theme="1"/>
        <rFont val="Times New Roman"/>
        <family val="1"/>
      </rPr>
      <t xml:space="preserve">   </t>
    </r>
    <r>
      <rPr>
        <sz val="11"/>
        <color theme="1"/>
        <rFont val="Calibri"/>
        <family val="2"/>
        <scheme val="minor"/>
      </rPr>
      <t>Observatie</t>
    </r>
  </si>
  <si>
    <t>MET DANK AAN HET EXPERTENTEAM</t>
  </si>
  <si>
    <t>Hoe gebruiken we de kwaliteitstool MAEIA?</t>
  </si>
  <si>
    <t>VERSIE 20240730</t>
  </si>
  <si>
    <t>PRODUCTIE</t>
  </si>
  <si>
    <t xml:space="preserve">Kwaliteitsopvolging van het productieproces  </t>
  </si>
  <si>
    <t xml:space="preserve">Personeel </t>
  </si>
  <si>
    <t>Is er een organogram beschikbaar specifiek van de afdeling productie?</t>
  </si>
  <si>
    <t>Zijn de verantwoordelijkheden, beoogde competenties en taken van de medewerkers van de productie duidelijk omschreven in een functiebeschrijving?</t>
  </si>
  <si>
    <t>Is er een Verantwoordelijke Persoon aangeduid die de eindverantwoorelijkheid draagt voor alle bereidingsaspecten van geneesmiddelen, met inbegrip van de vrijgave ervan?</t>
  </si>
  <si>
    <t>Heeft de Verantwoordelijke Persoon een toereikende wetenschappelijke, microbiële en technische opleiding genoten en beschikt deze over voldoende praktische en theoretische ervaring om deze taak uit te voeren?</t>
  </si>
  <si>
    <t>Heeft de afdeling productie een toereikend aantal bekwame personeelsleden om het bereidingsproces op een kwalitatieve manier te ondersteunen?</t>
  </si>
  <si>
    <t>Heeft het personeel dat de bereidingen maakt de juiste competenties en de passende opleiding doorlopen in overeenstemming met hun functie?</t>
  </si>
  <si>
    <t>Is er een algemene procedure beschikbaar voor de opleiding van het personeel van de afdeling productie?</t>
  </si>
  <si>
    <t>Wordt er een register bijgehouden van de opleiding van het personeel?</t>
  </si>
  <si>
    <t>Zijn er hygiënische voorzorgsmaatregelen beschreven voor personeelsleden?</t>
  </si>
  <si>
    <t>Wordt het personeel opgeleid volgens de hygiënische voorzorgsmaatregelen?</t>
  </si>
  <si>
    <t>Bevat de opleiding van de bereiders voldoende informatie over de goede bereidingspraktijken en steriele vaardigheden?</t>
  </si>
  <si>
    <t>Bevat de opleiding van de bereiders voldoende informatie over de lokale werkwijzen (SOP) met in begrip van gezondheid en veiligheid?</t>
  </si>
  <si>
    <t>Bevat de opleiding van de bereiders voldoende informatie rond de praktijkkennis van de afdeling, de producten en de aangeboden diensten?</t>
  </si>
  <si>
    <t>Bevat de opleiding van de bereiders voldoende informatie over het risico op contaminatie van het product door de personeelsleden (bv letsels, besmettelijke ziekten, …)?</t>
  </si>
  <si>
    <t>Bevat de opleiding van de bereiders voldoende informatie over de specifieke beschermingsmaatregelen die moeten getroffen worden om contaminatie van het product te voorkomen?</t>
  </si>
  <si>
    <t>Is het personeel op de hoogte van het goede gebruik van de aanwezige apparaten in de apotheek?</t>
  </si>
  <si>
    <t>Is er een opleiding voorzien voor nieuwe personeelsleden voor het goede gebruik van alle apparaten in de apotheek?</t>
  </si>
  <si>
    <t>Worden alle personeelsleden die in de steriele omgeving werken, volledig bewust gemaakt van de mogelijke gevolgen van een eventuele afwijking van de gevalideerde procedures, zowel voor de integriteit van het product als voor de patiënt? Worden zij regelmatig herinnerd aan de kritische aard van het proces?</t>
  </si>
  <si>
    <t>Worden nieuwe personeelsleden vanaf de aanwerving continu opgeleid op alle terreinen die nodig zijn voor de uitvoering van hun taken?</t>
  </si>
  <si>
    <t>Worden er bij- en nascholing aangeboden?</t>
  </si>
  <si>
    <t>Worden deze bij- en nascholing gedocumenteerd?</t>
  </si>
  <si>
    <t>Wordt de kennis en bekwaamheid van de bereider op het einde van de opleiding en nadien periodiek beoordeeld?</t>
  </si>
  <si>
    <t>Wordt op basis van niet conforme testresultaten de opleiding herhaald?</t>
  </si>
  <si>
    <t>Heeft het toezichthoudend personeel binnen de afdeling voor aseptische bereiding voldoende kennis van schone ruimte, van de technologie van apparaten voor schone lucht in combinatie met grondige kennis van alle bijzondere ontwerpaspecten in hun afdelingen, bv. ventilatiesystemen, plaatsing en klassen van HEPA-filters, type werkstations, ontwerp van isolatoren,...?</t>
  </si>
  <si>
    <t>Beschikken de personeelsleden die betrokken zijn bij aseptische bewerkingen over specifieke bekwaamheden en vaardigheden op het gebied van aseptische technieken?</t>
  </si>
  <si>
    <t>Worden de aseptische technieken van de personeelsleden die betrokken zijn bij aseptische bewerkingen op regelmatige wijze beoordeeld door het uitvoeren van processimulaties (media fill)?</t>
  </si>
  <si>
    <t>Wordt de rechtvaardiging van de frequentie van deze periodieke beoordelingen van de aseptische technieken gedocumenteerd?</t>
  </si>
  <si>
    <t>Worden er naast het uitvoeren van processimulaties (media fill) nog regelmatige observaties van de aseptische technieken uitgevoerd?</t>
  </si>
  <si>
    <t>Wordt het correct toepassen van de druktechniek periodiek getest (bv met een fluoresceïnetest)?</t>
  </si>
  <si>
    <t>Is er een aangepaste opleiding voorzien voor de personeelsleden van de apotheek die in contact komen met cytotoxische stoffen?</t>
  </si>
  <si>
    <t>Is er een theoretische opleiding voorzien voor alle verpleegkundigen die in contact komen met toxische stoffen?</t>
  </si>
  <si>
    <t>Is er een theoretische opleiding voorzien voor alle artsen die in contact komen met toxische stoffen?</t>
  </si>
  <si>
    <t>Is er een theoretische opleiding voorzien voor alle personen die instaan voor het vervoer en die in contact komen met toxische stoffen?</t>
  </si>
  <si>
    <t>Is er een theoretische opleiding voorzien voor alle schoonmaakpersoneel dat in contact komt met toxische stoffen?</t>
  </si>
  <si>
    <t>Is er een aangepaste opleiding voorzien voor alle thuisverpleegkunidgen, patiënten en mantelzogers die in contact komen met toxische stoffen?</t>
  </si>
  <si>
    <t>Worden besmettelijke ziekten of open letsels steeds gemeld aan de hoofdverantwoordelijke van de productie zodanig dat deze verantwoordelijke persoon kan beoordelen of een personeelslid geschikt is om zijn werkzaamheden uit te voeren?</t>
  </si>
  <si>
    <t>Bestaat er een jaarlijks medisch controleprogramma van het personeel?</t>
  </si>
  <si>
    <t>Worden de personeelsleden afgezonderd van de cytotoxische stoffen en reprotoxische stoffen tijdens de zwangerschap?</t>
  </si>
  <si>
    <t>Worden de personeelsleden afgezonderd van de cytotoxische stoffen tijdens de borstvoedingsperiode?</t>
  </si>
  <si>
    <t>KB 30 sept 2020 Bijlage III Bijlage 1.5</t>
  </si>
  <si>
    <t>KB 30 sept 2020 Bijlage III Bijlage 1.9</t>
  </si>
  <si>
    <t>KB 30 sept 2020 Bijlage III Bijlage 1.7</t>
  </si>
  <si>
    <t>KB 30 sept 2020 Bijlage III Bijlage 1.8</t>
  </si>
  <si>
    <t>KB 30 sept 2020 Bijlage III Bijlage 1.10</t>
  </si>
  <si>
    <t>KB 30 sept 2020 Bijlage III Bijlage 1.11</t>
  </si>
  <si>
    <t>KB 30 sept 2020 Bijlage III Bijlage 1.12</t>
  </si>
  <si>
    <t>1</t>
  </si>
  <si>
    <t>KB 30 sept 2020 Bijlage III 2.2</t>
  </si>
  <si>
    <t>KB 30 sept 2020 Bijlage III 2.3</t>
  </si>
  <si>
    <t>KB 30 sept 2020 Bijlage III 2.4</t>
  </si>
  <si>
    <t>Wordt er bij afwezigheid van de Verantwoordelijke Persoon steeds een plaatsvervanger aangewezen?</t>
  </si>
  <si>
    <t>KB 30 sept 2020 Bijlage III 1.3</t>
  </si>
  <si>
    <t>KB 30 sept 2020 Bijlage III 4.5.1.g</t>
  </si>
  <si>
    <t>KB 30 sept 2020 Bijlage III 4.5.2</t>
  </si>
  <si>
    <t>Zijn er specifieke voorschriften (aanvullende hygiëne voorzorgsmaatregelen) voor geneesmiddelen die een verhoogd risico hebben op microbiologische contaminatie (vb: organisch materiaal, BCG instillatie,...)?</t>
  </si>
  <si>
    <t>MAEIA Productie Rapport</t>
  </si>
  <si>
    <t>Kleding</t>
  </si>
  <si>
    <t>Bestaat er een procedure dat eten, drinken of roken niet toegestaan is in de bereidingsruimte?</t>
  </si>
  <si>
    <t>Is er een procedure beschikbaar voor geschikte kleding tijdens de productie van geneesmiddelen?</t>
  </si>
  <si>
    <t>Wordt het personeel opgeleid volgens de aanwezige procedure rond geschikte kledij?</t>
  </si>
  <si>
    <t>Wordt de kennis van het personeel betreffende de geschikte kleding op het einde van de opleiding en nadien periodiek beoordeeld?</t>
  </si>
  <si>
    <t>Is de kleding en de kwaliteit ervan geschikt voor het proces en de klasse van de werkruimte?</t>
  </si>
  <si>
    <t>Is er speciale kleding voorzien voor bloedproducten en levende virussen?</t>
  </si>
  <si>
    <t>Voldoet de kleding voor de Klasse C ruimte aan de volgende voorwaarden: haar, armen en eventueel baard en snor moeten worden bedekt, een broekpak uit één of twee delen dat afgebonden is om de polsen en een hoge kraag heeft, met geschikte schoenen of overschoenen en de kleding mogen praktisch geen vezels of fijnstof verspreiden?</t>
  </si>
  <si>
    <t>Voldoet de kleding voor de Klasse A/B ruimte aan de volgende voorwaarden: er is een hoofddeksels dat het haar en eventueel de baard en snor "volledig" afschermen, het haar moet in de kraag van het broekpak geschoven worden, de onderkant van de broekspijpen moet in het schoeisel worden geschoven en de mouwen van kleding in de handschoenen en er moet een gezichtsmasker worden gedragen om het verspreiden van druppeltjes te voorkomen?</t>
  </si>
  <si>
    <t>Voldoet de kleding voor de Klasse A/B aan de volgende voorwaarde: er moeten geschikte gesteriliseerde, poedervrij, rubberen of plastic handschoenen, gesteriliseerd of ontsmet schoeisel worden gedragen en de beschermende kledij mag praktisch geen vezels of fijnstof verspreiden en moet deeltjes vasthouden die door het lichaam worden verspreid?</t>
  </si>
  <si>
    <t>Wordt de buitenkleding niet binnengebracht in kleedkamers die leiden naar ruimten van klasse B en C?</t>
  </si>
  <si>
    <t>Wordt elke medewerker in een klasse A/B-ruimte bij elke werksessie voorzien van schone, steriele (gesteriliseerd of op passende wijze gedesinfecteerd) beschermende kledij?</t>
  </si>
  <si>
    <t>Worden de handschoenen van elke medewerker in een klasse A/B-ruimte gedurende de handelingen regelmatig gedesinfecteerd?</t>
  </si>
  <si>
    <t>Worden de maskers en de handschoenen van elke medewerker in een klasse A/B-ruimte ten minste bij iedere werksessie vervangen?</t>
  </si>
  <si>
    <t>Is er een visuele controle om na te gaan of de kledij in goede staat is en dat de naden zijn afgesloten?</t>
  </si>
  <si>
    <t>Is er een periodieke controle van de kledij op deeltjes en biologische belasting (bioburden) (petrischalen)?</t>
  </si>
  <si>
    <t>Is er een rechtvaardiging (risico-analyse) voor de frequentie van deze periodieke tests aanwezig?</t>
  </si>
  <si>
    <t>Worden deze periodieke test gedocumenteerd?</t>
  </si>
  <si>
    <t xml:space="preserve">Is de frequentie van wassen van kleding geschikt voor de ondernomen activiteit? </t>
  </si>
  <si>
    <t>Worden bij contaminatie met een toxisch product handschoenen, een P2 of P3 mondmasker en een veiligheidsbril gedragen?</t>
  </si>
  <si>
    <t>Worden handschoenen, een P2 of P3 mondmasker en een veiligheidsbril gedragen bij werkzaamheden in de cleanroom (bv vervanging filters)?</t>
  </si>
  <si>
    <t>Worden de handschoenen bij risicohoudende bereidingen vervangen na maximum 30 minuten?</t>
  </si>
  <si>
    <t>KB 30 sept 2020 Bijlage III Bijlage 1.23</t>
  </si>
  <si>
    <t>KB 30 sept 2020 Bijlage III Bijlage 1.24</t>
  </si>
  <si>
    <t>KB 30 sept 2020 Bijlage III Bijlage 1.25</t>
  </si>
  <si>
    <t>Draagt het personeel de werkkledij op een zodanige wijze dat het product beschermd wordt tegen contaminatie?</t>
  </si>
  <si>
    <t>Good Practice  ( KB 30 sept 2020 Bijlage III Bijlage 1.25 is geen veplichting)</t>
  </si>
  <si>
    <t>Worden er biociede producten of gammastraling gebruikt voor kledij voor ruimten van resp. klasse C en B?</t>
  </si>
  <si>
    <t>Voldoet de kleding voor de Klasse D ruimte aan de volgende voorwaarden: het haar, armen en eventueel baard en snor moeten bedekt zijn, een algeheel beschermend pak en geschikte schoenen of overschoenen moeten worden gedragen en er zijn passende maatregelen getroffen om contaminatie te voorkomen die van buiten de cleanroom afkomstig zijn?</t>
  </si>
  <si>
    <t>Gebouwen en apparatuur</t>
  </si>
  <si>
    <t>Algemeen</t>
  </si>
  <si>
    <t>Is het gebouw zo ontworpen en gebouwd ervoor zorgend dat ze geschikt zijn voor de beoogde activiteiten, het risico op fouten te beperken en het risico op (kruis)contaminatie te beperken?</t>
  </si>
  <si>
    <t>Is het gebouw van de productie op een passende wijze afgescheiden van andere activiteiten van de apotheek?</t>
  </si>
  <si>
    <t>Is het gebouw zo ontworpen en gebouwd ervoor zorgend dat ze het risico op opeenhoping van stof en vuil beperken en een grondige reiniging en desinfectie mogelijk is (bv: zijn de oppervlakten van de muren, vloeren en plafond glad en niet poreus, zijn de bereidingsruimten afgewerkt met afgeronde hoeken, zijn de bereidingsruimten ingericht met desinfecteerbare oppervlakken)?</t>
  </si>
  <si>
    <t>Is er een toegangscontrole zodat het gebouw uitsluitend toegankelijk is voor bevoegd personeel?</t>
  </si>
  <si>
    <t>Heeft men passende maatregelen getroffen tegen het binnendringen van insecten en andere dieren (ongediertebestrijding)?</t>
  </si>
  <si>
    <t>Zijn er maatregelen getroffen opdat het wassen en schoonmaken op zichzelf geen bron kan zijn van contaminatie?</t>
  </si>
  <si>
    <t>Is de capaciteit van de gebouwen en de apparatuur en uitrusting voldoende om alle activiteiten uit te voeren en om een logische werkstroom te voorzien en een passende afscheiding van de werkzaamheden mogelijk te maken (technische instrumenten: weegschalen, verwarmingsplaat, LAFkasten, isolatoren, koelkasten, afzuigkappen, enz.)?</t>
  </si>
  <si>
    <t>Zijn alle ruimten ordelijk?</t>
  </si>
  <si>
    <t>Zijn alle ruimten voldoende verlicht?</t>
  </si>
  <si>
    <t>Wordt er voldoende rekening gehouden met ergonomie tijdens de productie?</t>
  </si>
  <si>
    <t>Is er een scheiding van ruimtes voor bepaalde doseringsvormen (bijv. installaties voor droge en natte productie)? Indien de scheiding van ruimtes niet mogelijk is, werd er dan een gedocumenteerde risicobeoordeling uitgevoerd, en dit voordat verschillende doseringsvormen tegelijkertijd worden gehanteerd?</t>
  </si>
  <si>
    <t>Worden er speciale ruimten voorzien voor gevaarlijke producten waaronder cytostatica, penicilines, biologische producten, radiofarmaca en bloedproducten. Indien er geen speciale ruimte beschikbaar is voor gevaarlijke producten, werd er dan een gedocumenteerde risicobeoordeling uitgevoerd en worden er specificieke voorzorgsmaatregelen getroffen voor "campaign working"?</t>
  </si>
  <si>
    <t>Beschikt u over een (visuele) aanduiding om het personeel te wijzen op de aanwezigheid van cytotoxische stoffen in de bereidingsruimte?</t>
  </si>
  <si>
    <t>Beschikt u over een (visuele) aanduiding om het personeel te wijzen op de aanwezigheid van cytotoxische stoffen bij het patiënten transport?</t>
  </si>
  <si>
    <t>Beschikt u over een (visuele) aanduiding om het personeel te wijzen op de aanwezigheid van cytotoxische stoffen bij de toediening?</t>
  </si>
  <si>
    <t>Beschikt u over een (visusele) aanduidng om het personeel te wijzen op de aanwezigheid van cytotoxische stoffen bij het afval?</t>
  </si>
  <si>
    <t>Beschikt u over een (visuele) aanduiding om het personeel te wijzen op de aanwezigheid van cytotoxische stoffen aan het bed van de patiënt en dit tot 7 dagen na de toediening van cytotoxische stoffen?</t>
  </si>
  <si>
    <t>Beschikt u over een (visuele) aanduiding om het personeel te wijzen op de aanwezigheid van cytotoxische stoffen in labostalen van de patiënten en dit tot 7 dagen na toediening van cytotoxiche stoffen?</t>
  </si>
  <si>
    <t>Zijn de ruimten voor weging en bemonstering voldoende gescheiden van andere bereidingsruimten om kruiscontaminatie te voorkomen?</t>
  </si>
  <si>
    <t>Worden materialen en producten zodanig opgeslagen en gehanteerd dat de kans op verwisseling van verschillende producten of de bestanddelen ervan minimaal is en dat kruiscontaminatie wordt vermeden?</t>
  </si>
  <si>
    <t>Worden materialen en producten zodanig opgeslagen en gehanteerd dat het risico op een ontbrekende of onjuist uitgevoerde bewerkingsstap wordt vermeden?</t>
  </si>
  <si>
    <t>Hebben de opslagruimtes voldoende capaciteit om het ordelijk en in overeenstemming met de betreffende reglementering opslaan van de verschillende soorten materialen en producten (bv: grondstoffen en verpakkingsmateriaal, tussenproducten en eindproducten, in quarantaine geplaatste, vrijgegeven en afgewezen, teruggezonden of teruggeroepen producten) mogelijk te maken?</t>
  </si>
  <si>
    <t>Worden grondstoffen en verpakkingsmateriaal in aparte opslagruimtes bewaard of op een adequate wijze gescheiden?</t>
  </si>
  <si>
    <t>Worden verdovende middelen bewaard in een ruimte die zodanig ingericht is dat deze middelen afdoende beschermd zijn tegen breuk of diefstal?</t>
  </si>
  <si>
    <t>Beschikt u over een (visuele) aanduiding om het personeel te wijzen op de aanwezigheid van cytotoxische stoffen in de stockageruimte?</t>
  </si>
  <si>
    <t>Worden in quarantaine geplaatste afgewezen, teruggezonden of teruggeroepen materialen en producten opgeslagen in gescheiden ruimten en zijn deze als zodanig duidelijk gemarkeerd?</t>
  </si>
  <si>
    <t>Zijn er maatregelen getroffen om fouten en contaminatie te voorkomen indien de kwaliteitscontrolewerkzaamheden niet in een speciale ruimte kunnen uitgevoerd worden?</t>
  </si>
  <si>
    <t>Is de ontspanningsruimte en het pauzelokaal gescheiden van andere productieruimtes?</t>
  </si>
  <si>
    <t>Zijn de toiletten niet rechtstreeks toegankelijk vanuit de productie- en opslagruimtes?</t>
  </si>
  <si>
    <t>Zijn de toiletten en omkleedfaciliteiten gemakkelijk toegankelijk en toereikend voor het aantal gebruikers?</t>
  </si>
  <si>
    <t>Is de bereidingsapparatuur ontworpen, geplaatst en onderhouden in overeenstemming met het beoogde doel?</t>
  </si>
  <si>
    <t>Is de apparatuur zodanig gebouwd dat deze gemakkelijk en grondig kan worden gereinigd?</t>
  </si>
  <si>
    <t>Wordt de ijking van meet, weeg en regelapparatuur uitgevoerd door een erkende keuringsinstelling?</t>
  </si>
  <si>
    <t>Kan men aantonen dat meet, weeg en regelapparatuur de gewenste nauwkeurigheid hebben, dat de apparatuur geijkt is en op correcte werking gecontroleerd wordt en op gezette tijden opnieuw geijkt wordt?</t>
  </si>
  <si>
    <t>Worden de weegschalen regelmatig (intern) gekalibreerd zoals beschreven in de operationele procedures (bv.: 1x/dag, ...)?</t>
  </si>
  <si>
    <t>Worden de volumemeters (dispensers) regelmatig (intern) gecontroleerd?</t>
  </si>
  <si>
    <t>Wordt apparatuur met gebreken uit de productie- en kwaliteitscontroleruimten verwijderd of heeft men op zijn minst een duidelijk de tekst 'buiten werking' aangebracht?</t>
  </si>
  <si>
    <t>Wordt er verzekerd dat materialen die een grote kans hebben om vezels of andere verontreinigende stoffen te verspreiden (karton, onbehandeld hout) zich nooit in de ruimten bevinden waarin producten of schone recipiënten worden blootgesteld?</t>
  </si>
  <si>
    <t>Kan de apotheek een overzicht raadplegen van het geplande onderhoud van alle apparaten in de apotheek (frigo, geautomatiseerde verdeelkasten, bereidingskasten,…)?</t>
  </si>
  <si>
    <t>Kan de apotheek van elk apparaat van de apotheek een handleiding consulteren ?</t>
  </si>
  <si>
    <t>Worden de toestellen en ijkstandaarden (bv.: ijkgewichten) zodanig bewaard en gebruikt dat de vereiste nauwkeurigheid is gegarandeerd?</t>
  </si>
  <si>
    <t>Zorgen de werkprocedures ervoor dat elke vermijdbare ontregeling (bv waterpas van een weegschaal) van de apparaten wordt voorkomen?</t>
  </si>
  <si>
    <t>KB 30 sept 2020 Bijlage III 3.2.1</t>
  </si>
  <si>
    <t>KB 30 sept 2020 Bijlage III 3.2.2</t>
  </si>
  <si>
    <t>KB 30 sept 2020 Bijlage III 3.2.5</t>
  </si>
  <si>
    <t>KB 30 sept 2020 Bijlage III 3.2.3</t>
  </si>
  <si>
    <t>KB 30 sept 2020 Bijlage III 3.2.4</t>
  </si>
  <si>
    <t>KB 30 sept 2020 Bijlage III 3.2.7</t>
  </si>
  <si>
    <t>3</t>
  </si>
  <si>
    <t>KB 30 sept 2020 Bijlage III 3.3.2</t>
  </si>
  <si>
    <t>KB 30 sept 2020 Bijlage III 3.3.3 en bijlage 1.22</t>
  </si>
  <si>
    <t>KB 30 sept 2020 Bijlage III 3.3.5</t>
  </si>
  <si>
    <t>KB 30 sept 2020 Bijlage III 3.3.4</t>
  </si>
  <si>
    <t>KB 30 sept 2020 Bijlage III 3.4.2</t>
  </si>
  <si>
    <t>KB 30 sept 2020 Bijlage III 3.4.3</t>
  </si>
  <si>
    <t>KB 30 sept 2020 Bijlage III 3.5</t>
  </si>
  <si>
    <t>KB 30 sept 2020 Bijlage III 3.6.1</t>
  </si>
  <si>
    <t>KB 30 sept 2020 Bijlage III 3.6.2</t>
  </si>
  <si>
    <t>KB 30 sept 2020 Bijlage III 3.7.1</t>
  </si>
  <si>
    <t>KB 30 sept 2020 Bijlage III 3.7.2</t>
  </si>
  <si>
    <t>KB 30 sept 2020 Bijlage III 3.7.3</t>
  </si>
  <si>
    <t>KB 30 sept 2020 Bijlage III bijlage 1.17</t>
  </si>
  <si>
    <t>KB 30 sept 2020 Bijlage III 3.7.4</t>
  </si>
  <si>
    <t>KB 30 sept 2020 Bijlage III bijlage 2.9</t>
  </si>
  <si>
    <t>KB 6 sept 2017 Art 40 §2</t>
  </si>
  <si>
    <t>KB 30 sept 2020 Bijlage III 3.4.1 en KB 30 jan 2009 (Gids voor goede officinale farmaceutische praktijken)</t>
  </si>
  <si>
    <t>KB 30 jan 2009 (Gids voor goede officinale farmaceutische praktijken)</t>
  </si>
  <si>
    <t>Wordt de ijkingsstatus op de apparaten aangeduid (bv.: ‘ijking OK’ t.o.v ‘Niet OK’)?</t>
  </si>
  <si>
    <t>Bijzondere vereisten voor steriele bereidingen</t>
  </si>
  <si>
    <t>Is voor elke cleanroom of reeks cleanrooms gespecifieerd wat de 'in gebruik zijnde omstandigheden' (in gebruik in de gedefinieerde operationele modus met het gespecifieerde aantal werkzame medewerkers) en 'niet in gebruik zijnde omstandigheden' (volledige installatie met productieapparatuur, zonder medewerkers) zijn? Maw: geschikte luchtfiltering (HEPA-eindfilters voor klassen A-C) en een toereikend aantal luchtvervangingen dienen te worden gedefinieerd om aan de gespecifieerde omstandigheden te voldoen. om te voldoen aan de 'in gebruik zijnde' omstandigheden, dienen deze ruimten te worden ontworpen om na een korte schoonmaakperiode (15-20min.) na afronding van de werkzaamheden aan de 'niet in gebruik zijnde' omstandigheden te voldoen.</t>
  </si>
  <si>
    <t>Zijn de toegangen voor zowel het personeel, als materiaal en apparatuur ontworpen als luchtsluizen in de cleanroom?</t>
  </si>
  <si>
    <t>Zijn de kleedkamers voor steriele bereidingen ontworpen als luchtsluizen voor personeel?</t>
  </si>
  <si>
    <t>Bevinden zich de spoelbakken of handwasgelegenheden in niet rechtstreeks aangrenzende ruimten aan de bereidingsruimte (dus niet in de bereidingsruimten zelf of niet in de laatste fase van de kleedkamers die aan de bereidingsruimte grenzen)?</t>
  </si>
  <si>
    <t>Is er een nooddouche en oogdouche in de onmiddellijke omgeving?</t>
  </si>
  <si>
    <t>Zijn er standaardwerkwijzen (SOP's) aanwezig voor alle apparatuur die wordt gebruikt voor de productie?</t>
  </si>
  <si>
    <t>Gebeurt de aseptische bereiding van gevaarlijke farmaca (cyto, radiofarmaca, radiogemerkte bloedproducten) onder negatieve druk en met passende voorzorgsmaatregelen tegen contaminatie van het geneesmiddel (juiste luchtkwaliteit van de achtergrond, luchtsluissystemen onder positieve druk) waardoor de operator en de omgeving worden beschermd tegen contaminatie?</t>
  </si>
  <si>
    <t>Worden er voor de bereiding van gevaarlijke geneesmiddelen bioveiligheidskasten gebruikt, met een verticale en neerwaartse luchtstroming zodat de luchtstroom niet richting de operator wordt uitgestoten of een farmaceutische isolator?</t>
  </si>
  <si>
    <t>Voldoet de achtergrondomgeving voor laminaire luchtstroomkasten en bioveiligheidskasten aan de klasse B-vereisten en voor de farmaceutische isolatoren aan de de klasse D? Indien een achtergrondomgevingen van een lagere klasse wordt gebruikt, is dan de rechtvaardiging gebaseerd op een gedocumenteerde risicobeoordeling (factoren die hierbij kunnen meegenomen worden zijn: tijd tussen bereiding en gebruik; gebruik van een gesloten systeem (CSTD), aard en samenstelling van het product)?</t>
  </si>
  <si>
    <t>KB 30 sept 2020 Bijlage III bijlage 1.13</t>
  </si>
  <si>
    <t>KB 30 sept 2020 Bijlage III bijlage 1.14</t>
  </si>
  <si>
    <t>KB 30 sept 2020 Bijlage III bijlage 1.15</t>
  </si>
  <si>
    <t>KB 30 sept 2020 Bijlage III bijlage 1.16</t>
  </si>
  <si>
    <t>KB 30 sept 2020 Bijlage III bijlage 1.19</t>
  </si>
  <si>
    <t>KB 30 sept 2020 Bijlage III bijlage 1.20</t>
  </si>
  <si>
    <t>KB 30 sept 2020 Bijlage III bijlage 1.21</t>
  </si>
  <si>
    <t>Gebeurt het bewerken van steriele grondstoffen en componenten in een klasse A-omgeving indien ze later in het proces niet worden onderworpen aan sterilisatie of filtratie door een filter die micro-organismen tegenhoudt?</t>
  </si>
  <si>
    <t>Gebeurt de bereiding van oplossingen die gedurende het proces steriel gefilterd dienen te worden in een klasse C-omgeving?</t>
  </si>
  <si>
    <t xml:space="preserve">Gebeurt de bereiding van oplossingen die gedurende het proces niet steriel gefilterd worden in een klasse A-omgeving? </t>
  </si>
  <si>
    <t>1X1</t>
  </si>
  <si>
    <t/>
  </si>
  <si>
    <t>Gebeurt het bewerken en vullen van aseptisch bereide producten (open en gesloten procedures) in een klasse A-omgeving, in een LAF of in een farmaceutische isolator onder positieve druk?</t>
  </si>
  <si>
    <t xml:space="preserve">Staat de ruimte in een klasse A-omgeving onder een positieve druk van 10-15 Pa? </t>
  </si>
  <si>
    <t>Heeft de ruimte in een klasse A-omgeving een luchtstroom ten op zichte van de aangrenzende ruimten van een lagere klasse om het product te beschermen tegen contaminatie?</t>
  </si>
  <si>
    <t>Bijzondere vereisten voor terminaal gesteriliseerde producten</t>
  </si>
  <si>
    <t>KB 30 sept 2020 Bijlage III bijlage 1.18</t>
  </si>
  <si>
    <t>Gebeurt het vullen van producten voor terminale sterilisatie in ten minste een klasse C omgeving?</t>
  </si>
  <si>
    <t>Gebeurt het vullen van producten voor terminale sterilisatie die worden blootgesteld aan een ongebruikelijke risico op contaminatie (bv traag afvullen, recipienten met brede hals) in een klasse A zone met ten minste een klasse C achtergrond?</t>
  </si>
  <si>
    <t>d</t>
  </si>
  <si>
    <t>Bijzondere vereisten voor niet-steriele bereidingen</t>
  </si>
  <si>
    <t>Is er een aparte afgesloten bereidingsruimte voor de bereiding van niet steriele bereidingen die op effectieve wijze wordt geventileerd met gefilterde lucht?</t>
  </si>
  <si>
    <t>Worden gesloten recipiënten voor bewerking en toedienen van een product gebruikt om het product tegen contaminatie te beschermen?</t>
  </si>
  <si>
    <t>Worden de productieruimten voor niet steriele bereidingen niet voor andere doeleinden gebruikt?</t>
  </si>
  <si>
    <t>Zijn de droge en natte bereidingen afgescheiden in fysisch verschillende zones of worden ze op verschillende ogenblikken bereid, na nauwgezette reiniging en met voldoende luchtverversing?</t>
  </si>
  <si>
    <t>Is alle nodige apparatuur aanwezig, zoals zalfmolens, afzuigkappen, weegschalen, koelkasten, enz.?</t>
  </si>
  <si>
    <t>Zijn reservoirs, recipiënten, leidingwerk en pompen zo ontworpen en geïnstalleerd zodanig dat zij gemakkelijk kunnen worden gereinigd en indien nodig gedesinfecteerd. Bevat het ontwerp een minimum aan dode leidingen of plekken waar residuen kunnen opstapelen en microbiologische verspreiding kan bevorderen?</t>
  </si>
  <si>
    <t>Gebruikt men vooral roestvast staal (RVS) van hoge kwaliteit voor delen die in contact komen met het product bij een niet-steriele bereiding?</t>
  </si>
  <si>
    <t>Indien men glazen apparatuur gebruikt in plaats van RVS wordt dit dan voor en na gebruik gecontroleerd op schade?</t>
  </si>
  <si>
    <t>Worden niet steriel toxische bereidingen uitgevoerd in een ruimte die enkel voor deze bereidingen is voorbehouden?</t>
  </si>
  <si>
    <t>Maakt men voor niet steriele toxische bereidingen gebruik van infrastructuur en materiaal die de operator beschermen tegen de potentiële toxiciteit van de verwerkte molecules?</t>
  </si>
  <si>
    <t>Wordt voor de bereiding van niet steriel toxische stoffen apart specifiek materiaal gebruikt (mortier, stamper, gelulier…)?</t>
  </si>
  <si>
    <t>Blijft al het materiaal dat men gebruikt voor niet toxische stoffen te bereiden steeds ter plaatse?</t>
  </si>
  <si>
    <t>Wordt het materiaal dat men gebruikt voor niet steriel toxische stoffen afzonderlijk gedecontamineerd en gereinigd?</t>
  </si>
  <si>
    <t>Staat de ruimte voor niet steriel toxische bereiding in onderdruk ten opzichte van de omgeving en is er een luchtsluis voorzien?</t>
  </si>
  <si>
    <t>Wordt er speciale apparatuur gebruikt voor krachtige substanties, penicillines, cefalosporines, sensibilisatoren, cytotoxische stoffen, ectoparasiticiden en andere substanties die zeer gevaarlijk zijn of moeilijk te reinigen zijn?</t>
  </si>
  <si>
    <t>Wordt deze speciale apparatuur geïdentificeerd en bestaat er hieromtrent een risicobeoordeling?</t>
  </si>
  <si>
    <t>KB 30 sept 2020 Bijlage III bijlage 2 punt 3</t>
  </si>
  <si>
    <t>KB 30 sept 2020 Bijlage III bijlage 2 punt 4</t>
  </si>
  <si>
    <t>KB 30 sept 2020 Bijlage III bijlage 2 punt 6</t>
  </si>
  <si>
    <t>KB 30 sept 2020 Bijlage III bijlage 2 punt 7</t>
  </si>
  <si>
    <t>KB 30 sept 2020 Bijlage III bijlage 2 punt 5.a</t>
  </si>
  <si>
    <t>Gebruikt men aangepaste kledij, haarnetje en handschoenen voor de niet steriele bereidingen?</t>
  </si>
  <si>
    <t>Is er een lokale luchtfiltering en draagt men handschoenen tijdens een open procedure?</t>
  </si>
  <si>
    <t>KB 30 sept 2020 Bijlage III bijlage 2 punt 5.b</t>
  </si>
  <si>
    <t>Wordt de gebruikte apparatuur direct gereinigd?</t>
  </si>
  <si>
    <t>KB 30 sept 2020 Bijlage III bijlage 2 punt 5.c</t>
  </si>
  <si>
    <t>Spoelt men de apparatuur dat in contact komt met het product met een passende klasse water na het wassen (gezuiverd water of gebotteld water voor injectie of irrigatie gebruikt binnen 24 uur na opening)?</t>
  </si>
  <si>
    <t>KB 30 sept 2020 Bijlage III bijlage 2 punt 5.d</t>
  </si>
  <si>
    <t>Wordt er gezorgd dat residuen van reinigings- en desinfectiemiddelen worden verwijderd (bv hypochlorieten)?</t>
  </si>
  <si>
    <t>KB 30 sept 2020 Bijlage III bijlage 2 punt 5.e</t>
  </si>
  <si>
    <t>Wordt er gecontroleerd dat de apparatuur schoon en droog is voordat ze wordt opgeborgen?</t>
  </si>
  <si>
    <t>KB 30 sept 2020 Bijlage III bijlage 2 punt 5.f</t>
  </si>
  <si>
    <t>Zijn alle materialen die in de productieruimte binnenkomen proper?</t>
  </si>
  <si>
    <t>KB 30 sept 2020 Bijlage III bijlage 2 punt 5.h</t>
  </si>
  <si>
    <t>Worden kritieke oppervlakken voor gebruik met alcohol gedesinfecteerd?</t>
  </si>
  <si>
    <t>KB 30 sept 2020 Bijlage III bijlage 2 punt 5.i</t>
  </si>
  <si>
    <t>Worden recipiënten en deksels voor gebruik gecontroleerd om te verzekeren dat deze schoon en droog zijn?</t>
  </si>
  <si>
    <t>KB 30 sept 2020 Bijlage III bijlage 2 punt 5.j</t>
  </si>
  <si>
    <t>Worden recipiënten van eindproducten niet hergebruikt?</t>
  </si>
  <si>
    <t>KB 30 sept 2020 Bijlage III bijlage 2 punt 5.k</t>
  </si>
  <si>
    <t>KB 30 sept 2020 Bijlage III bijlage 2 punt 5.l</t>
  </si>
  <si>
    <t>Als er in de productieruimte meer dan één activiteit plaatsvindt, worden dan de activiteiten voldoende van elkaar gescheiden om kruiscontaminatie en verwisseling te voorkomen en gebeurt dit op basis van een risicobeoordeling?</t>
  </si>
  <si>
    <t>KB 30 sept 2020 Bijlage III bijlage 2 punt 5.m</t>
  </si>
  <si>
    <t>Verspreiden de gebruikte dweilen en doeken om de ruimten te reinigen geen vezels?</t>
  </si>
  <si>
    <t>Worden de gebruikte dweilen en doeken voor de ruimten te reinigen iedere dag gedesinfecteerd als ze worden herbruikt?</t>
  </si>
  <si>
    <t>Worden gebruikte dweilen en doeken voor de reiniging van de ruimten niet gebruikt om andere ruimtes te reinigen?</t>
  </si>
  <si>
    <t>KB 30 sept 2020 Bijlage III bijlage 2 punt 5.n</t>
  </si>
  <si>
    <t>e</t>
  </si>
  <si>
    <t>Bijzondere vereisten voor de omgevingsomstandigheden(monitoring)</t>
  </si>
  <si>
    <t>Is er een monitoring voorzien van de omgevingsparameter temperatuur tijdens de productie?</t>
  </si>
  <si>
    <t>Is er een monitoring voorzien van de omgevingsparameter temperatuur tijdens de kwaliteitscontrole?</t>
  </si>
  <si>
    <t>Is er een monitoring voorzien van de omgevingsparameter temperatuur tijdens de opslag?</t>
  </si>
  <si>
    <t>Is er een monitoring voorzien van de omgevingsparameter luchtvochtigheid tijdens de productie?</t>
  </si>
  <si>
    <t>Is er een monitoring voorzien van de omgevingsparameter luchtvochtigheid tijdens de kwaliteitscontrole?</t>
  </si>
  <si>
    <t>Is er een monitoring voorzien van de omgevingsparameter luchtvochtigheid tijdens de opslag?</t>
  </si>
  <si>
    <t>Is er een monitoring voorzien van de omgevingsparameter licht tijdens de productie?</t>
  </si>
  <si>
    <t>Is er een monitoring voorzien van de omgevingsparameter licht tijdens de kwaliteitscontrole?</t>
  </si>
  <si>
    <t>Is er een monitoring voorzien van de omgevingsparameter licht tijdens de opslag?</t>
  </si>
  <si>
    <t>Worden er corrigerende maatregelen getroffen wanneer de omgevingsparameters buiten de vastgelegde limieten vallen?</t>
  </si>
  <si>
    <t>Worden de opslagomstandigheden (bijv. temperatuur, relatieve vochtigheid), die nodig zijn om te voorkomen dat de kwaliteit van het materiaal of het product nadelig wordt beïndvloed gespecifieerd en gecontroleerd op een toereikende wijze om de vastgestelde omstandigheden voor alle delen van de betreffende opslagruimte in stand te houden?</t>
  </si>
  <si>
    <t>Kan men aantonen dat de geneesmiddelen, de grondstoffen en de verpakkingsmaterialen zodanig verwerkt en opgeslagen worden dat hun kwaliteit gedurende de houdbaarheidstermijn ervan wordt gewaarborgd?</t>
  </si>
  <si>
    <t>Worden de opslagruimten uitgerust met registrerende meetinstrumenten of andere controleapparatuur die aangeven wanneer de vastgestelde omstandigheden niet in stand gehouden worden, zodanig dat buitengewone situaties beoordeeld kunnen worden en passende maatregelen genomen kunnen worden.?</t>
  </si>
  <si>
    <t>Bevindt de temperatuur in het lokaal zich tussen 18°C en 22°C?</t>
  </si>
  <si>
    <t>Ligt de relatieve vochtigheid van het lokaal tussen 30 % en 70%?</t>
  </si>
  <si>
    <t>KB 30 sept 2020 Bijlage III 3.2.6</t>
  </si>
  <si>
    <t>KB 30 sept 2020 Bijlage III  3.4.4</t>
  </si>
  <si>
    <t>KB 30 sept 2020 Bijlage III 1.3.2.g</t>
  </si>
  <si>
    <t>KB 30 sept 2020 Bijlage III 3.4.4</t>
  </si>
  <si>
    <t>f</t>
  </si>
  <si>
    <t>Reiniging en desinfectie van de infrastructuur</t>
  </si>
  <si>
    <t>Wordt in de reinigingsprocedure vermeld hoe men productresiduen op een effectieve wijze moet verwijderen van de oppervlakken van het werkstation?</t>
  </si>
  <si>
    <t>Worden de spoelbakken of handwasgelegenheden in de aangrenzende ruimten regelmatig gecontroleerd op microbiologische contaminatie en gedesinfecteerd?</t>
  </si>
  <si>
    <t>Wordt de LAF-kast of isolator minstens gereinigd en gedesinfecteerd aan het begin van de werkdag?</t>
  </si>
  <si>
    <t>Wordt de LAF-kast of isolator minstens gereinigd en gedesinfecteerd op het einde van de werkdag?</t>
  </si>
  <si>
    <t>Wordt de LAF-kast of isolator minstens gereinigd en gedesinfecteerd na het ontstaan van contaminaties?</t>
  </si>
  <si>
    <t>Wordt de LAF-kast of isolator minstens gereinigd en gedesinfecteerd na het uitvoeren van een herstelling?</t>
  </si>
  <si>
    <t>Bestaat er een schriftelijke procedure voor reiniging en eventueel desinfectie van gebruikte materialen om elke contaminatie te vermijden?</t>
  </si>
  <si>
    <t>Hebben alle personeelsleden die reinigings- en desinfectietaken uitvoeren, een gedocumenteerde opleiding gekregen, met inbegrip van de relevante onderdelen van GMP, en zijn ze als bekwaam beoordeeld voordat zij alleen mogen werken?</t>
  </si>
  <si>
    <t>Wordt er geschikt poetsmateriaal gebruikt om microbiologische contaminatie tot een minimum te beperken?</t>
  </si>
  <si>
    <t>Worden de dweilkoppen na elke reiniging weggegooid of opnieuw gesteriliseerd?</t>
  </si>
  <si>
    <t>Zijn de reinigings- en ontsmettingsmiddelen vrij van levensvatbare micro-organismen?</t>
  </si>
  <si>
    <t>Zijn de reinigings- en ontsmettingsmiddelen, die in klasse A en B worden gebruikt, steriel en sporenvrij?</t>
  </si>
  <si>
    <t>Wordt er meer dan één type desinfectiemiddel gebruikt om ervoor te zorgen dat wanneer ze verschillende werkingsmechanismen hebben, hun gecombineerde gebruik effectief is tegen bacteriën en schimmels?</t>
  </si>
  <si>
    <t>Wordt er periodiek een sporicide middel gebruikt om contaminatie met sporenvormende micro-organismen te beperken?</t>
  </si>
  <si>
    <t>Worden virusdodende reinigingsmiddelen gebruikt voor het ontsmetten van ruimten waarin handelingen worden verricht op bloedproducten of virussen?</t>
  </si>
  <si>
    <t>Wordt de effectiviteit van de reiniging en desinfectie routinematig aangetoond door middel van het nemen van microbiologische oppervlaktemonsters, vb. petrischalen of swab-sticks?</t>
  </si>
  <si>
    <t>Wordt er regelmatig toezicht gehouden om veranderingen in soorten microbiële flora op te sporen (bijv. organismen die resistent zijn tegen het huidige desinfectieregime)?</t>
  </si>
  <si>
    <t>Is de opslagruimte voor reinigingsproducten fysisch afgescheiden van de bereidingsruimte?</t>
  </si>
  <si>
    <t>Wordt er na opening een 'vervaldatum in gebruik' bepaald voor steriele alcoholsprays en andere materialen die in cleanrooms worden binnengebracht?</t>
  </si>
  <si>
    <t>Wordt de reiniging en desinfectie van de schone ruimte uitgevoerd van de meest naar de minst propere zone?</t>
  </si>
  <si>
    <t>Is er adequate reinigings- en droogapparatuur beschikbaar voor het gebruikte materiaal in een schone omgeving?</t>
  </si>
  <si>
    <t>KB 30 sept 2020 Bijlage III 4.5.f en bijlage 1.26</t>
  </si>
  <si>
    <t>KB 30 sept 2020 Bijlage III bijlage 1.63</t>
  </si>
  <si>
    <t>KB 30 sept 2020 Bijlage III bijlage 1.26</t>
  </si>
  <si>
    <t>KB 30 sept 2020 Bijlage III bijlage 1.27</t>
  </si>
  <si>
    <t>KB 30 sept 2020 Bijlage III bijlage 1.28</t>
  </si>
  <si>
    <t>KB 30 sept 2020 Bijlage III bijlage 1.30</t>
  </si>
  <si>
    <t>KB 30 sept 2020 Bijlage III bijlage 1.31</t>
  </si>
  <si>
    <t>KB 30 sept 2020 Bijlage III bijlage 1.29</t>
  </si>
  <si>
    <t>KB 30 sept 2020 Bijlage III bijlage 1.32</t>
  </si>
  <si>
    <t>Wordt de cleanroom met inbegrip van meubilair en LAF-kasten regelmatig gereinigd volgens een gedocumenteerde en goedgekeurde schriftelijke procedure?</t>
  </si>
  <si>
    <t>Wordt de cleanroom met inbegrip van meubilair en LAF-kasten regelmatig gedesinfecteerd volgens een gedocumenteerde en goedgekeurde schriftelijke procedure?</t>
  </si>
  <si>
    <t>GMP guidelines Volume 4 EU for Good Manufacturing Practice for Medicinal Products for
Human and Veterinary Use (annex 1)</t>
  </si>
  <si>
    <t>Wordt er voorafgaand aan elke desinfectie een reiniging uitgevoerd om oppervlakteverontreiniging te verwijderen opdat desinfectie effectief kan zijn?</t>
  </si>
  <si>
    <t>Worden er persoonlijke beschermingsmiddelen gedragen (veiligheidsbril, ondoorlaatbare schort met lange mouwen, handschoenen, P2 masker) om de schone ruimtes (incl LAF-kast) te reinigen en desinfecteren?</t>
  </si>
  <si>
    <t>V</t>
  </si>
  <si>
    <t>Documentatie</t>
  </si>
  <si>
    <t>Algemeen - Traceerbaarheid</t>
  </si>
  <si>
    <t>Zijn alle schriftelijke documenten leesbaar, duidelijk, ondubbelzinnig en up-to-date?</t>
  </si>
  <si>
    <t>Zijn alle elektronische documenten naar behoren beschermd?</t>
  </si>
  <si>
    <t>Worden alle specificaties, instructies en procedures goedgekeurd, ondertekend en gedateerd door de Verantwoordelijke Persoon of een door de Verantwoordelijke Persoon aangewezen persoon?</t>
  </si>
  <si>
    <t>Wordt elke aangebrachte wijziging in een document ondertekend en gedateerd?</t>
  </si>
  <si>
    <t>Is de aanleiding tot wijziging duidelijk en kan men de oorspronkelijke informatie nog steeds raadplegen?</t>
  </si>
  <si>
    <t>Wordt na een wijziging het oude protocol dadelijk gearchiveerd en wordt het nieuwe protocol dadelijk opgenomen in het documentatiesysteem?</t>
  </si>
  <si>
    <t>Worden de bereidingsverslagen en protocollen gedurende tien jaar bijgehouden?</t>
  </si>
  <si>
    <t>Zijn alle procedures opgebouwd in éénzelfde standaard structuur of lay-out?</t>
  </si>
  <si>
    <t>Bestaat er een overkoepelende procedure die alle gangbare procedures voor deelprocessen opsomt?</t>
  </si>
  <si>
    <t>Wordt het betrokken personeel onmiddellijk op de hoogte gebracht van nieuwe protocols, wijzigingen in de protocols en hun implementatie in het documentatie systeem?</t>
  </si>
  <si>
    <t>Wordt het afwezige personeel op de hoogte gebracht van de aanpassingen in protocols die tijdens hun afwezigheid werden aangebracht.</t>
  </si>
  <si>
    <t>Worden kwaliteitsrelevante gegevens, met inbegrip van risicobeoordelingen gedocumenteerd?</t>
  </si>
  <si>
    <t>Is er voor iedere bereiding een dossier (alle documenten betreffende de bewerking, verpakking en kwaliteitsbeheersing waarin de kwaliteitsrelevante feiten van de geschiedenis van een geneesmiddel gedurende de bereiding zijn vastgelegd)?</t>
  </si>
  <si>
    <t>Kan men uit de registers van de bereide geneesmiddelen afleiden of alle vereiste stappen werden afgerond?</t>
  </si>
  <si>
    <t>Zijn de bereidingsinstructies- en verslagen zodanig ontworpen dat de mogelijkheid van transcriptiefouten wordt geminimaliseerd?</t>
  </si>
  <si>
    <t>Laat de documentatie (specificaties, productspecifieke instructies, dossiers en procedures, …) de volledige geschiedenis/traceerbaarheid van het bereide geneesmiddel zien?</t>
  </si>
  <si>
    <t>Bestaat er een traceerbaarheidssyteem (bv bedside scanning) opdat geweten is welke patiënt welke bereiding kreeg toegediend?</t>
  </si>
  <si>
    <t>KB 30 sept 2020 Bijlage III 4.2.4</t>
  </si>
  <si>
    <t>KB 30 sept 2020 Art 31 + Bijlage III 4.2.4 + GDPR wetgeving</t>
  </si>
  <si>
    <t>KB 30 sept 2020 Bijlage III 4.2.3</t>
  </si>
  <si>
    <t>KB 30 sept 2020 Bijlage III 4.2.6</t>
  </si>
  <si>
    <t>KB 30 sept 2020 Bijlage I.A</t>
  </si>
  <si>
    <t>KB 30 sept 2020 Bijlage III 4.2.1</t>
  </si>
  <si>
    <t>KB 30 sept 2020 Bijlage III 4.2.2.c</t>
  </si>
  <si>
    <t>KB 30 sept 2020 Bijlage III 4.2.2.d</t>
  </si>
  <si>
    <t>KB 30 sept 2020 Bijlage III 1.3.2.d</t>
  </si>
  <si>
    <t>KB 30 sept 2020 Bijlage III bijlage 1.36</t>
  </si>
  <si>
    <t>KB 30 sept 2020 Bijlage III 1.3.2.d en 4.2.5</t>
  </si>
  <si>
    <t>Art 31</t>
  </si>
  <si>
    <t>Zijn de algemene instructies voor de uitvoering van gestandaardiseerde verrichtingen en ander bewijs waarin de geschiedenis en de kwaliteit van een geneesmiddel worden beschreven (goederenontvangst, bemonstering, referentiemonster van bereide producten, tests, vrijgave, afwijzing, kalibratie, reiniging, ontsmetting, uitvoering van werkzaamheden op het gebied van hygiëne, opleiding van personeel en de werking van apparatuur) beschikbaar?</t>
  </si>
  <si>
    <t>Registers</t>
  </si>
  <si>
    <t>Wordt er een register bijgehouden van de incidenten/ongevallen?</t>
  </si>
  <si>
    <t>Wordt er een register bijgehouden van de prikongevallen?</t>
  </si>
  <si>
    <t>Wordt er een register bijgehouden van de extravasatie-incidenten?</t>
  </si>
  <si>
    <t>Wordt er een register bijgehouden van de contaminatie-incidenten?</t>
  </si>
  <si>
    <t>Wordt er een register bijgehouden van de drukverschillen tussen de lokalen?</t>
  </si>
  <si>
    <t>Wordt er een register bijgehouden van de microbiologische monitoring van de bereidingsruimte?</t>
  </si>
  <si>
    <t>Wordt er een register bijgehouden van de microbiologische monitoring van de LAF-kast?</t>
  </si>
  <si>
    <t>Wordt er een schriftelijk rapport van de testgegevens bij de kwaliteitscontrole bijgehouden?</t>
  </si>
  <si>
    <t>Bevat het rapport van de testgegevens van de kwaliteitscontrole de betekenis van de resultaten en de aanbevolen maatregelen?</t>
  </si>
  <si>
    <t>Worden testgegevens minstens één jaar na de vervaldatum van de grondstoffen of van het eindproduct bijgehouden, afhankelijk van welke het langste is?</t>
  </si>
  <si>
    <t>Is er een register waarin de verwijdering van bereidingen met geweigerde vrijgave wordt gedocumenteerd?</t>
  </si>
  <si>
    <t>Wordt er een register bijgehouden van het reiniging en desinfectie van de LAF-kast?</t>
  </si>
  <si>
    <t>Wordt er een register bijgehouden van het technisch onderhoud van de LAF-kast?</t>
  </si>
  <si>
    <t>Wordt er een register bijgehouden van het reiniging en desinfectie van het bereidingslokaal?</t>
  </si>
  <si>
    <t>Zijn er aparte registers voor apotheekbereidingen met een verdovingsmiddel?</t>
  </si>
  <si>
    <t>Wordt er een register bijgehouden van het transport van de bereiding naar de gebruiker?</t>
  </si>
  <si>
    <t>Is er een afleveringsregister, met behulp van een geïnformatiseerd systeem, aanwezig waarin de apotheker de gegevens registreert met betrekking tot de afgeleverde magistrale bereidingen?</t>
  </si>
  <si>
    <t>KB 30 sept 2020 Bijlage III bijlage 1.76</t>
  </si>
  <si>
    <t>KB 30 sept 2020 Bijlage III 6.2.3</t>
  </si>
  <si>
    <t>KB 30 sept 2020 Bijlage III B 3.2.6</t>
  </si>
  <si>
    <t>KB 19 dec 1997</t>
  </si>
  <si>
    <t xml:space="preserve">KB 19 dec 1997 </t>
  </si>
  <si>
    <t>Houdt de apotheker een grondstoffen-register bij waarin hij voor elke verkregen grondstof noteert: een volgnummer, de datum van binnenkomst, de naam van de grondstof met vermelding van de hoeveelheid, het partijnummer, de naam van de leverancier, de analytische referentie, het vergunningsnummer, in voorkomend geval, de referentie naar het analysecertificaat of het controleverslag?</t>
  </si>
  <si>
    <t>Indien het met de hand geschreven grondstoffen-register vervangen is door een computerregister voldoet dit dan ook aan de voorwaarde dat alle gegevens zoals hierboven beschreven evenals de conclusie betreffende de conformiteit of niet-conformiteit worden ingebracht EN tenminste eenmaal per week de ingebrachte gegevens op papier worden afgedrukt per volgnummer en door de apotheker wordt gedateerd en ondertekend?</t>
  </si>
  <si>
    <t>Art 26 §1.1</t>
  </si>
  <si>
    <t>Wordt de monitoring van omgevingsparameters gedocumenteerd, beoordeeld en bewaard?</t>
  </si>
  <si>
    <t>Procedures</t>
  </si>
  <si>
    <t>Is er een procedure beschikbaar voor de ontvangst, bemonstering en vrijgave van grondstoffen en verpakkingsmateriaal?</t>
  </si>
  <si>
    <t>Is er een procedure beschikbaar voor de vrijgave en afwijzing van tussenproducten en eindproducten, waaronder spoedvrijgave?</t>
  </si>
  <si>
    <t>Is er een procedure beschikbaar voor terugroepingen van eindproducten?</t>
  </si>
  <si>
    <t>Is er een procedure voor de teruggave van niet-toegediende geneesmiddelen?</t>
  </si>
  <si>
    <t>Is er een procedure voor de systematische opvolging van de vervaldata van de officinale bereidingen in de centrale apotheek?</t>
  </si>
  <si>
    <t>Is er een procedure voor de systematische opvolging van de vervaldata van de officinale bereidingen in de decentrale voorraden?</t>
  </si>
  <si>
    <t>Is er een algemene procedure beschikbaar voor de validatie van de processen?</t>
  </si>
  <si>
    <t>Is er een algemene procedure beschikbaar voor de reiniging, desinfectie en onderhoud van apparatuur en installaties?</t>
  </si>
  <si>
    <t>Is er een algemene procedure beschikbaar voor het gebruik van apparatuur, indien van toepassing?</t>
  </si>
  <si>
    <t>Bestaat er een procedure voor het gebruik van een alternatieve werkinstructie in het geval dat één van de gebruikte apparaten defect is?</t>
  </si>
  <si>
    <t>Is er een algemene procedure beschikbaar voor de monitoringprocedures met inbegrip van trends?</t>
  </si>
  <si>
    <t>Is er een procedure beschikbaar voor het treffen van maatregelen in geval van afwijkingen en klachten?</t>
  </si>
  <si>
    <t>Is er een algemene procedure beschikbaar voor zelfevaluatie?</t>
  </si>
  <si>
    <t>Is er een procedure die beschrijft dat in geval van vervallen grondstoffen, of grondstoffen die uit de markt moeten worden genomen, ook alle eindproducten uit voorraad worden genomen (bv.: officinale bereidingen) of half afgewerkte bereidingen (bv.: trituraties)?</t>
  </si>
  <si>
    <t>Is er een schriftelijke procedure inzake de verwijdering van product en afvalmateriaal uit de bewerkingsruimte?</t>
  </si>
  <si>
    <t>Is er een ziekenhuisbrede schriftelijke procedure beschikbaar inzake het vernietigen van gecontamineerd afval?</t>
  </si>
  <si>
    <t>Bestaat er een schriftelijke procedure inzake contaminatie van een oppervlak?</t>
  </si>
  <si>
    <t>Bestaat er een schriftelijke procedure inzake contaminatie van een persoon?</t>
  </si>
  <si>
    <t>Bestaat er een schriftelijke procedure inzake extravasatie en instructies in veband met bijhorende anti-dota?</t>
  </si>
  <si>
    <t>Hanteert men een op voorhand goedgekeurd basisformaat voor de individuele bereidingsinstructies en bereidingsverslagen?</t>
  </si>
  <si>
    <t>Worden individuele bereidingsinstructies en bereidingsverslagen voldoende gedetailleerd om grondstoffen en componenten te kunnen traceren om een controlespoor voor het product tot stand te brengen?</t>
  </si>
  <si>
    <t>KB 30 sept 2020 Bijlage III 4.5.1.a</t>
  </si>
  <si>
    <t>KB 30 sept 2020 Bijlage III 4.5.1.b</t>
  </si>
  <si>
    <t>KB 30 sept 2020 Bijlage III 4.5.1.c</t>
  </si>
  <si>
    <t>KB 30 sept 2020 Bijlage III 4.5.1.d</t>
  </si>
  <si>
    <t>KB 30 sept 2020 Bijlage III 4.5.1.e</t>
  </si>
  <si>
    <t>KB 30 sept 2020 Bijlage III 4.5.1.f</t>
  </si>
  <si>
    <t>KB 30 sept 2020 Bijlage III 4.5.1.h</t>
  </si>
  <si>
    <t>KB 30 sept 2020 Bijlage III 4.5.1.i</t>
  </si>
  <si>
    <t>KB 30 sept 2020 Bijlage III 4.5.1.j</t>
  </si>
  <si>
    <t>KB 30 sept 2020 Bijlage III 4.5.1.k</t>
  </si>
  <si>
    <t>KB 30 sept 2020 Bijlage III bijlage 1.54.f</t>
  </si>
  <si>
    <t>KB 30 sept 2020 Bijlage III bijlage 1.34</t>
  </si>
  <si>
    <t>Is er een algemene procedure beschikbaar zijn voor de kalibratie en kwalificatie van apparatuur (bv: autoclaven,heteluchtsterilisatoren, thermometers, weegschalen,apparatuur voor smeltpuntbepaling, …)?</t>
  </si>
  <si>
    <t>Er is een procedure beschikbaar voor de reiniging van transportcontainers voor afgewerkte bereidingen?</t>
  </si>
  <si>
    <t>Is er een procedure beschikbaar voor de specifieke reiniging van transportcontainers voor afgewerkte toxische bereidingen?</t>
  </si>
  <si>
    <t>Is er een schriftelijke procedure ter beschikking voor bepaling van de houdbaarheidstermijn voor bewaring van specialiteiten die uit de oorspronkelijke primaire verpakking werden gehaald en die slechts gedeeltelijk werden gebruikt bij het maken van een bereiding?</t>
  </si>
  <si>
    <t>Is er een schriftelijke procedure ter beschikking voor bepaling van de bewaarcondities (temperatuur en bescherming tegen licht) voor bewaring van specialiteiten die uit de oorspronkelijke primaire verpakking werden gehaald en die slechts gedeeltelijk werden gebruikt bij het maken van een bereiding?</t>
  </si>
  <si>
    <t>Ex tempore bereide producten</t>
  </si>
  <si>
    <t>Zijn er algemene instructies beschikbaar voor elk soort bereiding indien er geen specifieke instructies zijn?</t>
  </si>
  <si>
    <t>Wordt er voor iedere apotheekbereiding een bereidingsverslag gemaakt?</t>
  </si>
  <si>
    <t>Bevat elk bereidingsverslag minstens de volgende gegevens: de benaming en identificatie van de bereiding en de farmaceutische vorm, de volledige kwalitatieve en kwantitatieve samenstelling van alle componenten, de identificatie van de gebruikte grondstoffen met vermelding van hun volgnummer en eventueel verwerkte vergunde geneesmiddelen, de gegevens van de wegingen, afmetingen en de berekeningen, de referentie van de gebruikte procedure, de datum van de bereiding en de bereide hoeveelheid, de naam en de handtekening van de ziekenhuisapotheker die deze bereiding uitvoerde of toezicht uitoefende en het ordernummer van de bereiding?</t>
  </si>
  <si>
    <t>Bevat het afleveringsregister voor magistrale bereidingen minstens de datum van aflevering, identificatie van de voorschrijver, identificatie van de patiënt, volgens het administratieve systeem van de verzorgingsinstelling, de identificatie van de magistrale bereiding om traceerbaarheid toe te laten, alsook de toedieningsvorm en de sterkte, de afgeleverde hoeveelheid en het lotnummer en vervaldatum?</t>
  </si>
  <si>
    <t>KB 30 sept 2020 Bijlage III 4.3.2</t>
  </si>
  <si>
    <t>KB 30 sept 2020 Art 28 + Bijlage III 4.3.1</t>
  </si>
  <si>
    <t>Art 18</t>
  </si>
  <si>
    <t xml:space="preserve">Is er een register van de belangrijkste bewerkings- en verpakkingsstappen voor de ex tempore bereiding met inbegrip van de eindverantwoordelijke voor elke stap? </t>
  </si>
  <si>
    <t>KB 30 sept 2020 Bijlage III 4.3.3</t>
  </si>
  <si>
    <t>Op voorraad bereide producten</t>
  </si>
  <si>
    <t>Wordt de productspecifieke documentatie (productdossier dat specificaties, instructies en procedures omvat) bewaard als producten op een meer regelmatige basis ex tempore of voor voorraad worden bereid?</t>
  </si>
  <si>
    <t>Wordt vóór de voorraadbereiding een farmaceutische evaluatie van de therapeutische beweegreden, de veiligheidgegevens, de toxiciteit, de biofarmaceutische aspecten, de houdbaarheid en het productontwerp uitgevoerd om nadien de productspecifieke documentatie op te stellen?</t>
  </si>
  <si>
    <t>Bevat het productdossier (zie KB bijlage III 4.2.2.c) ook een productbeoordeling (bv. testgegevens betreffende kwaliteitscontrole, houdbaarheidsgegevens, validatiegegevens en een beoordeling van eventuele afwijkingen)?</t>
  </si>
  <si>
    <t>Zijn de specificaties voor grondstoffen, verpakkingsmaterialen, tussenproducten, bulkproducten en eindproducten geautoriseerd (bv verwijzing naar farmacopee) en gedateerd?</t>
  </si>
  <si>
    <t>Zijn in de specificaties van de grondstoffen en verpakkingsmaterialen de volgende elementen aanwezig: naam (incl verwijzing naar farmacopee indien van toepassing), beschrijving, procedures voor bemonstering en tests met referenties, kwalitatieve en kwantitatieve voorschriften met de acceptatiegrenzen, indien van toepassing voorschriften met betrekking tot opslag en voorzorgsmaatregelen en de houdbaarheidstermijn?</t>
  </si>
  <si>
    <t>Zijn in de specificaties voor tussenproducten en eindproducten de volgende elementen aanwezig: naam, beschrijving van de doseringsvorm en concentratie, formule, verpakkingsdetails, instructie voor bemonstering en tests of een verwijzing naar de procedures, kwalitatieve en kwantitatieve voorschriften met de acceptatiegrenzen, opslagcondities, microbiologische voorschriften, eventuele speciale voorzorgsmaatregelen bij het hanteren en de houdbaarheidstermijn?</t>
  </si>
  <si>
    <t>Bevatten de specificaties van het bereide eindproduct tevens informatie inzake de indicatie en het gebruik van het product?</t>
  </si>
  <si>
    <t>Is er voor iedere voorraadbereiding een productspecifieke instructie aanwezig betreffende de bewerking, verpakking, kwaliteitsbeheersing en vrijgave om de samenstelling te beschrijven, waarin alle gebruikte grondstoffen en andere materialen worden gespecifieerd en alle bewerkings- en verpakkingshandelingen worden vastgesteld evenals kwaliteitsbeheersingstests en de vrijgave?</t>
  </si>
  <si>
    <t>Bevatten de bewerkingsinstructies minstens: productnaam, beschrijving doseringsvorm en concentratie, partijgrootte, soort en hoeveelheid te gebruiken grondstoffen, verwacht rendement van tussenproducten en eindproducten, welomschreven instructies voor bewerkingsstappen, instructies voor (in-process) controles met de acceptatiegrenzen en opslagomstandigheden (ook voor tussenproducten) en voorzorgsmaatregelen?</t>
  </si>
  <si>
    <t>Bevatten de bewerkingsinstructies eventueel specifiek te gebruiken apparatuur?</t>
  </si>
  <si>
    <t>Bevatten de bewerkingsinstructies eventueel indien van toepassing de veiligheidsvoorschriften en noodzakelijke beschermingsmiddelen voor de bereider?</t>
  </si>
  <si>
    <t>Bevatten de verpakkingsinstructies minstens: productnaam, de doseringsvorm en concentratie, verpakkingsgrootte, ettiketering of basislabel, lijst van al het noodzakelijke verpakkingsmateriaal met inbegrip van het soort, de specificatie, grootte en hoeveelheid, welomschreven instructies voor (in-process) controles met de acceptatiegrenzen en de opslagcondities (ook voor tussenproducten) en voorzorgsmaatregelen indien van toepassing?</t>
  </si>
  <si>
    <t>Wordt er voor iedere voorraadbereiding een register bijgehouden van de belangrijkste bewerkings- en verpakkingsstappen?</t>
  </si>
  <si>
    <t>Wordt het bewerkingsregister beoordeeld en goedgekeurd door de Verantwoordelijke Persoon of de verantwoordelijke voor vrijgave door het dateren en te ondertekenen?</t>
  </si>
  <si>
    <t>Bevat bewerkings- en verpakkingsregister van voorraadbereidingen ook de houdbaarheid van de bereiding?</t>
  </si>
  <si>
    <t>Bevat het kwaliteitscontroleregister voor voorraadbereidingen minstens: productnaam, doseringsvorm en concentratie, partijnummer, bereider of leverancier, testmethode, afwijkingen van de methode moeten worden verantwoord, testresultaten, in voorkomend geval, het analysecertificaat van de bereider of leverancier, met inbegrip van de datum van de test, vervaldatum van de grondstoffen, datum van de test, initialen van de persoon die de test uitvoert en de beslissing over vrijgave of afwijzing, inclusief de initialen van de varantwoordelijke persoon of de verantwoordelijke voor vrijgave?</t>
  </si>
  <si>
    <t>KB 30 sept 2020 Bijlage III 4.4.1</t>
  </si>
  <si>
    <t>KB 30 sept 2020 Bijlage III 4.4.2</t>
  </si>
  <si>
    <t>KB 30 sept 2020 Bijlage III 1.3.2.e en 4.4.3</t>
  </si>
  <si>
    <t>KB 30 sept 2020 Bijlage III 4.2.2.a</t>
  </si>
  <si>
    <t>KB 30 sept 2020 Bijlage III 4.4.1.2</t>
  </si>
  <si>
    <t>KB 30 sept 2020 Bijlage III 4.4.1.3</t>
  </si>
  <si>
    <t>KB 30 sept 2020 Bijlage III 4.2.2.b</t>
  </si>
  <si>
    <t>KB 30 sept 2020 Bijlage III 4.4.2.1</t>
  </si>
  <si>
    <t>KB 30 sept 2020 Bijlage III 4.4.2.2</t>
  </si>
  <si>
    <t>KB 30 sept 2020 Bijlage III 4.4.3.1</t>
  </si>
  <si>
    <t>KB 30 sept 2020 Bijlage III 4.4.3.2</t>
  </si>
  <si>
    <t>Good Practide</t>
  </si>
  <si>
    <t>KB 30 sept 2020 Bijlage III 4.4.3.3</t>
  </si>
  <si>
    <t xml:space="preserve">Bevat het bewerkings en verpakkingsregister voor de voorraadbereidingen de kwalitatieve en kwantitatieve informatie over alle gebruikte actieve stoffen?
</t>
  </si>
  <si>
    <t>Bevat het bewerkings en verpakkingsregister voor de voorraadbereidingen de hulpstoffen en materialen zoals het partijnummer van het gebruikte materiaal of andere referenties die de traceerbaarheid naar andere kwaliteitsgerelateerde documenten (bv product, analysenummer, certificaatnummer) mogelijk maken?</t>
  </si>
  <si>
    <t xml:space="preserve">Bevat het bewerkings en verpakkingsregister voor de voorraadbereidingen de identificatie van het product (waaronder partijnummer de bereidingsformule)? </t>
  </si>
  <si>
    <t xml:space="preserve">Bevat het bewerkings en verpakkingsregister voor de voorraadbereidingen de bereidingsdatum?
</t>
  </si>
  <si>
    <t xml:space="preserve">Bevat het bewerkings en verpakkingsregister voor de voorraadbereidingen de informatie over alle handelingen en waarnemingen, zoals documentatie over de reiniging, lijnvrijgave, weging, rendement van de tussenstappen, metingen en berekeningen?
</t>
  </si>
  <si>
    <t xml:space="preserve">Bevat het bewerkings en verpakkingsregister voor de voorraadbereidingen de bemonstering, registers betreffende partijspecifieke, procesinterne controles en over de behaalde resultaten?
</t>
  </si>
  <si>
    <t xml:space="preserve">Bevat het bewerkings en verpakkingsregister voor de voorraadbereidingen de initialen of handtekening van de verantwoordelijke operator voor belangrijke bewerkingsstappen- en controles?
</t>
  </si>
  <si>
    <t xml:space="preserve">Bevat het bewerkings en verpakkingsregister voor de voorraadbereidingen elke afwijking van het goedgekeurde bewerkingsvoorschrift?
</t>
  </si>
  <si>
    <t>Bevat het bewerkings en verpakkingsregister voor de voorraadbereidingen  het rendement van de eindproducten?</t>
  </si>
  <si>
    <t>Bevat het bewerkings en verpakkingsregister voor de voorraadbereidingen een exemplaar van het gebruikte etiket en afstemming van etiketten?</t>
  </si>
  <si>
    <t>Bevat het bewerkings en verpakkingsregister voor de voorraadbereidingen de naam van de patiënt of de identificatie, indien van toepassing?</t>
  </si>
  <si>
    <t>VI</t>
  </si>
  <si>
    <t>Productie</t>
  </si>
  <si>
    <t>Is tijdens de bereiding de operationele status (bijv. gereinigd, in gebruik) van de cleanrooms en van de apparatuur ten allen tijde duidelijk zichtbaar?</t>
  </si>
  <si>
    <t>Wordt de bereiding voor individuele patiënten uitgevoerd op basis van een wettelijk voorschrift?</t>
  </si>
  <si>
    <t>Wordt de productie, met uitzondering van de bereiding voor individuele patiënten, uitgevoerd op basis van een schriftelijke instructie waarin alle relevante processen uitvoerig staan beschreven?</t>
  </si>
  <si>
    <t>Wordt bij aflevering van een bereid product op basis van het voorschrift nagegaan of dit voldoet aan de wettelijke vereisten voor aanvang van de bereiding: naam, voornaam en adres van de voorschrijver met identificatienummer bij het RIZIV in cijfers en in streepjescode, indien van toepassing, de naam of de algemene benaming van het geneesmiddel (fantasienaam, algemene benaming of wetenschappelijke benaming), de naam en de voornaam van de patiënt, de dagdosering van het geneesmiddel, en indien van toepassing, dat het geneesmiddel bestemd is voor een kind of een zuigeling, de handtekening van de voorschrijver, de toedieningsvorm, de sterkte van het geneesmiddel, of vermelding van therapieduur?</t>
  </si>
  <si>
    <t>Gebeurt de aflevering van bereide geneesmiddelen met één of meerdere verdovende middelen op basis van een medisch voorschrift waarop voluit staat geschreven: de dosis, het aantal eenheden, de posologie, in voorkomend geval, de behandelingsduur?</t>
  </si>
  <si>
    <t>Wordt het potentiële risico op schade aan de gezondheid in het geval van gebreken (bv kwaliteitsgebreken) door een voldoende competente persoon beoordeeld en gedocumenteerd?</t>
  </si>
  <si>
    <t>Worden er maatregelen genomen indien er een potentiële risico op schade aan de gezondheid door gebreken wordt vastgesteld?</t>
  </si>
  <si>
    <t>Wordt de noodzaak om de geschiktheid van de actiemaatregelen aan te tonen (is afhankelijk van het geïdentificeerde potentiële risico) beoordeeld?</t>
  </si>
  <si>
    <t>Wordt de invloed op een herkwalificatie of hervalidatie van een wijziging aan bijvoorbeeld geschikte installaties, ruimten en apparatuur, of de invloed van wijzigingen in de samenstelling of in de kwaliteit van grondstoffen en de invloed van wijzigingen van gevalideerde processen op de kwaliteit beoordeeld door een voldoende competent persoon vooraleer deze wijziging wordt uitgevoerd?</t>
  </si>
  <si>
    <t>Wordt de geschiktheid van bestaande validaties op gezette tijden gecontroleerd in overeenstemming met een vooraf vastgestelde procedure?</t>
  </si>
  <si>
    <t>Wordt het proces opnieuw gevalideerd indien de validatie niet langer aanvaardbaar is, bijvoorbeeld als gevolg van een reeks kleine wijzigingen die afzonderlijk niet relevant werden geacht maar in combinatie van belang worden?</t>
  </si>
  <si>
    <t>Kan men documenteren dat de werkruimte en de apparatuur schoon en vrij zijn van grondstoffen en producten die niet voor de huidige handeling vereist zijn, en dat alle apparatuur correct functioneert voordat er enige bewerkingshandelingen gebeuren?</t>
  </si>
  <si>
    <t>Kan men documenteren dat eventuele problemen in verband met deze controle gemeld worden aan personeel op sleutelposities?</t>
  </si>
  <si>
    <t>Zijn er technische en organisatorische maatregelen getroffen om verwisseling te voorkomen?</t>
  </si>
  <si>
    <t>Wordt er maximaal één bereiding per keer bereid in de LAF-kast / Isolator / het werkvlak of zijn er voorzorgsmaatregelen om crosscontaminatie of verwisselingen te voorkomen?</t>
  </si>
  <si>
    <t>Zijn de apparatuur en het materiaal die voor alle handelingen worden gebruikt, voor het beoogde gebruik geschikt?</t>
  </si>
  <si>
    <t>Wordt materiaal dat voor productie overbodig is geraakt, vernietigd of wordt het materiaal dat toch terug aan de vooraad wordt toegevoegd eerst onderworpen aan een zorgvuldige controle en wordt hiervan een register bijgehouden?</t>
  </si>
  <si>
    <t>Worden producten en materialen in alle bereidingsstappen beschermd tegen microbiële en andere contaminatie?</t>
  </si>
  <si>
    <t>Kunnen de producten ten alle tijde worden geïdentificeerd tijdens de bereiding door middel van etiketten of aanwijzingen op recipiënten en apparatuur die duidelijk en ondubbelzinnig zijn?</t>
  </si>
  <si>
    <t>Worden de tussenproducten in de juiste omstandigheden opgeslagen en ondubbelzinnig geëtiketeerd?</t>
  </si>
  <si>
    <t>Is er een in process-controlesysteem voor afgewogen hoeveelheden (gravimetrische controle) of afgemeten volumes (volumetrische controle) tijdens het maken van bereidingen?</t>
  </si>
  <si>
    <t>Is er een in process-controlesysteem voor kritische stappen tijdens het maken van bereidingen?</t>
  </si>
  <si>
    <t>Wordt de in-process controle uitgevoerd door een hiervoor bevoegd persoon?</t>
  </si>
  <si>
    <t>Wordt er na bereiding een “controle” uitgevoerd van het bereide geneesmiddel met het bereidingsprotocol én het oorspronkelijke voorschrift?</t>
  </si>
  <si>
    <t>Worden de uitgevoerde processtappen geregistreerd in het bewerkings-, verpakkings- en kwaliteitscontroleregister?</t>
  </si>
  <si>
    <t>KB 30 sept 2020 Bijlage III 5.2.9</t>
  </si>
  <si>
    <t>KB 30 sept 2020 Bijlage I.C.f</t>
  </si>
  <si>
    <t>KB 30 sept 2020 Bijlage III 5.2.3</t>
  </si>
  <si>
    <t>KB 30 sept 2020 Bijlage III 5.4.1</t>
  </si>
  <si>
    <t>KB 30 sept 2020 Bijlage III 5.4.2</t>
  </si>
  <si>
    <t>KB 30 sept 2020 Bijlage III 5.4.3</t>
  </si>
  <si>
    <t>KB 30 sept 2020 Bijlage III 5.4.5</t>
  </si>
  <si>
    <t>KB 30 sept 2020 Bijlage III 5.4.6</t>
  </si>
  <si>
    <t>KB 30 sept 2020 Bijlage III 5.6.1</t>
  </si>
  <si>
    <t>KB 30 sept 2020 Bijlage III 5.2.4</t>
  </si>
  <si>
    <t>KB 30 sept 2020 Bijlage III 5.2.6</t>
  </si>
  <si>
    <t>KB 30 sept 2020 Bijlage III 5.6.3</t>
  </si>
  <si>
    <t>KB 30 sept 2020 Bijlage III 5.2.7</t>
  </si>
  <si>
    <t>KB 30 sept 2020 Bijlage III 5.2.8</t>
  </si>
  <si>
    <t>KB 30 sept 2020 Bijlage III 5.3</t>
  </si>
  <si>
    <t>KB 30 sept 2020 Bijlage III 5.6.2</t>
  </si>
  <si>
    <t>KB 30 sept 2020 Bijlage III 5.2.5</t>
  </si>
  <si>
    <t xml:space="preserve">KB 10 aug 2005 </t>
  </si>
  <si>
    <t>Art 2</t>
  </si>
  <si>
    <t>Art 21 §2</t>
  </si>
  <si>
    <t xml:space="preserve">KB 6 sept 2017 
</t>
  </si>
  <si>
    <t>Heeft de apotheker toegang tot de behandelprotocols van het ziekenhuis om een correcte controle uit te voeren?</t>
  </si>
  <si>
    <t>Worden de benodigde hoeveelheden van het actief product en hulpstoffen berekend door een andere persoon dan de bereider of door een computer?</t>
  </si>
  <si>
    <t>Worden er noodzakelijke technische en organisatorische maatregelen getroffen om kruiscontaminatie te voorkomen?</t>
  </si>
  <si>
    <t>Grondstoffen</t>
  </si>
  <si>
    <t>Worden grondstroffen opgeslaan in de originele recipiënten of indien zij worden overgebracht naar andere recipiënten zijn deze dan schoon en worden ze voorzien van etiketten met alle partijspecifieke gegevens?</t>
  </si>
  <si>
    <t>Worden verschillende partijen nooit gemengd in eenzelfde recipiënt?</t>
  </si>
  <si>
    <t>Wordt de datum van de eerste opening vermeld voor grondstoffen met een korte houdbaarheidsdatum bij gebruik?</t>
  </si>
  <si>
    <t>Wordt de houdbaarheid van de grondstoffen regelmatig gecontroleerd?</t>
  </si>
  <si>
    <t>Indien vervallen grondstoffen niet onmiddellijk vernietigd worden, wordt elke vervallen grondstof bewaard op een daartoe voorziene, duidelijk herkenbare plaats vooraleer te worden vernietigd?</t>
  </si>
  <si>
    <t>Worden vervallen en in onbruik geraakte grondstoffen vernietigd en wordt de verwijdering ervan geregistreerd?</t>
  </si>
  <si>
    <t>Worden verdovingsmiddelen (vervallen, bevuild, enz.) vernietigd in overeenstemming met de wettelijke bepalingen?</t>
  </si>
  <si>
    <t xml:space="preserve">Wordt de vervaldatum van de grondstoffen gecontroleerd voor elk gebruik bij een galenische bereiding?
</t>
  </si>
  <si>
    <t>KB 30 sept 2020 Bijlage III 5.5.2</t>
  </si>
  <si>
    <t>KB 30 sept 2020 Bijlage III 5.5.3</t>
  </si>
  <si>
    <t>KB 30 sept 2020 Bijlage III 5.5.4</t>
  </si>
  <si>
    <t>Heeft elke individuele grondstof voor een magistrale en officinale bereiding een vergunning?</t>
  </si>
  <si>
    <t xml:space="preserve">KB 19 dec 1997 Art 3§4 en KB 29 feb 2024 Art 2§2  </t>
  </si>
  <si>
    <t xml:space="preserve">KB 29 feb 2024 </t>
  </si>
  <si>
    <t xml:space="preserve">Art 3 §4 </t>
  </si>
  <si>
    <t>Indien de ziekenhuisapotheker een grondstof gebruikt voor een magistrale bereiding die niet vergund is, heeft de ziekenhuisapotheker dan een aanvraag ingediend bij het FAGG voor het toekennen van het statuut van grondstof voor beperkt gebruik?</t>
  </si>
  <si>
    <t>Heeft de ziekenhuisapotheker de analyse  van de grondstof aan een laboratorium gedelegeerd dat hem het analysecertificaat kan verstrekken indien hij voor een niet-vergunde grondstof het akkoord gekregen heeft voor het statuut van grondstof voor beperkt gebruik van het FAGG?</t>
  </si>
  <si>
    <t xml:space="preserve">Gebruikt de ziekenhuisapotheker de niet-vergunde grondstof voor het uitvoeren van een magistrale bereiding enkel en alleen als het FAGG de grondstof gepubliceerd heeft in de Belgische Farmacopee als grondstof voor beperkt gebruik met de minimale analytischre referentie? 
</t>
  </si>
  <si>
    <t>Art 22</t>
  </si>
  <si>
    <t>Art 5 §1</t>
  </si>
  <si>
    <t xml:space="preserve"> Art 5 §1</t>
  </si>
  <si>
    <t>Wordt het volgnummer uit het register vermeld op het overeenstemmende recipiënt?</t>
  </si>
  <si>
    <t xml:space="preserve"> Art 5 §4</t>
  </si>
  <si>
    <t xml:space="preserve">KB 6 sept 2017 </t>
  </si>
  <si>
    <t>Art 45</t>
  </si>
  <si>
    <t>Verpakkingsmateriaal en etikettering</t>
  </si>
  <si>
    <t>Wordt verouderd en in ongebruik geraakt verpakkingsmateriaal vernietigd en wordt de verwijdering ervan geregistreerd?</t>
  </si>
  <si>
    <t>Worden de verpakkingsmaterialen onder correcte omstandigheden bewaard (stof, licht, temperatuur, ...)?</t>
  </si>
  <si>
    <t>Wordt vóór de bereiding de vervaldatum van steriele verbruiksmaterialen en steriele verpakkingsmaterialen gecontroleerd?</t>
  </si>
  <si>
    <t>Zijn de verpakkingsmaterialen geschikt voor het specifieke doel en bestaat er geen gevaar dat de geneesmiddelen negatief worden beïnvloed door de recipiënten of de sluitersystemen ervan?</t>
  </si>
  <si>
    <t>Is er voor het gebruikte verpakkingsmateriaal een antimicrobiële behandeling mogelijk of bieden ze afdoende bescherming tegen externe invloeden en eventuele contaminatie?</t>
  </si>
  <si>
    <t>Zijn de recipiënten altijd schoon voor gebruik?</t>
  </si>
  <si>
    <t>Bevat het etiket van het verpakkingsmateriaal ook de toepassingsdatum indien van toepassing?</t>
  </si>
  <si>
    <t>Bevat het etiket van het verpakkingsmateriaal de naam van de eindverantwoordelijke van de apotheek?</t>
  </si>
  <si>
    <t>Wordt er rekening gehouden met een eventuele kortere houdbaarheidstermijn naargelang de houdbaarheidstermijn van de gebruikte grondstoffen (inclusief vermelding op de bewerkingsregister + het etiket)?</t>
  </si>
  <si>
    <t>Wordt het aantal etiketten gecontroleerd voor en na de bereiding?</t>
  </si>
  <si>
    <t>Volgt de etikettering onmiddellijk op het vullen en afsluiten om verwisseling of verkeerde etikettering te voorkomen? Zo niet, kan men voldoende zekerheid bieden dat er geen vergissingen gebeuren?</t>
  </si>
  <si>
    <t>KB 30 sept 2020 Bijlage III 5.7.3</t>
  </si>
  <si>
    <t>KB 30 sept 2020 Bijlage III 5.7.1</t>
  </si>
  <si>
    <t>KB 30 sept 2020 Bijlage III 5.8</t>
  </si>
  <si>
    <t>KB 30 sept 2020 Art 14</t>
  </si>
  <si>
    <t>KB 30 sept 2020 Bijlage III 5.7.2</t>
  </si>
  <si>
    <t>KB 30 sept 2020 Bijlage III 5.8.2</t>
  </si>
  <si>
    <t xml:space="preserve">Vermeldt het etiket op de verpakking van de apotheekbereiding de kwalitatieve en kwantitatieve samenstelling van de actieve substanties?
</t>
  </si>
  <si>
    <t xml:space="preserve">Vermeldt het etiket op de verpakking van de apotheekbereiding de farmaceutische vorm?
</t>
  </si>
  <si>
    <t xml:space="preserve">Vermeldt het etiket op de verpakking van de apotheekbereiding de datum van de bereiding? </t>
  </si>
  <si>
    <t xml:space="preserve">Vermeldt het etiket op de verpakking van de apotheekbereiding de toedieningswijze?   
</t>
  </si>
  <si>
    <t xml:space="preserve">Vermeldt het etiket op de verpakking van de apotheekbereiding de uiterste gebruiksdatum bepaald door de ziekenhuisapotheker?  
</t>
  </si>
  <si>
    <t xml:space="preserve">Vermeldt het etiket op de verpakking van de apotheekbereiding  indien nodig, de voorwaarden van bewaring?  </t>
  </si>
  <si>
    <t>Vermeldt het etiket op de verpakking van de apotheekbereiding  in het geval van een magistrale bereiding: de naam en voornaam van de patiënt, het volgnummer dat voorkomt op het voorschrift, of, indien het voorschrift elektronisch werd opgemaakt, de unieke code?</t>
  </si>
  <si>
    <t xml:space="preserve">Worden de primaire verpakkingen van geneesmiddelen voor uitwendig gebruik alsook hun eventuele buitenverpakking voorzien van een speciaal roodkleurig etiket met de vermelding “uitwendig gebruik – usage externe” of wit etiket met speciaal reliëf driehoekje in het rood?
</t>
  </si>
  <si>
    <t>Vermeldt het etiket op de verpakking van de apotheekbereiding de naam en het adres van de verzorgingsinstelling of het registratienummer, behalve in de gevallen van een uitbesteding, waarbij de ziekenhuisapotheker ten minste de naam en het adres vermeldt van de verzorgingsinstelling waar het geneesmiddel zal worden afgeleverd, of het registratienummer van de afleverende ziekenhuisapotheek?</t>
  </si>
  <si>
    <t>Worden niet-gebruikte etiketten vernietigd en gedocumenteerd?</t>
  </si>
  <si>
    <t xml:space="preserve">Vermeleden de etiketten voor bereidingen die minstens een verdovingsmiddel bevatten een rood doodshoofd? </t>
  </si>
  <si>
    <t>KB 6 sept 2017 Art 42 en TMF (etiketteringsvoorschriften punt 12)</t>
  </si>
  <si>
    <t>Steriel (toxische) bereidingen</t>
  </si>
  <si>
    <t>Voert de apotheker een controle uit van de supportieve therapie (co-medicatie bij antitumorale therapie)?</t>
  </si>
  <si>
    <t>Worden alle handelingsstappen in het steriele proces gecontroleerd door alomvattende SOP's om te verzekeren dat de uitkomst van het proces een steriel product is van de gewenste kwaliteit?</t>
  </si>
  <si>
    <t>Voldoet het aseptisch proces aan de standaard aseptische bewerkingstechnieken met inbegrip van niet-aanraking van kritische oppervlakken, het correct positioneren van materialen in de laminaire luchtstroom en het gebruik van specifieke apparatuur en de regelmatige ontsmetting van handschoenen?</t>
  </si>
  <si>
    <t>Bevat het aseptisch proces een scheiding en stroom van materialen om te garanderen dat er geen onopzettelijke kruiscontaminatie of verwisseling van voorschriften of producten plaatsvindt?</t>
  </si>
  <si>
    <t>Wordt het aantal mensen dat aanwezig is in de bereidingsruimte tot een minimum beperkt?</t>
  </si>
  <si>
    <t>Houdt men rekening met het feit dat enkel steriele materialen in een ruimte van klasse A of B mogen worden binnen gebracht (vb. sedimentatieplaten, swabs en reinigingsmiddelen)?</t>
  </si>
  <si>
    <t>Worden productoplossingen die niet steriel zijn gefilterd door een steriele filter met een nominale poriegrootte van 0,22 micron (of minder) alvorens zij in een ruimte van klasse A of B worden binnengebracht of indien dit niet mogelijk is, worden er dan passende maatregelen getroffen voor decontaminatie?</t>
  </si>
  <si>
    <t>Worden bereidingen van verschillende producten met verschillende formuleringen nooit in hetzelfde werkstation op hetzelfde moment bereid?</t>
  </si>
  <si>
    <t>Wordt er een line clearance uitgevoerd alvorens men met een volgende activiteit begint (dwz. alle materialen moeten worden verwijderd uit de ruimte om kruiscontamiantie en verwisseling te voorkomen)?</t>
  </si>
  <si>
    <t>Is er een gedocumenteerde risicoanalyse uitgevoerd, indien er zich meer dan één werkstation in een ruimte bevindt en men verschillende producten tegelijktertijd hanteert in de ruimte?</t>
  </si>
  <si>
    <t>Indien materialen middels ontsmetting of zuivering naar een klasse A worden gebracht in plaats van door sterilisatie, beschikt men dan over schriftelijke, gevalideerde SOP's voor dit proces?</t>
  </si>
  <si>
    <t>Indien materialen middels ontsmetting of zuivering naar een klasse A worden gebracht in plaats van door sterilisatie, wordt dan deze werkwijze gevalideerd dmv. praktijkonderzoeken, die de effectieve verwijdering van levensvatbare organismen van alle oppervlakken aantonen?</t>
  </si>
  <si>
    <t>Maakt men gebruik van sproeien èn afvegen om de oppervlakken van materialen te zuiveren?</t>
  </si>
  <si>
    <t>Wordt de vervaldatum verantwoord indien men gebruik maakt van bulkoplossingen als bestanddeel (vb. een zak parenterale infusie of een flacon met een cyto)?</t>
  </si>
  <si>
    <t>Worden recipiënten met niet-geconserveerde producten die als grondstof worden gebruikt 24u na eerste opening niet meer gebruikt, tenzij men gebruik maakt van een gesloten systeem waarbij men een verlengde houdbaarheid kan verantwoorden?</t>
  </si>
  <si>
    <t>Worden recipiënten met niet-geconserveerde producten die als grondstof worden gebruikt ten allen tijde beschermd tegen contaminatie of verslechtering?</t>
  </si>
  <si>
    <t>Wordt er een gesloten systeem (Closed System Drug-Transfer Device of CSTD) gebruikt bij cytotoxische bereidingen indien mogelijk?</t>
  </si>
  <si>
    <t>Wordt er een half-open of gesloten systeem (Closed System Drug-Transfer Device of CSTD) voor monoclonale antilichamen gebruikt?</t>
  </si>
  <si>
    <t>Wordt er met Luerlock-connecties gewerkt tijdens de bereiding van steriele toxische producten (wanneer werken met een half-open of gesloten systeem niet mogelijk is)?</t>
  </si>
  <si>
    <t>Wordt, indien het gaat om orale toediening, een veilige aflevervorm gebruikt die niet past op een IV toedieningslijn (vb. Enfit)?</t>
  </si>
  <si>
    <t>Wordt er waar nodig gebruik gemaakt van speciale sluitingssystemen met beveiliging voor kinderen?</t>
  </si>
  <si>
    <t>Worden steriele wegwerpcomponenten zoals filters, naalden, buizen enz, niet meer dan 1 werksessie gebruikt en worden zij aan het einde van iedere dag of sessie verwijderd?</t>
  </si>
  <si>
    <t>Wordt er (indien van toepassing) bij voorkeur gewerkt met gammabestraalde of steriele bulkcomponenten in 2- of 3-voudige verpakking eerder dan het insluizen van tal van afzonderlijke componenten in een klasse A (vb. bigg bags met injectiespuiten)?</t>
  </si>
  <si>
    <t>Wordt het gecontamineerd afval verwijderd in een stevige, lekvrije en verzegelde container?</t>
  </si>
  <si>
    <t>Wordt cytotoxisch afval gescheiden van het ander afval op de plaats van herkomst en in specifieke containers die hermetisch verzegeld worden?</t>
  </si>
  <si>
    <t>Worden eventuele interventies die gedurende het bereidingsproces plaatsvinden in de partijdocumentatie vastgelegd?</t>
  </si>
  <si>
    <t>Is er een interventiebeleid met goedgekeurde interventies die gedurende media fills worden nagebootst?</t>
  </si>
  <si>
    <t>Is er een gebruiksklare decontaminatiekit aanwezig in de nabijheid van voorraad- en bereidingsruimtes?</t>
  </si>
  <si>
    <t>Bestaat er een gebruiksklare extravasatiekit met instructies en de benodigde producten voor extravasatie voor elk cytostaticum in gebruik in het ziekenhuis?</t>
  </si>
  <si>
    <t>Wordt de contaminatie met cytotoxische stoffen van de oppervlakken gemonitord?</t>
  </si>
  <si>
    <t>Leiden de resultaten van deze metingen tot aanpassingen van bestaande procedures?</t>
  </si>
  <si>
    <t>Good Practie</t>
  </si>
  <si>
    <t>QUAPOS 4.5.1 Requirements for prescription form and plausability check</t>
  </si>
  <si>
    <t>KB 30 sept 2020 Bijlage III bijlage 1.37</t>
  </si>
  <si>
    <t>KB 30 sept 2020 Bijlage III bijlage 1.54.d</t>
  </si>
  <si>
    <t>KB 30 sept 2020 Bijlage III bijlage 1.54.e</t>
  </si>
  <si>
    <t>KB 30 sept 2020 Bijlage III bijlage 1.54.h</t>
  </si>
  <si>
    <t>KB 30 sept 2020 Bijlage III bijlage 1.54.i</t>
  </si>
  <si>
    <t>KB 30 sept 2020 Bijlage III bijlage 1.40</t>
  </si>
  <si>
    <t>KB 30 sept 2020 Bijlage III bijlage 1.41</t>
  </si>
  <si>
    <t>KB 30 sept 2020 Bijlage III bijlage 1.61</t>
  </si>
  <si>
    <t>KB 30 sept 2020 Bijlage III bijlage 1.58</t>
  </si>
  <si>
    <t>ISO-standaard voor enterale toediening: 20695</t>
  </si>
  <si>
    <t>KB 30 sept 2020 Bijlage III bijlage 1.59</t>
  </si>
  <si>
    <t>KB 30 sept 2020 Bijlage III bijlage 1.62</t>
  </si>
  <si>
    <t>KB 30 sept 2020 Bijlage III bijlage 1.57</t>
  </si>
  <si>
    <t>Gebruikt het ziekenhuis een elektronisch systeem voor het voorschrijven op naam van de patient van steriel (toxische) bereidingen?</t>
  </si>
  <si>
    <t xml:space="preserve">Gebeurt het voorschrijven van antitumorale geneesmiddelen (elektronisch of in schriftelijke vorm) door de arts?  </t>
  </si>
  <si>
    <t xml:space="preserve">Bevat het voorschrift van antitumorale geneesmiddelen de patiëntnaam met geboortedatum, geslacht en identificatiecode? </t>
  </si>
  <si>
    <t xml:space="preserve">Bevat het voorschrift van antitumorale geneesmiddelen lichaamsgewicht? </t>
  </si>
  <si>
    <t xml:space="preserve">Bevat het voorschrift van antitumorale geneesmiddelen lengte en/of lichaamsoppervlak? 
</t>
  </si>
  <si>
    <t xml:space="preserve">Bevat het voorschrift van antitumorale geneesmiddelen aanvragende afdeling, polikliniek of medisch kantoor? </t>
  </si>
  <si>
    <t xml:space="preserve">Bevat het voorschrift van antitumorale geneesmiddelen de naam van het geneesmiddel met dosis d.w.z. berekening op basis van lichaamsoppervlak, lichaamsgewicht of absolute dosis? </t>
  </si>
  <si>
    <t xml:space="preserve">Bevat het voorschrift van antitumorale geneesmiddelen een vereiste dosisreductie bij verminderde orgaanfunctie of andere parameters die moeten worden aangegeven indien van toepassing? </t>
  </si>
  <si>
    <t xml:space="preserve">Bevat het voorschrift van antitumorale geneesmiddelen toedieningsweg en duur? </t>
  </si>
  <si>
    <t xml:space="preserve">Bevat het voorschrift van antitumorale geneesmiddelen het type en volume van de drageroplossing? </t>
  </si>
  <si>
    <t xml:space="preserve">Bevat het voorschrift van antitumorale geneesmiddelen diagnose data? </t>
  </si>
  <si>
    <t xml:space="preserve">Bevat het voorschrift van antitumorale geneesmiddelen het aantal dagen en tijden voor toediening indien vereist door behandelingsregimes voor meer dan een dag? </t>
  </si>
  <si>
    <t xml:space="preserve">Bevat het voorschrift van antitumorale geneesmiddelen de datum? </t>
  </si>
  <si>
    <t xml:space="preserve">Bevat het voorschrift van antitumorale geneesmiddelen de handtekening van de arts of bij elektronisch verzoek een duidelijke identificatie van de behandelende arts? </t>
  </si>
  <si>
    <t>Wordt, indien de apotheek de infuusleiding aankoppeld, deze vooraf gepurgeerd met inerte vloeistof (niet van toepassing indien gebruik van dubbele luer lock)?</t>
  </si>
  <si>
    <t>Wordt er gelet op een veilig afleveringsdevices voor niet IV toediening, zoals bijvoorbeeld blaasinstillaties, IM/SC-toediening, intrathecale toediening, ...?</t>
  </si>
  <si>
    <t>Bereiding van terminaal gesteriliseerde producten</t>
  </si>
  <si>
    <t>Voldoet men aan de eis voor terminaal gesteriliseerde producten: "de bereiding van componenten en de meeste producten moet plaatsvinden in ten minste een klasse D-omgeving om het risico op microbiële en deeltjescontaminatie te beperken. Indien er een ongebruikelijk microbiologisch risico aan het product verbonden is, vb. omdat het product microbiële groei actief ondersteunt, of omdat het vóór sterilisatie gedurende een lange periode wordt bewaard, of omdat het wordt verwerkt in niet-afgesloten vaten, moet bereiding plaasvinden in een klasse C-omgeving. Het vullen van producten voor terminale sterilisatie moet plaatsvinden in ten minste een klasse C-omgeving. Indien een product wordt blootgesteld aan een ongebruikelijk risico op contaminatie uit de omgeving, vb. omdat het vullen traag verloopt of omdat de recipiënten een brede hals hebben, of omdat ze langer dan enkele seconden worden blootgesteld voordat ze worden verzegeld, moet het vullen plaatsvinden in een klasse A-zone met ten minste een klasse C-achtergrond. Het bereidings- en vulproces voor zalven, crèmes, suspensies en emulsies moet over het algemeen plaatsvinden in een klasse C-omgeving voordat eindsterilisatie plaatsvindt"?</t>
  </si>
  <si>
    <t>Worden er voorzorgsmaatregelen genomen om contaminatie tot een minimum te beperken gedurende het bereidingsproces?</t>
  </si>
  <si>
    <t>Kan men aantonen dat de microbiologische contaminatie van grondstoffen voor terminale sterilisatie minimaal is?</t>
  </si>
  <si>
    <t>Worden de materialen die mogelijks vezels loslaten, in schone ruimten tot een minimum beperkt?</t>
  </si>
  <si>
    <t>Worden er (indien nodig) maatregelen getroffen om deeltjescontaminatie van het eindproduct tot een minimum te beperken?</t>
  </si>
  <si>
    <t>KB 30 sept 2020 Bijlage III bijlage 1.42</t>
  </si>
  <si>
    <t>KB 30 sept 2020 Bijlage III bijlage 1.43</t>
  </si>
  <si>
    <t>KB 30 sept 2020 Bijlage III bijlage 1.44</t>
  </si>
  <si>
    <t>KB 30 sept 2020 Bijlage III bijlage 1.45</t>
  </si>
  <si>
    <t>KB 30 sept 2020 Bijlage III bijlage 1.46</t>
  </si>
  <si>
    <t>Worden componenten, recipiënten en apparatuur na het laatste reinigingsproces op een zodanige manier gehanteerd dat zij niet opnieuw gecontamineerd raken?</t>
  </si>
  <si>
    <t>Stoomsterilisatie</t>
  </si>
  <si>
    <t>Zijn er gevalideerde ladingspatronen (wijze van beladen met foto's of gedetaillleerde tekeningen) vastgesteld?</t>
  </si>
  <si>
    <t>Worden alle procedures van de sterilisatieprocessen gevalideerd op doeltreffendheid?</t>
  </si>
  <si>
    <t>Worden de validaties van alle procedures van de sterilisatieprocessen op vaste tijdstippen gecontroleerd op basis van de prestatiegeschiedenis of wanneer er een significante verandering wordt aangebracht in het proces of aan de apparatuur?</t>
  </si>
  <si>
    <t>Is er bijzondere aandacht naar gevallen waarvoor de gekozen methode van sterilisatie niet beschreven is in de huidige uitgave van de farmacopee, of wanneer deze wordt gebruikt voor een product dat geen eenvoudige waterige of olieachtige oplossing is?</t>
  </si>
  <si>
    <t>KB 30 sept 2020 Bijlage III bijlage 1.47</t>
  </si>
  <si>
    <t>KB 30 sept 2020 Bijlage III bijlage 1.48</t>
  </si>
  <si>
    <t>KB 30 sept 2020 Bijlage III bijlage 1.49</t>
  </si>
  <si>
    <t>KB 30 sept 2020 Bijlage III bijlage 1.50</t>
  </si>
  <si>
    <t>KB 30 sept 2020 Bijlage III bijlage 1.51</t>
  </si>
  <si>
    <t>KB 30 sept 2020 Bijlage III bijlage 1.52</t>
  </si>
  <si>
    <t>KB 30 sept 2020 Bijlage III bijlage 1.53</t>
  </si>
  <si>
    <t>KB 30 sept 2020 Bijlage III bijlage 1.38</t>
  </si>
  <si>
    <t>KB 30 sept 2020 Bijlage III bijlage 1.39</t>
  </si>
  <si>
    <t>Zijn de sterilisatieverslagen voor elke cyclus beschikbaar?</t>
  </si>
  <si>
    <t>Zijn de sterilisatieverslagen voor elke cyclus goedgekeurd als onderdeel van de vrijgaveprocedure?</t>
  </si>
  <si>
    <t>Wordt het geheel aan materialen aan de vereiste behandeling onderworpen en wordt het proces zodanig ontworpen dat een effectieve sterilisatie wordt bereikt?</t>
  </si>
  <si>
    <t>Wordt de geldigheid van het sterilisatieproces aanvankelijk en vervolgens op regelmatige basis gecontroleerd, overeenkomstig het risico, en wanneer significante wijzigingen zijn aangebracht aan de apparatuur of in het proces?</t>
  </si>
  <si>
    <t>Worden de temperatuur en de druk gedurende iedere sterilisatiecyclus vastgelegd en periodiek geverifieerd door middel van stoomtabellen?</t>
  </si>
  <si>
    <t>Worden de onafhankelijke temperatuur- en drukmeters op een autoclaaf op de helft van de cyclus gecontroleerd en vastgelegd en ter vergelijking met de waarden in de grafiek vergeleken?</t>
  </si>
  <si>
    <t>Worden luchtverwijderingstests en lekkagetests op de kamer regelmatig uitgevoerd met poreuze beladingscycli?</t>
  </si>
  <si>
    <t>Wordt er schone stoom gebruikt indien wordt verwacht dat er sprake kan zijn van contact met kritieke oppervlakken?</t>
  </si>
  <si>
    <t>Worden stoomkwaliteitstesten periodiek uitgevoerd, met inbegrip van oververhitting, de waarde van stoomdroogte en tests voor niet-condenseerbare gassen?</t>
  </si>
  <si>
    <t>Worden thermische indicatoren gebruikt om aan te geven of een lading is gesteriliseerd (om verwisseling met niet-steriele producten te voorkomen)?</t>
  </si>
  <si>
    <t>g</t>
  </si>
  <si>
    <t>Niet steriele bereidingen</t>
  </si>
  <si>
    <t>Is er in de ziekenhuisapotheek een exemplaar aanwezig van het Therapeutisch Magistraal Formularium?</t>
  </si>
  <si>
    <t>Wordt de omrekening van de benodigde hoeveelheid grondstof als een andere moleculevorm (base, zout of ester) wordt gebruikt dan voorgeschreven, genoteerd in de bewerkingsinstructie?</t>
  </si>
  <si>
    <t>Wordt de omrekening van een grondstof voorgeschreven als een percentage naar de totaal te gebruiken hoeveelheid, genoteerd in de bewerkingsinstructie?</t>
  </si>
  <si>
    <t>Zijn alle houten materialen (spatels, stampers, ...) gebruikt voor het maken van niet-steriele bereidingen vervangen door metalen, porseleinen en/of wegwerpmateriaal?</t>
  </si>
  <si>
    <t>Wordt er voor de bereiding van trituraties die minder dan 1 % actieve bestanddelen bevatten de gekleurde merkstof riboflavine gebruikt?</t>
  </si>
  <si>
    <t>Wordt er voor de bereiding van trituraties die 1 % of meer actieve bestanddelen bevatten de gekleurde merkstof rood ijzeroxide gebruikt?</t>
  </si>
  <si>
    <t>Worden er voor trituraties met corticosteroïden bestemd voor dermatologische bereidingen GEEN gekleurde merkstof gebruikt?</t>
  </si>
  <si>
    <t>Wordt er bij trituraties rekening gehouden met het nemen van 5 % overdosering ten opzichte van de opgegeven hoeveelheid actieve stof?</t>
  </si>
  <si>
    <t>Wordt de homogeniteit van mengsels, suspensies enz. tijdens het vullen gehandhaafd (mengtijden en snelheden registeren)?</t>
  </si>
  <si>
    <t>Worden de meng- en vulprocessen gevalideerd om de homogeniteit te garanderen indien nodig?</t>
  </si>
  <si>
    <t>Worden de mengtijden en -snelheden geregistreerd?</t>
  </si>
  <si>
    <t>FAGG: Aanbevelingen voor een kwaliteitsvolle bereiding</t>
  </si>
  <si>
    <t>KB 30 sept 2020 Bijlage III bijlage 2.10</t>
  </si>
  <si>
    <t>Gebruikt het ziekenhuis een elektronisch systeem voor het voorschrijven op naam van patient van niet-steriele bereidingen?</t>
  </si>
  <si>
    <t>Art 16.3</t>
  </si>
  <si>
    <t>Als een bereiding minder dan 100 mg actief bestanddeel bevat, wordt er dan een trituratie gebruikt in het geval van halfvaste bereidingen of wordt er een geconcentreerde oplossing gebruikt in het geval van vloeibare bereidingen (tenzij in de apotheek een voldoende nauwkeurige weegschaal beschikbaar is)?</t>
  </si>
  <si>
    <t>h</t>
  </si>
  <si>
    <t>Bereiding van eenheidsverpakkingen</t>
  </si>
  <si>
    <t>Bestaat er een schriftelijke procedure inzake het gebruik van de herverpakkingsmachine?</t>
  </si>
  <si>
    <t>Bestaat er een schriftelijke procedure inzake het periodiek onderhoud van de herverpakkingsmachine (op basis van risico-analyse en instructies van de fabrikant)?</t>
  </si>
  <si>
    <t>Wordt het onderhoud van de herverpakkingsmachine geregistreerd?</t>
  </si>
  <si>
    <t>Wordt na het uitvoeren van periodiek onderhoud steeds een testrun gedaan om te controleren of de herverpakkingsmachine naar behoren functioneert?</t>
  </si>
  <si>
    <t>Zijn de verpakkingsmaterialen geschikt voor de verpakking van geneesmiddelen (ondoorlaatbaar voor vocht en zuurstof)?</t>
  </si>
  <si>
    <t>Wordt er een line clearance uitgevoerd (reiniging machine en controleren of er geen product is achtergebleven in de machine) na iedere productierun?</t>
  </si>
  <si>
    <t>Wordt op het einde van het verpakkingsproces het eindproduct gecontroleerd of de verpakking correct is gesloten, lekvrij is (bv dmv methyleenblauw)?</t>
  </si>
  <si>
    <t>Wordt op het einde van een productierun een reconciliatie van het aantal tabletten uitgevoerd?</t>
  </si>
  <si>
    <t>Is er een register aanwezig waarin voor iedere herverpakking wordt genoteerd: het herverpakte product en het aantal herverpakte eenheden?</t>
  </si>
  <si>
    <t>Worden de volgende gegevens vermeld op de verpakking van de eenheidsverpakking: de naam van het geneesmiddel, de famaceutische vorm, de uiterste gebruiksdatum of indien de primaire verpakking wordt gewijzigd, de uiterste gebruiksdatum bepaald door de ziekenhuisapotheker, het nummer van het interne en externe bereidingslot, de actieve bestanddelen, uitgedrukt in gewicht, in volume of in eenheden en de naam en het adres van de verzorgingsinstelling of registratienummer?</t>
  </si>
  <si>
    <t>Art 21</t>
  </si>
  <si>
    <t xml:space="preserve">Kwaliteitscontrole </t>
  </si>
  <si>
    <t>Worden alle grondstoffen, componenten en verpakkingsmaterialen vóór gebruik visueel gecontroleerd om te garanderen dat ze aan de vereiste specificatie voldoen?</t>
  </si>
  <si>
    <t>Is het testlabo vertrouwd met de technische achtergrond en de vereisten van steriele bereiding en beschikken ze over gevalideerde methoden voor de analyse van producten en monsters?</t>
  </si>
  <si>
    <t>Controleert de Verantwoordelijke Persoon de externe testfaciliteiten regelmatig?</t>
  </si>
  <si>
    <t>Is de testapparatuur geschikt zijn voor het beoogde gebruik?</t>
  </si>
  <si>
    <t>Worden de reikwijdte van fysische, chemische en microbiologische kwaliteitscontroletests vastgesteld op basis van een risicobeoordeling?</t>
  </si>
  <si>
    <t>Houden de fysische, chemische en microbiologische kwaliteitscontroletests rekening met de houdbaarheidsgegevens en de fysieke kenmerken van het product?</t>
  </si>
  <si>
    <t>Geven de analysemethoden de stabiliteit aan en worden ze op gepaste wijze gevalideerd?</t>
  </si>
  <si>
    <t>Worden alle handelingen tijdens de kwaliteitscontrole in overeenstemming met de vastgelegde procedures uitgevoerd en geregistreerd?</t>
  </si>
  <si>
    <t>Zijn de ter analyse opgenomen proefmonsters representatief voor het te testen materiaal?</t>
  </si>
  <si>
    <t>Zijn de monsters voor fysische, chemische en microbiologische analyses enkel afkomstig van: ongebruikte producten, aanvullende monsters die hiertoe speciaal werden bereid of procesintern monster dat aan het einde van de bereidingsprocedure is genomen voordat de uiteindelijke verzegeling plaatsvindt en voordat het uit de kritische zone wordt verwijderd?</t>
  </si>
  <si>
    <t>Wordt de procesvalidatie van aseptische procedures uitgevoerd met een geschikte cultuurvloeistof of een soortgelijke voedingsbodem die gekozen wordt op basis van de doseringsvorm van het product en de selectiviteit, helderheid, concentratie en geschiktheid voor sterilisatie van de voedingsbodem (media fill)?</t>
  </si>
  <si>
    <t>Wordt de procesvalidatie van aseptische procedures met een cultuurvloeistof regelmatig uitgevoerd overeenkomstig het risico?</t>
  </si>
  <si>
    <t>Wordt de procesvalidatie van aseptische procedures met een cultuurvloeistof ook uitgevoerd wanneer significante wijzigingen zijn aangebracht aan de apparatuur of het proces?</t>
  </si>
  <si>
    <t>Worden de flacons voor processimulatie (media fill) bij een geschikte temperatuur geïncubeerd, waarbij ervoor moet worden gezorgd dat de recipiënten regelmatig omgekeerd worden om contact met alle oppervlakken te garanderen?</t>
  </si>
  <si>
    <t>Wordt eventuele contaminatie altijd volledig onderzocht, zelfs wanneer de integriteit van het recipiënt verdacht is?</t>
  </si>
  <si>
    <t>Voldoen de kwaliteitstesten aan de toepasselijke farmacopee of indien in de farmacopee geen passende monografie is opgenomen, voldoen zij dan aan andere farmacopees die mogelijk van toepassing zijn?</t>
  </si>
  <si>
    <t>Wordt het etiket en de onaantastbaarheid van elke recipiënt gecontroleerd?</t>
  </si>
  <si>
    <t>Indien men hiervoor naar partijcertificaten verwijst, wordt dan de betrouwbaarheid van de fabrikant of leverancier die het certificaat afgeeft gecontroleerd?</t>
  </si>
  <si>
    <t>Worden er filterintegriteitstesten uitgevoerd op iedere partij indien er meerdere recipiënten worden gevuld en wordt er voorzichtigheid betracht om ervoor te zorgen dat de capaciteit van de filter niet wordt overschreden door producten met een hoge biologische belasting of door het filteren van buitensporige hoeveelheden?</t>
  </si>
  <si>
    <t>Is de filter steeds compatibel met het product?</t>
  </si>
  <si>
    <t>Beschouwt de risicobeoordeling voor het bepalen van de testen van eindproducten vooral de producteigenschappen, het gebruik van het product en de risico's in verband met de bereiding ervan?</t>
  </si>
  <si>
    <t>Wordt bemonstering van het definitieve recipiënt na afronding van de bereiding en voorafgaand aan de vrijgave vermeden?</t>
  </si>
  <si>
    <t>Worden door fusie afgesloten recipiënten (bv ampullen van glas of plastic) onderworpen aan een volledige integriteitstest?</t>
  </si>
  <si>
    <t>Is er een regelmatig programma van microbiologische analyse van de over een bepaalde periode vervaardigde eenheden, of een regelmatig programma van processimulaties (media fills)?</t>
  </si>
  <si>
    <t>Wanneer er media fill wordt gedaan, zorgt men dan dat er een zo groot aantal mensen aanwezig zijn om zo een worstcase uitdaging te creëren?</t>
  </si>
  <si>
    <t>Wordt eventuele groei onderzocht en wordt dit gedocumenteerd in een afwijkingsrapport?</t>
  </si>
  <si>
    <t>Wordt er naast processimulaties (media fill) extra controle uitgevoerd om bewijs te verkrijgen dat het proces, de operatoren en de faciliteit op gecontroleerde wijze opereren?</t>
  </si>
  <si>
    <t>Bestaat de extra fysische controle naast microbiologische processimulaties (media fill) uit kwalificatieactiviteiten (kwalificatie 'niet in gebruik') en omgevingscontrole van in gebruik zijnde units (omgevingscontrole 'in gebruik')?</t>
  </si>
  <si>
    <t>Wordt het schriftelijk rapport van de testgegevens met vermelding van de betekenis van de resultaten en de aanbevolen maatregelen, onder de aandacht van alle relevante medewerkers gebracht?</t>
  </si>
  <si>
    <t>KB 30 sept 2020 Bijlage III bijlage 1.64</t>
  </si>
  <si>
    <t>KB 30 sept 2020 Bijlage III bijlage 1.72</t>
  </si>
  <si>
    <t>KB 30 sept 2020 Bijlage III 6.4.6</t>
  </si>
  <si>
    <t>KB 30 sept 2020 Bijlage III 6.2.1</t>
  </si>
  <si>
    <t>KB 30 sept 2020 Bijlage III 6.1.3 en Bijlage 1.67</t>
  </si>
  <si>
    <t>KB 30 sept 2020 Bijlage III 6.1.3</t>
  </si>
  <si>
    <t>KB 30 sept 2020 Bijlage III Bijlage 1.73</t>
  </si>
  <si>
    <t>KB 30 sept 2020 Bijlage III 6.2.2</t>
  </si>
  <si>
    <t>KB 30 sept 2020 Bijlage III 6.3.1</t>
  </si>
  <si>
    <t>KB 30 sept 2020 Bijlage III bijlage 1.68</t>
  </si>
  <si>
    <t>KB 30 sept 2020 Bijlage III bijlage 1.55</t>
  </si>
  <si>
    <t>KB 30 sept 2020 Bijlage III bijlage 1.56</t>
  </si>
  <si>
    <t>KB 30 sept 2020 Bijlage III 6.4.1</t>
  </si>
  <si>
    <t>KB 30 sept 2020 Bijlage III 6.4.2</t>
  </si>
  <si>
    <t>KB 30 sept 2020 Bijlage III bijlage 1.60</t>
  </si>
  <si>
    <t>KB 30 sept 2020 Bijlage III 6.4.4</t>
  </si>
  <si>
    <t>KB 30 sept 2020 Bijlage III 6.3.2</t>
  </si>
  <si>
    <t>KB 30 sept 2020 Bijlage III bijlage 1.71</t>
  </si>
  <si>
    <t>KB 30 sept 2020 Bijlage III bijlage 1.69</t>
  </si>
  <si>
    <t>KB 30 sept 2020 Bijlage III bijlage 1.70</t>
  </si>
  <si>
    <t>KB 30 sept 2020 Bijlage III bijlage 1.74</t>
  </si>
  <si>
    <t>Zorgt de Verantwoordelijke Persoon ervoor dat het testlabo over een uitgebreide kennis in microbiologie beschikt en dat de kwaliteitsborgingssystemen regelmatig worden beoordeeld?</t>
  </si>
  <si>
    <t>Worden bereide laboratoriumreagentia, die opgeslagen worden, gemarkeerd met de bereidingsdatum en de vervaldatum?</t>
  </si>
  <si>
    <t>Indien er geen passende monografie beschikbaar is in een farmacopee worden er dan formulieren of professionele normen gebruikt die mogelijk door een bevoegde authoriteit zijn erkend of indien er geen officieel erkende normen bestaan, wordt er dan een norm vastgelegd op basis van de plaatselijke onderzoeken of van gespecialiseerde literatuur en is deze methode dan gevalideerd?</t>
  </si>
  <si>
    <t>Worden er een geschikt aantal analytische referentiemonsters bewaard gedurende een passende termijn na de vervaldatum indien eindproducten onderworpen worden aan analytische controles?</t>
  </si>
  <si>
    <t>Wordt voor eenheidsdosispreparaten een bepaling van de gelijkmatigheid van massa uitgevoerd?</t>
  </si>
  <si>
    <t xml:space="preserve">Bestaat de controle van het eindproduct voor eenheidsdosispreperaten uit minstens een grondig onderzoek van de organoleptische eigenschappen? </t>
  </si>
  <si>
    <t>VII</t>
  </si>
  <si>
    <t>Kwalificatie CR "niet in gebruik"</t>
  </si>
  <si>
    <t>Worden alle ruimten die met het steriele bereidingsproces in verband staan door de Verantwoordelijke Persoon beoordeeld op het in overeenstemming zijn met de betreffende klasse van de CR in onbemande toestand na elke verandering of aanpassing van de infrastructuur?</t>
  </si>
  <si>
    <t>Worden de laminaire luchtstroomkasten of bioveiligheidskasten jaarlijks gecontroleerd door middel van deeltjestellingen?</t>
  </si>
  <si>
    <t>Worden de laminaire luchtstroomkasten of bioveiligheidskasten jaarlijks gecontroleerd door middel van luchtverversingen per uur van de ruimte?</t>
  </si>
  <si>
    <t>Worden de laminaire luchtstroomkasten of bioveiligheidskasten jaarlijks gecontroleerd door middel van luchtsnelheden op werkstations?</t>
  </si>
  <si>
    <t>Worden de laminaire luchtstroomkasten of bioveiligheidskasten jaarlijks gecontroleerd door middel van integriteitscontroles van HEPA-filters?</t>
  </si>
  <si>
    <t>Worden de isolators jaarlijks gecontroleerd door middel van functionele tests van isolatoralarm?</t>
  </si>
  <si>
    <t>Worden de isolators jaarlijks gecontroleerd door middel van lekkagestest voor de isolator?</t>
  </si>
  <si>
    <t>Worden de isolators jaarlijks gecontroleerd door middel van integriteitscontroles van HEPA-filters?</t>
  </si>
  <si>
    <t>KB 30 sept 2020 Bijlage III bijlage 1.77</t>
  </si>
  <si>
    <t>KB 30 sept 2020 Bijlage III bijlage 1.78</t>
  </si>
  <si>
    <t>Worden alle ruimten die met het steriele bereidingsproces in verband staan door de Verantwoordelijke Persoon beoordeeld op het in overeenstemming zijn met de betreffende klasse van de CR in onbemande toestand bij ingebruikname?</t>
  </si>
  <si>
    <t>Worden alle ruimten die met het steriele bereidingsproces in verband staan door de Verantwoordelijke Persoon beoordeeld op het in overeenstemming zijn met de betreffende klasse van de CR in onbemande toestand na elke onderhoudsprocedure?</t>
  </si>
  <si>
    <t>Worden alle ruimten die met het steriele bereidingsproces in verband staan routinematig op een overeengekomen frequentie door de Verantwoordelijke Persoon beoordeeld op het in overeenstemming zijn met de betreffende klasse van de CR in onbemande toestand?</t>
  </si>
  <si>
    <t>KB 30 sept 2020 Bijlage III bijlage 1.85 (tabel 6.4)</t>
  </si>
  <si>
    <t>Omgevingscontrole CR "in gebruik"</t>
  </si>
  <si>
    <t>Is er een regelmatige omgevingscontrole van de CR "in gebruik"?</t>
  </si>
  <si>
    <t>Hebben de Verantwoordelijke Persoon en de personeelsleden met een sleutelpositie de nodige kennis van de PICs richtsnoeren van de fysieke en microbiologische aspecten tijdens de productie?</t>
  </si>
  <si>
    <t>Heeft men voor elke unit een programma van periodieke keuring van de fysieke en microbiologische controle van de omgeving "in gebruik" (vb. per sessie, dagelijks, wekelijks, maandelijks, per kwartaal, jaarlijks), waarbij alle resultaten worden gedocumenteerd en bijgehouden voor inspectie?</t>
  </si>
  <si>
    <t>Worden de testresultaten van microbiologische controles geanalyseerd en wordt er een trending uitgevoerd?</t>
  </si>
  <si>
    <t>Worden er corrigerende maatregelen getroffen indien de frequentie van overschrijding van de testgrenswaarden hoog is of een opwaartse trend laat zien?</t>
  </si>
  <si>
    <t>KB 30 sept 2020 Bijlage III bijlage 1.79</t>
  </si>
  <si>
    <t>KB 30 sept 2020 Bijlage III bijlage 1.80</t>
  </si>
  <si>
    <t>KB 30 sept 2020 Bijlage III bijlage 1.81</t>
  </si>
  <si>
    <t>KB 30 sept 2020 Bijlage III bijlage 1.82</t>
  </si>
  <si>
    <t>KB 30 sept 2020 Bijlage III bijlage 1.83</t>
  </si>
  <si>
    <t>KB 30 sept 2020 Bijlage III bijlage 1.84</t>
  </si>
  <si>
    <t xml:space="preserve">Wordt deze informatie na verzameling ook beoordeeld? </t>
  </si>
  <si>
    <t xml:space="preserve">Worden voldoende "betekenisvolle" resultaten verkregen, met controle van trends en het vaststellen van 'in huis' normen en actiegrenswaarden van de omgevingscontrole van de CR "in gebruik"?  </t>
  </si>
  <si>
    <t xml:space="preserve">Worden de drukverschillen tussen ruimten bij de laminaire luchtstroomkasten of bioveiligheidskasten dagelijks voor de aanvang van het werk gecontroleerd? </t>
  </si>
  <si>
    <t xml:space="preserve">Worden de drukverschillen tussen HEPA-filters (werkstations) bij de laminaire luchtstroomkasten of bioveiligheidskasten dagelijks voor de aanvang van het werk gecontroleerd? </t>
  </si>
  <si>
    <t xml:space="preserve">Wordt de integriteit van de handschoenen van isolatrors bij elke sessie visueel gecontroleerd? </t>
  </si>
  <si>
    <t xml:space="preserve">Wordt er wekelijks een druktest uitgevoerd bij de isolators met de handschoenen eraan vast? </t>
  </si>
  <si>
    <t>Kan het controleprogramma bevestigen dat de materiële controles van de omgeving "niet in gebruik" voldoet aan de limieten van de wettelijke testgrenswaarden voor de materiële controles van de beheerste ruimten en apparaten?</t>
  </si>
  <si>
    <t>Kan het controleprogramma bevestigen dat bij iedere werksessie de directe werkomgeving in de klasse A-zone microbiologisch wordt gecontroleerd door middel van sedimentatieplaten?</t>
  </si>
  <si>
    <t>Kan het controleprogramma bevestigen dat wekelijks de achtergrondomgeving microbiologisch wordt gecontroleerd door middel van sedimentatieplaten?</t>
  </si>
  <si>
    <t>Kan het controleprogramma bevestigen dat aan het einde van iedere werksessie de directe werkomgeving in de klasse A-zone microbiologisch wordt gecontroleerd door middel van "glove finger dabs"?</t>
  </si>
  <si>
    <t>Kan het controleprogramma bevestigen dat aan het einde van iedere werksessie de achtergrondomgeving microbiologisch wordt gecontroleerd door middel van "glove finger dabs"?</t>
  </si>
  <si>
    <t>Kan het controleprogramma bevestigen dat wekelijks de directe werkomgeving in de klasse A-zone microbiologisch wordt gecontroleerd door middel van oppervlaktemonsters (swabsticks of petrischalen)?</t>
  </si>
  <si>
    <t>Kan het controleprogramma bevestigen dat maandelijks de achtergrondomgeving microbiologisch wordt gecontroleerd door middel van oppervlaktemonsters (swabsticks of petrischalen)?</t>
  </si>
  <si>
    <t>Kan het controleprogramma bevestigen dat per kwartaal de directe werkomgeving in de klasse A-zone microbiologisch wordt gecontroleerd door middel van actieve luchtmonsternames?</t>
  </si>
  <si>
    <t>Kan het controleprogramma bevestigen dat per kwartaal de achtergrondomgeving microbiologisch wordt gecontroleerd door middel van actieve luchtmonsternames?</t>
  </si>
  <si>
    <t>Kan het controleprogramma bevestigen dat de microbiologische controles van de omgeving voldoen aan de wettelijke limieten van de testgrenswaarden voor de microbiologische controles van de beheerste ruimten en apparaten?</t>
  </si>
  <si>
    <t>KB 30 sept 2020 Bijlage III bijlage 1.86 (tabel 6.5)</t>
  </si>
  <si>
    <t>Kan het controleprogramma bevestigen dat de materiële controles van de omgeving "in gebruik" voldoet aan de wettelijke limieten van de testgrenswaarden voor de materiële controles van de beheerste ruimten en apparaten?</t>
  </si>
  <si>
    <t>Kwaliteitscontrole vrijgave</t>
  </si>
  <si>
    <t>Is de eindverantwoordelijke uiteindelijk de Verantwoordelijke Persoon voor de kwaliteit van bereide en vrijgegeven producten?</t>
  </si>
  <si>
    <t>Als de eindverantwoordelijke de daadwerkelijke vrijgave delegeert aan een andere persoon, is deze persoon dan voldoende opgeleid en heeft deze voldoende ervaring in de controle van bereidingen?</t>
  </si>
  <si>
    <t>Worden bereidingen uitsluitend vrijgegeven nadat een daartoe bekwaam persoon heeft vastgesteld dat deze aan alle gespecificeerde vereisten voldoet?</t>
  </si>
  <si>
    <t>Wordt een controle van het bereide product uitgevoerd op basis van het voorschrift?</t>
  </si>
  <si>
    <t>Wordt het bewerkingsregister beoordeeld en goedgekeurd door de Verantwoordelijke Persoon of de verantwoordelijke voor vrijgave, door het te dateren en te ondertekenen?</t>
  </si>
  <si>
    <t>KB 30 sept 2020 Bijlage III 6.1.4</t>
  </si>
  <si>
    <t>KB 30 sept 2020 Bijlage III 6.5.1</t>
  </si>
  <si>
    <t>KB 30 sept 2020 Bijlage III 6.1.2 en 1.4</t>
  </si>
  <si>
    <t>KB 30 sept 2020 Bijlage III 6.5.2</t>
  </si>
  <si>
    <t>Zijn de kwaliteitscontroles door testen en vrijgave onafhankelijke activiteiten van de bereidingsactiviteiten?</t>
  </si>
  <si>
    <t>Omvat de vrijgave van een product de verificatie dat de geneesmiddelen aan de geldende specificaties voldoen en dat zij zijn bereid in overeenstemming met geldige procedures en volgens het principe van goede bereidingspraktijken?</t>
  </si>
  <si>
    <t>Behandeling van non-conformiteiten</t>
  </si>
  <si>
    <t>Worden alle fouten, defecten, klachten en andere tekenen van kwaliteitsproblemen op basis van een schriftelijke procedure zorgvuldig bestudeerd?</t>
  </si>
  <si>
    <t>Worden klachten omtrent producten beoordeeld en worden de oorzaken van kwaliteitsgebreken verder onderzocht?</t>
  </si>
  <si>
    <t>Worden passende maatregelen tegen onjuiste bereidingen getroffen en gedocumenteerd om ervoor te zorgen dat doeltreffende corrigerende actie wordt ondernomen?</t>
  </si>
  <si>
    <t>Worden incidenten gemeld en opgevolgd in een incidentmeldingssysteem?</t>
  </si>
  <si>
    <t>Worden de bron en de inhoud van de gebreken, de genomen corrigerende maatregelen en de uitgevoerde tests gedocumenteerd en aan het bereidingsverslag toegevoegd?</t>
  </si>
  <si>
    <t>Worden er voorzorgsmaatregelen genomen om te voorkomen dat de gebreken zich opnieuw voordoen?</t>
  </si>
  <si>
    <t>Worden afgewezen materialen en producten als zodanig gemarkeerd en in gescheiden ruimten opgeslagen?</t>
  </si>
  <si>
    <t>Worden afgewezen materialen en producten, indien ze niet herbewerkt of teruggewonnen worden, vernietigd overeenkomstig de voorziene procedure?</t>
  </si>
  <si>
    <t>Worden niet-conforme producten enkel bij uitzondering herbewerkt en teruggewonnen in overeenstemming met schriftelijke operationele procedures en met inbegrip van uitvoering van een risicobeoordeling, waarin de mogelijke gevolgen voor kwaliteit en de vervaldatum van het product zijn opgenomen alsook de vereiste voor eventuele aanvullende tests?</t>
  </si>
  <si>
    <t>Wordt de beslissing om herbewerkte of teruggewonnen producten al dan niet vrij te geven gemaakt op basis van een beoordeling van alle relevante documentatie (en resultaten van aanvullende tests) door de eindverantwoordelijke of verantwoordelijke voor vrijgave?</t>
  </si>
  <si>
    <t>Wordt de beslissing om herbewerkte of teruggewonnen producten al dan niet vrij te geven door de eindverantwoordelijke of verantwoordelijke voor vrijgave geregistreerd?</t>
  </si>
  <si>
    <t>Wordt de voortgang van de terugroeping gedocumenteerd, en een eindrapport afgeleverd, inclusief een overeenstemming tussen het aantal afgeleverde en teruggekregen producten?</t>
  </si>
  <si>
    <t>Wordt het eindrapport van de terugroeping gedurende vijf jaar bewaard?</t>
  </si>
  <si>
    <t>KB 30 sept 2020 Bijlage III 8.1</t>
  </si>
  <si>
    <t>KB 30 sept 2020 Bijlage III 8.2</t>
  </si>
  <si>
    <t>KB 30 sept 2020 Bijlage III 8.2.1</t>
  </si>
  <si>
    <t>KB 30 sept 2020 Bijlage III 8.2.2</t>
  </si>
  <si>
    <t>KB 30 sept 2020 Bijlage III 5.9.1</t>
  </si>
  <si>
    <t>KB 30 sept 2020 Bijlage III 5.9.2</t>
  </si>
  <si>
    <t>KB 30 sept 2020 Bijlage III 5.9.3</t>
  </si>
  <si>
    <t>KB 30 sept 2020 Bijlage III 8.3.1</t>
  </si>
  <si>
    <t>KB 30 sept 2020 Bijlage III 8.3.3</t>
  </si>
  <si>
    <t>KB 30 sept 2020 Bijlage III 8.3.4</t>
  </si>
  <si>
    <t>KB 30 sept 2020 Bijlage III 5.9.4</t>
  </si>
  <si>
    <t>Wordt het onderzoek van fouten, defecten, klachten en andere tekenen die wijzen op kwaliteitsproblemen gedocumenteerd?</t>
  </si>
  <si>
    <t>Wordt er na melding van het defect van een product, overwogen om na te gaan of andere producten eveneens zijn getroffen en om de levering te staken totdat het probleem volledig is onderzocht?</t>
  </si>
  <si>
    <t>Wordt de terugroeping van het product onmiddellijk in gang gezet en wordt de bevoegde autoriteit zonder uitstel geïnformeerd wanneer defecten potentieel gevaarlijk zijn voor de gezondheid?</t>
  </si>
  <si>
    <t>Worden teruggeroepen producten als zodanig gemerkt en in een afgescheiden ruimte opgeslagen met de garantie dat zij niet per vergissing kunnen worden afgeleverd?</t>
  </si>
  <si>
    <t xml:space="preserve">Worden producten die zijn teruggezonden en zich buiten de controle van de inrichting voor bereiding hebben begeven altijd vernietigd tenzij er geen twijfel bestaat dat de kwaliteit aanvaardbaar is? </t>
  </si>
  <si>
    <t xml:space="preserve">Bestaat er een procedure om de producten die zijn teruggezonden en zich buiten de controle van de inrichting voor bereiding hebben begeven kritisch te evalueren over de kwaliteit om ze te herbewerken of terug te winnen? </t>
  </si>
  <si>
    <t>Worden alle controle maatregelen geregistreerd indien producten die zijn teruggezonden en zich buiten de controle van de inrichting voor bereiding hebben begeven en toch herbewerkt of herwonnen worden?</t>
  </si>
  <si>
    <t>Transport (intern en extern) afgewerkte producten</t>
  </si>
  <si>
    <t>Wordt de afgewerkte bereiding getransporteerd in een vloeistof (lekvrije) verpakking?</t>
  </si>
  <si>
    <t>Wordt de afgewerkte bereiding getransporteerd in een onbreekbare, vloeistof(lek)dichte, gesloten en verzegelde container?</t>
  </si>
  <si>
    <t>Worden koel te bewaren afgewerkte bereidingen in een gekoeld transport getransporteerd?</t>
  </si>
  <si>
    <t>Wordt de afgewerkte bereiding beschermd tegen licht (indien nodig) tijdens het transport?</t>
  </si>
  <si>
    <t>Wordt de afgewerkte bereiding op een schokvrije manier getransporteerd?</t>
  </si>
  <si>
    <t>Zijn de personen die de afgewerkte bereidingen vervoeren binnen en buiten het ziekenhuis getraind in de veiligheidsprocedures?</t>
  </si>
  <si>
    <t>Komt de buizenpost waarmee afgewerkte bereidingen getransporteerd worden naar de ziekenhuisafdeling toe in een afgesloten lokaal (niet toegankelijk voor het publiek en patiënten) op de afdeling?</t>
  </si>
  <si>
    <t>Is het ontvangst van een afgewerkte bereiding die buiten het ziekenhuis wordt getransporteerd gedocumenteerd?</t>
  </si>
  <si>
    <t>Wordt er een SLA met kwaliteitseisen inzake transport opgesteld indien het extern transport van de afgewerkte bereiding gebeurt door een externe firma?</t>
  </si>
  <si>
    <t>Steriel toxische bereidingen</t>
  </si>
  <si>
    <t>Wordt de afgewerkte toxisch bereiding getransporteerd in een vloeistof (lekvrije) verpakking met een etiket voor cytototoxische bereidingen?</t>
  </si>
  <si>
    <t>Wordt de ontvangst van een afgewerkte toxische bereiding die buiten het ziekenhuis wordt getransporteerd gedocumenteerd?</t>
  </si>
  <si>
    <t>Wordt de transportcontainer voor afgewerkte cytotoxische bereidingen uitsluitend gebruikt voor het vervoer van cytotoxische stoffen?</t>
  </si>
  <si>
    <t>Zijn de personen die de afgewerkte toxische bereidingen vervoeren binnen en buiten het ziekenhuis getraind in de veiligheidsprocedures omtrent veilig omgaan met cytostatica?</t>
  </si>
  <si>
    <t>Is er een decontaminatiekit (spill-kit) beschikbaar voor het interne vervoer van de afgewerkte toxische bereiding binnen het gebouw?</t>
  </si>
  <si>
    <t>Is er een decontaminatiekit (spill-kit) beschikbaar voor het vervoer van de afgewerkte toxische bereiding buiten het ziekenhuis?</t>
  </si>
  <si>
    <t>Worden in de procedure voor het goede gebruik van de buizenpost veiligheidsprocedures vermeld inzake transport van afgewerkte toxische bereidingen (contaminatie)?</t>
  </si>
  <si>
    <t>Wordt er een specifieke SLA opgesteld om de training in de veiligheidprocedures + spill-kit op te nemen in de GDP van de firma, indien het extern transport van de afgewerkte bereiding gebeurt door een externe firma?</t>
  </si>
  <si>
    <t>Uitbesteed werk</t>
  </si>
  <si>
    <t>Water gebruikt bij de bereidingen</t>
  </si>
  <si>
    <t>Worden de aangekochte steriele waterflacons na opening vernietigd?</t>
  </si>
  <si>
    <t>Wordt de productie van eigen watersystemen driemaandelijks chemisch getest?</t>
  </si>
  <si>
    <t>Bestaat de wekelijks routinecontrole van het watersystemen uit een algemene test op de biologische belasting door de telling van het aantal levensvatbare aëroben?</t>
  </si>
  <si>
    <t>Bestaat de wekelijkse routinecontrole van het watersystemen uit een algemene test van het totaal aantal organische koolstof (TOC) of vergelijkbare aflezingen?</t>
  </si>
  <si>
    <t>Worden de filters ingeval van de eigen watersystemen vervangen volgens de door de installateur aangegeven frequentie?</t>
  </si>
  <si>
    <t>Wordt het geproduceerde water (en de galenische bereidingen die ermee worden gemaakt) verwijderd als de aanvaardbare criteria op het vlak van geleidbaarheid/chemie/biologie/microbiologie werden overschreden?</t>
  </si>
  <si>
    <t>Worden alle gegevens betreffende de productiedatums en –middelen ordelijk en betrouwbaar geregistreerd en gearchiveerd?</t>
  </si>
  <si>
    <t>Volgt er na een chemische desinfectie van het watersysteem een gevalideerde doorspoelprocedure om ervoor te zorgen dat het desinfectans op effectieve wijze is verwijderd?</t>
  </si>
  <si>
    <t>Wordt het water opgeslagen in conforme recipiënten en in adequate omstandigheden (licht, temperatuur,..)?</t>
  </si>
  <si>
    <t>Worden de recipiënten voor de productie en de opslag van water regelmatig gereinigd en gedesinfecteerd?</t>
  </si>
  <si>
    <t>Is er een alarm als de kwaliteit van het water niet voldoet (geleidbaarheid,...)?</t>
  </si>
  <si>
    <t>Zijn de aanvaardbaarheidscriteria voor het gebruikte water gedefinieerd naargelang van het type galenische bereiding, steriel of niet-steriel?</t>
  </si>
  <si>
    <t>KB 30 sept 2020 Bijlage III bijlage2.8</t>
  </si>
  <si>
    <t>Wordt de productie van eigen watersystemen microbiologisch getest volgens de vereisten van de farmacopee?</t>
  </si>
  <si>
    <t>Bestaat de wekelijkse routinecontrole van het watersystemen uit een algemene test van de geleidbaarheid?</t>
  </si>
  <si>
    <t>XII</t>
  </si>
  <si>
    <t>Controleert de opdrachtgever of de opdrachtnemer competent is en eventueel geautoriseerd is?</t>
  </si>
  <si>
    <t>Gebeurt deze controle op basis van een risicobeoordeling met bestaand bewijs dat de opdrachtnemer voldoet aan de overeenkomst en aan de wettelijke vereisten?</t>
  </si>
  <si>
    <t>Worden de controles van opdrachtnemers uitgevoerd door de Verantwoordelijke Persoon of door de persoon die hiervoor is aangewezen door de Verantwoordelijke Persoon?</t>
  </si>
  <si>
    <t>Wordt de overeenkomst geautoriseerd en ondertekend door de opdrachtnemer (d.w.z. de derde partij) en door de eindverantwoordleijke van de opdrachtgever?</t>
  </si>
  <si>
    <t>Gebeurt de uitbesteding van magistrale bereidingen of uitbesteding van de bereiding van eenheidsverpakkingen op basis van een schriftelijke opdracht voor een groep patiënten die wordt opgesteld op basis van individuele recepten of op basis van een voorschrift voor een welbepaalde patiënt?</t>
  </si>
  <si>
    <t>Wordt in geval de uitbesteding gebeurt op basis van een voorschrift of een verzoek van een geneesheer de identiteit van de patiënt voor wie de bereiding is bestemd, alsook de identiteit van de voorschrijvende arts of licentiaat in de tandheelkunde niet meegedeeld aan de onderaannemer door de ziekenhuisapotheker die uitbesteed?</t>
  </si>
  <si>
    <t>Indien er geen schriftelijke opdracht aanwezig is voor een ex tempore bereiding gaat dit dan over een noodsituatie of uitzonderlijke gebeurtenis?</t>
  </si>
  <si>
    <t>Worden alle door de opdrachtnemer opgestelde rapporten die resultaten of uitgevoerde werkzaamheden samenvatten, door de opdrachtgever formeel beoordeeld en geaccepteerd als in overeenstemming zijnde met de vereiste specificaties?</t>
  </si>
  <si>
    <t>Wordt deze beoordeling en formele acceptatie van de opdrachtgever in detail uitgewerkt in procedures van het kwaliteitssysteem, en geven de procedures aan wie er geautoriseerd is om deze rapporten te beoordelen en te accepteren?</t>
  </si>
  <si>
    <t>Worden diensten of resultaten de niet in overeenstemming zijn met de vereiste specificaties gemeld door de opdrachtnemer aan de Verantwoordelijke Persoon van de opdrachtgever?</t>
  </si>
  <si>
    <t>Indien de opdrachtnemer de aan hem opgedragen taken overdraagt aan derden, zorgt hij dan voor een voorafgaande evaluatie en goedkeuring van afspraken door de opdrachtgever?</t>
  </si>
  <si>
    <t>Maakt de opdrachtnemer een protocol op in twee exemplaren?</t>
  </si>
  <si>
    <t>Bezorgt de opdrachtnemer een kopie van het door hem ondertekende protocol samen met het resultaat van zijn werk aan de opdrachtgever?</t>
  </si>
  <si>
    <t>KB 30 sept 2020 Bijlage III 7.3.2</t>
  </si>
  <si>
    <t>KB 31 mei 2022 Art 1§2 en KB 30 sept 2020 Bijlage III 7.2.1</t>
  </si>
  <si>
    <t>KB 30 sept 2020 Bijlage III 7.2.2</t>
  </si>
  <si>
    <t>KB 30 sept 2020 Bijlage III 7.1.3</t>
  </si>
  <si>
    <t>KB 30 sept 2020 Bijlage III 7.3.3</t>
  </si>
  <si>
    <t>KB 30 sept 2020 Bijlage III 7.4.2</t>
  </si>
  <si>
    <t>KB 30 sept 2020 Bijlage III 7.4.3</t>
  </si>
  <si>
    <t xml:space="preserve">KB 31 mei 2022 </t>
  </si>
  <si>
    <t>Art 1§1</t>
  </si>
  <si>
    <t>Besteed de ziekenhuisapotheker de bereiding van magistrale bereidingen of de bereiding van eenheidsverpakkingen enkel uit aan een andere ziekenhuisapotheker van een ziekenhuisapotheek die beschikt over een adequate installatie en uitrusting voor de uitbestede bereiding of een titularis met een bereidingsvergunning waarvan de vergunning geldig is voor de uitbestede bereiding?</t>
  </si>
  <si>
    <t>Is de adequate installatie en uitrusting voor de uitbestede bereiding gevalideerd door de uitbestedende ziekenhuisapotheker?</t>
  </si>
  <si>
    <t>KB 31 mei 2022</t>
  </si>
  <si>
    <t xml:space="preserve"> Art 1§1</t>
  </si>
  <si>
    <t>Stellen de uitbestedende ziekenhuisapotheker en de ziekenhuisapotheker of de titularis van de bereidingsvergunning aan wie wordt uitbesteed, een samenwerkingsovereenkomst op?</t>
  </si>
  <si>
    <t>Art 1§2</t>
  </si>
  <si>
    <t>Bevat de samenwerkingsovereenkomst tussen opdrachtgever en opdrachtnemer ten minste een nauwkeuringe beschrijving van de taken en verantwoordelijkheden?</t>
  </si>
  <si>
    <t>Bevat de samenwerkingsovereenkomst tussen opdrachtgever en opdrachtnemer ten minste een clausule dat de ziekenhuisapotheker of de titularis van de bereidingsvergunning aan wie wordt uitbesteed slechts handelt in opdracht van de uitbestedende ziekenhuisapotheker en uitsluitend handelt op instructie van de verantwoordelijke voor de verwerking en uitsluitend gegevens kan verwerken voor de doeleinden waarover hij werd geïnformeerd en geen gegevens kan verstrekken aan derden?</t>
  </si>
  <si>
    <t xml:space="preserve">Art 1§2 </t>
  </si>
  <si>
    <t>Art 1§3</t>
  </si>
  <si>
    <t xml:space="preserve">Deelt de uitbestedende ziekenhuisapotheker de datum van de aanvraag mee aan de ziekenhuisapotheker of de titularis van de bereidingsvergunning aan wie hij de bereiding vraagt? </t>
  </si>
  <si>
    <t xml:space="preserve">Deelt de uitbestedende ziekenhuisapotheker het type van bereiding mee aan de ziekenhuisapotheker of de verantwoordelijke persoon van de titularis van de bereidingsvergunning aan wie hij de bereiding vraagt?  </t>
  </si>
  <si>
    <t>Deelt de uitbestedende ziekenhuisapotheker de naam van de uitbestedende ziekenhuisapotheker,het adres en telefoonnummer van de ziekenhuisapotheek mee aan de ziekenhuisapotheker of de titularis van de bereidingsvergunning aan wie hij de bereiding vraagt?</t>
  </si>
  <si>
    <t xml:space="preserve">Deelt de uitbestedende ziekenhuisapotheker het volgnummer van het voorschrift van een welbepaalde patiënt of van een schriftelijke opdracht voor een groep van patiënten die wordt opgesteld op basis van individuele voorschriften mee  aan de ziekenhuisapotheker of de verantwoordelijke persoon van de titularis van de bereidingsvergunning aan wie hij de bereiding vraagt?   </t>
  </si>
  <si>
    <t>Wordt er gegarandeerd dat de afspraken die door opdrachtnemer en een derde tot stand zijn gekomen in verband met de voorbereidings- en kritieke informatie op dezelfde wijze ter beschikking worden gesteld als tussen de oorspronkelijke opdrachtgever en opdrachtnemer?</t>
  </si>
  <si>
    <t>Art 1§4</t>
  </si>
  <si>
    <t>Bevat het protocol van de opdrachtnemer de naam van de ziekenhuisapotheker of titularis die de bereiding uitvoert met het adres en telefoonnummer?</t>
  </si>
  <si>
    <t xml:space="preserve">Bevat het protocol van de opdrachtnemer de datum van de bereiding? </t>
  </si>
  <si>
    <t xml:space="preserve">Bevat het protocol van de opdrachtnemer de aanduiding van het type van bereiding?  </t>
  </si>
  <si>
    <t xml:space="preserve">Bevat het protocol van de opdrachtnemer de uitgevoerde controles alsook de beschikbare gegevens inzake de vervaldatum? </t>
  </si>
  <si>
    <t>Bevat het protocol van de opdrachtnemer de te nemen voorzorgsmaatregelen, inzonderheid maatregelen voor bewaring, manipulatie, gebruik en transport?</t>
  </si>
  <si>
    <t xml:space="preserve">Vermeldt de opdrachtnemer op de verpakking van de geleverde bereiding de kwalitatieve en kwantitatieve samenstelling? </t>
  </si>
  <si>
    <t xml:space="preserve">Vermeldt de opdrachtnemer op de verpakking van de geleverde bereiding het lotnummer? </t>
  </si>
  <si>
    <t>Vermeldt de opdrachtnemer op de verpakking van de geleverde bereiding de bereidingsdatum?</t>
  </si>
  <si>
    <t>Vermeldt de opdrachtnemer op de verpakking van de geleverde bereiding de houdbaarheidsdatum?</t>
  </si>
  <si>
    <t>Vermeldt de opdrachtnemer op de verpakking van de geleverde bereiding de bewaringsomstandigheden?</t>
  </si>
  <si>
    <t xml:space="preserve">KB 17 juli 2014 
</t>
  </si>
  <si>
    <t>XIII</t>
  </si>
  <si>
    <t>Thuiszorg</t>
  </si>
  <si>
    <t>Art 3</t>
  </si>
  <si>
    <t>Neemt de ziekenhuisapotheker de verantwoordelijkheid inzake de voorbereiding, het vervoer en het toezicht op de aflevering van de geneesmiddelen en medische hulpmiddelen voor thuishospitalisatie op zich?</t>
  </si>
  <si>
    <t>Neemt de ziekenhuisapotheker de nodige maatregelen om de kwaliteit, veiligheid en doeltreffendheid van de geneesmiddelen en medische hulpmiddelen te garanderen die hij aflevert voor gebruik bij thuishospitalisatie?</t>
  </si>
  <si>
    <t>Maakt de ziekenhuisapotheker deel uit van het zorgteam van het ziekenhuis dat in staat voor de coördinatie van de thuishospitalisatie?</t>
  </si>
  <si>
    <t>Wordt er voor elke rechthebbende een multidisciplinair zorgplan opgesteld door het zorgteam van het ziekenhuis?</t>
  </si>
  <si>
    <t>Is het zorgteam binnen het ziekenhuis verantwoordelijk voor het initiëren van het zorgplan en de (bij voorkeur digitale) informatiedoorstroming naar de betrokken zorg- en hulpverleners, voor de vorming van de betrokken zorgverleners met het oog op de toediening van de geneesmiddelen en voor het informeren van de rechthebbende en mantelzorger en/of wettelijk vertegenwoordiger omtrent ondermeer symptomen van allergische reacties alsook van alle mogelijke bijwerkingen?</t>
  </si>
  <si>
    <t>Beschikt het ziekenhuis over een zorgprotocol waarin minstens is opgenomen: de specifieke kenmerken van de doelgroep, de inclusiecriteria en criteria voor beëindiging, de inclusieprocedure, beschrijving van het zorgpad, waarborg continuïteit en kwaliteit van zorg, procedures bij complicaties, coördinatie tussen de verschillende partners, opleiding partners?</t>
  </si>
  <si>
    <t>Volgen alle betrokken zorgverleners dit zorgprotocol?</t>
  </si>
  <si>
    <t>Worden de specificaties van het product (voorbereiding, berekening van de dosis, frequentie…), de contra-indicaties, specifieke waarschuwingen, opslag- en verwijderingsvoorwaarden, zoals beschreven in de bijsluiter van het product gerespecteerd?</t>
  </si>
  <si>
    <t>Heeft de rechthebbende of de persoon die werd aangeduid door de rechthebbende de mogelijkheid om de bewaarvoorschriften te respecteren die voorzien zijn op de verpakking, in de samenvatting van de productkenmerken en in de bijsluiter tijdens het transport?</t>
  </si>
  <si>
    <t>Zijn de bewaarvoorschriften van de geneesmiddelen tijdens het transport toegelicht aan degene die instaat voor het vervoer?</t>
  </si>
  <si>
    <t>Worden, wanneer de geneesmiddelen getransporteerd worden na bereiding, de bewaarvoorschriften na de bereiding in acht genomen, zoals aangegeven in de samenvatting van de productkenmerken en de bijsluiter?</t>
  </si>
  <si>
    <t>Zijn de bewaarvoorschriften van de geneesmiddelen bij de rechthebbende thuis toegelicht aan de rechthebbende (werkende koelkast, algemene hygiëne in de omgeving, beveiliging van de bewaring thuis,…)?</t>
  </si>
  <si>
    <t>Worden de rechthebbende/de familie/de omgeving geïnformeerd over de tekens en symptomen van een allergische reactie alsook van alle mogelijke bijwerkingen (inclusief met behulp van de bijsluiter, indien beschikbaar), en hoe te reageren in deze situaties?</t>
  </si>
  <si>
    <t>Ligt de verantwoordelijkheid met betrekking tot de verwerking van het afval bij het ziekenhuis?</t>
  </si>
  <si>
    <t>Heeft het ziekenhuis de rechthebbende geinformeerd dat zij het afval kan toevoegen aa het huishoudelijk afval indien het gaat om medisch niet-risicohoudend verzorgingsafval?</t>
  </si>
  <si>
    <t>Wordt, in geval van beschadiging van het geneesmiddel en/of van de medische hulpmiddelen of voor de gevallen waarbij een geneesmiddel niet werd toegediend, door de ziekenhuisapotheker een procedure gestart om deze producten terug te nemen?</t>
  </si>
  <si>
    <t>Wordt elk incident of ongeval in verband met het materiaal gemeld bij het FAGG en de firma en verloopt in alle gevallen de mededeling hiervan via het ziekenhuis?</t>
  </si>
  <si>
    <t>Riziv Omzendbrief ZH 2023/09 thuishospitalisatie 6.2.2</t>
  </si>
  <si>
    <t>Riziv Omzendbrief ZH 2023/09 thuishospitalisatie 5.2</t>
  </si>
  <si>
    <t>Riziv Omzendbrief ZH 2023/09 thuishospitalisatie 2.4</t>
  </si>
  <si>
    <t>Riziv Omzendbrief ZH 2023/09 thuishospitalisatie 2.9</t>
  </si>
  <si>
    <t>Riziv Omzendbrief ZH 2023/09 thuishospitalisatie 6.2</t>
  </si>
  <si>
    <t>Riziv Omzendbrief ZH 2023/09 thuishospitalisatie 6.4</t>
  </si>
  <si>
    <t>Riziv Omzendbrief ZH 2023/09 thuishospitalisatie 6.5</t>
  </si>
  <si>
    <t>Riziv Omzendbrief ZH 2023/09 thuishospitalisatie 6.6</t>
  </si>
  <si>
    <t>Riziv Omzendbrief ZH 2023/09 thuishospitalisatie 6.7</t>
  </si>
  <si>
    <t>Riziv Omzendbrief ZH 2023/09 thuishospitalisatie 6.9</t>
  </si>
  <si>
    <t>Riziv Omzendbrief ZH 2023/09 thuishospitalisatie 7.1</t>
  </si>
  <si>
    <t>Riziv Omzendbrief ZH 2023/09 thuishospitalisatie 7.2</t>
  </si>
  <si>
    <t>Riziv Omzendbrief ZH 2023/09 thuishospitalisatie 8.2</t>
  </si>
  <si>
    <t xml:space="preserve">Riziv Omzendbrief ZH 2023/09 thuishospitalisatie 6.2.2 + KB 22 juni 2023 Art 5 </t>
  </si>
  <si>
    <t xml:space="preserve">Valt het transport van de geneesmiddelen en medische hulpmiddelen naar de thuissituatie van de rechthebbende altijd onder de verantwoordelijkheid van de ziekenhuisapotheker, ook indien het gedelegeerd wordt naar privéfirma’s of verpleegkundig personeel? </t>
  </si>
  <si>
    <t>Gebeurt het transport indien het gedelegeerd wordt  naar privéfirma’s of verpleegkundig personeel, onder goed gedefinieerde omstandigheden die opgenomen zijn in een overeenkomst gesloten tussen de vervoerder en de ziekenhuisapotheker?</t>
  </si>
  <si>
    <t>Wordt personeel dat in de thuiszorg werkt, geïnformeerd en getraind voor veilig om te gaan met risicohoudende geneesmiddelen?</t>
  </si>
  <si>
    <t>Wordt het personeel dat in de thuiszorg werkt geinformeerd en getraind voor om te gaan met overgevoeligheidsreacties?</t>
  </si>
  <si>
    <t>Bevat deze training de volgende topics: omgaan met orale antitumorale therapie / veilig toedienen, omgaan met spill van risicohoudende geneesmiddelen, omgaan met extravasaties (zorgverleners), omgaan met excreties van patiënten en verwijdering van cytotoxisch afval?</t>
  </si>
  <si>
    <t>Bevat de opleiding  tevens informatie inzake wat te doen in geval van nood bij problemen met de toedieningssystemen(pompen)?</t>
  </si>
  <si>
    <t>Bevat de opleiding  tevens informatie inzake de voorzorgsmaatregelen voor zwangere vrouwen en vrouwen die borstvoeding geven?</t>
  </si>
  <si>
    <t>Worden patiënten en familieleden geïnformeerd en getraind voor veilig om te gaan met risicohoudende geneesmiddelen?</t>
  </si>
  <si>
    <t>Zijn er infobrochures of videomateriaal beschikbaar voor deze opleiding van patiënten, familieleden en zorgverleners voor het veilig omgaan met risicohoudende geneesmiddelen?</t>
  </si>
  <si>
    <t>Bevat deze infobrochure gegevens over de contactpersonen in het ziekenhuis (arts, apotheker, verpleegkundige, enz.)?</t>
  </si>
  <si>
    <t>Wordt er advies verleend aan de patiënt bij het afhalen van de risicohoudende medicatie zodat er ruimte is voor medicatie-gerelateerde vragen alsook een potentiele interactiecheck met de thuismedicatie?</t>
  </si>
  <si>
    <t>Beschikt de thuisverpleegkundige over een decontaminatiekit?</t>
  </si>
  <si>
    <t>Beschikt de thuisverpleegkundige over een container voor gecontamineerd afval?</t>
  </si>
  <si>
    <t>Is, in het geval van een intraveneuze infusie van antitumorale therapie, de verpleegkundige gedurende de totale perfusietijd aanwezig bij de rechthebbende, controleert de verpleegkundige het debiet en/of de hoeveelheid van het product en observeert de verpleegkundige de status van de rechthebbende?</t>
  </si>
  <si>
    <t>Neemt het ziekenhuis of bij delegatie aan de verpleegkundige, de verantwoordelijkheid om medisch risicohoudend verzorgingsafval zelf in te zamelen?</t>
  </si>
  <si>
    <t>Riziv Omzendbrief ZH 2023/09 thuishospitalisatie 6.10</t>
  </si>
  <si>
    <t>Quapos 6 ESOP 2018 Hfdst 5.5</t>
  </si>
  <si>
    <t>MAEIA Rapport Productie</t>
  </si>
  <si>
    <t>Nele Clottens</t>
  </si>
  <si>
    <t>Mieke Van Tomme</t>
  </si>
  <si>
    <t>Lore Holmstock</t>
  </si>
  <si>
    <t>Inge Dreesen</t>
  </si>
  <si>
    <t>Wim Borghys</t>
  </si>
  <si>
    <t>Jean-Paul Juckler</t>
  </si>
  <si>
    <t>Raïssa Dopchie</t>
  </si>
  <si>
    <t>Sarah Van Broek</t>
  </si>
  <si>
    <t>David Devolder</t>
  </si>
  <si>
    <t xml:space="preserve">Clara Roes </t>
  </si>
  <si>
    <t>Kathleen Seghers</t>
  </si>
  <si>
    <t>INLEIDING     PRODUCTIE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</si>
</sst>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40" x14ac:knownFonts="1">
    <font>
      <sz val="11"/>
      <color theme="1"/>
      <name val="Calibri"/>
      <family val="2"/>
      <scheme val="minor"/>
    </font>
    <font>
      <sz val="10"/>
      <name val="Arial"/>
      <family val="2"/>
    </font>
    <font>
      <sz val="10"/>
      <name val="Arial"/>
      <family val="2"/>
    </font>
    <font>
      <sz val="8"/>
      <name val="Calibri"/>
      <family val="2"/>
      <scheme val="minor"/>
    </font>
    <font>
      <sz val="11"/>
      <color theme="0"/>
      <name val="Calibri"/>
      <family val="2"/>
      <scheme val="minor"/>
    </font>
    <font>
      <sz val="11"/>
      <color rgb="FF006100"/>
      <name val="Calibri"/>
      <family val="2"/>
      <scheme val="minor"/>
    </font>
    <font>
      <sz val="11"/>
      <color theme="1"/>
      <name val="Open Sans"/>
      <family val="2"/>
    </font>
    <font>
      <sz val="11"/>
      <name val="Open Sans"/>
      <family val="2"/>
    </font>
    <font>
      <sz val="12"/>
      <color theme="1"/>
      <name val="Open Sans"/>
      <family val="2"/>
    </font>
    <font>
      <sz val="12"/>
      <name val="Open Sans"/>
      <family val="2"/>
    </font>
    <font>
      <b/>
      <sz val="12"/>
      <color theme="0"/>
      <name val="Open Sans"/>
      <family val="2"/>
    </font>
    <font>
      <b/>
      <sz val="14"/>
      <color theme="0"/>
      <name val="Open Sans"/>
      <family val="2"/>
    </font>
    <font>
      <b/>
      <sz val="18"/>
      <color theme="0"/>
      <name val="Open Sans"/>
      <family val="2"/>
    </font>
    <font>
      <b/>
      <sz val="18"/>
      <color theme="1"/>
      <name val="Open Sans"/>
      <family val="2"/>
    </font>
    <font>
      <sz val="14"/>
      <color theme="1"/>
      <name val="Open Sans"/>
      <family val="2"/>
    </font>
    <font>
      <sz val="14"/>
      <name val="Open Sans"/>
      <family val="2"/>
    </font>
    <font>
      <b/>
      <sz val="8"/>
      <color theme="0"/>
      <name val="Open Sans"/>
      <family val="2"/>
    </font>
    <font>
      <b/>
      <sz val="11"/>
      <color theme="1"/>
      <name val="Open Sans"/>
      <family val="2"/>
    </font>
    <font>
      <sz val="11"/>
      <color theme="1"/>
      <name val="Calibri"/>
      <family val="2"/>
      <scheme val="minor"/>
    </font>
    <font>
      <i/>
      <sz val="10"/>
      <color theme="0"/>
      <name val="Open Sans"/>
      <family val="2"/>
    </font>
    <font>
      <i/>
      <sz val="12"/>
      <color theme="0"/>
      <name val="Open Sans"/>
      <family val="2"/>
    </font>
    <font>
      <b/>
      <sz val="11"/>
      <name val="Open Sans"/>
      <family val="2"/>
    </font>
    <font>
      <b/>
      <sz val="11"/>
      <color rgb="FF15334F"/>
      <name val="Open Sans"/>
      <family val="2"/>
    </font>
    <font>
      <b/>
      <sz val="22"/>
      <color rgb="FF15334F"/>
      <name val="Open Sans"/>
      <family val="2"/>
    </font>
    <font>
      <i/>
      <sz val="11"/>
      <color theme="1" tint="0.249977111117893"/>
      <name val="Open Sans"/>
      <family val="2"/>
    </font>
    <font>
      <sz val="12"/>
      <color theme="1" tint="0.249977111117893"/>
      <name val="Open Sans"/>
      <family val="2"/>
    </font>
    <font>
      <sz val="10"/>
      <name val="Open Sans"/>
      <family val="2"/>
    </font>
    <font>
      <sz val="10"/>
      <color theme="1"/>
      <name val="Open Sans"/>
      <family val="2"/>
    </font>
    <font>
      <sz val="10"/>
      <color theme="1"/>
      <name val="Calibri"/>
      <family val="2"/>
      <scheme val="minor"/>
    </font>
    <font>
      <b/>
      <sz val="16"/>
      <color theme="0"/>
      <name val="Calibri"/>
      <family val="2"/>
      <scheme val="minor"/>
    </font>
    <font>
      <sz val="8"/>
      <color theme="1"/>
      <name val="Calibri"/>
      <family val="2"/>
      <scheme val="minor"/>
    </font>
    <font>
      <b/>
      <sz val="11"/>
      <color theme="0" tint="-0.499984740745262"/>
      <name val="Open Sans"/>
      <family val="2"/>
    </font>
    <font>
      <sz val="11"/>
      <color theme="0" tint="-0.499984740745262"/>
      <name val="Open Sans"/>
      <family val="2"/>
    </font>
    <font>
      <sz val="18"/>
      <name val="Open Sans"/>
      <family val="2"/>
    </font>
    <font>
      <b/>
      <sz val="11"/>
      <color theme="0"/>
      <name val="Open Sans"/>
      <family val="2"/>
    </font>
    <font>
      <b/>
      <sz val="14"/>
      <color theme="1"/>
      <name val="Calibri"/>
      <family val="2"/>
      <scheme val="minor"/>
    </font>
    <font>
      <sz val="11"/>
      <color theme="1"/>
      <name val="Courier New"/>
      <family val="3"/>
    </font>
    <font>
      <sz val="10"/>
      <color theme="1"/>
      <name val="Arial"/>
      <family val="2"/>
    </font>
    <font>
      <sz val="7"/>
      <color theme="1"/>
      <name val="Times New Roman"/>
      <family val="1"/>
    </font>
    <font>
      <sz val="18"/>
      <color theme="1"/>
      <name val="Calibri"/>
      <family val="2"/>
      <scheme val="minor"/>
    </font>
  </fonts>
  <fills count="14">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rgb="FFC6EFCE"/>
      </patternFill>
    </fill>
    <fill>
      <patternFill patternType="solid">
        <fgColor theme="4"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bottom style="dotted">
        <color theme="4" tint="-0.24994659260841701"/>
      </bottom>
      <diagonal/>
    </border>
    <border>
      <left/>
      <right/>
      <top style="dotted">
        <color theme="4" tint="-0.24994659260841701"/>
      </top>
      <bottom style="dotted">
        <color theme="4" tint="-0.24994659260841701"/>
      </bottom>
      <diagonal/>
    </border>
    <border>
      <left/>
      <right/>
      <top style="dotted">
        <color theme="4" tint="-0.24994659260841701"/>
      </top>
      <bottom/>
      <diagonal/>
    </border>
    <border>
      <left style="medium">
        <color rgb="FF15334F"/>
      </left>
      <right/>
      <top style="medium">
        <color rgb="FF15334F"/>
      </top>
      <bottom style="medium">
        <color rgb="FF15334F"/>
      </bottom>
      <diagonal/>
    </border>
    <border>
      <left/>
      <right/>
      <top style="medium">
        <color rgb="FF15334F"/>
      </top>
      <bottom style="medium">
        <color rgb="FF15334F"/>
      </bottom>
      <diagonal/>
    </border>
    <border>
      <left/>
      <right style="medium">
        <color rgb="FF15334F"/>
      </right>
      <top style="medium">
        <color rgb="FF15334F"/>
      </top>
      <bottom style="medium">
        <color rgb="FF15334F"/>
      </bottom>
      <diagonal/>
    </border>
    <border>
      <left style="thin">
        <color rgb="FF15334F"/>
      </left>
      <right style="thin">
        <color rgb="FF15334F"/>
      </right>
      <top style="thin">
        <color rgb="FF15334F"/>
      </top>
      <bottom style="thin">
        <color rgb="FF15334F"/>
      </bottom>
      <diagonal/>
    </border>
    <border>
      <left style="thin">
        <color rgb="FF15334F"/>
      </left>
      <right/>
      <top style="thin">
        <color rgb="FF15334F"/>
      </top>
      <bottom style="thin">
        <color rgb="FF15334F"/>
      </bottom>
      <diagonal/>
    </border>
    <border>
      <left/>
      <right/>
      <top style="thin">
        <color rgb="FF15334F"/>
      </top>
      <bottom style="thin">
        <color rgb="FF15334F"/>
      </bottom>
      <diagonal/>
    </border>
    <border>
      <left style="thin">
        <color rgb="FF15334F"/>
      </left>
      <right style="thin">
        <color rgb="FF15334F"/>
      </right>
      <top style="thin">
        <color rgb="FF15334F"/>
      </top>
      <bottom/>
      <diagonal/>
    </border>
    <border>
      <left style="thin">
        <color rgb="FF15334F"/>
      </left>
      <right style="thin">
        <color rgb="FF15334F"/>
      </right>
      <top/>
      <bottom/>
      <diagonal/>
    </border>
    <border>
      <left/>
      <right/>
      <top/>
      <bottom style="dashed">
        <color rgb="FF15334F"/>
      </bottom>
      <diagonal/>
    </border>
    <border>
      <left style="thin">
        <color rgb="FF15334F"/>
      </left>
      <right style="thin">
        <color rgb="FF15334F"/>
      </right>
      <top/>
      <bottom style="dashed">
        <color rgb="FF15334F"/>
      </bottom>
      <diagonal/>
    </border>
    <border>
      <left/>
      <right style="thin">
        <color rgb="FF15334F"/>
      </right>
      <top/>
      <bottom/>
      <diagonal/>
    </border>
    <border>
      <left style="thin">
        <color rgb="FF15334F"/>
      </left>
      <right/>
      <top style="thin">
        <color rgb="FF15334F"/>
      </top>
      <bottom/>
      <diagonal/>
    </border>
    <border>
      <left/>
      <right style="thin">
        <color rgb="FF15334F"/>
      </right>
      <top style="thin">
        <color rgb="FF15334F"/>
      </top>
      <bottom/>
      <diagonal/>
    </border>
    <border>
      <left style="thin">
        <color rgb="FF15334F"/>
      </left>
      <right/>
      <top/>
      <bottom/>
      <diagonal/>
    </border>
    <border>
      <left style="thin">
        <color rgb="FF15334F"/>
      </left>
      <right/>
      <top/>
      <bottom style="thin">
        <color rgb="FF15334F"/>
      </bottom>
      <diagonal/>
    </border>
    <border>
      <left/>
      <right style="thin">
        <color rgb="FF15334F"/>
      </right>
      <top/>
      <bottom style="thin">
        <color rgb="FF15334F"/>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indexed="64"/>
      </right>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6">
    <xf numFmtId="0" fontId="0" fillId="0" borderId="0"/>
    <xf numFmtId="0" fontId="2" fillId="0" borderId="0"/>
    <xf numFmtId="0" fontId="5" fillId="6" borderId="0" applyNumberFormat="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 fillId="0" borderId="0"/>
  </cellStyleXfs>
  <cellXfs count="219">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3" borderId="1" xfId="0" applyFill="1" applyBorder="1"/>
    <xf numFmtId="0" fontId="0" fillId="2" borderId="1" xfId="0" applyFill="1" applyBorder="1"/>
    <xf numFmtId="0" fontId="0" fillId="4" borderId="1" xfId="0" applyFill="1" applyBorder="1"/>
    <xf numFmtId="2" fontId="0" fillId="0" borderId="0" xfId="0" applyNumberFormat="1"/>
    <xf numFmtId="164" fontId="0" fillId="3" borderId="1" xfId="0" applyNumberFormat="1" applyFill="1" applyBorder="1"/>
    <xf numFmtId="164" fontId="0" fillId="2" borderId="1" xfId="0" applyNumberFormat="1" applyFill="1" applyBorder="1"/>
    <xf numFmtId="164" fontId="0" fillId="4" borderId="1" xfId="0" applyNumberFormat="1" applyFill="1" applyBorder="1"/>
    <xf numFmtId="0" fontId="6" fillId="0" borderId="0" xfId="0" applyFont="1" applyAlignment="1">
      <alignment wrapText="1"/>
    </xf>
    <xf numFmtId="0" fontId="8" fillId="0" borderId="0" xfId="0" applyFont="1" applyAlignment="1">
      <alignment wrapText="1"/>
    </xf>
    <xf numFmtId="0" fontId="7" fillId="7" borderId="0" xfId="0" applyFont="1" applyFill="1" applyAlignment="1">
      <alignment horizontal="center" wrapText="1"/>
    </xf>
    <xf numFmtId="0" fontId="7" fillId="7" borderId="0" xfId="0" applyFont="1" applyFill="1" applyAlignment="1">
      <alignment horizontal="center"/>
    </xf>
    <xf numFmtId="0" fontId="7" fillId="7" borderId="0" xfId="0" applyFont="1" applyFill="1" applyAlignment="1">
      <alignment wrapText="1"/>
    </xf>
    <xf numFmtId="0" fontId="7" fillId="11" borderId="0" xfId="0" applyFont="1" applyFill="1" applyAlignment="1">
      <alignment horizontal="center" wrapText="1"/>
    </xf>
    <xf numFmtId="0" fontId="7" fillId="11" borderId="0" xfId="0" applyFont="1" applyFill="1" applyAlignment="1">
      <alignment wrapText="1"/>
    </xf>
    <xf numFmtId="0" fontId="7" fillId="11" borderId="0" xfId="0" applyFont="1" applyFill="1" applyAlignment="1">
      <alignment horizontal="left" wrapText="1"/>
    </xf>
    <xf numFmtId="0" fontId="12" fillId="8" borderId="0" xfId="0" applyFont="1" applyFill="1" applyAlignment="1">
      <alignment horizontal="center" wrapText="1"/>
    </xf>
    <xf numFmtId="0" fontId="11" fillId="9" borderId="0" xfId="0" applyFont="1" applyFill="1" applyAlignment="1">
      <alignment wrapText="1"/>
    </xf>
    <xf numFmtId="0" fontId="11" fillId="9" borderId="0" xfId="0" applyFont="1" applyFill="1" applyAlignment="1">
      <alignment horizontal="center" wrapText="1"/>
    </xf>
    <xf numFmtId="0" fontId="14" fillId="0" borderId="0" xfId="0" applyFont="1" applyAlignment="1">
      <alignment wrapText="1"/>
    </xf>
    <xf numFmtId="0" fontId="9" fillId="10" borderId="0" xfId="0" applyFont="1" applyFill="1" applyAlignment="1">
      <alignment horizontal="center" wrapText="1"/>
    </xf>
    <xf numFmtId="0" fontId="16" fillId="8" borderId="0" xfId="0" applyFont="1" applyFill="1" applyAlignment="1">
      <alignment horizontal="center" wrapText="1"/>
    </xf>
    <xf numFmtId="0" fontId="7" fillId="7" borderId="0" xfId="0" applyFont="1" applyFill="1"/>
    <xf numFmtId="0" fontId="7" fillId="11" borderId="0" xfId="0" applyFont="1" applyFill="1"/>
    <xf numFmtId="0" fontId="10" fillId="8" borderId="0" xfId="0" applyFont="1" applyFill="1" applyAlignment="1">
      <alignment horizontal="center"/>
    </xf>
    <xf numFmtId="0" fontId="7" fillId="7" borderId="2" xfId="0" applyFont="1" applyFill="1" applyBorder="1" applyAlignment="1">
      <alignment wrapText="1"/>
    </xf>
    <xf numFmtId="0" fontId="7" fillId="7" borderId="2" xfId="0" applyFont="1" applyFill="1" applyBorder="1" applyAlignment="1">
      <alignment horizontal="center" wrapText="1"/>
    </xf>
    <xf numFmtId="0" fontId="7" fillId="7" borderId="2" xfId="0" applyFont="1" applyFill="1" applyBorder="1"/>
    <xf numFmtId="0" fontId="7" fillId="7" borderId="2" xfId="0" applyFont="1" applyFill="1" applyBorder="1" applyAlignment="1">
      <alignment horizontal="left" wrapText="1"/>
    </xf>
    <xf numFmtId="0" fontId="7" fillId="7" borderId="3" xfId="0" applyFont="1" applyFill="1" applyBorder="1" applyAlignment="1">
      <alignment wrapText="1"/>
    </xf>
    <xf numFmtId="0" fontId="7" fillId="7" borderId="3" xfId="0" applyFont="1" applyFill="1" applyBorder="1" applyAlignment="1">
      <alignment horizontal="center" wrapText="1"/>
    </xf>
    <xf numFmtId="0" fontId="7" fillId="7" borderId="3" xfId="0" applyFont="1" applyFill="1" applyBorder="1"/>
    <xf numFmtId="0" fontId="7" fillId="7" borderId="3" xfId="0" applyFont="1" applyFill="1" applyBorder="1" applyAlignment="1">
      <alignment horizontal="left" wrapText="1"/>
    </xf>
    <xf numFmtId="0" fontId="7" fillId="7" borderId="4" xfId="0" applyFont="1" applyFill="1" applyBorder="1" applyAlignment="1">
      <alignment wrapText="1"/>
    </xf>
    <xf numFmtId="0" fontId="7" fillId="7" borderId="4" xfId="0" applyFont="1" applyFill="1" applyBorder="1" applyAlignment="1">
      <alignment horizontal="center" wrapText="1"/>
    </xf>
    <xf numFmtId="0" fontId="7" fillId="7" borderId="4" xfId="0" applyFont="1" applyFill="1" applyBorder="1"/>
    <xf numFmtId="0" fontId="5" fillId="6" borderId="2" xfId="2" applyBorder="1" applyAlignment="1" applyProtection="1">
      <alignment horizontal="center" wrapText="1"/>
      <protection locked="0"/>
    </xf>
    <xf numFmtId="0" fontId="5" fillId="6" borderId="2" xfId="2" applyBorder="1" applyAlignment="1" applyProtection="1">
      <alignment wrapText="1"/>
      <protection locked="0"/>
    </xf>
    <xf numFmtId="0" fontId="5" fillId="6" borderId="3" xfId="2" applyBorder="1" applyAlignment="1" applyProtection="1">
      <alignment horizontal="center" wrapText="1"/>
      <protection locked="0"/>
    </xf>
    <xf numFmtId="0" fontId="5" fillId="6" borderId="3" xfId="2" applyBorder="1" applyAlignment="1" applyProtection="1">
      <alignment wrapText="1"/>
      <protection locked="0"/>
    </xf>
    <xf numFmtId="0" fontId="5" fillId="6" borderId="4" xfId="2" applyBorder="1" applyAlignment="1" applyProtection="1">
      <alignment horizontal="center" wrapText="1"/>
      <protection locked="0"/>
    </xf>
    <xf numFmtId="0" fontId="5" fillId="6" borderId="4" xfId="2" applyBorder="1" applyAlignment="1" applyProtection="1">
      <alignment wrapText="1"/>
      <protection locked="0"/>
    </xf>
    <xf numFmtId="0" fontId="20" fillId="9" borderId="0" xfId="0" applyFont="1" applyFill="1"/>
    <xf numFmtId="0" fontId="20" fillId="9" borderId="0" xfId="0" applyFont="1" applyFill="1" applyAlignment="1">
      <alignment horizontal="left" wrapText="1"/>
    </xf>
    <xf numFmtId="0" fontId="20" fillId="9" borderId="0" xfId="0" applyFont="1" applyFill="1" applyAlignment="1">
      <alignment horizontal="right" wrapText="1"/>
    </xf>
    <xf numFmtId="9" fontId="20" fillId="9" borderId="0" xfId="3" applyFont="1" applyFill="1" applyBorder="1" applyAlignment="1" applyProtection="1">
      <alignment horizontal="left" wrapText="1"/>
    </xf>
    <xf numFmtId="0" fontId="4" fillId="5" borderId="1" xfId="0" applyFont="1" applyFill="1" applyBorder="1" applyAlignment="1">
      <alignment horizontal="centerContinuous"/>
    </xf>
    <xf numFmtId="0" fontId="4" fillId="5" borderId="1" xfId="0" applyFont="1" applyFill="1" applyBorder="1" applyAlignment="1">
      <alignment horizontal="center" vertical="top" wrapText="1"/>
    </xf>
    <xf numFmtId="0" fontId="0" fillId="0" borderId="0" xfId="0" applyAlignment="1">
      <alignment horizontal="center" vertical="top" wrapText="1"/>
    </xf>
    <xf numFmtId="0" fontId="4" fillId="5" borderId="0" xfId="0" applyFont="1" applyFill="1" applyAlignment="1">
      <alignment horizontal="center" vertical="top" wrapText="1"/>
    </xf>
    <xf numFmtId="0" fontId="20" fillId="9" borderId="0" xfId="0" applyFont="1" applyFill="1" applyAlignment="1">
      <alignment horizontal="center" wrapText="1"/>
    </xf>
    <xf numFmtId="0" fontId="6" fillId="12" borderId="0" xfId="0" applyFont="1" applyFill="1" applyAlignment="1">
      <alignment wrapText="1"/>
    </xf>
    <xf numFmtId="0" fontId="14" fillId="12" borderId="0" xfId="0" applyFont="1" applyFill="1" applyAlignment="1">
      <alignment wrapText="1"/>
    </xf>
    <xf numFmtId="0" fontId="17" fillId="12" borderId="0" xfId="0" applyFont="1" applyFill="1" applyAlignment="1">
      <alignment horizontal="center" wrapText="1"/>
    </xf>
    <xf numFmtId="0" fontId="17" fillId="12" borderId="0" xfId="0" applyFont="1" applyFill="1" applyAlignment="1">
      <alignment wrapText="1"/>
    </xf>
    <xf numFmtId="9" fontId="6" fillId="12" borderId="0" xfId="3" applyFont="1" applyFill="1" applyAlignment="1" applyProtection="1">
      <alignment wrapText="1"/>
    </xf>
    <xf numFmtId="0" fontId="8" fillId="12" borderId="0" xfId="0" applyFont="1" applyFill="1" applyAlignment="1">
      <alignment wrapText="1"/>
    </xf>
    <xf numFmtId="0" fontId="6" fillId="0" borderId="0" xfId="0" applyFont="1" applyAlignment="1">
      <alignment vertical="top" wrapText="1"/>
    </xf>
    <xf numFmtId="0" fontId="22" fillId="0" borderId="11" xfId="0" applyFont="1" applyBorder="1" applyAlignment="1">
      <alignment horizontal="center" vertical="center" wrapText="1"/>
    </xf>
    <xf numFmtId="0" fontId="25" fillId="0" borderId="0" xfId="0" applyFont="1" applyAlignment="1">
      <alignment horizontal="center" wrapText="1"/>
    </xf>
    <xf numFmtId="0" fontId="15" fillId="0" borderId="13" xfId="0" applyFont="1" applyBorder="1" applyAlignment="1">
      <alignment horizontal="center" wrapText="1"/>
    </xf>
    <xf numFmtId="3" fontId="15" fillId="0" borderId="14" xfId="4" applyNumberFormat="1" applyFont="1" applyFill="1" applyBorder="1" applyAlignment="1" applyProtection="1">
      <alignment horizontal="right" wrapText="1" indent="1"/>
    </xf>
    <xf numFmtId="14" fontId="22" fillId="0" borderId="0" xfId="0" applyNumberFormat="1" applyFont="1" applyAlignment="1" applyProtection="1">
      <alignment horizontal="left" vertical="center" wrapText="1" indent="2"/>
      <protection locked="0"/>
    </xf>
    <xf numFmtId="0" fontId="27" fillId="0" borderId="0" xfId="0" applyFont="1" applyAlignment="1">
      <alignment wrapText="1"/>
    </xf>
    <xf numFmtId="14" fontId="22" fillId="0" borderId="16" xfId="0" applyNumberFormat="1" applyFont="1" applyBorder="1" applyAlignment="1" applyProtection="1">
      <alignment horizontal="left" vertical="center" wrapText="1" indent="2"/>
      <protection locked="0"/>
    </xf>
    <xf numFmtId="0" fontId="7" fillId="0" borderId="17" xfId="0" applyFont="1" applyBorder="1" applyAlignment="1" applyProtection="1">
      <alignment horizontal="center" wrapText="1"/>
      <protection locked="0"/>
    </xf>
    <xf numFmtId="0" fontId="7" fillId="0" borderId="15" xfId="0" applyFont="1" applyBorder="1" applyAlignment="1" applyProtection="1">
      <alignment horizontal="center" wrapText="1"/>
      <protection locked="0"/>
    </xf>
    <xf numFmtId="0" fontId="7" fillId="0" borderId="20" xfId="0" applyFont="1" applyBorder="1" applyAlignment="1" applyProtection="1">
      <alignment horizontal="center" wrapText="1"/>
      <protection locked="0"/>
    </xf>
    <xf numFmtId="0" fontId="29" fillId="8" borderId="0" xfId="0" applyFont="1" applyFill="1" applyAlignment="1">
      <alignment horizontal="center"/>
    </xf>
    <xf numFmtId="0" fontId="11" fillId="9" borderId="0" xfId="0" applyFont="1" applyFill="1"/>
    <xf numFmtId="0" fontId="9" fillId="10" borderId="0" xfId="0" applyFont="1" applyFill="1" applyAlignment="1">
      <alignment wrapText="1"/>
    </xf>
    <xf numFmtId="0" fontId="19" fillId="10" borderId="0" xfId="0" applyFont="1" applyFill="1"/>
    <xf numFmtId="0" fontId="19" fillId="10" borderId="0" xfId="0" applyFont="1" applyFill="1" applyAlignment="1">
      <alignment horizontal="center" wrapText="1"/>
    </xf>
    <xf numFmtId="0" fontId="12" fillId="8" borderId="0" xfId="0" applyFont="1" applyFill="1"/>
    <xf numFmtId="0" fontId="12" fillId="8" borderId="0" xfId="0" applyFont="1" applyFill="1" applyAlignment="1">
      <alignment horizontal="left" wrapText="1"/>
    </xf>
    <xf numFmtId="0" fontId="13" fillId="0" borderId="0" xfId="0" applyFont="1"/>
    <xf numFmtId="0" fontId="19" fillId="10" borderId="0" xfId="0" applyFont="1" applyFill="1" applyAlignment="1">
      <alignment horizontal="right" wrapText="1"/>
    </xf>
    <xf numFmtId="0" fontId="19" fillId="10" borderId="0" xfId="0" applyFont="1" applyFill="1" applyAlignment="1">
      <alignment wrapText="1"/>
    </xf>
    <xf numFmtId="9" fontId="19" fillId="10" borderId="0" xfId="3" applyFont="1" applyFill="1" applyBorder="1" applyAlignment="1" applyProtection="1">
      <alignment horizontal="left" wrapText="1"/>
    </xf>
    <xf numFmtId="0" fontId="7" fillId="7" borderId="2" xfId="0" applyFont="1" applyFill="1" applyBorder="1" applyAlignment="1">
      <alignment horizontal="center"/>
    </xf>
    <xf numFmtId="0" fontId="7" fillId="7" borderId="3" xfId="0" applyFont="1" applyFill="1" applyBorder="1" applyAlignment="1">
      <alignment horizontal="center"/>
    </xf>
    <xf numFmtId="0" fontId="7" fillId="7" borderId="4" xfId="0" applyFont="1" applyFill="1" applyBorder="1" applyAlignment="1">
      <alignment horizontal="center"/>
    </xf>
    <xf numFmtId="0" fontId="9" fillId="0" borderId="0" xfId="0" applyFont="1" applyAlignment="1">
      <alignment horizontal="center" wrapText="1"/>
    </xf>
    <xf numFmtId="0" fontId="7" fillId="0" borderId="0" xfId="0" applyFont="1" applyAlignment="1">
      <alignment horizontal="center" wrapText="1"/>
    </xf>
    <xf numFmtId="0" fontId="7" fillId="0" borderId="0" xfId="0" applyFont="1"/>
    <xf numFmtId="0" fontId="7" fillId="0" borderId="0" xfId="0" applyFont="1" applyAlignment="1">
      <alignment horizontal="center"/>
    </xf>
    <xf numFmtId="0" fontId="7" fillId="0" borderId="0" xfId="0" applyFont="1" applyAlignment="1">
      <alignment wrapText="1"/>
    </xf>
    <xf numFmtId="0" fontId="0" fillId="12" borderId="0" xfId="0" applyFill="1" applyAlignment="1">
      <alignment vertical="top"/>
    </xf>
    <xf numFmtId="0" fontId="0" fillId="12" borderId="0" xfId="0" applyFill="1"/>
    <xf numFmtId="0" fontId="7" fillId="0" borderId="5" xfId="0" applyFont="1" applyBorder="1" applyAlignment="1">
      <alignment horizontal="center" wrapText="1"/>
    </xf>
    <xf numFmtId="0" fontId="23" fillId="0" borderId="6" xfId="0" applyFont="1" applyBorder="1" applyAlignment="1">
      <alignment horizontal="center" vertical="center"/>
    </xf>
    <xf numFmtId="0" fontId="7" fillId="0" borderId="6" xfId="0" applyFont="1" applyBorder="1" applyAlignment="1">
      <alignment horizontal="center" wrapText="1"/>
    </xf>
    <xf numFmtId="0" fontId="7" fillId="0" borderId="7" xfId="0" applyFont="1" applyBorder="1" applyAlignment="1">
      <alignment wrapText="1"/>
    </xf>
    <xf numFmtId="0" fontId="23"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top" wrapText="1"/>
    </xf>
    <xf numFmtId="0" fontId="7" fillId="0" borderId="0" xfId="0" applyFont="1" applyAlignment="1">
      <alignment vertical="top" wrapText="1"/>
    </xf>
    <xf numFmtId="0" fontId="0" fillId="0" borderId="0" xfId="0" applyAlignment="1">
      <alignment vertical="top"/>
    </xf>
    <xf numFmtId="14" fontId="7" fillId="0" borderId="0" xfId="0" applyNumberFormat="1" applyFont="1" applyAlignment="1">
      <alignment horizontal="left" vertical="center"/>
    </xf>
    <xf numFmtId="0" fontId="7" fillId="0" borderId="0" xfId="0" applyFont="1" applyAlignment="1">
      <alignment horizontal="left" vertical="center" wrapText="1"/>
    </xf>
    <xf numFmtId="0" fontId="22" fillId="0" borderId="0" xfId="0" applyFont="1" applyAlignment="1">
      <alignment vertical="center"/>
    </xf>
    <xf numFmtId="0" fontId="22" fillId="0" borderId="0" xfId="0" applyFont="1" applyAlignment="1">
      <alignment horizontal="left" vertical="center" wrapText="1"/>
    </xf>
    <xf numFmtId="0" fontId="22" fillId="0" borderId="11"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15" fillId="0" borderId="13" xfId="0" applyFont="1" applyBorder="1"/>
    <xf numFmtId="0" fontId="24" fillId="0" borderId="0" xfId="0" applyFont="1" applyAlignment="1">
      <alignment horizontal="left" wrapText="1" indent="2"/>
    </xf>
    <xf numFmtId="3" fontId="24" fillId="0" borderId="12" xfId="4" applyNumberFormat="1" applyFont="1" applyFill="1" applyBorder="1" applyAlignment="1" applyProtection="1">
      <alignment horizontal="right" wrapText="1" indent="1"/>
    </xf>
    <xf numFmtId="0" fontId="28" fillId="0" borderId="0" xfId="0" applyFont="1"/>
    <xf numFmtId="0" fontId="26" fillId="0" borderId="0" xfId="0" applyFont="1" applyAlignment="1">
      <alignment horizontal="center" wrapText="1"/>
    </xf>
    <xf numFmtId="0" fontId="21" fillId="0" borderId="0" xfId="0" applyFont="1" applyAlignment="1">
      <alignment horizontal="left"/>
    </xf>
    <xf numFmtId="0" fontId="7" fillId="0" borderId="0" xfId="0" applyFont="1" applyAlignment="1">
      <alignment horizontal="left" wrapText="1"/>
    </xf>
    <xf numFmtId="0" fontId="7" fillId="0" borderId="18" xfId="0" applyFont="1" applyBorder="1" applyProtection="1">
      <protection locked="0"/>
    </xf>
    <xf numFmtId="0" fontId="7" fillId="0" borderId="19" xfId="0" applyFont="1" applyBorder="1" applyProtection="1">
      <protection locked="0"/>
    </xf>
    <xf numFmtId="0" fontId="22" fillId="0" borderId="16" xfId="0" applyFont="1" applyBorder="1" applyAlignment="1" applyProtection="1">
      <alignment horizontal="left" vertical="center" indent="2"/>
      <protection locked="0"/>
    </xf>
    <xf numFmtId="0" fontId="22" fillId="0" borderId="0" xfId="0" applyFont="1" applyAlignment="1" applyProtection="1">
      <alignment horizontal="left" vertical="center" indent="2"/>
      <protection locked="0"/>
    </xf>
    <xf numFmtId="0" fontId="0" fillId="0" borderId="1" xfId="0" applyBorder="1"/>
    <xf numFmtId="0" fontId="30" fillId="0" borderId="1" xfId="0" applyFont="1" applyBorder="1"/>
    <xf numFmtId="0" fontId="31" fillId="0" borderId="21" xfId="0" applyFont="1" applyBorder="1" applyAlignment="1">
      <alignment horizontal="centerContinuous" wrapText="1"/>
    </xf>
    <xf numFmtId="0" fontId="31" fillId="0" borderId="22" xfId="0" applyFont="1" applyBorder="1" applyAlignment="1">
      <alignment horizontal="centerContinuous" wrapText="1"/>
    </xf>
    <xf numFmtId="0" fontId="31" fillId="0" borderId="23" xfId="0" applyFont="1" applyBorder="1" applyAlignment="1">
      <alignment horizontal="centerContinuous" wrapText="1"/>
    </xf>
    <xf numFmtId="0" fontId="32" fillId="0" borderId="24" xfId="0" applyFont="1" applyBorder="1" applyAlignment="1">
      <alignment horizontal="center" wrapText="1"/>
    </xf>
    <xf numFmtId="0" fontId="32" fillId="0" borderId="25" xfId="0" applyFont="1" applyBorder="1" applyAlignment="1">
      <alignment horizontal="center" wrapText="1"/>
    </xf>
    <xf numFmtId="0" fontId="32" fillId="0" borderId="26" xfId="0" applyFont="1" applyBorder="1" applyAlignment="1">
      <alignment horizontal="center" wrapText="1"/>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15" fillId="0" borderId="10" xfId="0" applyFont="1" applyBorder="1"/>
    <xf numFmtId="0" fontId="33" fillId="0" borderId="9" xfId="0" applyFont="1" applyBorder="1" applyAlignment="1">
      <alignment horizontal="left"/>
    </xf>
    <xf numFmtId="3" fontId="33" fillId="0" borderId="8" xfId="4" applyNumberFormat="1" applyFont="1" applyFill="1" applyBorder="1" applyAlignment="1" applyProtection="1">
      <alignment horizontal="right" wrapText="1" indent="1"/>
    </xf>
    <xf numFmtId="0" fontId="32" fillId="0" borderId="24" xfId="0" applyFont="1" applyBorder="1" applyProtection="1">
      <protection locked="0"/>
    </xf>
    <xf numFmtId="0" fontId="32" fillId="0" borderId="24" xfId="0" applyFont="1" applyBorder="1" applyAlignment="1" applyProtection="1">
      <alignment horizontal="center" wrapText="1"/>
      <protection locked="0"/>
    </xf>
    <xf numFmtId="0" fontId="32" fillId="0" borderId="24" xfId="0" applyFont="1" applyBorder="1" applyAlignment="1" applyProtection="1">
      <alignment wrapText="1"/>
      <protection locked="0"/>
    </xf>
    <xf numFmtId="0" fontId="32" fillId="0" borderId="25" xfId="0" applyFont="1" applyBorder="1" applyProtection="1">
      <protection locked="0"/>
    </xf>
    <xf numFmtId="0" fontId="32" fillId="0" borderId="25" xfId="0" applyFont="1" applyBorder="1" applyAlignment="1" applyProtection="1">
      <alignment horizontal="center" wrapText="1"/>
      <protection locked="0"/>
    </xf>
    <xf numFmtId="0" fontId="32" fillId="0" borderId="25" xfId="0" applyFont="1" applyBorder="1" applyAlignment="1" applyProtection="1">
      <alignment wrapText="1"/>
      <protection locked="0"/>
    </xf>
    <xf numFmtId="0" fontId="32" fillId="0" borderId="26" xfId="0" applyFont="1" applyBorder="1" applyProtection="1">
      <protection locked="0"/>
    </xf>
    <xf numFmtId="0" fontId="32" fillId="0" borderId="26" xfId="0" applyFont="1" applyBorder="1" applyAlignment="1" applyProtection="1">
      <alignment horizontal="center" wrapText="1"/>
      <protection locked="0"/>
    </xf>
    <xf numFmtId="0" fontId="32" fillId="0" borderId="26" xfId="0" applyFont="1" applyBorder="1" applyAlignment="1" applyProtection="1">
      <alignment wrapText="1"/>
      <protection locked="0"/>
    </xf>
    <xf numFmtId="0" fontId="34" fillId="8" borderId="0" xfId="0" applyFont="1" applyFill="1"/>
    <xf numFmtId="0" fontId="0" fillId="0" borderId="41" xfId="0" applyBorder="1" applyAlignment="1">
      <alignment vertical="center" wrapText="1"/>
    </xf>
    <xf numFmtId="0" fontId="0" fillId="0" borderId="43" xfId="0" applyBorder="1" applyAlignment="1">
      <alignment vertical="center" wrapText="1"/>
    </xf>
    <xf numFmtId="0" fontId="0" fillId="0" borderId="58" xfId="0" applyBorder="1" applyAlignment="1">
      <alignment vertical="center" wrapText="1"/>
    </xf>
    <xf numFmtId="0" fontId="0" fillId="0" borderId="60" xfId="0" applyBorder="1" applyAlignment="1">
      <alignment vertical="center" wrapText="1"/>
    </xf>
    <xf numFmtId="0" fontId="0" fillId="0" borderId="60" xfId="0" applyBorder="1" applyAlignment="1">
      <alignment vertical="top" wrapText="1"/>
    </xf>
    <xf numFmtId="0" fontId="0" fillId="0" borderId="62" xfId="0" applyBorder="1" applyAlignment="1">
      <alignment vertical="top" wrapText="1"/>
    </xf>
    <xf numFmtId="0" fontId="29" fillId="8" borderId="1" xfId="0" applyFont="1" applyFill="1" applyBorder="1" applyAlignment="1">
      <alignment horizontal="center"/>
    </xf>
    <xf numFmtId="0" fontId="0" fillId="13" borderId="1" xfId="0" applyFill="1" applyBorder="1"/>
    <xf numFmtId="0" fontId="39" fillId="7" borderId="0" xfId="0" applyFont="1" applyFill="1"/>
    <xf numFmtId="0" fontId="7" fillId="7" borderId="2" xfId="0" applyFont="1" applyFill="1" applyBorder="1" applyAlignment="1">
      <alignment horizontal="left"/>
    </xf>
    <xf numFmtId="0" fontId="7" fillId="7" borderId="2" xfId="0" applyFont="1" applyFill="1" applyBorder="1" applyAlignment="1">
      <alignment horizontal="center" vertical="center"/>
    </xf>
    <xf numFmtId="0" fontId="7" fillId="7" borderId="2" xfId="0" applyFont="1" applyFill="1" applyBorder="1" applyAlignment="1">
      <alignment vertical="center"/>
    </xf>
    <xf numFmtId="0" fontId="7" fillId="7" borderId="3" xfId="0" applyFont="1" applyFill="1" applyBorder="1" applyAlignment="1">
      <alignment vertical="center" wrapText="1"/>
    </xf>
    <xf numFmtId="0" fontId="7" fillId="7" borderId="2" xfId="0" applyFont="1" applyFill="1" applyBorder="1" applyAlignment="1">
      <alignment horizontal="center" vertical="center" wrapText="1"/>
    </xf>
    <xf numFmtId="0" fontId="7" fillId="7" borderId="3" xfId="0" applyFont="1" applyFill="1" applyBorder="1" applyAlignment="1">
      <alignment horizontal="center" vertical="center"/>
    </xf>
    <xf numFmtId="0" fontId="7" fillId="7" borderId="2" xfId="0" applyFont="1" applyFill="1" applyBorder="1" applyAlignment="1">
      <alignment vertical="center" wrapText="1"/>
    </xf>
    <xf numFmtId="0" fontId="7" fillId="7" borderId="4" xfId="0" applyFont="1" applyFill="1" applyBorder="1" applyAlignment="1">
      <alignment horizontal="center" vertical="center"/>
    </xf>
    <xf numFmtId="0" fontId="7" fillId="7" borderId="3" xfId="0" applyFont="1" applyFill="1" applyBorder="1" applyAlignment="1">
      <alignment horizontal="left"/>
    </xf>
    <xf numFmtId="0" fontId="7" fillId="7" borderId="3" xfId="0" applyFont="1" applyFill="1" applyBorder="1" applyAlignment="1">
      <alignment vertical="center"/>
    </xf>
    <xf numFmtId="0" fontId="7" fillId="7" borderId="3" xfId="0" applyFont="1" applyFill="1" applyBorder="1" applyAlignment="1">
      <alignment horizontal="center" vertical="center" wrapText="1"/>
    </xf>
    <xf numFmtId="0" fontId="7" fillId="7" borderId="3" xfId="0" applyFont="1" applyFill="1" applyBorder="1" applyAlignment="1">
      <alignment horizontal="left"/>
    </xf>
    <xf numFmtId="0" fontId="7" fillId="7" borderId="3" xfId="0" applyFont="1" applyFill="1" applyBorder="1" applyAlignment="1">
      <alignment horizontal="left" vertical="center" wrapText="1"/>
    </xf>
    <xf numFmtId="0" fontId="7" fillId="7" borderId="3" xfId="0" applyFont="1" applyFill="1" applyBorder="1" applyAlignment="1">
      <alignment horizontal="left" wrapText="1"/>
    </xf>
    <xf numFmtId="0" fontId="7" fillId="7" borderId="2" xfId="0" applyFont="1" applyFill="1" applyBorder="1" applyAlignment="1">
      <alignment horizontal="left"/>
    </xf>
    <xf numFmtId="0" fontId="7" fillId="7" borderId="3" xfId="0" applyFont="1" applyFill="1" applyBorder="1" applyAlignment="1">
      <alignment horizontal="left" vertical="center"/>
    </xf>
    <xf numFmtId="0" fontId="7" fillId="7" borderId="0" xfId="0" applyFont="1" applyFill="1" applyAlignment="1">
      <alignment horizontal="left" wrapText="1"/>
    </xf>
    <xf numFmtId="0" fontId="7" fillId="7" borderId="2" xfId="0" applyFont="1" applyFill="1" applyBorder="1" applyAlignment="1">
      <alignment vertical="center"/>
    </xf>
    <xf numFmtId="0" fontId="7" fillId="7" borderId="2" xfId="0" applyFont="1" applyFill="1" applyBorder="1" applyAlignment="1">
      <alignment horizontal="left" wrapText="1"/>
    </xf>
    <xf numFmtId="0" fontId="7" fillId="7" borderId="2" xfId="0" applyFont="1" applyFill="1" applyBorder="1" applyAlignment="1">
      <alignment horizontal="left" vertical="center"/>
    </xf>
    <xf numFmtId="0" fontId="7" fillId="7" borderId="4" xfId="0" applyFont="1" applyFill="1" applyBorder="1" applyAlignment="1">
      <alignment horizontal="left"/>
    </xf>
    <xf numFmtId="0" fontId="7" fillId="7" borderId="2" xfId="0" applyFont="1" applyFill="1" applyBorder="1" applyAlignment="1">
      <alignment horizontal="left" vertical="center" wrapText="1"/>
    </xf>
    <xf numFmtId="0" fontId="0" fillId="0" borderId="59" xfId="0" applyBorder="1" applyAlignment="1">
      <alignment vertical="center" wrapText="1"/>
    </xf>
    <xf numFmtId="0" fontId="0" fillId="0" borderId="63" xfId="0" applyBorder="1" applyAlignment="1">
      <alignment vertical="center" wrapText="1"/>
    </xf>
    <xf numFmtId="0" fontId="0" fillId="0" borderId="60" xfId="0" applyBorder="1" applyAlignment="1">
      <alignment vertical="center" wrapText="1"/>
    </xf>
    <xf numFmtId="0" fontId="0" fillId="0" borderId="62" xfId="0" applyBorder="1" applyAlignment="1">
      <alignment vertical="center" wrapText="1"/>
    </xf>
    <xf numFmtId="0" fontId="0" fillId="0" borderId="55" xfId="0" applyBorder="1" applyAlignment="1">
      <alignment vertical="center" wrapText="1"/>
    </xf>
    <xf numFmtId="0" fontId="0" fillId="0" borderId="61" xfId="0" applyBorder="1" applyAlignment="1">
      <alignment vertical="center" wrapText="1"/>
    </xf>
    <xf numFmtId="0" fontId="0" fillId="0" borderId="56" xfId="0" applyBorder="1" applyAlignment="1">
      <alignment vertical="center" wrapText="1"/>
    </xf>
    <xf numFmtId="0" fontId="0" fillId="0" borderId="51" xfId="0" applyBorder="1" applyAlignment="1">
      <alignment vertical="center" wrapText="1"/>
    </xf>
    <xf numFmtId="0" fontId="0" fillId="0" borderId="0" xfId="0"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0" fillId="0" borderId="58" xfId="0" applyBorder="1" applyAlignment="1">
      <alignment vertical="center" wrapText="1"/>
    </xf>
    <xf numFmtId="0" fontId="0" fillId="0" borderId="54" xfId="0" applyBorder="1" applyAlignment="1">
      <alignment vertical="center" wrapText="1"/>
    </xf>
    <xf numFmtId="0" fontId="0" fillId="0" borderId="55" xfId="0" applyBorder="1" applyAlignment="1">
      <alignment horizontal="left" vertical="center" wrapText="1" indent="2"/>
    </xf>
    <xf numFmtId="0" fontId="0" fillId="0" borderId="56" xfId="0" applyBorder="1" applyAlignment="1">
      <alignment horizontal="left" vertical="center" wrapText="1" indent="2"/>
    </xf>
    <xf numFmtId="0" fontId="0" fillId="0" borderId="53" xfId="0" applyBorder="1" applyAlignment="1">
      <alignment horizontal="left" vertical="center" wrapText="1" indent="2"/>
    </xf>
    <xf numFmtId="0" fontId="0" fillId="0" borderId="54" xfId="0" applyBorder="1" applyAlignment="1">
      <alignment horizontal="left" vertical="center" wrapText="1" indent="2"/>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37" fillId="0" borderId="44" xfId="0" applyFont="1" applyBorder="1" applyAlignment="1">
      <alignment vertical="center" wrapText="1"/>
    </xf>
    <xf numFmtId="0" fontId="37" fillId="0" borderId="45" xfId="0" applyFont="1" applyBorder="1" applyAlignment="1">
      <alignment vertical="center" wrapText="1"/>
    </xf>
    <xf numFmtId="0" fontId="37" fillId="0" borderId="46" xfId="0" applyFont="1" applyBorder="1" applyAlignment="1">
      <alignment vertical="center" wrapText="1"/>
    </xf>
    <xf numFmtId="0" fontId="0" fillId="0" borderId="47" xfId="0" applyBorder="1" applyAlignment="1">
      <alignment vertical="center" wrapText="1"/>
    </xf>
    <xf numFmtId="0" fontId="0" fillId="0" borderId="50" xfId="0" applyBorder="1" applyAlignment="1">
      <alignment vertical="center" wrapText="1"/>
    </xf>
    <xf numFmtId="0" fontId="0" fillId="0" borderId="57" xfId="0" applyBorder="1" applyAlignment="1">
      <alignment vertical="center" wrapText="1"/>
    </xf>
    <xf numFmtId="0" fontId="0" fillId="0" borderId="48" xfId="0" applyBorder="1" applyAlignment="1">
      <alignment vertical="center" wrapText="1"/>
    </xf>
    <xf numFmtId="0" fontId="0" fillId="0" borderId="49" xfId="0" applyBorder="1" applyAlignment="1">
      <alignment vertical="center" wrapText="1"/>
    </xf>
    <xf numFmtId="0" fontId="35" fillId="0" borderId="35" xfId="0" applyFont="1" applyBorder="1" applyAlignment="1">
      <alignment vertical="center" wrapText="1"/>
    </xf>
    <xf numFmtId="0" fontId="35" fillId="0" borderId="38" xfId="0" applyFont="1" applyBorder="1" applyAlignment="1">
      <alignment vertical="center" wrapText="1"/>
    </xf>
    <xf numFmtId="0" fontId="35" fillId="0" borderId="41" xfId="0" applyFont="1" applyBorder="1" applyAlignment="1">
      <alignment vertical="center" wrapText="1"/>
    </xf>
    <xf numFmtId="0" fontId="0" fillId="0" borderId="35" xfId="0" applyBorder="1" applyAlignment="1">
      <alignment vertical="center" wrapText="1"/>
    </xf>
    <xf numFmtId="0" fontId="0" fillId="0" borderId="38" xfId="0" applyBorder="1" applyAlignment="1">
      <alignment vertical="center" wrapText="1"/>
    </xf>
    <xf numFmtId="0" fontId="0" fillId="0" borderId="41"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36" fillId="0" borderId="39" xfId="0" applyFont="1" applyBorder="1" applyAlignment="1">
      <alignment horizontal="left" vertical="center" wrapText="1" indent="4"/>
    </xf>
    <xf numFmtId="0" fontId="36" fillId="0" borderId="40" xfId="0" applyFont="1" applyBorder="1" applyAlignment="1">
      <alignment horizontal="left" vertical="center" wrapText="1" indent="4"/>
    </xf>
    <xf numFmtId="0" fontId="36" fillId="0" borderId="42" xfId="0" applyFont="1" applyBorder="1" applyAlignment="1">
      <alignment horizontal="left" vertical="center" wrapText="1" indent="4"/>
    </xf>
    <xf numFmtId="0" fontId="36" fillId="0" borderId="43" xfId="0" applyFont="1" applyBorder="1" applyAlignment="1">
      <alignment horizontal="left" vertical="center" wrapText="1" indent="4"/>
    </xf>
  </cellXfs>
  <cellStyles count="6">
    <cellStyle name="Goed" xfId="2" builtinId="26"/>
    <cellStyle name="Komma" xfId="4" builtinId="3"/>
    <cellStyle name="Normal 2" xfId="1" xr:uid="{00000000-0005-0000-0000-000000000000}"/>
    <cellStyle name="Normal 2 2" xfId="5" xr:uid="{7D95FD56-218D-45AE-A632-1C92E2391291}"/>
    <cellStyle name="Procent" xfId="3" builtinId="5"/>
    <cellStyle name="Standaard" xfId="0" builtinId="0"/>
  </cellStyles>
  <dxfs count="0"/>
  <tableStyles count="0" defaultTableStyle="TableStyleMedium2" defaultPivotStyle="PivotStyleLight16"/>
  <colors>
    <mruColors>
      <color rgb="FF1533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sng"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B5F-4436-85AD-41935F0B3F4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6B5F-4436-85AD-41935F0B3F4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B5F-4436-85AD-41935F0B3F44}"/>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6B5F-4436-85AD-41935F0B3F44}"/>
              </c:ext>
            </c:extLst>
          </c:dPt>
          <c:dPt>
            <c:idx val="4"/>
            <c:bubble3D val="0"/>
            <c:spPr>
              <a:noFill/>
              <a:ln w="19050">
                <a:solidFill>
                  <a:schemeClr val="lt1"/>
                </a:solidFill>
              </a:ln>
              <a:effectLst/>
            </c:spPr>
            <c:extLst>
              <c:ext xmlns:c16="http://schemas.microsoft.com/office/drawing/2014/chart" uri="{C3380CC4-5D6E-409C-BE32-E72D297353CC}">
                <c16:uniqueId val="{00000009-6B5F-4436-85AD-41935F0B3F44}"/>
              </c:ext>
            </c:extLst>
          </c:dPt>
          <c:dLbls>
            <c:dLbl>
              <c:idx val="0"/>
              <c:tx>
                <c:rich>
                  <a:bodyPr/>
                  <a:lstStyle/>
                  <a:p>
                    <a:fld id="{51E74EA8-7258-4C54-8CA3-F2E83B9FBA75}"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B5F-4436-85AD-41935F0B3F44}"/>
                </c:ext>
              </c:extLst>
            </c:dLbl>
            <c:dLbl>
              <c:idx val="1"/>
              <c:tx>
                <c:rich>
                  <a:bodyPr/>
                  <a:lstStyle/>
                  <a:p>
                    <a:fld id="{805FDFEF-77C1-4738-933A-A98709CF68D8}"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B5F-4436-85AD-41935F0B3F44}"/>
                </c:ext>
              </c:extLst>
            </c:dLbl>
            <c:dLbl>
              <c:idx val="2"/>
              <c:tx>
                <c:rich>
                  <a:bodyPr/>
                  <a:lstStyle/>
                  <a:p>
                    <a:fld id="{88AB4EE5-C503-41D6-A8AE-20663B5415F7}"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B5F-4436-85AD-41935F0B3F44}"/>
                </c:ext>
              </c:extLst>
            </c:dLbl>
            <c:dLbl>
              <c:idx val="3"/>
              <c:tx>
                <c:rich>
                  <a:bodyPr/>
                  <a:lstStyle/>
                  <a:p>
                    <a:fld id="{120C9AEE-9F1C-40D8-9598-D521CAAF8232}"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B5F-4436-85AD-41935F0B3F44}"/>
                </c:ext>
              </c:extLst>
            </c:dLbl>
            <c:dLbl>
              <c:idx val="4"/>
              <c:tx>
                <c:rich>
                  <a:bodyPr/>
                  <a:lstStyle/>
                  <a:p>
                    <a:endParaRPr lang="nl-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B5F-4436-85AD-41935F0B3F44}"/>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productie'!$P$718:$P$721</c15:f>
                <c15:dlblRangeCache>
                  <c:ptCount val="4"/>
                  <c:pt idx="1">
                    <c:v>0-60</c:v>
                  </c:pt>
                  <c:pt idx="2">
                    <c:v>60-90</c:v>
                  </c:pt>
                  <c:pt idx="3">
                    <c:v>90-100</c:v>
                  </c:pt>
                </c15:dlblRangeCache>
              </c15:datalabelsRange>
            </c:ext>
            <c:ext xmlns:c16="http://schemas.microsoft.com/office/drawing/2014/chart" uri="{C3380CC4-5D6E-409C-BE32-E72D297353CC}">
              <c16:uniqueId val="{0000000A-6B5F-4436-85AD-41935F0B3F44}"/>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6B5F-4436-85AD-41935F0B3F44}"/>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6B5F-4436-85AD-41935F0B3F44}"/>
              </c:ext>
            </c:extLst>
          </c:dPt>
          <c:dPt>
            <c:idx val="2"/>
            <c:bubble3D val="0"/>
            <c:spPr>
              <a:noFill/>
              <a:ln w="19050">
                <a:solidFill>
                  <a:schemeClr val="lt1"/>
                </a:solidFill>
              </a:ln>
              <a:effectLst/>
            </c:spPr>
            <c:extLst>
              <c:ext xmlns:c16="http://schemas.microsoft.com/office/drawing/2014/chart" uri="{C3380CC4-5D6E-409C-BE32-E72D297353CC}">
                <c16:uniqueId val="{00000010-6B5F-4436-85AD-41935F0B3F44}"/>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6B5F-4436-85AD-41935F0B3F4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productie'!$Q$723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productie'!$P$724</c:f>
              <c:strCache>
                <c:ptCount val="1"/>
                <c:pt idx="0">
                  <c:v>Niveau 1</c:v>
                </c:pt>
              </c:strCache>
            </c:strRef>
          </c:cat>
          <c:val>
            <c:numRef>
              <c:extLst>
                <c:ext xmlns:c15="http://schemas.microsoft.com/office/drawing/2012/chart" uri="{02D57815-91ED-43cb-92C2-25804820EDAC}">
                  <c15:fullRef>
                    <c15:sqref>'proces productie'!$Q$724:$Q$726</c15:sqref>
                  </c15:fullRef>
                </c:ext>
              </c:extLst>
              <c:f>'proces productie'!$Q$724</c:f>
              <c:numCache>
                <c:formatCode>General</c:formatCode>
                <c:ptCount val="1"/>
                <c:pt idx="0">
                  <c:v>0</c:v>
                </c:pt>
              </c:numCache>
            </c:numRef>
          </c:val>
          <c:extLst>
            <c:ext xmlns:c16="http://schemas.microsoft.com/office/drawing/2014/chart" uri="{C3380CC4-5D6E-409C-BE32-E72D297353CC}">
              <c16:uniqueId val="{00000000-EB34-4462-800F-89D5A9626A14}"/>
            </c:ext>
          </c:extLst>
        </c:ser>
        <c:ser>
          <c:idx val="1"/>
          <c:order val="1"/>
          <c:tx>
            <c:strRef>
              <c:f>'proces productie'!$R$723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productie'!$P$724</c:f>
              <c:strCache>
                <c:ptCount val="1"/>
                <c:pt idx="0">
                  <c:v>Niveau 1</c:v>
                </c:pt>
              </c:strCache>
            </c:strRef>
          </c:cat>
          <c:val>
            <c:numRef>
              <c:extLst>
                <c:ext xmlns:c15="http://schemas.microsoft.com/office/drawing/2012/chart" uri="{02D57815-91ED-43cb-92C2-25804820EDAC}">
                  <c15:fullRef>
                    <c15:sqref>'proces productie'!$R$724:$R$726</c15:sqref>
                  </c15:fullRef>
                </c:ext>
              </c:extLst>
              <c:f>'proces productie'!$R$724</c:f>
              <c:numCache>
                <c:formatCode>General</c:formatCode>
                <c:ptCount val="1"/>
                <c:pt idx="0">
                  <c:v>0</c:v>
                </c:pt>
              </c:numCache>
            </c:numRef>
          </c:val>
          <c:extLst>
            <c:ext xmlns:c16="http://schemas.microsoft.com/office/drawing/2014/chart" uri="{C3380CC4-5D6E-409C-BE32-E72D297353CC}">
              <c16:uniqueId val="{00000001-EB34-4462-800F-89D5A9626A14}"/>
            </c:ext>
          </c:extLst>
        </c:ser>
        <c:ser>
          <c:idx val="2"/>
          <c:order val="2"/>
          <c:tx>
            <c:strRef>
              <c:f>'proces productie'!$S$723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productie'!$P$724</c:f>
              <c:strCache>
                <c:ptCount val="1"/>
                <c:pt idx="0">
                  <c:v>Niveau 1</c:v>
                </c:pt>
              </c:strCache>
            </c:strRef>
          </c:cat>
          <c:val>
            <c:numRef>
              <c:extLst>
                <c:ext xmlns:c15="http://schemas.microsoft.com/office/drawing/2012/chart" uri="{02D57815-91ED-43cb-92C2-25804820EDAC}">
                  <c15:fullRef>
                    <c15:sqref>'proces productie'!$S$724:$S$726</c15:sqref>
                  </c15:fullRef>
                </c:ext>
              </c:extLst>
              <c:f>'proces productie'!$S$724</c:f>
              <c:numCache>
                <c:formatCode>General</c:formatCode>
                <c:ptCount val="1"/>
                <c:pt idx="0">
                  <c:v>0</c:v>
                </c:pt>
              </c:numCache>
            </c:numRef>
          </c:val>
          <c:extLst>
            <c:ext xmlns:c16="http://schemas.microsoft.com/office/drawing/2014/chart" uri="{C3380CC4-5D6E-409C-BE32-E72D297353CC}">
              <c16:uniqueId val="{00000002-EB34-4462-800F-89D5A9626A1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productie'!$Q$723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productie'!$P$725</c:f>
              <c:strCache>
                <c:ptCount val="1"/>
                <c:pt idx="0">
                  <c:v>Niveau 2</c:v>
                </c:pt>
              </c:strCache>
            </c:strRef>
          </c:cat>
          <c:val>
            <c:numRef>
              <c:extLst>
                <c:ext xmlns:c15="http://schemas.microsoft.com/office/drawing/2012/chart" uri="{02D57815-91ED-43cb-92C2-25804820EDAC}">
                  <c15:fullRef>
                    <c15:sqref>'proces productie'!$Q$724:$Q$726</c15:sqref>
                  </c15:fullRef>
                </c:ext>
              </c:extLst>
              <c:f>'proces productie'!$Q$725</c:f>
              <c:numCache>
                <c:formatCode>General</c:formatCode>
                <c:ptCount val="1"/>
                <c:pt idx="0">
                  <c:v>0</c:v>
                </c:pt>
              </c:numCache>
            </c:numRef>
          </c:val>
          <c:extLst>
            <c:ext xmlns:c16="http://schemas.microsoft.com/office/drawing/2014/chart" uri="{C3380CC4-5D6E-409C-BE32-E72D297353CC}">
              <c16:uniqueId val="{00000000-4473-42BE-BD7A-3A0D673EDA9C}"/>
            </c:ext>
          </c:extLst>
        </c:ser>
        <c:ser>
          <c:idx val="1"/>
          <c:order val="1"/>
          <c:tx>
            <c:strRef>
              <c:f>'proces productie'!$R$723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productie'!$P$725</c:f>
              <c:strCache>
                <c:ptCount val="1"/>
                <c:pt idx="0">
                  <c:v>Niveau 2</c:v>
                </c:pt>
              </c:strCache>
            </c:strRef>
          </c:cat>
          <c:val>
            <c:numRef>
              <c:extLst>
                <c:ext xmlns:c15="http://schemas.microsoft.com/office/drawing/2012/chart" uri="{02D57815-91ED-43cb-92C2-25804820EDAC}">
                  <c15:fullRef>
                    <c15:sqref>'proces productie'!$R$724:$R$726</c15:sqref>
                  </c15:fullRef>
                </c:ext>
              </c:extLst>
              <c:f>'proces productie'!$R$725</c:f>
              <c:numCache>
                <c:formatCode>General</c:formatCode>
                <c:ptCount val="1"/>
                <c:pt idx="0">
                  <c:v>0</c:v>
                </c:pt>
              </c:numCache>
            </c:numRef>
          </c:val>
          <c:extLst>
            <c:ext xmlns:c16="http://schemas.microsoft.com/office/drawing/2014/chart" uri="{C3380CC4-5D6E-409C-BE32-E72D297353CC}">
              <c16:uniqueId val="{00000001-4473-42BE-BD7A-3A0D673EDA9C}"/>
            </c:ext>
          </c:extLst>
        </c:ser>
        <c:ser>
          <c:idx val="2"/>
          <c:order val="2"/>
          <c:tx>
            <c:strRef>
              <c:f>'proces productie'!$S$723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productie'!$P$725</c:f>
              <c:strCache>
                <c:ptCount val="1"/>
                <c:pt idx="0">
                  <c:v>Niveau 2</c:v>
                </c:pt>
              </c:strCache>
            </c:strRef>
          </c:cat>
          <c:val>
            <c:numRef>
              <c:extLst>
                <c:ext xmlns:c15="http://schemas.microsoft.com/office/drawing/2012/chart" uri="{02D57815-91ED-43cb-92C2-25804820EDAC}">
                  <c15:fullRef>
                    <c15:sqref>'proces productie'!$S$724:$S$726</c15:sqref>
                  </c15:fullRef>
                </c:ext>
              </c:extLst>
              <c:f>'proces productie'!$S$725</c:f>
              <c:numCache>
                <c:formatCode>General</c:formatCode>
                <c:ptCount val="1"/>
                <c:pt idx="0">
                  <c:v>0</c:v>
                </c:pt>
              </c:numCache>
            </c:numRef>
          </c:val>
          <c:extLst>
            <c:ext xmlns:c16="http://schemas.microsoft.com/office/drawing/2014/chart" uri="{C3380CC4-5D6E-409C-BE32-E72D297353CC}">
              <c16:uniqueId val="{00000002-4473-42BE-BD7A-3A0D673EDA9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productie'!$Q$723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productie'!$P$726</c:f>
              <c:strCache>
                <c:ptCount val="1"/>
                <c:pt idx="0">
                  <c:v>Niveau 3</c:v>
                </c:pt>
              </c:strCache>
            </c:strRef>
          </c:cat>
          <c:val>
            <c:numRef>
              <c:extLst>
                <c:ext xmlns:c15="http://schemas.microsoft.com/office/drawing/2012/chart" uri="{02D57815-91ED-43cb-92C2-25804820EDAC}">
                  <c15:fullRef>
                    <c15:sqref>'proces productie'!$Q$724:$Q$726</c15:sqref>
                  </c15:fullRef>
                </c:ext>
              </c:extLst>
              <c:f>'proces productie'!$Q$726</c:f>
              <c:numCache>
                <c:formatCode>General</c:formatCode>
                <c:ptCount val="1"/>
                <c:pt idx="0">
                  <c:v>1</c:v>
                </c:pt>
              </c:numCache>
            </c:numRef>
          </c:val>
          <c:extLst>
            <c:ext xmlns:c16="http://schemas.microsoft.com/office/drawing/2014/chart" uri="{C3380CC4-5D6E-409C-BE32-E72D297353CC}">
              <c16:uniqueId val="{00000000-B434-409A-9669-44A8B0412A67}"/>
            </c:ext>
          </c:extLst>
        </c:ser>
        <c:ser>
          <c:idx val="1"/>
          <c:order val="1"/>
          <c:tx>
            <c:strRef>
              <c:f>'proces productie'!$R$723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productie'!$P$726</c:f>
              <c:strCache>
                <c:ptCount val="1"/>
                <c:pt idx="0">
                  <c:v>Niveau 3</c:v>
                </c:pt>
              </c:strCache>
            </c:strRef>
          </c:cat>
          <c:val>
            <c:numRef>
              <c:extLst>
                <c:ext xmlns:c15="http://schemas.microsoft.com/office/drawing/2012/chart" uri="{02D57815-91ED-43cb-92C2-25804820EDAC}">
                  <c15:fullRef>
                    <c15:sqref>'proces productie'!$R$724:$R$726</c15:sqref>
                  </c15:fullRef>
                </c:ext>
              </c:extLst>
              <c:f>'proces productie'!$R$726</c:f>
              <c:numCache>
                <c:formatCode>General</c:formatCode>
                <c:ptCount val="1"/>
                <c:pt idx="0">
                  <c:v>0</c:v>
                </c:pt>
              </c:numCache>
            </c:numRef>
          </c:val>
          <c:extLst>
            <c:ext xmlns:c16="http://schemas.microsoft.com/office/drawing/2014/chart" uri="{C3380CC4-5D6E-409C-BE32-E72D297353CC}">
              <c16:uniqueId val="{00000001-B434-409A-9669-44A8B0412A67}"/>
            </c:ext>
          </c:extLst>
        </c:ser>
        <c:ser>
          <c:idx val="2"/>
          <c:order val="2"/>
          <c:tx>
            <c:strRef>
              <c:f>'proces productie'!$S$723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productie'!$P$726</c:f>
              <c:strCache>
                <c:ptCount val="1"/>
                <c:pt idx="0">
                  <c:v>Niveau 3</c:v>
                </c:pt>
              </c:strCache>
            </c:strRef>
          </c:cat>
          <c:val>
            <c:numRef>
              <c:extLst>
                <c:ext xmlns:c15="http://schemas.microsoft.com/office/drawing/2012/chart" uri="{02D57815-91ED-43cb-92C2-25804820EDAC}">
                  <c15:fullRef>
                    <c15:sqref>'proces productie'!$S$724:$S$726</c15:sqref>
                  </c15:fullRef>
                </c:ext>
              </c:extLst>
              <c:f>'proces productie'!$S$726</c:f>
              <c:numCache>
                <c:formatCode>General</c:formatCode>
                <c:ptCount val="1"/>
                <c:pt idx="0">
                  <c:v>0</c:v>
                </c:pt>
              </c:numCache>
            </c:numRef>
          </c:val>
          <c:extLst>
            <c:ext xmlns:c16="http://schemas.microsoft.com/office/drawing/2014/chart" uri="{C3380CC4-5D6E-409C-BE32-E72D297353CC}">
              <c16:uniqueId val="{00000002-B434-409A-9669-44A8B0412A67}"/>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productie'!$Q$723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productie'!$P$729:$P$731</c15:sqref>
                  </c15:fullRef>
                </c:ext>
              </c:extLst>
              <c:f>'proces productie'!$P$729</c:f>
              <c:strCache>
                <c:ptCount val="1"/>
                <c:pt idx="0">
                  <c:v>Niveau 1</c:v>
                </c:pt>
              </c:strCache>
            </c:strRef>
          </c:cat>
          <c:val>
            <c:numRef>
              <c:extLst>
                <c:ext xmlns:c15="http://schemas.microsoft.com/office/drawing/2012/chart" uri="{02D57815-91ED-43cb-92C2-25804820EDAC}">
                  <c15:fullRef>
                    <c15:sqref>'proces productie'!$Q$729:$Q$731</c15:sqref>
                  </c15:fullRef>
                </c:ext>
              </c:extLst>
              <c:f>'proces productie'!$Q$729</c:f>
              <c:numCache>
                <c:formatCode>0%</c:formatCode>
                <c:ptCount val="1"/>
                <c:pt idx="0">
                  <c:v>0</c:v>
                </c:pt>
              </c:numCache>
            </c:numRef>
          </c:val>
          <c:extLst>
            <c:ext xmlns:c16="http://schemas.microsoft.com/office/drawing/2014/chart" uri="{C3380CC4-5D6E-409C-BE32-E72D297353CC}">
              <c16:uniqueId val="{00000000-8203-464A-B268-ED58B723CAF1}"/>
            </c:ext>
          </c:extLst>
        </c:ser>
        <c:ser>
          <c:idx val="1"/>
          <c:order val="1"/>
          <c:tx>
            <c:strRef>
              <c:f>'proces productie'!$R$723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productie'!$P$729:$P$731</c15:sqref>
                  </c15:fullRef>
                </c:ext>
              </c:extLst>
              <c:f>'proces productie'!$P$729</c:f>
              <c:strCache>
                <c:ptCount val="1"/>
                <c:pt idx="0">
                  <c:v>Niveau 1</c:v>
                </c:pt>
              </c:strCache>
            </c:strRef>
          </c:cat>
          <c:val>
            <c:numRef>
              <c:extLst>
                <c:ext xmlns:c15="http://schemas.microsoft.com/office/drawing/2012/chart" uri="{02D57815-91ED-43cb-92C2-25804820EDAC}">
                  <c15:fullRef>
                    <c15:sqref>'proces productie'!$R$729:$R$731</c15:sqref>
                  </c15:fullRef>
                </c:ext>
              </c:extLst>
              <c:f>'proces productie'!$R$729</c:f>
              <c:numCache>
                <c:formatCode>0%</c:formatCode>
                <c:ptCount val="1"/>
                <c:pt idx="0">
                  <c:v>0</c:v>
                </c:pt>
              </c:numCache>
            </c:numRef>
          </c:val>
          <c:extLst>
            <c:ext xmlns:c16="http://schemas.microsoft.com/office/drawing/2014/chart" uri="{C3380CC4-5D6E-409C-BE32-E72D297353CC}">
              <c16:uniqueId val="{00000001-8203-464A-B268-ED58B723CAF1}"/>
            </c:ext>
          </c:extLst>
        </c:ser>
        <c:ser>
          <c:idx val="2"/>
          <c:order val="2"/>
          <c:tx>
            <c:strRef>
              <c:f>'proces productie'!$S$723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productie'!$P$729:$P$731</c15:sqref>
                  </c15:fullRef>
                </c:ext>
              </c:extLst>
              <c:f>'proces productie'!$P$729</c:f>
              <c:strCache>
                <c:ptCount val="1"/>
                <c:pt idx="0">
                  <c:v>Niveau 1</c:v>
                </c:pt>
              </c:strCache>
            </c:strRef>
          </c:cat>
          <c:val>
            <c:numRef>
              <c:extLst>
                <c:ext xmlns:c15="http://schemas.microsoft.com/office/drawing/2012/chart" uri="{02D57815-91ED-43cb-92C2-25804820EDAC}">
                  <c15:fullRef>
                    <c15:sqref>'proces productie'!$S$729:$S$731</c15:sqref>
                  </c15:fullRef>
                </c:ext>
              </c:extLst>
              <c:f>'proces productie'!$S$729</c:f>
              <c:numCache>
                <c:formatCode>0%</c:formatCode>
                <c:ptCount val="1"/>
                <c:pt idx="0">
                  <c:v>0</c:v>
                </c:pt>
              </c:numCache>
            </c:numRef>
          </c:val>
          <c:extLst>
            <c:ext xmlns:c16="http://schemas.microsoft.com/office/drawing/2014/chart" uri="{C3380CC4-5D6E-409C-BE32-E72D297353CC}">
              <c16:uniqueId val="{00000002-8203-464A-B268-ED58B723CAF1}"/>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productie'!$Q$723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productie'!$P$729:$P$731</c15:sqref>
                  </c15:fullRef>
                </c:ext>
              </c:extLst>
              <c:f>'proces productie'!$P$730</c:f>
              <c:strCache>
                <c:ptCount val="1"/>
                <c:pt idx="0">
                  <c:v>Niveau 2</c:v>
                </c:pt>
              </c:strCache>
            </c:strRef>
          </c:cat>
          <c:val>
            <c:numRef>
              <c:extLst>
                <c:ext xmlns:c15="http://schemas.microsoft.com/office/drawing/2012/chart" uri="{02D57815-91ED-43cb-92C2-25804820EDAC}">
                  <c15:fullRef>
                    <c15:sqref>'proces productie'!$Q$729:$Q$731</c15:sqref>
                  </c15:fullRef>
                </c:ext>
              </c:extLst>
              <c:f>'proces productie'!$Q$730</c:f>
              <c:numCache>
                <c:formatCode>0%</c:formatCode>
                <c:ptCount val="1"/>
                <c:pt idx="0">
                  <c:v>0</c:v>
                </c:pt>
              </c:numCache>
            </c:numRef>
          </c:val>
          <c:extLst>
            <c:ext xmlns:c16="http://schemas.microsoft.com/office/drawing/2014/chart" uri="{C3380CC4-5D6E-409C-BE32-E72D297353CC}">
              <c16:uniqueId val="{00000000-B4F9-4A6F-8514-ECF5DF850AEC}"/>
            </c:ext>
          </c:extLst>
        </c:ser>
        <c:ser>
          <c:idx val="1"/>
          <c:order val="1"/>
          <c:tx>
            <c:strRef>
              <c:f>'proces productie'!$R$723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productie'!$P$729:$P$731</c15:sqref>
                  </c15:fullRef>
                </c:ext>
              </c:extLst>
              <c:f>'proces productie'!$P$730</c:f>
              <c:strCache>
                <c:ptCount val="1"/>
                <c:pt idx="0">
                  <c:v>Niveau 2</c:v>
                </c:pt>
              </c:strCache>
            </c:strRef>
          </c:cat>
          <c:val>
            <c:numRef>
              <c:extLst>
                <c:ext xmlns:c15="http://schemas.microsoft.com/office/drawing/2012/chart" uri="{02D57815-91ED-43cb-92C2-25804820EDAC}">
                  <c15:fullRef>
                    <c15:sqref>'proces productie'!$R$729:$R$731</c15:sqref>
                  </c15:fullRef>
                </c:ext>
              </c:extLst>
              <c:f>'proces productie'!$R$730</c:f>
              <c:numCache>
                <c:formatCode>0%</c:formatCode>
                <c:ptCount val="1"/>
                <c:pt idx="0">
                  <c:v>0</c:v>
                </c:pt>
              </c:numCache>
            </c:numRef>
          </c:val>
          <c:extLst>
            <c:ext xmlns:c16="http://schemas.microsoft.com/office/drawing/2014/chart" uri="{C3380CC4-5D6E-409C-BE32-E72D297353CC}">
              <c16:uniqueId val="{00000001-B4F9-4A6F-8514-ECF5DF850AEC}"/>
            </c:ext>
          </c:extLst>
        </c:ser>
        <c:ser>
          <c:idx val="2"/>
          <c:order val="2"/>
          <c:tx>
            <c:strRef>
              <c:f>'proces productie'!$S$723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productie'!$P$729:$P$731</c15:sqref>
                  </c15:fullRef>
                </c:ext>
              </c:extLst>
              <c:f>'proces productie'!$P$730</c:f>
              <c:strCache>
                <c:ptCount val="1"/>
                <c:pt idx="0">
                  <c:v>Niveau 2</c:v>
                </c:pt>
              </c:strCache>
            </c:strRef>
          </c:cat>
          <c:val>
            <c:numRef>
              <c:extLst>
                <c:ext xmlns:c15="http://schemas.microsoft.com/office/drawing/2012/chart" uri="{02D57815-91ED-43cb-92C2-25804820EDAC}">
                  <c15:fullRef>
                    <c15:sqref>'proces productie'!$S$729:$S$731</c15:sqref>
                  </c15:fullRef>
                </c:ext>
              </c:extLst>
              <c:f>'proces productie'!$S$730</c:f>
              <c:numCache>
                <c:formatCode>0%</c:formatCode>
                <c:ptCount val="1"/>
                <c:pt idx="0">
                  <c:v>0</c:v>
                </c:pt>
              </c:numCache>
            </c:numRef>
          </c:val>
          <c:extLst>
            <c:ext xmlns:c16="http://schemas.microsoft.com/office/drawing/2014/chart" uri="{C3380CC4-5D6E-409C-BE32-E72D297353CC}">
              <c16:uniqueId val="{00000002-B4F9-4A6F-8514-ECF5DF850AE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productie'!$Q$723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productie'!$P$729:$P$731</c15:sqref>
                  </c15:fullRef>
                </c:ext>
              </c:extLst>
              <c:f>'proces productie'!$P$731</c:f>
              <c:strCache>
                <c:ptCount val="1"/>
                <c:pt idx="0">
                  <c:v>Niveau 3</c:v>
                </c:pt>
              </c:strCache>
            </c:strRef>
          </c:cat>
          <c:val>
            <c:numRef>
              <c:extLst>
                <c:ext xmlns:c15="http://schemas.microsoft.com/office/drawing/2012/chart" uri="{02D57815-91ED-43cb-92C2-25804820EDAC}">
                  <c15:fullRef>
                    <c15:sqref>'proces productie'!$Q$729:$Q$731</c15:sqref>
                  </c15:fullRef>
                </c:ext>
              </c:extLst>
              <c:f>'proces productie'!$Q$731</c:f>
              <c:numCache>
                <c:formatCode>0%</c:formatCode>
                <c:ptCount val="1"/>
                <c:pt idx="0">
                  <c:v>1</c:v>
                </c:pt>
              </c:numCache>
            </c:numRef>
          </c:val>
          <c:extLst>
            <c:ext xmlns:c16="http://schemas.microsoft.com/office/drawing/2014/chart" uri="{C3380CC4-5D6E-409C-BE32-E72D297353CC}">
              <c16:uniqueId val="{00000000-E991-40EB-BA87-4AB1282CD12F}"/>
            </c:ext>
          </c:extLst>
        </c:ser>
        <c:ser>
          <c:idx val="1"/>
          <c:order val="1"/>
          <c:tx>
            <c:strRef>
              <c:f>'proces productie'!$R$723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productie'!$P$729:$P$731</c15:sqref>
                  </c15:fullRef>
                </c:ext>
              </c:extLst>
              <c:f>'proces productie'!$P$731</c:f>
              <c:strCache>
                <c:ptCount val="1"/>
                <c:pt idx="0">
                  <c:v>Niveau 3</c:v>
                </c:pt>
              </c:strCache>
            </c:strRef>
          </c:cat>
          <c:val>
            <c:numRef>
              <c:extLst>
                <c:ext xmlns:c15="http://schemas.microsoft.com/office/drawing/2012/chart" uri="{02D57815-91ED-43cb-92C2-25804820EDAC}">
                  <c15:fullRef>
                    <c15:sqref>'proces productie'!$R$729:$R$731</c15:sqref>
                  </c15:fullRef>
                </c:ext>
              </c:extLst>
              <c:f>'proces productie'!$R$731</c:f>
              <c:numCache>
                <c:formatCode>0%</c:formatCode>
                <c:ptCount val="1"/>
                <c:pt idx="0">
                  <c:v>0</c:v>
                </c:pt>
              </c:numCache>
            </c:numRef>
          </c:val>
          <c:extLst>
            <c:ext xmlns:c16="http://schemas.microsoft.com/office/drawing/2014/chart" uri="{C3380CC4-5D6E-409C-BE32-E72D297353CC}">
              <c16:uniqueId val="{00000001-E991-40EB-BA87-4AB1282CD12F}"/>
            </c:ext>
          </c:extLst>
        </c:ser>
        <c:ser>
          <c:idx val="2"/>
          <c:order val="2"/>
          <c:tx>
            <c:strRef>
              <c:f>'proces productie'!$S$723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productie'!$P$729:$P$731</c15:sqref>
                  </c15:fullRef>
                </c:ext>
              </c:extLst>
              <c:f>'proces productie'!$P$731</c:f>
              <c:strCache>
                <c:ptCount val="1"/>
                <c:pt idx="0">
                  <c:v>Niveau 3</c:v>
                </c:pt>
              </c:strCache>
            </c:strRef>
          </c:cat>
          <c:val>
            <c:numRef>
              <c:extLst>
                <c:ext xmlns:c15="http://schemas.microsoft.com/office/drawing/2012/chart" uri="{02D57815-91ED-43cb-92C2-25804820EDAC}">
                  <c15:fullRef>
                    <c15:sqref>'proces productie'!$S$729:$S$731</c15:sqref>
                  </c15:fullRef>
                </c:ext>
              </c:extLst>
              <c:f>'proces productie'!$S$731</c:f>
              <c:numCache>
                <c:formatCode>0%</c:formatCode>
                <c:ptCount val="1"/>
                <c:pt idx="0">
                  <c:v>0</c:v>
                </c:pt>
              </c:numCache>
            </c:numRef>
          </c:val>
          <c:extLst>
            <c:ext xmlns:c16="http://schemas.microsoft.com/office/drawing/2014/chart" uri="{C3380CC4-5D6E-409C-BE32-E72D297353CC}">
              <c16:uniqueId val="{00000002-E991-40EB-BA87-4AB1282CD12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776-429E-8E8E-1A844AB840B7}"/>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776-429E-8E8E-1A844AB840B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776-429E-8E8E-1A844AB840B7}"/>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F776-429E-8E8E-1A844AB840B7}"/>
              </c:ext>
            </c:extLst>
          </c:dPt>
          <c:dPt>
            <c:idx val="4"/>
            <c:bubble3D val="0"/>
            <c:spPr>
              <a:noFill/>
              <a:ln w="19050">
                <a:solidFill>
                  <a:schemeClr val="lt1"/>
                </a:solidFill>
              </a:ln>
              <a:effectLst/>
            </c:spPr>
            <c:extLst>
              <c:ext xmlns:c16="http://schemas.microsoft.com/office/drawing/2014/chart" uri="{C3380CC4-5D6E-409C-BE32-E72D297353CC}">
                <c16:uniqueId val="{00000009-F776-429E-8E8E-1A844AB840B7}"/>
              </c:ext>
            </c:extLst>
          </c:dPt>
          <c:dLbls>
            <c:dLbl>
              <c:idx val="0"/>
              <c:tx>
                <c:rich>
                  <a:bodyPr/>
                  <a:lstStyle/>
                  <a:p>
                    <a:fld id="{E190D207-05B4-43C7-8013-6B6A60545DAE}"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776-429E-8E8E-1A844AB840B7}"/>
                </c:ext>
              </c:extLst>
            </c:dLbl>
            <c:dLbl>
              <c:idx val="1"/>
              <c:tx>
                <c:rich>
                  <a:bodyPr/>
                  <a:lstStyle/>
                  <a:p>
                    <a:fld id="{930598DC-4044-420F-A7C6-4ADDF12BDBFD}"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76-429E-8E8E-1A844AB840B7}"/>
                </c:ext>
              </c:extLst>
            </c:dLbl>
            <c:dLbl>
              <c:idx val="2"/>
              <c:tx>
                <c:rich>
                  <a:bodyPr/>
                  <a:lstStyle/>
                  <a:p>
                    <a:fld id="{FADC6862-532C-4F5C-8996-16E75AC208A7}"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76-429E-8E8E-1A844AB840B7}"/>
                </c:ext>
              </c:extLst>
            </c:dLbl>
            <c:dLbl>
              <c:idx val="3"/>
              <c:tx>
                <c:rich>
                  <a:bodyPr/>
                  <a:lstStyle/>
                  <a:p>
                    <a:fld id="{B453C18E-6197-4696-899F-2464EB0A19C2}"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76-429E-8E8E-1A844AB840B7}"/>
                </c:ext>
              </c:extLst>
            </c:dLbl>
            <c:dLbl>
              <c:idx val="4"/>
              <c:tx>
                <c:rich>
                  <a:bodyPr/>
                  <a:lstStyle/>
                  <a:p>
                    <a:fld id="{8D70E9AB-870B-4FDF-B39F-7C13DB6738B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776-429E-8E8E-1A844AB840B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productie'!$P$718:$P$721</c15:f>
                <c15:dlblRangeCache>
                  <c:ptCount val="4"/>
                  <c:pt idx="1">
                    <c:v>0-60</c:v>
                  </c:pt>
                  <c:pt idx="2">
                    <c:v>60-90</c:v>
                  </c:pt>
                  <c:pt idx="3">
                    <c:v>90-100</c:v>
                  </c:pt>
                </c15:dlblRangeCache>
              </c15:datalabelsRange>
            </c:ext>
            <c:ext xmlns:c16="http://schemas.microsoft.com/office/drawing/2014/chart" uri="{C3380CC4-5D6E-409C-BE32-E72D297353CC}">
              <c16:uniqueId val="{0000000A-F776-429E-8E8E-1A844AB840B7}"/>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F776-429E-8E8E-1A844AB840B7}"/>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F776-429E-8E8E-1A844AB840B7}"/>
              </c:ext>
            </c:extLst>
          </c:dPt>
          <c:dPt>
            <c:idx val="2"/>
            <c:bubble3D val="0"/>
            <c:spPr>
              <a:noFill/>
              <a:ln w="19050">
                <a:solidFill>
                  <a:schemeClr val="lt1"/>
                </a:solidFill>
              </a:ln>
              <a:effectLst/>
            </c:spPr>
            <c:extLst>
              <c:ext xmlns:c16="http://schemas.microsoft.com/office/drawing/2014/chart" uri="{C3380CC4-5D6E-409C-BE32-E72D297353CC}">
                <c16:uniqueId val="{00000010-F776-429E-8E8E-1A844AB840B7}"/>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F776-429E-8E8E-1A844AB840B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r>
              <a:rPr lang="en-US" sz="1100" b="0">
                <a:latin typeface="Open Sans" panose="020B0606030504020204" pitchFamily="34" charset="0"/>
                <a:ea typeface="Open Sans" panose="020B0606030504020204" pitchFamily="34" charset="0"/>
                <a:cs typeface="Open Sans" panose="020B0606030504020204" pitchFamily="34" charset="0"/>
              </a:rPr>
              <a:t>Niveau 1</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productie'!$Q$723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productie'!$P$724</c:f>
              <c:strCache>
                <c:ptCount val="1"/>
                <c:pt idx="0">
                  <c:v>Niveau 1</c:v>
                </c:pt>
              </c:strCache>
            </c:strRef>
          </c:cat>
          <c:val>
            <c:numRef>
              <c:extLst>
                <c:ext xmlns:c15="http://schemas.microsoft.com/office/drawing/2012/chart" uri="{02D57815-91ED-43cb-92C2-25804820EDAC}">
                  <c15:fullRef>
                    <c15:sqref>'proces productie'!$Q$724:$Q$726</c15:sqref>
                  </c15:fullRef>
                </c:ext>
              </c:extLst>
              <c:f>'proces productie'!$Q$724</c:f>
              <c:numCache>
                <c:formatCode>General</c:formatCode>
                <c:ptCount val="1"/>
                <c:pt idx="0">
                  <c:v>0</c:v>
                </c:pt>
              </c:numCache>
            </c:numRef>
          </c:val>
          <c:extLst>
            <c:ext xmlns:c16="http://schemas.microsoft.com/office/drawing/2014/chart" uri="{C3380CC4-5D6E-409C-BE32-E72D297353CC}">
              <c16:uniqueId val="{00000000-758E-405F-B97E-E2A232A703AD}"/>
            </c:ext>
          </c:extLst>
        </c:ser>
        <c:ser>
          <c:idx val="1"/>
          <c:order val="1"/>
          <c:tx>
            <c:strRef>
              <c:f>'proces productie'!$R$723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productie'!$P$724</c:f>
              <c:strCache>
                <c:ptCount val="1"/>
                <c:pt idx="0">
                  <c:v>Niveau 1</c:v>
                </c:pt>
              </c:strCache>
            </c:strRef>
          </c:cat>
          <c:val>
            <c:numRef>
              <c:extLst>
                <c:ext xmlns:c15="http://schemas.microsoft.com/office/drawing/2012/chart" uri="{02D57815-91ED-43cb-92C2-25804820EDAC}">
                  <c15:fullRef>
                    <c15:sqref>'proces productie'!$R$724:$R$726</c15:sqref>
                  </c15:fullRef>
                </c:ext>
              </c:extLst>
              <c:f>'proces productie'!$R$724</c:f>
              <c:numCache>
                <c:formatCode>General</c:formatCode>
                <c:ptCount val="1"/>
                <c:pt idx="0">
                  <c:v>0</c:v>
                </c:pt>
              </c:numCache>
            </c:numRef>
          </c:val>
          <c:extLst>
            <c:ext xmlns:c16="http://schemas.microsoft.com/office/drawing/2014/chart" uri="{C3380CC4-5D6E-409C-BE32-E72D297353CC}">
              <c16:uniqueId val="{00000001-758E-405F-B97E-E2A232A703AD}"/>
            </c:ext>
          </c:extLst>
        </c:ser>
        <c:ser>
          <c:idx val="2"/>
          <c:order val="2"/>
          <c:tx>
            <c:strRef>
              <c:f>'proces productie'!$S$723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productie'!$P$724</c:f>
              <c:strCache>
                <c:ptCount val="1"/>
                <c:pt idx="0">
                  <c:v>Niveau 1</c:v>
                </c:pt>
              </c:strCache>
            </c:strRef>
          </c:cat>
          <c:val>
            <c:numRef>
              <c:extLst>
                <c:ext xmlns:c15="http://schemas.microsoft.com/office/drawing/2012/chart" uri="{02D57815-91ED-43cb-92C2-25804820EDAC}">
                  <c15:fullRef>
                    <c15:sqref>'proces productie'!$S$724:$S$726</c15:sqref>
                  </c15:fullRef>
                </c:ext>
              </c:extLst>
              <c:f>'proces productie'!$S$724</c:f>
              <c:numCache>
                <c:formatCode>General</c:formatCode>
                <c:ptCount val="1"/>
                <c:pt idx="0">
                  <c:v>0</c:v>
                </c:pt>
              </c:numCache>
            </c:numRef>
          </c:val>
          <c:extLst>
            <c:ext xmlns:c16="http://schemas.microsoft.com/office/drawing/2014/chart" uri="{C3380CC4-5D6E-409C-BE32-E72D297353CC}">
              <c16:uniqueId val="{00000002-758E-405F-B97E-E2A232A703AD}"/>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2</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productie'!$Q$723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productie'!$P$725</c:f>
              <c:strCache>
                <c:ptCount val="1"/>
                <c:pt idx="0">
                  <c:v>Niveau 2</c:v>
                </c:pt>
              </c:strCache>
            </c:strRef>
          </c:cat>
          <c:val>
            <c:numRef>
              <c:extLst>
                <c:ext xmlns:c15="http://schemas.microsoft.com/office/drawing/2012/chart" uri="{02D57815-91ED-43cb-92C2-25804820EDAC}">
                  <c15:fullRef>
                    <c15:sqref>'proces productie'!$Q$724:$Q$726</c15:sqref>
                  </c15:fullRef>
                </c:ext>
              </c:extLst>
              <c:f>'proces productie'!$Q$725</c:f>
              <c:numCache>
                <c:formatCode>General</c:formatCode>
                <c:ptCount val="1"/>
                <c:pt idx="0">
                  <c:v>0</c:v>
                </c:pt>
              </c:numCache>
            </c:numRef>
          </c:val>
          <c:extLst>
            <c:ext xmlns:c16="http://schemas.microsoft.com/office/drawing/2014/chart" uri="{C3380CC4-5D6E-409C-BE32-E72D297353CC}">
              <c16:uniqueId val="{00000000-B91D-48DB-B27A-D21D150D4239}"/>
            </c:ext>
          </c:extLst>
        </c:ser>
        <c:ser>
          <c:idx val="1"/>
          <c:order val="1"/>
          <c:tx>
            <c:strRef>
              <c:f>'proces productie'!$R$723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productie'!$P$725</c:f>
              <c:strCache>
                <c:ptCount val="1"/>
                <c:pt idx="0">
                  <c:v>Niveau 2</c:v>
                </c:pt>
              </c:strCache>
            </c:strRef>
          </c:cat>
          <c:val>
            <c:numRef>
              <c:extLst>
                <c:ext xmlns:c15="http://schemas.microsoft.com/office/drawing/2012/chart" uri="{02D57815-91ED-43cb-92C2-25804820EDAC}">
                  <c15:fullRef>
                    <c15:sqref>'proces productie'!$R$724:$R$726</c15:sqref>
                  </c15:fullRef>
                </c:ext>
              </c:extLst>
              <c:f>'proces productie'!$R$725</c:f>
              <c:numCache>
                <c:formatCode>General</c:formatCode>
                <c:ptCount val="1"/>
                <c:pt idx="0">
                  <c:v>0</c:v>
                </c:pt>
              </c:numCache>
            </c:numRef>
          </c:val>
          <c:extLst>
            <c:ext xmlns:c16="http://schemas.microsoft.com/office/drawing/2014/chart" uri="{C3380CC4-5D6E-409C-BE32-E72D297353CC}">
              <c16:uniqueId val="{00000001-B91D-48DB-B27A-D21D150D4239}"/>
            </c:ext>
          </c:extLst>
        </c:ser>
        <c:ser>
          <c:idx val="2"/>
          <c:order val="2"/>
          <c:tx>
            <c:strRef>
              <c:f>'proces productie'!$S$723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productie'!$P$725</c:f>
              <c:strCache>
                <c:ptCount val="1"/>
                <c:pt idx="0">
                  <c:v>Niveau 2</c:v>
                </c:pt>
              </c:strCache>
            </c:strRef>
          </c:cat>
          <c:val>
            <c:numRef>
              <c:extLst>
                <c:ext xmlns:c15="http://schemas.microsoft.com/office/drawing/2012/chart" uri="{02D57815-91ED-43cb-92C2-25804820EDAC}">
                  <c15:fullRef>
                    <c15:sqref>'proces productie'!$S$724:$S$726</c15:sqref>
                  </c15:fullRef>
                </c:ext>
              </c:extLst>
              <c:f>'proces productie'!$S$725</c:f>
              <c:numCache>
                <c:formatCode>General</c:formatCode>
                <c:ptCount val="1"/>
                <c:pt idx="0">
                  <c:v>0</c:v>
                </c:pt>
              </c:numCache>
            </c:numRef>
          </c:val>
          <c:extLst>
            <c:ext xmlns:c16="http://schemas.microsoft.com/office/drawing/2014/chart" uri="{C3380CC4-5D6E-409C-BE32-E72D297353CC}">
              <c16:uniqueId val="{00000002-B91D-48DB-B27A-D21D150D4239}"/>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3</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productie'!$Q$723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productie'!$P$726</c:f>
              <c:strCache>
                <c:ptCount val="1"/>
                <c:pt idx="0">
                  <c:v>Niveau 3</c:v>
                </c:pt>
              </c:strCache>
            </c:strRef>
          </c:cat>
          <c:val>
            <c:numRef>
              <c:extLst>
                <c:ext xmlns:c15="http://schemas.microsoft.com/office/drawing/2012/chart" uri="{02D57815-91ED-43cb-92C2-25804820EDAC}">
                  <c15:fullRef>
                    <c15:sqref>'proces productie'!$Q$724:$Q$726</c15:sqref>
                  </c15:fullRef>
                </c:ext>
              </c:extLst>
              <c:f>'proces productie'!$Q$726</c:f>
              <c:numCache>
                <c:formatCode>General</c:formatCode>
                <c:ptCount val="1"/>
                <c:pt idx="0">
                  <c:v>1</c:v>
                </c:pt>
              </c:numCache>
            </c:numRef>
          </c:val>
          <c:extLst>
            <c:ext xmlns:c16="http://schemas.microsoft.com/office/drawing/2014/chart" uri="{C3380CC4-5D6E-409C-BE32-E72D297353CC}">
              <c16:uniqueId val="{00000000-DAAC-4496-AC8E-A1C2081FBD34}"/>
            </c:ext>
          </c:extLst>
        </c:ser>
        <c:ser>
          <c:idx val="1"/>
          <c:order val="1"/>
          <c:tx>
            <c:strRef>
              <c:f>'proces productie'!$R$723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productie'!$P$726</c:f>
              <c:strCache>
                <c:ptCount val="1"/>
                <c:pt idx="0">
                  <c:v>Niveau 3</c:v>
                </c:pt>
              </c:strCache>
            </c:strRef>
          </c:cat>
          <c:val>
            <c:numRef>
              <c:extLst>
                <c:ext xmlns:c15="http://schemas.microsoft.com/office/drawing/2012/chart" uri="{02D57815-91ED-43cb-92C2-25804820EDAC}">
                  <c15:fullRef>
                    <c15:sqref>'proces productie'!$R$724:$R$726</c15:sqref>
                  </c15:fullRef>
                </c:ext>
              </c:extLst>
              <c:f>'proces productie'!$R$726</c:f>
              <c:numCache>
                <c:formatCode>General</c:formatCode>
                <c:ptCount val="1"/>
                <c:pt idx="0">
                  <c:v>0</c:v>
                </c:pt>
              </c:numCache>
            </c:numRef>
          </c:val>
          <c:extLst>
            <c:ext xmlns:c16="http://schemas.microsoft.com/office/drawing/2014/chart" uri="{C3380CC4-5D6E-409C-BE32-E72D297353CC}">
              <c16:uniqueId val="{00000001-DAAC-4496-AC8E-A1C2081FBD34}"/>
            </c:ext>
          </c:extLst>
        </c:ser>
        <c:ser>
          <c:idx val="2"/>
          <c:order val="2"/>
          <c:tx>
            <c:strRef>
              <c:f>'proces productie'!$S$723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productie'!$P$724:$P$726</c15:sqref>
                  </c15:fullRef>
                </c:ext>
              </c:extLst>
              <c:f>'proces productie'!$P$726</c:f>
              <c:strCache>
                <c:ptCount val="1"/>
                <c:pt idx="0">
                  <c:v>Niveau 3</c:v>
                </c:pt>
              </c:strCache>
            </c:strRef>
          </c:cat>
          <c:val>
            <c:numRef>
              <c:extLst>
                <c:ext xmlns:c15="http://schemas.microsoft.com/office/drawing/2012/chart" uri="{02D57815-91ED-43cb-92C2-25804820EDAC}">
                  <c15:fullRef>
                    <c15:sqref>'proces productie'!$S$724:$S$726</c15:sqref>
                  </c15:fullRef>
                </c:ext>
              </c:extLst>
              <c:f>'proces productie'!$S$726</c:f>
              <c:numCache>
                <c:formatCode>General</c:formatCode>
                <c:ptCount val="1"/>
                <c:pt idx="0">
                  <c:v>0</c:v>
                </c:pt>
              </c:numCache>
            </c:numRef>
          </c:val>
          <c:extLst>
            <c:ext xmlns:c16="http://schemas.microsoft.com/office/drawing/2014/chart" uri="{C3380CC4-5D6E-409C-BE32-E72D297353CC}">
              <c16:uniqueId val="{00000002-DAAC-4496-AC8E-A1C2081FBD3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'proces productie'!$P$729</c:f>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3-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5-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'proces productie'!$Q$723:$S$723</c:f>
              <c:strCache>
                <c:ptCount val="3"/>
                <c:pt idx="0">
                  <c:v>Ja</c:v>
                </c:pt>
                <c:pt idx="1">
                  <c:v>Nee</c:v>
                </c:pt>
                <c:pt idx="2">
                  <c:v>NVT</c:v>
                </c:pt>
              </c:strCache>
            </c:strRef>
          </c:cat>
          <c:val>
            <c:numRef>
              <c:f>'proces productie'!$Q$729:$S$729</c:f>
              <c:numCache>
                <c:formatCode>0%</c:formatCode>
                <c:ptCount val="3"/>
                <c:pt idx="0">
                  <c:v>0</c:v>
                </c:pt>
                <c:pt idx="1">
                  <c:v>0</c:v>
                </c:pt>
                <c:pt idx="2">
                  <c:v>0</c:v>
                </c:pt>
              </c:numCache>
            </c:numRef>
          </c:val>
          <c:extLst>
            <c:ext xmlns:c16="http://schemas.microsoft.com/office/drawing/2014/chart" uri="{C3380CC4-5D6E-409C-BE32-E72D297353CC}">
              <c16:uniqueId val="{00000000-24C4-401D-9EF4-9DBD29FA277F}"/>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'proces productie'!$P$730</c15:sqref>
                        </c15:formulaRef>
                      </c:ext>
                    </c:extLst>
                    <c:strCache>
                      <c:ptCount val="1"/>
                      <c:pt idx="0">
                        <c:v>Niveau 2</c:v>
                      </c:pt>
                    </c:strCache>
                  </c:strRef>
                </c:tx>
                <c:dPt>
                  <c:idx val="0"/>
                  <c:bubble3D val="0"/>
                  <c:spPr>
                    <a:solidFill>
                      <a:schemeClr val="accent1"/>
                    </a:solidFill>
                    <a:ln>
                      <a:noFill/>
                    </a:ln>
                    <a:effectLst/>
                  </c:spPr>
                  <c:extLst>
                    <c:ext xmlns:c16="http://schemas.microsoft.com/office/drawing/2014/chart" uri="{C3380CC4-5D6E-409C-BE32-E72D297353CC}">
                      <c16:uniqueId val="{00000007-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9-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B-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productie'!$Q$723:$S$723</c15:sqref>
                        </c15:formulaRef>
                      </c:ext>
                    </c:extLst>
                    <c:strCache>
                      <c:ptCount val="3"/>
                      <c:pt idx="0">
                        <c:v>Ja</c:v>
                      </c:pt>
                      <c:pt idx="1">
                        <c:v>Nee</c:v>
                      </c:pt>
                      <c:pt idx="2">
                        <c:v>NVT</c:v>
                      </c:pt>
                    </c:strCache>
                  </c:strRef>
                </c:cat>
                <c:val>
                  <c:numRef>
                    <c:extLst>
                      <c:ext uri="{02D57815-91ED-43cb-92C2-25804820EDAC}">
                        <c15:formulaRef>
                          <c15:sqref>'proces productie'!$Q$730:$S$730</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1-24C4-401D-9EF4-9DBD29FA277F}"/>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productie'!$P$731</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D-6DB4-4A43-8786-DBFB04D575C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F-6DB4-4A43-8786-DBFB04D575C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1-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productie'!$Q$723:$S$723</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productie'!$Q$731:$S$731</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2-24C4-401D-9EF4-9DBD29FA277F}"/>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1"/>
          <c:tx>
            <c:strRef>
              <c:f>'proces productie'!$P$730</c:f>
              <c:strCache>
                <c:ptCount val="1"/>
                <c:pt idx="0">
                  <c:v>Niveau 2</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8-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A-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C-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productie'!$Q$723:$S$723</c:f>
              <c:strCache>
                <c:ptCount val="3"/>
                <c:pt idx="0">
                  <c:v>Ja</c:v>
                </c:pt>
                <c:pt idx="1">
                  <c:v>Nee</c:v>
                </c:pt>
                <c:pt idx="2">
                  <c:v>NVT</c:v>
                </c:pt>
              </c:strCache>
              <c:extLst xmlns:c15="http://schemas.microsoft.com/office/drawing/2012/chart"/>
            </c:strRef>
          </c:cat>
          <c:val>
            <c:numRef>
              <c:f>'proces productie'!$Q$730:$S$730</c:f>
              <c:numCache>
                <c:formatCode>0%</c:formatCode>
                <c:ptCount val="3"/>
                <c:pt idx="0">
                  <c:v>0</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0D-6101-4482-86E9-B559C4017F22}"/>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productie'!$P$729</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3-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5-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productie'!$Q$723:$S$723</c15:sqref>
                        </c15:formulaRef>
                      </c:ext>
                    </c:extLst>
                    <c:strCache>
                      <c:ptCount val="3"/>
                      <c:pt idx="0">
                        <c:v>Ja</c:v>
                      </c:pt>
                      <c:pt idx="1">
                        <c:v>Nee</c:v>
                      </c:pt>
                      <c:pt idx="2">
                        <c:v>NVT</c:v>
                      </c:pt>
                    </c:strCache>
                  </c:strRef>
                </c:cat>
                <c:val>
                  <c:numRef>
                    <c:extLst>
                      <c:ext uri="{02D57815-91ED-43cb-92C2-25804820EDAC}">
                        <c15:formulaRef>
                          <c15:sqref>'proces productie'!$Q$729:$S$729</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6101-4482-86E9-B559C4017F22}"/>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productie'!$P$731</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F-6101-4482-86E9-B559C4017F22}"/>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1-6101-4482-86E9-B559C4017F22}"/>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3-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productie'!$Q$723:$S$723</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productie'!$Q$731:$S$731</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14-6101-4482-86E9-B559C4017F22}"/>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2"/>
          <c:tx>
            <c:strRef>
              <c:f>'proces productie'!$P$731</c:f>
              <c:strCache>
                <c:ptCount val="1"/>
                <c:pt idx="0">
                  <c:v>Niveau 3</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F-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11-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13-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productie'!$Q$723:$S$723</c:f>
              <c:strCache>
                <c:ptCount val="3"/>
                <c:pt idx="0">
                  <c:v>Ja</c:v>
                </c:pt>
                <c:pt idx="1">
                  <c:v>Nee</c:v>
                </c:pt>
                <c:pt idx="2">
                  <c:v>NVT</c:v>
                </c:pt>
              </c:strCache>
              <c:extLst xmlns:c15="http://schemas.microsoft.com/office/drawing/2012/chart"/>
            </c:strRef>
          </c:cat>
          <c:val>
            <c:numRef>
              <c:f>'proces productie'!$Q$731:$S$731</c:f>
              <c:numCache>
                <c:formatCode>0%</c:formatCode>
                <c:ptCount val="3"/>
                <c:pt idx="0">
                  <c:v>1</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14-5389-487A-A58A-70BF60560FB4}"/>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productie'!$P$729</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03-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05-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productie'!$Q$723:$S$723</c15:sqref>
                        </c15:formulaRef>
                      </c:ext>
                    </c:extLst>
                    <c:strCache>
                      <c:ptCount val="3"/>
                      <c:pt idx="0">
                        <c:v>Ja</c:v>
                      </c:pt>
                      <c:pt idx="1">
                        <c:v>Nee</c:v>
                      </c:pt>
                      <c:pt idx="2">
                        <c:v>NVT</c:v>
                      </c:pt>
                    </c:strCache>
                  </c:strRef>
                </c:cat>
                <c:val>
                  <c:numRef>
                    <c:extLst>
                      <c:ext uri="{02D57815-91ED-43cb-92C2-25804820EDAC}">
                        <c15:formulaRef>
                          <c15:sqref>'proces productie'!$Q$729:$S$729</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5389-487A-A58A-70BF60560FB4}"/>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'proces productie'!$P$730</c15:sqref>
                        </c15:formulaRef>
                      </c:ext>
                    </c:extLst>
                    <c:strCache>
                      <c:ptCount val="1"/>
                      <c:pt idx="0">
                        <c:v>Niveau 2</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8-5389-487A-A58A-70BF60560FB4}"/>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A-5389-487A-A58A-70BF60560FB4}"/>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0C-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productie'!$Q$723:$S$723</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productie'!$Q$730:$S$730</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D-5389-487A-A58A-70BF60560FB4}"/>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343761</xdr:colOff>
      <xdr:row>48</xdr:row>
      <xdr:rowOff>10739</xdr:rowOff>
    </xdr:to>
    <xdr:pic>
      <xdr:nvPicPr>
        <xdr:cNvPr id="3" name="Afbeelding 2">
          <a:extLst>
            <a:ext uri="{FF2B5EF4-FFF2-40B4-BE49-F238E27FC236}">
              <a16:creationId xmlns:a16="http://schemas.microsoft.com/office/drawing/2014/main" id="{910E0555-50C2-45D0-9C7C-88AE82FE9F70}"/>
            </a:ext>
          </a:extLst>
        </xdr:cNvPr>
        <xdr:cNvPicPr>
          <a:picLocks noChangeAspect="1"/>
        </xdr:cNvPicPr>
      </xdr:nvPicPr>
      <xdr:blipFill>
        <a:blip xmlns:r="http://schemas.openxmlformats.org/officeDocument/2006/relationships" r:embed="rId1"/>
        <a:stretch>
          <a:fillRect/>
        </a:stretch>
      </xdr:blipFill>
      <xdr:spPr>
        <a:xfrm>
          <a:off x="0" y="0"/>
          <a:ext cx="6173061" cy="8697539"/>
        </a:xfrm>
        <a:prstGeom prst="rect">
          <a:avLst/>
        </a:prstGeom>
      </xdr:spPr>
    </xdr:pic>
    <xdr:clientData/>
  </xdr:twoCellAnchor>
  <xdr:twoCellAnchor editAs="oneCell">
    <xdr:from>
      <xdr:col>0</xdr:col>
      <xdr:colOff>0</xdr:colOff>
      <xdr:row>48</xdr:row>
      <xdr:rowOff>0</xdr:rowOff>
    </xdr:from>
    <xdr:to>
      <xdr:col>9</xdr:col>
      <xdr:colOff>353288</xdr:colOff>
      <xdr:row>65</xdr:row>
      <xdr:rowOff>162377</xdr:rowOff>
    </xdr:to>
    <xdr:pic>
      <xdr:nvPicPr>
        <xdr:cNvPr id="7" name="Afbeelding 6">
          <a:extLst>
            <a:ext uri="{FF2B5EF4-FFF2-40B4-BE49-F238E27FC236}">
              <a16:creationId xmlns:a16="http://schemas.microsoft.com/office/drawing/2014/main" id="{D6E4DAA4-1D9F-4602-8BD3-5D9638531DB5}"/>
            </a:ext>
          </a:extLst>
        </xdr:cNvPr>
        <xdr:cNvPicPr>
          <a:picLocks noChangeAspect="1"/>
        </xdr:cNvPicPr>
      </xdr:nvPicPr>
      <xdr:blipFill>
        <a:blip xmlns:r="http://schemas.openxmlformats.org/officeDocument/2006/relationships" r:embed="rId2"/>
        <a:stretch>
          <a:fillRect/>
        </a:stretch>
      </xdr:blipFill>
      <xdr:spPr>
        <a:xfrm>
          <a:off x="0" y="8686800"/>
          <a:ext cx="6182588" cy="3238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26</xdr:col>
      <xdr:colOff>469050</xdr:colOff>
      <xdr:row>60</xdr:row>
      <xdr:rowOff>153381</xdr:rowOff>
    </xdr:to>
    <xdr:pic>
      <xdr:nvPicPr>
        <xdr:cNvPr id="2" name="Afbeelding 1">
          <a:extLst>
            <a:ext uri="{FF2B5EF4-FFF2-40B4-BE49-F238E27FC236}">
              <a16:creationId xmlns:a16="http://schemas.microsoft.com/office/drawing/2014/main" id="{32FCC167-2751-44B2-86C7-67D3543F0AD4}"/>
            </a:ext>
          </a:extLst>
        </xdr:cNvPr>
        <xdr:cNvPicPr>
          <a:picLocks noChangeAspect="1"/>
        </xdr:cNvPicPr>
      </xdr:nvPicPr>
      <xdr:blipFill>
        <a:blip xmlns:r="http://schemas.openxmlformats.org/officeDocument/2006/relationships" r:embed="rId1"/>
        <a:stretch>
          <a:fillRect/>
        </a:stretch>
      </xdr:blipFill>
      <xdr:spPr>
        <a:xfrm>
          <a:off x="1666875" y="4095750"/>
          <a:ext cx="16661550" cy="7030431"/>
        </a:xfrm>
        <a:prstGeom prst="rect">
          <a:avLst/>
        </a:prstGeom>
      </xdr:spPr>
    </xdr:pic>
    <xdr:clientData/>
  </xdr:twoCellAnchor>
  <xdr:twoCellAnchor>
    <xdr:from>
      <xdr:col>0</xdr:col>
      <xdr:colOff>0</xdr:colOff>
      <xdr:row>23</xdr:row>
      <xdr:rowOff>142875</xdr:rowOff>
    </xdr:from>
    <xdr:to>
      <xdr:col>0</xdr:col>
      <xdr:colOff>1600200</xdr:colOff>
      <xdr:row>30</xdr:row>
      <xdr:rowOff>142875</xdr:rowOff>
    </xdr:to>
    <xdr:sp macro="" textlink="">
      <xdr:nvSpPr>
        <xdr:cNvPr id="3" name="Tekstvak 2">
          <a:extLst>
            <a:ext uri="{FF2B5EF4-FFF2-40B4-BE49-F238E27FC236}">
              <a16:creationId xmlns:a16="http://schemas.microsoft.com/office/drawing/2014/main" id="{3C2097E7-45DF-42D3-9EB8-396AE35E3A80}"/>
            </a:ext>
          </a:extLst>
        </xdr:cNvPr>
        <xdr:cNvSpPr txBox="1"/>
      </xdr:nvSpPr>
      <xdr:spPr>
        <a:xfrm>
          <a:off x="0" y="4419600"/>
          <a:ext cx="1600200" cy="12668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A rij 2 wordt de versiedatum weergegeven. Alle vragen werden gevalideerd door de experten op deze datum</a:t>
          </a:r>
        </a:p>
        <a:p>
          <a:endParaRPr lang="nl-BE" sz="1100"/>
        </a:p>
      </xdr:txBody>
    </xdr:sp>
    <xdr:clientData/>
  </xdr:twoCellAnchor>
  <xdr:twoCellAnchor>
    <xdr:from>
      <xdr:col>0</xdr:col>
      <xdr:colOff>0</xdr:colOff>
      <xdr:row>6</xdr:row>
      <xdr:rowOff>19050</xdr:rowOff>
    </xdr:from>
    <xdr:to>
      <xdr:col>6</xdr:col>
      <xdr:colOff>333375</xdr:colOff>
      <xdr:row>11</xdr:row>
      <xdr:rowOff>85725</xdr:rowOff>
    </xdr:to>
    <xdr:sp macro="" textlink="">
      <xdr:nvSpPr>
        <xdr:cNvPr id="4" name="Tekstvak 3">
          <a:extLst>
            <a:ext uri="{FF2B5EF4-FFF2-40B4-BE49-F238E27FC236}">
              <a16:creationId xmlns:a16="http://schemas.microsoft.com/office/drawing/2014/main" id="{7842761A-0CFE-4607-B36F-97BEA6EE29F7}"/>
            </a:ext>
          </a:extLst>
        </xdr:cNvPr>
        <xdr:cNvSpPr txBox="1"/>
      </xdr:nvSpPr>
      <xdr:spPr>
        <a:xfrm>
          <a:off x="0" y="1219200"/>
          <a:ext cx="5238750" cy="9715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C geeft aan elke auditvraag een bepaald niveau.</a:t>
          </a:r>
        </a:p>
        <a:p>
          <a:r>
            <a:rPr lang="nl-BE" sz="1100"/>
            <a:t>De puntenscore is verschillend voor elk niveau. Niveau 1 krijgt altijd de hoogste score.</a:t>
          </a:r>
        </a:p>
        <a:p>
          <a:r>
            <a:rPr lang="nl-BE" sz="1100"/>
            <a:t>Niveau 1:</a:t>
          </a:r>
          <a:r>
            <a:rPr lang="nl-BE" sz="1100" baseline="0"/>
            <a:t> wetgeving (een ja antwoord levert 6 punten op)</a:t>
          </a:r>
        </a:p>
        <a:p>
          <a:r>
            <a:rPr lang="nl-BE" sz="1100" baseline="0"/>
            <a:t>Niveau 2: richtlijnen, normen, aanbevelingen,... (een ja antwoord levert 3 punten op) </a:t>
          </a:r>
        </a:p>
        <a:p>
          <a:r>
            <a:rPr lang="nl-BE" sz="1100" baseline="0"/>
            <a:t>Niveau 3: Good Practice (een ja antwoord levert 1 punt op)</a:t>
          </a:r>
          <a:endParaRPr lang="nl-BE" sz="1100"/>
        </a:p>
      </xdr:txBody>
    </xdr:sp>
    <xdr:clientData/>
  </xdr:twoCellAnchor>
  <xdr:twoCellAnchor>
    <xdr:from>
      <xdr:col>9</xdr:col>
      <xdr:colOff>600076</xdr:colOff>
      <xdr:row>11</xdr:row>
      <xdr:rowOff>9525</xdr:rowOff>
    </xdr:from>
    <xdr:to>
      <xdr:col>13</xdr:col>
      <xdr:colOff>447675</xdr:colOff>
      <xdr:row>15</xdr:row>
      <xdr:rowOff>142874</xdr:rowOff>
    </xdr:to>
    <xdr:sp macro="" textlink="">
      <xdr:nvSpPr>
        <xdr:cNvPr id="5" name="Tekstvak 4">
          <a:extLst>
            <a:ext uri="{FF2B5EF4-FFF2-40B4-BE49-F238E27FC236}">
              <a16:creationId xmlns:a16="http://schemas.microsoft.com/office/drawing/2014/main" id="{DC85A785-3BA7-4ABB-B200-9845DE30C72E}"/>
            </a:ext>
          </a:extLst>
        </xdr:cNvPr>
        <xdr:cNvSpPr txBox="1"/>
      </xdr:nvSpPr>
      <xdr:spPr>
        <a:xfrm>
          <a:off x="7448551" y="2114550"/>
          <a:ext cx="2438399" cy="85724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D vermeldt de referentie. D</a:t>
          </a:r>
          <a:r>
            <a:rPr lang="nl-BE" sz="1100" baseline="0"/>
            <a:t>it is de verwijzing naar de betrokken wetgeving, aanbeveling of Good Practice</a:t>
          </a:r>
          <a:endParaRPr lang="nl-BE" sz="1100"/>
        </a:p>
      </xdr:txBody>
    </xdr:sp>
    <xdr:clientData/>
  </xdr:twoCellAnchor>
  <xdr:twoCellAnchor>
    <xdr:from>
      <xdr:col>9</xdr:col>
      <xdr:colOff>628649</xdr:colOff>
      <xdr:row>16</xdr:row>
      <xdr:rowOff>123826</xdr:rowOff>
    </xdr:from>
    <xdr:to>
      <xdr:col>13</xdr:col>
      <xdr:colOff>276224</xdr:colOff>
      <xdr:row>21</xdr:row>
      <xdr:rowOff>76201</xdr:rowOff>
    </xdr:to>
    <xdr:sp macro="" textlink="">
      <xdr:nvSpPr>
        <xdr:cNvPr id="6" name="Tekstvak 5">
          <a:extLst>
            <a:ext uri="{FF2B5EF4-FFF2-40B4-BE49-F238E27FC236}">
              <a16:creationId xmlns:a16="http://schemas.microsoft.com/office/drawing/2014/main" id="{1DA2422E-D7EB-4FEA-A5D8-98E4D4EC1DB5}"/>
            </a:ext>
          </a:extLst>
        </xdr:cNvPr>
        <xdr:cNvSpPr txBox="1"/>
      </xdr:nvSpPr>
      <xdr:spPr>
        <a:xfrm>
          <a:off x="7477124" y="3133726"/>
          <a:ext cx="2238375" cy="857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E geeft eventueel een meer gedetailleerde informatie weer over de referentie. (bv artikelnummer in de wetgeving)</a:t>
          </a:r>
        </a:p>
      </xdr:txBody>
    </xdr:sp>
    <xdr:clientData/>
  </xdr:twoCellAnchor>
  <xdr:twoCellAnchor>
    <xdr:from>
      <xdr:col>0</xdr:col>
      <xdr:colOff>0</xdr:colOff>
      <xdr:row>32</xdr:row>
      <xdr:rowOff>114301</xdr:rowOff>
    </xdr:from>
    <xdr:to>
      <xdr:col>1</xdr:col>
      <xdr:colOff>171451</xdr:colOff>
      <xdr:row>36</xdr:row>
      <xdr:rowOff>171451</xdr:rowOff>
    </xdr:to>
    <xdr:sp macro="" textlink="">
      <xdr:nvSpPr>
        <xdr:cNvPr id="7" name="Tekstvak 6">
          <a:extLst>
            <a:ext uri="{FF2B5EF4-FFF2-40B4-BE49-F238E27FC236}">
              <a16:creationId xmlns:a16="http://schemas.microsoft.com/office/drawing/2014/main" id="{2E197769-5872-4687-9F48-EF107A029116}"/>
            </a:ext>
          </a:extLst>
        </xdr:cNvPr>
        <xdr:cNvSpPr txBox="1"/>
      </xdr:nvSpPr>
      <xdr:spPr>
        <a:xfrm>
          <a:off x="0" y="6019801"/>
          <a:ext cx="1838326" cy="7810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A vermeldt de indeling van de verschillende hoofdstukken (zie ook tabblad "inhoudstafel")</a:t>
          </a:r>
        </a:p>
      </xdr:txBody>
    </xdr:sp>
    <xdr:clientData/>
  </xdr:twoCellAnchor>
  <xdr:twoCellAnchor>
    <xdr:from>
      <xdr:col>0</xdr:col>
      <xdr:colOff>0</xdr:colOff>
      <xdr:row>37</xdr:row>
      <xdr:rowOff>161926</xdr:rowOff>
    </xdr:from>
    <xdr:to>
      <xdr:col>0</xdr:col>
      <xdr:colOff>1628774</xdr:colOff>
      <xdr:row>42</xdr:row>
      <xdr:rowOff>161925</xdr:rowOff>
    </xdr:to>
    <xdr:sp macro="" textlink="">
      <xdr:nvSpPr>
        <xdr:cNvPr id="8" name="Tekstvak 7">
          <a:extLst>
            <a:ext uri="{FF2B5EF4-FFF2-40B4-BE49-F238E27FC236}">
              <a16:creationId xmlns:a16="http://schemas.microsoft.com/office/drawing/2014/main" id="{CECC6628-B6E0-46D4-81BA-675D65B4D972}"/>
            </a:ext>
          </a:extLst>
        </xdr:cNvPr>
        <xdr:cNvSpPr txBox="1"/>
      </xdr:nvSpPr>
      <xdr:spPr>
        <a:xfrm>
          <a:off x="0" y="6972301"/>
          <a:ext cx="1628774" cy="90487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B vermeldt</a:t>
          </a:r>
          <a:r>
            <a:rPr lang="nl-BE" sz="1100" baseline="0"/>
            <a:t> alle auditvragen waarop men verplicht moet antwoorden in kolom G</a:t>
          </a:r>
          <a:endParaRPr lang="nl-BE" sz="1100"/>
        </a:p>
      </xdr:txBody>
    </xdr:sp>
    <xdr:clientData/>
  </xdr:twoCellAnchor>
  <xdr:twoCellAnchor>
    <xdr:from>
      <xdr:col>13</xdr:col>
      <xdr:colOff>638175</xdr:colOff>
      <xdr:row>3</xdr:row>
      <xdr:rowOff>123825</xdr:rowOff>
    </xdr:from>
    <xdr:to>
      <xdr:col>18</xdr:col>
      <xdr:colOff>628650</xdr:colOff>
      <xdr:row>13</xdr:row>
      <xdr:rowOff>28575</xdr:rowOff>
    </xdr:to>
    <xdr:sp macro="" textlink="">
      <xdr:nvSpPr>
        <xdr:cNvPr id="9" name="Tekstvak 8">
          <a:extLst>
            <a:ext uri="{FF2B5EF4-FFF2-40B4-BE49-F238E27FC236}">
              <a16:creationId xmlns:a16="http://schemas.microsoft.com/office/drawing/2014/main" id="{303C6D8E-E435-4208-B49B-1C1517C227BF}"/>
            </a:ext>
          </a:extLst>
        </xdr:cNvPr>
        <xdr:cNvSpPr txBox="1"/>
      </xdr:nvSpPr>
      <xdr:spPr>
        <a:xfrm>
          <a:off x="10077450" y="781050"/>
          <a:ext cx="3228975" cy="17145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G moet de gebruiker op elke auditvraag een antwoord invullen</a:t>
          </a:r>
          <a:r>
            <a:rPr lang="nl-BE" sz="1100" baseline="0"/>
            <a:t> </a:t>
          </a:r>
          <a:r>
            <a:rPr lang="nl-BE" sz="1100"/>
            <a:t>aan de hand van een keuzelijst.</a:t>
          </a:r>
          <a:r>
            <a:rPr lang="nl-BE" sz="1100" baseline="0"/>
            <a:t> Er zijn telkens 3 antwoorden mogelijk</a:t>
          </a:r>
        </a:p>
        <a:p>
          <a:r>
            <a:rPr lang="nl-BE" sz="1100" baseline="0"/>
            <a:t>Antwoord Ja: u voldoet aan de auditvraag of aan de stelling.</a:t>
          </a:r>
        </a:p>
        <a:p>
          <a:r>
            <a:rPr lang="nl-BE" sz="1100" baseline="0"/>
            <a:t>Antwoord Neen: u voldoet niet aan de auditvraag of stelling</a:t>
          </a:r>
        </a:p>
        <a:p>
          <a:r>
            <a:rPr lang="nl-BE" sz="1100" baseline="0"/>
            <a:t>Antwoord NVT (niet van toepassing): in uw ziekenhuis is deze activiteit niet van toepassing</a:t>
          </a:r>
          <a:endParaRPr lang="nl-BE" sz="1100"/>
        </a:p>
      </xdr:txBody>
    </xdr:sp>
    <xdr:clientData/>
  </xdr:twoCellAnchor>
  <xdr:twoCellAnchor>
    <xdr:from>
      <xdr:col>14</xdr:col>
      <xdr:colOff>9525</xdr:colOff>
      <xdr:row>19</xdr:row>
      <xdr:rowOff>9525</xdr:rowOff>
    </xdr:from>
    <xdr:to>
      <xdr:col>18</xdr:col>
      <xdr:colOff>171450</xdr:colOff>
      <xdr:row>21</xdr:row>
      <xdr:rowOff>95250</xdr:rowOff>
    </xdr:to>
    <xdr:sp macro="" textlink="">
      <xdr:nvSpPr>
        <xdr:cNvPr id="10" name="Tekstvak 9">
          <a:extLst>
            <a:ext uri="{FF2B5EF4-FFF2-40B4-BE49-F238E27FC236}">
              <a16:creationId xmlns:a16="http://schemas.microsoft.com/office/drawing/2014/main" id="{1F9FE1C7-3B76-42BF-B223-2F7BCD3C8D8F}"/>
            </a:ext>
          </a:extLst>
        </xdr:cNvPr>
        <xdr:cNvSpPr txBox="1"/>
      </xdr:nvSpPr>
      <xdr:spPr>
        <a:xfrm>
          <a:off x="10096500" y="3562350"/>
          <a:ext cx="2752725" cy="447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H laat de auditor toe om tijdens de audit opmerkingen te noteren </a:t>
          </a:r>
        </a:p>
      </xdr:txBody>
    </xdr:sp>
    <xdr:clientData/>
  </xdr:twoCellAnchor>
  <xdr:twoCellAnchor>
    <xdr:from>
      <xdr:col>19</xdr:col>
      <xdr:colOff>123826</xdr:colOff>
      <xdr:row>4</xdr:row>
      <xdr:rowOff>57149</xdr:rowOff>
    </xdr:from>
    <xdr:to>
      <xdr:col>26</xdr:col>
      <xdr:colOff>609600</xdr:colOff>
      <xdr:row>19</xdr:row>
      <xdr:rowOff>152400</xdr:rowOff>
    </xdr:to>
    <xdr:sp macro="" textlink="">
      <xdr:nvSpPr>
        <xdr:cNvPr id="11" name="Tekstvak 10">
          <a:extLst>
            <a:ext uri="{FF2B5EF4-FFF2-40B4-BE49-F238E27FC236}">
              <a16:creationId xmlns:a16="http://schemas.microsoft.com/office/drawing/2014/main" id="{9308DECA-042F-48AE-9A92-59D0ED2ED1D0}"/>
            </a:ext>
          </a:extLst>
        </xdr:cNvPr>
        <xdr:cNvSpPr txBox="1"/>
      </xdr:nvSpPr>
      <xdr:spPr>
        <a:xfrm>
          <a:off x="13449301" y="895349"/>
          <a:ext cx="5019674" cy="280987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Bovenaan bevindt zich de hoofdbarometer met daaronder 6 blokbarometers.</a:t>
          </a:r>
        </a:p>
        <a:p>
          <a:r>
            <a:rPr lang="nl-BE" sz="1100"/>
            <a:t>De hoofdbarometer geeft het eindresultaat weer van de audit.</a:t>
          </a:r>
        </a:p>
        <a:p>
          <a:r>
            <a:rPr lang="nl-BE" sz="1100"/>
            <a:t>Het</a:t>
          </a:r>
          <a:r>
            <a:rPr lang="nl-BE" sz="1100" baseline="0"/>
            <a:t> geeft het aantal punten weer dat u kreeg door ja te antwoorden. Het antwoord NVT heeft in de hoofdbarometer geen impact op de totale score en wordt dus niet meegerekend.</a:t>
          </a:r>
        </a:p>
        <a:p>
          <a:endParaRPr lang="nl-BE" sz="1100" baseline="0"/>
        </a:p>
        <a:p>
          <a:r>
            <a:rPr lang="nl-BE" sz="1100" baseline="0"/>
            <a:t>Bij de volgende 3 barometers krijgt u een zicht op het "</a:t>
          </a:r>
          <a:r>
            <a:rPr lang="nl-BE" sz="1100" u="sng" baseline="0"/>
            <a:t>percentage</a:t>
          </a:r>
          <a:r>
            <a:rPr lang="nl-BE" sz="1100" baseline="0"/>
            <a:t>" van uw antwoorden in de verschillende niveaus. In deze barometers worden de NVT antwoorden wel zichtbaar gemaakt. </a:t>
          </a:r>
        </a:p>
        <a:p>
          <a:r>
            <a:rPr lang="nl-BE" sz="1100" baseline="0"/>
            <a:t>Daaronder zijn 3 barometers waarin het "</a:t>
          </a:r>
          <a:r>
            <a:rPr lang="nl-BE" sz="1100" u="sng" baseline="0"/>
            <a:t>aantal</a:t>
          </a:r>
          <a:r>
            <a:rPr lang="nl-BE" sz="1100" baseline="0"/>
            <a:t>" antwoorden wordt weergegeven in de verschillende niveaus. In deze barometers worden de NVT antwoorden ook zichtbaar gemaakt.</a:t>
          </a:r>
        </a:p>
        <a:p>
          <a:endParaRPr lang="nl-BE" sz="1100" baseline="0"/>
        </a:p>
        <a:p>
          <a:r>
            <a:rPr lang="nl-BE" sz="1100" baseline="0"/>
            <a:t>De blokbarometers laten u toe om op zoek te gaan naar tekortkomingen en verbeterpunten. </a:t>
          </a:r>
          <a:endParaRPr lang="nl-BE" sz="1100"/>
        </a:p>
      </xdr:txBody>
    </xdr:sp>
    <xdr:clientData/>
  </xdr:twoCellAnchor>
  <xdr:twoCellAnchor editAs="oneCell">
    <xdr:from>
      <xdr:col>1</xdr:col>
      <xdr:colOff>438149</xdr:colOff>
      <xdr:row>61</xdr:row>
      <xdr:rowOff>9523</xdr:rowOff>
    </xdr:from>
    <xdr:to>
      <xdr:col>18</xdr:col>
      <xdr:colOff>161284</xdr:colOff>
      <xdr:row>66</xdr:row>
      <xdr:rowOff>95250</xdr:rowOff>
    </xdr:to>
    <xdr:pic>
      <xdr:nvPicPr>
        <xdr:cNvPr id="12" name="Afbeelding 11">
          <a:extLst>
            <a:ext uri="{FF2B5EF4-FFF2-40B4-BE49-F238E27FC236}">
              <a16:creationId xmlns:a16="http://schemas.microsoft.com/office/drawing/2014/main" id="{EE018565-63B8-4DCC-9E3C-1C02209DC7EF}"/>
            </a:ext>
          </a:extLst>
        </xdr:cNvPr>
        <xdr:cNvPicPr>
          <a:picLocks noChangeAspect="1"/>
        </xdr:cNvPicPr>
      </xdr:nvPicPr>
      <xdr:blipFill>
        <a:blip xmlns:r="http://schemas.openxmlformats.org/officeDocument/2006/relationships" r:embed="rId2"/>
        <a:stretch>
          <a:fillRect/>
        </a:stretch>
      </xdr:blipFill>
      <xdr:spPr>
        <a:xfrm>
          <a:off x="2105024" y="11163298"/>
          <a:ext cx="10734035" cy="990602"/>
        </a:xfrm>
        <a:prstGeom prst="rect">
          <a:avLst/>
        </a:prstGeom>
      </xdr:spPr>
    </xdr:pic>
    <xdr:clientData/>
  </xdr:twoCellAnchor>
  <xdr:twoCellAnchor>
    <xdr:from>
      <xdr:col>0</xdr:col>
      <xdr:colOff>0</xdr:colOff>
      <xdr:row>3</xdr:row>
      <xdr:rowOff>66675</xdr:rowOff>
    </xdr:from>
    <xdr:to>
      <xdr:col>7</xdr:col>
      <xdr:colOff>304799</xdr:colOff>
      <xdr:row>5</xdr:row>
      <xdr:rowOff>95250</xdr:rowOff>
    </xdr:to>
    <xdr:sp macro="" textlink="">
      <xdr:nvSpPr>
        <xdr:cNvPr id="13" name="Tekstvak 12">
          <a:extLst>
            <a:ext uri="{FF2B5EF4-FFF2-40B4-BE49-F238E27FC236}">
              <a16:creationId xmlns:a16="http://schemas.microsoft.com/office/drawing/2014/main" id="{4924F00E-A0AD-45B1-A621-B7F0E8CF6074}"/>
            </a:ext>
          </a:extLst>
        </xdr:cNvPr>
        <xdr:cNvSpPr txBox="1"/>
      </xdr:nvSpPr>
      <xdr:spPr>
        <a:xfrm>
          <a:off x="0" y="723900"/>
          <a:ext cx="5857874" cy="3905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"auditvragen" is beveiligd.</a:t>
          </a:r>
          <a:r>
            <a:rPr lang="nl-BE" sz="1100" baseline="0"/>
            <a:t> Enkel kolom G en kolom H zijn invulbaar door de gebruiker.</a:t>
          </a:r>
          <a:endParaRPr lang="nl-BE" sz="1100"/>
        </a:p>
      </xdr:txBody>
    </xdr:sp>
    <xdr:clientData/>
  </xdr:twoCellAnchor>
  <xdr:twoCellAnchor>
    <xdr:from>
      <xdr:col>0</xdr:col>
      <xdr:colOff>47624</xdr:colOff>
      <xdr:row>12</xdr:row>
      <xdr:rowOff>9525</xdr:rowOff>
    </xdr:from>
    <xdr:to>
      <xdr:col>7</xdr:col>
      <xdr:colOff>600074</xdr:colOff>
      <xdr:row>17</xdr:row>
      <xdr:rowOff>95250</xdr:rowOff>
    </xdr:to>
    <xdr:sp macro="" textlink="">
      <xdr:nvSpPr>
        <xdr:cNvPr id="14" name="Tekstvak 13">
          <a:extLst>
            <a:ext uri="{FF2B5EF4-FFF2-40B4-BE49-F238E27FC236}">
              <a16:creationId xmlns:a16="http://schemas.microsoft.com/office/drawing/2014/main" id="{EDB808FC-4CC2-4230-86A0-4ECC3CBDD563}"/>
            </a:ext>
          </a:extLst>
        </xdr:cNvPr>
        <xdr:cNvSpPr txBox="1"/>
      </xdr:nvSpPr>
      <xdr:spPr>
        <a:xfrm>
          <a:off x="47624" y="2295525"/>
          <a:ext cx="6105525" cy="9906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vragen worden samen gequoteerd en krijgen in verhouding extra punten.</a:t>
          </a:r>
        </a:p>
        <a:p>
          <a:r>
            <a:rPr lang="nl-BE" sz="1100"/>
            <a:t>Bijvoorbeeld de auditvragen rond de kwaliteitsopvolging. (lijn 10,11 en 12)</a:t>
          </a:r>
        </a:p>
        <a:p>
          <a:r>
            <a:rPr lang="nl-BE" sz="1100"/>
            <a:t>Deze 3 vragen zitten in niveau 3 maar leveren niet allemaal 1 punt op</a:t>
          </a:r>
          <a:r>
            <a:rPr lang="nl-BE" sz="1100" baseline="0"/>
            <a:t> omdat </a:t>
          </a:r>
          <a:r>
            <a:rPr lang="nl-BE" sz="1100" baseline="0">
              <a:solidFill>
                <a:schemeClr val="dk1"/>
              </a:solidFill>
              <a:effectLst/>
              <a:latin typeface="+mn-lt"/>
              <a:ea typeface="+mn-ea"/>
              <a:cs typeface="+mn-cs"/>
            </a:rPr>
            <a:t>een ja antwoord op de eerste twee vragen meer doorweegt dan een ja antwoord op de derde vraag.</a:t>
          </a:r>
          <a:endParaRPr lang="nl-BE" sz="1100"/>
        </a:p>
        <a:p>
          <a:r>
            <a:rPr lang="nl-BE" sz="1100"/>
            <a:t>De eerste vraag krijgt dus een extra</a:t>
          </a:r>
          <a:r>
            <a:rPr lang="nl-BE" sz="1100" baseline="0"/>
            <a:t> factor x3 mee, de tweede vraag krijgt een extra factor x2 mee.</a:t>
          </a:r>
        </a:p>
        <a:p>
          <a:r>
            <a:rPr lang="nl-BE" sz="1100" baseline="0"/>
            <a:t> </a:t>
          </a:r>
          <a:endParaRPr lang="nl-BE" sz="1100"/>
        </a:p>
      </xdr:txBody>
    </xdr:sp>
    <xdr:clientData/>
  </xdr:twoCellAnchor>
  <xdr:twoCellAnchor>
    <xdr:from>
      <xdr:col>0</xdr:col>
      <xdr:colOff>0</xdr:colOff>
      <xdr:row>18</xdr:row>
      <xdr:rowOff>1</xdr:rowOff>
    </xdr:from>
    <xdr:to>
      <xdr:col>9</xdr:col>
      <xdr:colOff>476250</xdr:colOff>
      <xdr:row>22</xdr:row>
      <xdr:rowOff>76200</xdr:rowOff>
    </xdr:to>
    <xdr:sp macro="" textlink="">
      <xdr:nvSpPr>
        <xdr:cNvPr id="15" name="Tekstvak 14">
          <a:extLst>
            <a:ext uri="{FF2B5EF4-FFF2-40B4-BE49-F238E27FC236}">
              <a16:creationId xmlns:a16="http://schemas.microsoft.com/office/drawing/2014/main" id="{5C0CBA80-B0C2-4615-83C6-C77E8828A355}"/>
            </a:ext>
          </a:extLst>
        </xdr:cNvPr>
        <xdr:cNvSpPr txBox="1"/>
      </xdr:nvSpPr>
      <xdr:spPr>
        <a:xfrm>
          <a:off x="0" y="3371851"/>
          <a:ext cx="7324725" cy="80009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antwoorden horen samen en</a:t>
          </a:r>
          <a:r>
            <a:rPr lang="nl-BE" sz="1100" baseline="0"/>
            <a:t> worden ook samen gequoteerd. In kolom H krijgt de gebruiker dan de melding dat men slechts éénmaal ja of neen mag antwoorden op deze serie van vragen en dat de andere vragen verplicht met NVT moeten beantwoord worden. Ook hier is er rekening gehouden met een multiplicator. (zie voorbeeld onderaan lijn 8,9 en 10) Een "ja"antwoord voor lijn 10 zal de meeste punten opleveren.</a:t>
          </a:r>
        </a:p>
        <a:p>
          <a:endParaRPr lang="nl-BE" sz="1100" baseline="0"/>
        </a:p>
      </xdr:txBody>
    </xdr:sp>
    <xdr:clientData/>
  </xdr:twoCellAnchor>
  <xdr:twoCellAnchor>
    <xdr:from>
      <xdr:col>0</xdr:col>
      <xdr:colOff>9526</xdr:colOff>
      <xdr:row>43</xdr:row>
      <xdr:rowOff>85725</xdr:rowOff>
    </xdr:from>
    <xdr:to>
      <xdr:col>0</xdr:col>
      <xdr:colOff>1552576</xdr:colOff>
      <xdr:row>55</xdr:row>
      <xdr:rowOff>57150</xdr:rowOff>
    </xdr:to>
    <xdr:sp macro="" textlink="">
      <xdr:nvSpPr>
        <xdr:cNvPr id="16" name="Tekstvak 15">
          <a:extLst>
            <a:ext uri="{FF2B5EF4-FFF2-40B4-BE49-F238E27FC236}">
              <a16:creationId xmlns:a16="http://schemas.microsoft.com/office/drawing/2014/main" id="{F6A08ED2-BF28-486F-8AB6-662701083B01}"/>
            </a:ext>
          </a:extLst>
        </xdr:cNvPr>
        <xdr:cNvSpPr txBox="1"/>
      </xdr:nvSpPr>
      <xdr:spPr>
        <a:xfrm>
          <a:off x="9526" y="7981950"/>
          <a:ext cx="1543050" cy="2143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"rapport"</a:t>
          </a:r>
          <a:r>
            <a:rPr lang="nl-BE" sz="1100" baseline="0"/>
            <a:t> geeft een </a:t>
          </a:r>
          <a:r>
            <a:rPr lang="nl-BE" sz="1100"/>
            <a:t>automatisch overzicht van de punten en de barometers. De auditor</a:t>
          </a:r>
          <a:r>
            <a:rPr lang="nl-BE" sz="1100" baseline="0"/>
            <a:t> kan de  tekortkomingen en verbeterpunten invullen.</a:t>
          </a:r>
        </a:p>
        <a:p>
          <a:r>
            <a:rPr lang="nl-BE" sz="1100" baseline="0"/>
            <a:t>Dit rapport kan indien nodig door de gebruiker afgeprint worden.</a:t>
          </a:r>
        </a:p>
      </xdr:txBody>
    </xdr:sp>
    <xdr:clientData/>
  </xdr:twoCellAnchor>
  <xdr:twoCellAnchor>
    <xdr:from>
      <xdr:col>0</xdr:col>
      <xdr:colOff>0</xdr:colOff>
      <xdr:row>55</xdr:row>
      <xdr:rowOff>123825</xdr:rowOff>
    </xdr:from>
    <xdr:to>
      <xdr:col>1</xdr:col>
      <xdr:colOff>19050</xdr:colOff>
      <xdr:row>68</xdr:row>
      <xdr:rowOff>152400</xdr:rowOff>
    </xdr:to>
    <xdr:sp macro="" textlink="">
      <xdr:nvSpPr>
        <xdr:cNvPr id="17" name="Tekstvak 16">
          <a:extLst>
            <a:ext uri="{FF2B5EF4-FFF2-40B4-BE49-F238E27FC236}">
              <a16:creationId xmlns:a16="http://schemas.microsoft.com/office/drawing/2014/main" id="{294D3FE2-7A58-4FE0-AC8F-5D629413BCB3}"/>
            </a:ext>
          </a:extLst>
        </xdr:cNvPr>
        <xdr:cNvSpPr txBox="1"/>
      </xdr:nvSpPr>
      <xdr:spPr>
        <a:xfrm>
          <a:off x="0" y="10191750"/>
          <a:ext cx="1685925" cy="2381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baseline="0">
              <a:solidFill>
                <a:schemeClr val="dk1"/>
              </a:solidFill>
              <a:effectLst/>
              <a:latin typeface="+mn-lt"/>
              <a:ea typeface="+mn-ea"/>
              <a:cs typeface="+mn-cs"/>
            </a:rPr>
            <a:t>In het tabblad "actiepunten auditee" </a:t>
          </a:r>
          <a:endParaRPr lang="nl-BE">
            <a:effectLst/>
          </a:endParaRPr>
        </a:p>
        <a:p>
          <a:r>
            <a:rPr lang="nl-BE" sz="1100" baseline="0">
              <a:solidFill>
                <a:schemeClr val="dk1"/>
              </a:solidFill>
              <a:effectLst/>
              <a:latin typeface="+mn-lt"/>
              <a:ea typeface="+mn-ea"/>
              <a:cs typeface="+mn-cs"/>
            </a:rPr>
            <a:t>kan de geauditeerde de actiepunten noteren en opvolgen. Voor elk actiepunt vult de gebruiker een aparte template in. </a:t>
          </a:r>
          <a:r>
            <a:rPr lang="nl-BE" sz="1100">
              <a:solidFill>
                <a:schemeClr val="dk1"/>
              </a:solidFill>
              <a:effectLst/>
              <a:latin typeface="+mn-lt"/>
              <a:ea typeface="+mn-ea"/>
              <a:cs typeface="+mn-cs"/>
            </a:rPr>
            <a:t>Bij de volgende audit kunnen deze ingevulde templates gebruikt worden op de kwaliteitsopvolging te checken.</a:t>
          </a:r>
          <a:endParaRPr lang="nl-BE">
            <a:effectLst/>
          </a:endParaRPr>
        </a:p>
        <a:p>
          <a:endParaRPr lang="nl-BE" sz="1100"/>
        </a:p>
      </xdr:txBody>
    </xdr:sp>
    <xdr:clientData/>
  </xdr:twoCellAnchor>
  <xdr:twoCellAnchor>
    <xdr:from>
      <xdr:col>14</xdr:col>
      <xdr:colOff>28575</xdr:colOff>
      <xdr:row>14</xdr:row>
      <xdr:rowOff>9525</xdr:rowOff>
    </xdr:from>
    <xdr:to>
      <xdr:col>18</xdr:col>
      <xdr:colOff>361950</xdr:colOff>
      <xdr:row>18</xdr:row>
      <xdr:rowOff>133350</xdr:rowOff>
    </xdr:to>
    <xdr:sp macro="" textlink="">
      <xdr:nvSpPr>
        <xdr:cNvPr id="18" name="Tekstvak 17">
          <a:extLst>
            <a:ext uri="{FF2B5EF4-FFF2-40B4-BE49-F238E27FC236}">
              <a16:creationId xmlns:a16="http://schemas.microsoft.com/office/drawing/2014/main" id="{5AA98CF5-F506-482D-A97A-4604A4C003F0}"/>
            </a:ext>
          </a:extLst>
        </xdr:cNvPr>
        <xdr:cNvSpPr txBox="1"/>
      </xdr:nvSpPr>
      <xdr:spPr>
        <a:xfrm>
          <a:off x="10115550" y="2657475"/>
          <a:ext cx="2924175" cy="8477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Aan het begin van elk hoofdstuk is er in de kolom G een progressiemeter te zien. Het geeft u een idee hoeveel vragen u nog moet beantwoorden voor dit hoofdstuk.</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xdr:col>
      <xdr:colOff>11906</xdr:colOff>
      <xdr:row>39</xdr:row>
      <xdr:rowOff>65100</xdr:rowOff>
    </xdr:to>
    <xdr:pic>
      <xdr:nvPicPr>
        <xdr:cNvPr id="2" name="Afbeelding 1">
          <a:extLst>
            <a:ext uri="{FF2B5EF4-FFF2-40B4-BE49-F238E27FC236}">
              <a16:creationId xmlns:a16="http://schemas.microsoft.com/office/drawing/2014/main" id="{8E8103CD-0858-D9B2-D584-F4371F6C2A98}"/>
            </a:ext>
          </a:extLst>
        </xdr:cNvPr>
        <xdr:cNvPicPr>
          <a:picLocks noChangeAspect="1"/>
        </xdr:cNvPicPr>
      </xdr:nvPicPr>
      <xdr:blipFill>
        <a:blip xmlns:r="http://schemas.openxmlformats.org/officeDocument/2006/relationships" r:embed="rId1"/>
        <a:stretch>
          <a:fillRect/>
        </a:stretch>
      </xdr:blipFill>
      <xdr:spPr>
        <a:xfrm>
          <a:off x="0" y="261937"/>
          <a:ext cx="6465094" cy="68516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600075</xdr:colOff>
      <xdr:row>64</xdr:row>
      <xdr:rowOff>176213</xdr:rowOff>
    </xdr:to>
    <xdr:pic>
      <xdr:nvPicPr>
        <xdr:cNvPr id="2" name="Afbeelding 1">
          <a:extLst>
            <a:ext uri="{FF2B5EF4-FFF2-40B4-BE49-F238E27FC236}">
              <a16:creationId xmlns:a16="http://schemas.microsoft.com/office/drawing/2014/main" id="{E003CE47-677A-ABFA-7806-F1A67FDFF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372475" cy="1175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165267</xdr:colOff>
      <xdr:row>1</xdr:row>
      <xdr:rowOff>31669</xdr:rowOff>
    </xdr:from>
    <xdr:to>
      <xdr:col>24</xdr:col>
      <xdr:colOff>207509</xdr:colOff>
      <xdr:row>56</xdr:row>
      <xdr:rowOff>0</xdr:rowOff>
    </xdr:to>
    <xdr:grpSp>
      <xdr:nvGrpSpPr>
        <xdr:cNvPr id="3" name="Group 2">
          <a:extLst>
            <a:ext uri="{FF2B5EF4-FFF2-40B4-BE49-F238E27FC236}">
              <a16:creationId xmlns:a16="http://schemas.microsoft.com/office/drawing/2014/main" id="{AC827420-F294-43AD-83F5-2DC2975CFA52}"/>
            </a:ext>
          </a:extLst>
        </xdr:cNvPr>
        <xdr:cNvGrpSpPr/>
      </xdr:nvGrpSpPr>
      <xdr:grpSpPr>
        <a:xfrm>
          <a:off x="23645045" y="233913"/>
          <a:ext cx="8197208" cy="19370625"/>
          <a:chOff x="13862082" y="1143000"/>
          <a:chExt cx="8652721" cy="8814473"/>
        </a:xfrm>
      </xdr:grpSpPr>
      <xdr:graphicFrame macro="">
        <xdr:nvGraphicFramePr>
          <xdr:cNvPr id="11" name="Chart 10">
            <a:extLst>
              <a:ext uri="{FF2B5EF4-FFF2-40B4-BE49-F238E27FC236}">
                <a16:creationId xmlns:a16="http://schemas.microsoft.com/office/drawing/2014/main" id="{FF8C7437-8799-47E4-8979-81AE4EDA3387}"/>
              </a:ext>
            </a:extLst>
          </xdr:cNvPr>
          <xdr:cNvGraphicFramePr>
            <a:graphicFrameLocks/>
          </xdr:cNvGraphicFramePr>
        </xdr:nvGraphicFramePr>
        <xdr:xfrm>
          <a:off x="13872881" y="1143000"/>
          <a:ext cx="8641922" cy="692345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2" name="Chart 11">
            <a:extLst>
              <a:ext uri="{FF2B5EF4-FFF2-40B4-BE49-F238E27FC236}">
                <a16:creationId xmlns:a16="http://schemas.microsoft.com/office/drawing/2014/main" id="{25278F4E-5726-4B5E-9449-76CCF0D252BD}"/>
              </a:ext>
            </a:extLst>
          </xdr:cNvPr>
          <xdr:cNvGraphicFramePr>
            <a:graphicFrameLocks/>
          </xdr:cNvGraphicFramePr>
        </xdr:nvGraphicFramePr>
        <xdr:xfrm>
          <a:off x="13866565" y="7797473"/>
          <a:ext cx="2880000" cy="2160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 name="Chart 12">
            <a:extLst>
              <a:ext uri="{FF2B5EF4-FFF2-40B4-BE49-F238E27FC236}">
                <a16:creationId xmlns:a16="http://schemas.microsoft.com/office/drawing/2014/main" id="{4308B4CC-6C90-4A9F-99F0-EAF224E0A896}"/>
              </a:ext>
            </a:extLst>
          </xdr:cNvPr>
          <xdr:cNvGraphicFramePr>
            <a:graphicFrameLocks/>
          </xdr:cNvGraphicFramePr>
        </xdr:nvGraphicFramePr>
        <xdr:xfrm>
          <a:off x="16745230" y="7797473"/>
          <a:ext cx="2880000" cy="216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4" name="Chart 13">
            <a:extLst>
              <a:ext uri="{FF2B5EF4-FFF2-40B4-BE49-F238E27FC236}">
                <a16:creationId xmlns:a16="http://schemas.microsoft.com/office/drawing/2014/main" id="{5B449289-8B48-4C2A-B95D-1A498306B813}"/>
              </a:ext>
            </a:extLst>
          </xdr:cNvPr>
          <xdr:cNvGraphicFramePr>
            <a:graphicFrameLocks/>
          </xdr:cNvGraphicFramePr>
        </xdr:nvGraphicFramePr>
        <xdr:xfrm>
          <a:off x="19621741" y="7796034"/>
          <a:ext cx="2880000" cy="216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538CC7FD-8E6B-4554-A736-2653B5EAB144}"/>
              </a:ext>
            </a:extLst>
          </xdr:cNvPr>
          <xdr:cNvGraphicFramePr>
            <a:graphicFrameLocks/>
          </xdr:cNvGraphicFramePr>
        </xdr:nvGraphicFramePr>
        <xdr:xfrm>
          <a:off x="13866564" y="5283848"/>
          <a:ext cx="2886723" cy="216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6B21AF99-FAC3-4531-B847-CFA9C13D8543}"/>
              </a:ext>
            </a:extLst>
          </xdr:cNvPr>
          <xdr:cNvGraphicFramePr>
            <a:graphicFrameLocks/>
          </xdr:cNvGraphicFramePr>
        </xdr:nvGraphicFramePr>
        <xdr:xfrm>
          <a:off x="16751952" y="5283848"/>
          <a:ext cx="2880000" cy="216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74E0BCA9-F2FC-4308-9CB2-B63A61554139}"/>
              </a:ext>
            </a:extLst>
          </xdr:cNvPr>
          <xdr:cNvGraphicFramePr>
            <a:graphicFrameLocks/>
          </xdr:cNvGraphicFramePr>
        </xdr:nvGraphicFramePr>
        <xdr:xfrm>
          <a:off x="19628463" y="5282411"/>
          <a:ext cx="2880000" cy="21600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 name="Rectangle 1">
            <a:extLst>
              <a:ext uri="{FF2B5EF4-FFF2-40B4-BE49-F238E27FC236}">
                <a16:creationId xmlns:a16="http://schemas.microsoft.com/office/drawing/2014/main" id="{C7E78C20-B5B8-4508-B867-30827453AD52}"/>
              </a:ext>
            </a:extLst>
          </xdr:cNvPr>
          <xdr:cNvSpPr/>
        </xdr:nvSpPr>
        <xdr:spPr>
          <a:xfrm>
            <a:off x="13866565" y="7433584"/>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sp macro="" textlink="">
        <xdr:nvSpPr>
          <xdr:cNvPr id="10" name="Rectangle 9">
            <a:extLst>
              <a:ext uri="{FF2B5EF4-FFF2-40B4-BE49-F238E27FC236}">
                <a16:creationId xmlns:a16="http://schemas.microsoft.com/office/drawing/2014/main" id="{A5134064-AA36-49E7-94C5-096A91602F69}"/>
              </a:ext>
            </a:extLst>
          </xdr:cNvPr>
          <xdr:cNvSpPr/>
        </xdr:nvSpPr>
        <xdr:spPr>
          <a:xfrm>
            <a:off x="13862082" y="4919961"/>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1129427</xdr:colOff>
      <xdr:row>67</xdr:row>
      <xdr:rowOff>28576</xdr:rowOff>
    </xdr:from>
    <xdr:to>
      <xdr:col>2</xdr:col>
      <xdr:colOff>193192</xdr:colOff>
      <xdr:row>92</xdr:row>
      <xdr:rowOff>85726</xdr:rowOff>
    </xdr:to>
    <xdr:grpSp>
      <xdr:nvGrpSpPr>
        <xdr:cNvPr id="3" name="Group 2">
          <a:extLst>
            <a:ext uri="{FF2B5EF4-FFF2-40B4-BE49-F238E27FC236}">
              <a16:creationId xmlns:a16="http://schemas.microsoft.com/office/drawing/2014/main" id="{6D69EE85-79D4-46DE-A2B0-34BBECCD89B2}"/>
            </a:ext>
          </a:extLst>
        </xdr:cNvPr>
        <xdr:cNvGrpSpPr/>
      </xdr:nvGrpSpPr>
      <xdr:grpSpPr>
        <a:xfrm>
          <a:off x="1129427" y="15683595"/>
          <a:ext cx="5350265" cy="4989738"/>
          <a:chOff x="14396175" y="1400175"/>
          <a:chExt cx="3243563" cy="3901397"/>
        </a:xfrm>
      </xdr:grpSpPr>
      <xdr:graphicFrame macro="">
        <xdr:nvGraphicFramePr>
          <xdr:cNvPr id="8" name="Chart 7">
            <a:extLst>
              <a:ext uri="{FF2B5EF4-FFF2-40B4-BE49-F238E27FC236}">
                <a16:creationId xmlns:a16="http://schemas.microsoft.com/office/drawing/2014/main" id="{9AFCCCC3-BF57-45B5-BDDA-7366E72877DC}"/>
              </a:ext>
            </a:extLst>
          </xdr:cNvPr>
          <xdr:cNvGraphicFramePr>
            <a:graphicFrameLocks/>
          </xdr:cNvGraphicFramePr>
        </xdr:nvGraphicFramePr>
        <xdr:xfrm>
          <a:off x="14396175" y="1400175"/>
          <a:ext cx="3240000" cy="275062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9" name="Chart 8">
            <a:extLst>
              <a:ext uri="{FF2B5EF4-FFF2-40B4-BE49-F238E27FC236}">
                <a16:creationId xmlns:a16="http://schemas.microsoft.com/office/drawing/2014/main" id="{3B21A5FB-5AA7-4EFA-8375-6A642F8F07E0}"/>
              </a:ext>
            </a:extLst>
          </xdr:cNvPr>
          <xdr:cNvGraphicFramePr>
            <a:graphicFrameLocks/>
          </xdr:cNvGraphicFramePr>
        </xdr:nvGraphicFramePr>
        <xdr:xfrm>
          <a:off x="14397641" y="2962270"/>
          <a:ext cx="1080000" cy="106082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Chart 9">
            <a:extLst>
              <a:ext uri="{FF2B5EF4-FFF2-40B4-BE49-F238E27FC236}">
                <a16:creationId xmlns:a16="http://schemas.microsoft.com/office/drawing/2014/main" id="{BB8B77B9-FD2F-4697-894F-2A2292D23757}"/>
              </a:ext>
            </a:extLst>
          </xdr:cNvPr>
          <xdr:cNvGraphicFramePr>
            <a:graphicFrameLocks/>
          </xdr:cNvGraphicFramePr>
        </xdr:nvGraphicFramePr>
        <xdr:xfrm>
          <a:off x="15473259" y="2964572"/>
          <a:ext cx="1080000" cy="106082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1" name="Chart 10">
            <a:extLst>
              <a:ext uri="{FF2B5EF4-FFF2-40B4-BE49-F238E27FC236}">
                <a16:creationId xmlns:a16="http://schemas.microsoft.com/office/drawing/2014/main" id="{08FC394D-8447-450B-AF78-C66BDB93D1D1}"/>
              </a:ext>
            </a:extLst>
          </xdr:cNvPr>
          <xdr:cNvGraphicFramePr>
            <a:graphicFrameLocks/>
          </xdr:cNvGraphicFramePr>
        </xdr:nvGraphicFramePr>
        <xdr:xfrm>
          <a:off x="16553099" y="2963095"/>
          <a:ext cx="1080000" cy="1060823"/>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2" name="Chart 11">
            <a:extLst>
              <a:ext uri="{FF2B5EF4-FFF2-40B4-BE49-F238E27FC236}">
                <a16:creationId xmlns:a16="http://schemas.microsoft.com/office/drawing/2014/main" id="{F395531F-BDF3-4F44-9818-88DA6B8DEB18}"/>
              </a:ext>
            </a:extLst>
          </xdr:cNvPr>
          <xdr:cNvGraphicFramePr>
            <a:graphicFrameLocks/>
          </xdr:cNvGraphicFramePr>
        </xdr:nvGraphicFramePr>
        <xdr:xfrm>
          <a:off x="14401899" y="4022823"/>
          <a:ext cx="1080000" cy="106082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5" name="Rectangle 14">
            <a:extLst>
              <a:ext uri="{FF2B5EF4-FFF2-40B4-BE49-F238E27FC236}">
                <a16:creationId xmlns:a16="http://schemas.microsoft.com/office/drawing/2014/main" id="{50ACBA08-4E65-4D37-AF7F-56039F5B4483}"/>
              </a:ext>
            </a:extLst>
          </xdr:cNvPr>
          <xdr:cNvSpPr/>
        </xdr:nvSpPr>
        <xdr:spPr>
          <a:xfrm>
            <a:off x="14396175" y="2810567"/>
            <a:ext cx="3240000" cy="154372"/>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of</a:t>
            </a:r>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answers</a:t>
            </a:r>
          </a:p>
        </xdr:txBody>
      </xdr:sp>
      <xdr:graphicFrame macro="">
        <xdr:nvGraphicFramePr>
          <xdr:cNvPr id="21" name="Chart 20">
            <a:extLst>
              <a:ext uri="{FF2B5EF4-FFF2-40B4-BE49-F238E27FC236}">
                <a16:creationId xmlns:a16="http://schemas.microsoft.com/office/drawing/2014/main" id="{BB753476-D5BD-4676-B92C-CF3D746C9A68}"/>
              </a:ext>
            </a:extLst>
          </xdr:cNvPr>
          <xdr:cNvGraphicFramePr>
            <a:graphicFrameLocks/>
          </xdr:cNvGraphicFramePr>
        </xdr:nvGraphicFramePr>
        <xdr:xfrm>
          <a:off x="15479634" y="4021725"/>
          <a:ext cx="1080000" cy="1060823"/>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2" name="Chart 21">
            <a:extLst>
              <a:ext uri="{FF2B5EF4-FFF2-40B4-BE49-F238E27FC236}">
                <a16:creationId xmlns:a16="http://schemas.microsoft.com/office/drawing/2014/main" id="{EAF7FA9E-8525-4AE9-9A2A-3740659E3967}"/>
              </a:ext>
            </a:extLst>
          </xdr:cNvPr>
          <xdr:cNvGraphicFramePr>
            <a:graphicFrameLocks/>
          </xdr:cNvGraphicFramePr>
        </xdr:nvGraphicFramePr>
        <xdr:xfrm>
          <a:off x="16558341" y="4021724"/>
          <a:ext cx="1080000" cy="106082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8" name="Rectangle 17">
            <a:extLst>
              <a:ext uri="{FF2B5EF4-FFF2-40B4-BE49-F238E27FC236}">
                <a16:creationId xmlns:a16="http://schemas.microsoft.com/office/drawing/2014/main" id="{AAF52652-0FF2-4758-AFBC-7236F8D0B3EC}"/>
              </a:ext>
            </a:extLst>
          </xdr:cNvPr>
          <xdr:cNvSpPr/>
        </xdr:nvSpPr>
        <xdr:spPr>
          <a:xfrm>
            <a:off x="14399738" y="5092097"/>
            <a:ext cx="3240000" cy="209475"/>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0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Ja	Nee	NVT</a:t>
            </a:r>
            <a:endParaRPr lang="fr-BE" sz="10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endParaRPr>
          </a:p>
        </xdr:txBody>
      </xdr:sp>
      <xdr:sp macro="" textlink="">
        <xdr:nvSpPr>
          <xdr:cNvPr id="2" name="Rectangle 1">
            <a:extLst>
              <a:ext uri="{FF2B5EF4-FFF2-40B4-BE49-F238E27FC236}">
                <a16:creationId xmlns:a16="http://schemas.microsoft.com/office/drawing/2014/main" id="{BB1172D7-75FA-47E6-B744-ED2AFA892840}"/>
              </a:ext>
            </a:extLst>
          </xdr:cNvPr>
          <xdr:cNvSpPr/>
        </xdr:nvSpPr>
        <xdr:spPr>
          <a:xfrm>
            <a:off x="15788092" y="5159540"/>
            <a:ext cx="72000" cy="720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9" name="Rectangle 18">
            <a:extLst>
              <a:ext uri="{FF2B5EF4-FFF2-40B4-BE49-F238E27FC236}">
                <a16:creationId xmlns:a16="http://schemas.microsoft.com/office/drawing/2014/main" id="{B1701FC9-8D68-4BF5-AD80-4750F534CF54}"/>
              </a:ext>
            </a:extLst>
          </xdr:cNvPr>
          <xdr:cNvSpPr/>
        </xdr:nvSpPr>
        <xdr:spPr>
          <a:xfrm>
            <a:off x="15179943" y="5159557"/>
            <a:ext cx="72000" cy="720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20" name="Rectangle 19">
            <a:extLst>
              <a:ext uri="{FF2B5EF4-FFF2-40B4-BE49-F238E27FC236}">
                <a16:creationId xmlns:a16="http://schemas.microsoft.com/office/drawing/2014/main" id="{01629013-6911-467B-9B04-87D5F69097F6}"/>
              </a:ext>
            </a:extLst>
          </xdr:cNvPr>
          <xdr:cNvSpPr/>
        </xdr:nvSpPr>
        <xdr:spPr>
          <a:xfrm>
            <a:off x="16411668" y="5164198"/>
            <a:ext cx="72000" cy="72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grpSp>
    <xdr:clientData/>
  </xdr:twoCellAnchor>
  <xdr:twoCellAnchor editAs="oneCell">
    <xdr:from>
      <xdr:col>2</xdr:col>
      <xdr:colOff>123825</xdr:colOff>
      <xdr:row>2</xdr:row>
      <xdr:rowOff>0</xdr:rowOff>
    </xdr:from>
    <xdr:to>
      <xdr:col>3</xdr:col>
      <xdr:colOff>630576</xdr:colOff>
      <xdr:row>5</xdr:row>
      <xdr:rowOff>141064</xdr:rowOff>
    </xdr:to>
    <xdr:pic>
      <xdr:nvPicPr>
        <xdr:cNvPr id="17" name="Afbeelding 4">
          <a:extLst>
            <a:ext uri="{FF2B5EF4-FFF2-40B4-BE49-F238E27FC236}">
              <a16:creationId xmlns:a16="http://schemas.microsoft.com/office/drawing/2014/main" id="{25D461C3-D18D-4C6F-AD0D-7EFCC886E6A9}"/>
            </a:ext>
          </a:extLst>
        </xdr:cNvPr>
        <xdr:cNvPicPr>
          <a:picLocks noChangeAspect="1"/>
        </xdr:cNvPicPr>
      </xdr:nvPicPr>
      <xdr:blipFill>
        <a:blip xmlns:r="http://schemas.openxmlformats.org/officeDocument/2006/relationships" r:embed="rId8"/>
        <a:stretch>
          <a:fillRect/>
        </a:stretch>
      </xdr:blipFill>
      <xdr:spPr>
        <a:xfrm>
          <a:off x="5991225" y="447675"/>
          <a:ext cx="1349714" cy="764952"/>
        </a:xfrm>
        <a:prstGeom prst="rect">
          <a:avLst/>
        </a:prstGeom>
      </xdr:spPr>
    </xdr:pic>
    <xdr:clientData/>
  </xdr:twoCellAnchor>
  <xdr:twoCellAnchor editAs="oneCell">
    <xdr:from>
      <xdr:col>2</xdr:col>
      <xdr:colOff>255815</xdr:colOff>
      <xdr:row>67</xdr:row>
      <xdr:rowOff>89807</xdr:rowOff>
    </xdr:from>
    <xdr:to>
      <xdr:col>3</xdr:col>
      <xdr:colOff>762566</xdr:colOff>
      <xdr:row>71</xdr:row>
      <xdr:rowOff>21322</xdr:rowOff>
    </xdr:to>
    <xdr:pic>
      <xdr:nvPicPr>
        <xdr:cNvPr id="23" name="Afbeelding 4">
          <a:extLst>
            <a:ext uri="{FF2B5EF4-FFF2-40B4-BE49-F238E27FC236}">
              <a16:creationId xmlns:a16="http://schemas.microsoft.com/office/drawing/2014/main" id="{CCA5714F-0A6D-4855-BBDD-E9A75285E679}"/>
            </a:ext>
          </a:extLst>
        </xdr:cNvPr>
        <xdr:cNvPicPr>
          <a:picLocks noChangeAspect="1"/>
        </xdr:cNvPicPr>
      </xdr:nvPicPr>
      <xdr:blipFill>
        <a:blip xmlns:r="http://schemas.openxmlformats.org/officeDocument/2006/relationships" r:embed="rId8"/>
        <a:stretch>
          <a:fillRect/>
        </a:stretch>
      </xdr:blipFill>
      <xdr:spPr>
        <a:xfrm>
          <a:off x="6120494" y="14635843"/>
          <a:ext cx="1345631" cy="74318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05AD-F5C2-4EC1-BABA-4C23BDC1A880}">
  <dimension ref="A1"/>
  <sheetViews>
    <sheetView workbookViewId="0">
      <selection activeCell="O20" sqref="O20"/>
    </sheetView>
  </sheetViews>
  <sheetFormatPr defaultRowHeight="14.25" x14ac:dyDescent="0.4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A08E-F474-4299-B3A0-938292E0731E}">
  <dimension ref="A2:I2"/>
  <sheetViews>
    <sheetView workbookViewId="0">
      <selection activeCell="I9" sqref="I9"/>
    </sheetView>
  </sheetViews>
  <sheetFormatPr defaultRowHeight="14.25" x14ac:dyDescent="0.45"/>
  <cols>
    <col min="1" max="1" width="23.33203125" customWidth="1"/>
  </cols>
  <sheetData>
    <row r="2" spans="1:9" ht="23.25" x14ac:dyDescent="0.7">
      <c r="A2" s="156" t="s">
        <v>133</v>
      </c>
      <c r="B2" s="156"/>
      <c r="C2" s="156"/>
      <c r="D2" s="156"/>
      <c r="E2" s="156"/>
      <c r="F2" s="156"/>
      <c r="G2" s="156"/>
      <c r="H2" s="156"/>
      <c r="I2" s="156"/>
    </row>
  </sheetData>
  <sheetProtection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CE4F-1CD1-4A8C-936F-05DAA875B33A}">
  <dimension ref="A1:A12"/>
  <sheetViews>
    <sheetView workbookViewId="0">
      <selection activeCell="M11" sqref="M11"/>
    </sheetView>
  </sheetViews>
  <sheetFormatPr defaultRowHeight="14.25" x14ac:dyDescent="0.45"/>
  <cols>
    <col min="1" max="1" width="75.265625" customWidth="1"/>
  </cols>
  <sheetData>
    <row r="1" spans="1:1" ht="21" x14ac:dyDescent="0.65">
      <c r="A1" s="154" t="s">
        <v>132</v>
      </c>
    </row>
    <row r="2" spans="1:1" x14ac:dyDescent="0.45">
      <c r="A2" s="119" t="s">
        <v>1101</v>
      </c>
    </row>
    <row r="3" spans="1:1" x14ac:dyDescent="0.45">
      <c r="A3" s="155" t="s">
        <v>1102</v>
      </c>
    </row>
    <row r="4" spans="1:1" x14ac:dyDescent="0.45">
      <c r="A4" s="155" t="s">
        <v>1103</v>
      </c>
    </row>
    <row r="5" spans="1:1" x14ac:dyDescent="0.45">
      <c r="A5" s="155" t="s">
        <v>1104</v>
      </c>
    </row>
    <row r="6" spans="1:1" x14ac:dyDescent="0.45">
      <c r="A6" s="155" t="s">
        <v>1105</v>
      </c>
    </row>
    <row r="7" spans="1:1" x14ac:dyDescent="0.45">
      <c r="A7" s="155" t="s">
        <v>1108</v>
      </c>
    </row>
    <row r="8" spans="1:1" x14ac:dyDescent="0.45">
      <c r="A8" s="155" t="s">
        <v>1109</v>
      </c>
    </row>
    <row r="9" spans="1:1" x14ac:dyDescent="0.45">
      <c r="A9" s="155" t="s">
        <v>1111</v>
      </c>
    </row>
    <row r="10" spans="1:1" x14ac:dyDescent="0.45">
      <c r="A10" s="155" t="s">
        <v>1110</v>
      </c>
    </row>
    <row r="11" spans="1:1" x14ac:dyDescent="0.45">
      <c r="A11" s="155" t="s">
        <v>1106</v>
      </c>
    </row>
    <row r="12" spans="1:1" x14ac:dyDescent="0.45">
      <c r="A12" s="155" t="s">
        <v>1107</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7A5FF-E0B2-46B1-9C66-A0976B049D6E}">
  <dimension ref="A1"/>
  <sheetViews>
    <sheetView zoomScale="80" zoomScaleNormal="80" workbookViewId="0">
      <selection activeCell="C25" sqref="C25"/>
    </sheetView>
  </sheetViews>
  <sheetFormatPr defaultRowHeight="14.25" x14ac:dyDescent="0.45"/>
  <cols>
    <col min="1" max="1" width="90.19921875" customWidth="1"/>
  </cols>
  <sheetData>
    <row r="1" spans="1:1" ht="21" x14ac:dyDescent="0.65">
      <c r="A1" s="71" t="s">
        <v>1112</v>
      </c>
    </row>
  </sheetData>
  <sheetProtection sheet="1" objects="1" scenarios="1"/>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E9937-F695-47EB-97BD-0018C2E7C04B}">
  <dimension ref="A1"/>
  <sheetViews>
    <sheetView tabSelected="1" workbookViewId="0">
      <selection activeCell="N22" sqref="N22"/>
    </sheetView>
  </sheetViews>
  <sheetFormatPr defaultRowHeight="14.25" x14ac:dyDescent="0.45"/>
  <sheetData/>
  <sheetProtection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FF67-BE29-48DE-B946-454CA4D5E1B0}">
  <sheetPr>
    <pageSetUpPr fitToPage="1"/>
  </sheetPr>
  <dimension ref="A1:WVQ1771"/>
  <sheetViews>
    <sheetView showGridLines="0" showRuler="0" topLeftCell="C1" zoomScale="73" zoomScaleNormal="73" zoomScaleSheetLayoutView="10" zoomScalePageLayoutView="25" workbookViewId="0">
      <selection activeCell="D25" sqref="D25:E25"/>
    </sheetView>
  </sheetViews>
  <sheetFormatPr defaultColWidth="0" defaultRowHeight="15.75" zeroHeight="1" outlineLevelRow="1" outlineLevelCol="1" x14ac:dyDescent="0.55000000000000004"/>
  <cols>
    <col min="1" max="1" width="17.1328125" style="86" bestFit="1" customWidth="1"/>
    <col min="2" max="2" width="100" style="87" customWidth="1"/>
    <col min="3" max="3" width="24.1328125" style="88" customWidth="1"/>
    <col min="4" max="4" width="23.6640625" style="87" customWidth="1" outlineLevel="1"/>
    <col min="5" max="5" width="17.6640625" style="87" customWidth="1" outlineLevel="1"/>
    <col min="6" max="6" width="4.3984375" customWidth="1"/>
    <col min="7" max="7" width="24.1328125" style="86" customWidth="1"/>
    <col min="8" max="8" width="37" style="89" customWidth="1"/>
    <col min="9" max="9" width="4.3984375" style="11" customWidth="1"/>
    <col min="10" max="14" width="15.265625" style="88" customWidth="1" outlineLevel="1"/>
    <col min="15" max="25" width="11.3984375" style="11" customWidth="1"/>
    <col min="26" max="46" width="11.3984375" style="11" hidden="1"/>
    <col min="47" max="47" width="12.265625" style="11" hidden="1"/>
    <col min="48" max="50" width="13.265625" style="11" hidden="1"/>
    <col min="51" max="256" width="11.3984375" style="11" hidden="1"/>
    <col min="257" max="257" width="16.73046875" style="11" hidden="1"/>
    <col min="258" max="258" width="15.73046875" style="11" hidden="1"/>
    <col min="259" max="259" width="13.73046875" style="11" hidden="1"/>
    <col min="260" max="260" width="51.73046875" style="11" hidden="1"/>
    <col min="261" max="261" width="14" style="11" hidden="1"/>
    <col min="262" max="262" width="37" style="11" hidden="1"/>
    <col min="263" max="263" width="5.265625" style="11" hidden="1"/>
    <col min="264" max="264" width="13.265625" style="11" hidden="1"/>
    <col min="265" max="265" width="5.73046875" style="11" hidden="1"/>
    <col min="266" max="512" width="11.3984375" style="11" hidden="1"/>
    <col min="513" max="513" width="16.73046875" style="11" hidden="1"/>
    <col min="514" max="514" width="15.73046875" style="11" hidden="1"/>
    <col min="515" max="515" width="13.73046875" style="11" hidden="1"/>
    <col min="516" max="516" width="51.73046875" style="11" hidden="1"/>
    <col min="517" max="517" width="14" style="11" hidden="1"/>
    <col min="518" max="518" width="37" style="11" hidden="1"/>
    <col min="519" max="519" width="5.265625" style="11" hidden="1"/>
    <col min="520" max="520" width="13.265625" style="11" hidden="1"/>
    <col min="521" max="521" width="5.73046875" style="11" hidden="1"/>
    <col min="522" max="768" width="11.3984375" style="11" hidden="1"/>
    <col min="769" max="769" width="16.73046875" style="11" hidden="1"/>
    <col min="770" max="770" width="15.73046875" style="11" hidden="1"/>
    <col min="771" max="771" width="13.73046875" style="11" hidden="1"/>
    <col min="772" max="772" width="51.73046875" style="11" hidden="1"/>
    <col min="773" max="773" width="14" style="11" hidden="1"/>
    <col min="774" max="774" width="37" style="11" hidden="1"/>
    <col min="775" max="775" width="5.265625" style="11" hidden="1"/>
    <col min="776" max="776" width="13.265625" style="11" hidden="1"/>
    <col min="777" max="777" width="5.73046875" style="11" hidden="1"/>
    <col min="778" max="1024" width="11.3984375" style="11" hidden="1"/>
    <col min="1025" max="1025" width="16.73046875" style="11" hidden="1"/>
    <col min="1026" max="1026" width="15.73046875" style="11" hidden="1"/>
    <col min="1027" max="1027" width="13.73046875" style="11" hidden="1"/>
    <col min="1028" max="1028" width="51.73046875" style="11" hidden="1"/>
    <col min="1029" max="1029" width="14" style="11" hidden="1"/>
    <col min="1030" max="1030" width="37" style="11" hidden="1"/>
    <col min="1031" max="1031" width="5.265625" style="11" hidden="1"/>
    <col min="1032" max="1032" width="13.265625" style="11" hidden="1"/>
    <col min="1033" max="1033" width="5.73046875" style="11" hidden="1"/>
    <col min="1034" max="1280" width="11.3984375" style="11" hidden="1"/>
    <col min="1281" max="1281" width="16.73046875" style="11" hidden="1"/>
    <col min="1282" max="1282" width="15.73046875" style="11" hidden="1"/>
    <col min="1283" max="1283" width="13.73046875" style="11" hidden="1"/>
    <col min="1284" max="1284" width="51.73046875" style="11" hidden="1"/>
    <col min="1285" max="1285" width="14" style="11" hidden="1"/>
    <col min="1286" max="1286" width="37" style="11" hidden="1"/>
    <col min="1287" max="1287" width="5.265625" style="11" hidden="1"/>
    <col min="1288" max="1288" width="13.265625" style="11" hidden="1"/>
    <col min="1289" max="1289" width="5.73046875" style="11" hidden="1"/>
    <col min="1290" max="1536" width="11.3984375" style="11" hidden="1"/>
    <col min="1537" max="1537" width="16.73046875" style="11" hidden="1"/>
    <col min="1538" max="1538" width="15.73046875" style="11" hidden="1"/>
    <col min="1539" max="1539" width="13.73046875" style="11" hidden="1"/>
    <col min="1540" max="1540" width="51.73046875" style="11" hidden="1"/>
    <col min="1541" max="1541" width="14" style="11" hidden="1"/>
    <col min="1542" max="1542" width="37" style="11" hidden="1"/>
    <col min="1543" max="1543" width="5.265625" style="11" hidden="1"/>
    <col min="1544" max="1544" width="13.265625" style="11" hidden="1"/>
    <col min="1545" max="1545" width="5.73046875" style="11" hidden="1"/>
    <col min="1546" max="1792" width="11.3984375" style="11" hidden="1"/>
    <col min="1793" max="1793" width="16.73046875" style="11" hidden="1"/>
    <col min="1794" max="1794" width="15.73046875" style="11" hidden="1"/>
    <col min="1795" max="1795" width="13.73046875" style="11" hidden="1"/>
    <col min="1796" max="1796" width="51.73046875" style="11" hidden="1"/>
    <col min="1797" max="1797" width="14" style="11" hidden="1"/>
    <col min="1798" max="1798" width="37" style="11" hidden="1"/>
    <col min="1799" max="1799" width="5.265625" style="11" hidden="1"/>
    <col min="1800" max="1800" width="13.265625" style="11" hidden="1"/>
    <col min="1801" max="1801" width="5.73046875" style="11" hidden="1"/>
    <col min="1802" max="2048" width="11.3984375" style="11" hidden="1"/>
    <col min="2049" max="2049" width="16.73046875" style="11" hidden="1"/>
    <col min="2050" max="2050" width="15.73046875" style="11" hidden="1"/>
    <col min="2051" max="2051" width="13.73046875" style="11" hidden="1"/>
    <col min="2052" max="2052" width="51.73046875" style="11" hidden="1"/>
    <col min="2053" max="2053" width="14" style="11" hidden="1"/>
    <col min="2054" max="2054" width="37" style="11" hidden="1"/>
    <col min="2055" max="2055" width="5.265625" style="11" hidden="1"/>
    <col min="2056" max="2056" width="13.265625" style="11" hidden="1"/>
    <col min="2057" max="2057" width="5.73046875" style="11" hidden="1"/>
    <col min="2058" max="2304" width="11.3984375" style="11" hidden="1"/>
    <col min="2305" max="2305" width="16.73046875" style="11" hidden="1"/>
    <col min="2306" max="2306" width="15.73046875" style="11" hidden="1"/>
    <col min="2307" max="2307" width="13.73046875" style="11" hidden="1"/>
    <col min="2308" max="2308" width="51.73046875" style="11" hidden="1"/>
    <col min="2309" max="2309" width="14" style="11" hidden="1"/>
    <col min="2310" max="2310" width="37" style="11" hidden="1"/>
    <col min="2311" max="2311" width="5.265625" style="11" hidden="1"/>
    <col min="2312" max="2312" width="13.265625" style="11" hidden="1"/>
    <col min="2313" max="2313" width="5.73046875" style="11" hidden="1"/>
    <col min="2314" max="2560" width="11.3984375" style="11" hidden="1"/>
    <col min="2561" max="2561" width="16.73046875" style="11" hidden="1"/>
    <col min="2562" max="2562" width="15.73046875" style="11" hidden="1"/>
    <col min="2563" max="2563" width="13.73046875" style="11" hidden="1"/>
    <col min="2564" max="2564" width="51.73046875" style="11" hidden="1"/>
    <col min="2565" max="2565" width="14" style="11" hidden="1"/>
    <col min="2566" max="2566" width="37" style="11" hidden="1"/>
    <col min="2567" max="2567" width="5.265625" style="11" hidden="1"/>
    <col min="2568" max="2568" width="13.265625" style="11" hidden="1"/>
    <col min="2569" max="2569" width="5.73046875" style="11" hidden="1"/>
    <col min="2570" max="2816" width="11.3984375" style="11" hidden="1"/>
    <col min="2817" max="2817" width="16.73046875" style="11" hidden="1"/>
    <col min="2818" max="2818" width="15.73046875" style="11" hidden="1"/>
    <col min="2819" max="2819" width="13.73046875" style="11" hidden="1"/>
    <col min="2820" max="2820" width="51.73046875" style="11" hidden="1"/>
    <col min="2821" max="2821" width="14" style="11" hidden="1"/>
    <col min="2822" max="2822" width="37" style="11" hidden="1"/>
    <col min="2823" max="2823" width="5.265625" style="11" hidden="1"/>
    <col min="2824" max="2824" width="13.265625" style="11" hidden="1"/>
    <col min="2825" max="2825" width="5.73046875" style="11" hidden="1"/>
    <col min="2826" max="3072" width="11.3984375" style="11" hidden="1"/>
    <col min="3073" max="3073" width="16.73046875" style="11" hidden="1"/>
    <col min="3074" max="3074" width="15.73046875" style="11" hidden="1"/>
    <col min="3075" max="3075" width="13.73046875" style="11" hidden="1"/>
    <col min="3076" max="3076" width="51.73046875" style="11" hidden="1"/>
    <col min="3077" max="3077" width="14" style="11" hidden="1"/>
    <col min="3078" max="3078" width="37" style="11" hidden="1"/>
    <col min="3079" max="3079" width="5.265625" style="11" hidden="1"/>
    <col min="3080" max="3080" width="13.265625" style="11" hidden="1"/>
    <col min="3081" max="3081" width="5.73046875" style="11" hidden="1"/>
    <col min="3082" max="3328" width="11.3984375" style="11" hidden="1"/>
    <col min="3329" max="3329" width="16.73046875" style="11" hidden="1"/>
    <col min="3330" max="3330" width="15.73046875" style="11" hidden="1"/>
    <col min="3331" max="3331" width="13.73046875" style="11" hidden="1"/>
    <col min="3332" max="3332" width="51.73046875" style="11" hidden="1"/>
    <col min="3333" max="3333" width="14" style="11" hidden="1"/>
    <col min="3334" max="3334" width="37" style="11" hidden="1"/>
    <col min="3335" max="3335" width="5.265625" style="11" hidden="1"/>
    <col min="3336" max="3336" width="13.265625" style="11" hidden="1"/>
    <col min="3337" max="3337" width="5.73046875" style="11" hidden="1"/>
    <col min="3338" max="3584" width="11.3984375" style="11" hidden="1"/>
    <col min="3585" max="3585" width="16.73046875" style="11" hidden="1"/>
    <col min="3586" max="3586" width="15.73046875" style="11" hidden="1"/>
    <col min="3587" max="3587" width="13.73046875" style="11" hidden="1"/>
    <col min="3588" max="3588" width="51.73046875" style="11" hidden="1"/>
    <col min="3589" max="3589" width="14" style="11" hidden="1"/>
    <col min="3590" max="3590" width="37" style="11" hidden="1"/>
    <col min="3591" max="3591" width="5.265625" style="11" hidden="1"/>
    <col min="3592" max="3592" width="13.265625" style="11" hidden="1"/>
    <col min="3593" max="3593" width="5.73046875" style="11" hidden="1"/>
    <col min="3594" max="3840" width="11.3984375" style="11" hidden="1"/>
    <col min="3841" max="3841" width="16.73046875" style="11" hidden="1"/>
    <col min="3842" max="3842" width="15.73046875" style="11" hidden="1"/>
    <col min="3843" max="3843" width="13.73046875" style="11" hidden="1"/>
    <col min="3844" max="3844" width="51.73046875" style="11" hidden="1"/>
    <col min="3845" max="3845" width="14" style="11" hidden="1"/>
    <col min="3846" max="3846" width="37" style="11" hidden="1"/>
    <col min="3847" max="3847" width="5.265625" style="11" hidden="1"/>
    <col min="3848" max="3848" width="13.265625" style="11" hidden="1"/>
    <col min="3849" max="3849" width="5.73046875" style="11" hidden="1"/>
    <col min="3850" max="4096" width="11.3984375" style="11" hidden="1"/>
    <col min="4097" max="4097" width="16.73046875" style="11" hidden="1"/>
    <col min="4098" max="4098" width="15.73046875" style="11" hidden="1"/>
    <col min="4099" max="4099" width="13.73046875" style="11" hidden="1"/>
    <col min="4100" max="4100" width="51.73046875" style="11" hidden="1"/>
    <col min="4101" max="4101" width="14" style="11" hidden="1"/>
    <col min="4102" max="4102" width="37" style="11" hidden="1"/>
    <col min="4103" max="4103" width="5.265625" style="11" hidden="1"/>
    <col min="4104" max="4104" width="13.265625" style="11" hidden="1"/>
    <col min="4105" max="4105" width="5.73046875" style="11" hidden="1"/>
    <col min="4106" max="4352" width="11.3984375" style="11" hidden="1"/>
    <col min="4353" max="4353" width="16.73046875" style="11" hidden="1"/>
    <col min="4354" max="4354" width="15.73046875" style="11" hidden="1"/>
    <col min="4355" max="4355" width="13.73046875" style="11" hidden="1"/>
    <col min="4356" max="4356" width="51.73046875" style="11" hidden="1"/>
    <col min="4357" max="4357" width="14" style="11" hidden="1"/>
    <col min="4358" max="4358" width="37" style="11" hidden="1"/>
    <col min="4359" max="4359" width="5.265625" style="11" hidden="1"/>
    <col min="4360" max="4360" width="13.265625" style="11" hidden="1"/>
    <col min="4361" max="4361" width="5.73046875" style="11" hidden="1"/>
    <col min="4362" max="4608" width="11.3984375" style="11" hidden="1"/>
    <col min="4609" max="4609" width="16.73046875" style="11" hidden="1"/>
    <col min="4610" max="4610" width="15.73046875" style="11" hidden="1"/>
    <col min="4611" max="4611" width="13.73046875" style="11" hidden="1"/>
    <col min="4612" max="4612" width="51.73046875" style="11" hidden="1"/>
    <col min="4613" max="4613" width="14" style="11" hidden="1"/>
    <col min="4614" max="4614" width="37" style="11" hidden="1"/>
    <col min="4615" max="4615" width="5.265625" style="11" hidden="1"/>
    <col min="4616" max="4616" width="13.265625" style="11" hidden="1"/>
    <col min="4617" max="4617" width="5.73046875" style="11" hidden="1"/>
    <col min="4618" max="4864" width="11.3984375" style="11" hidden="1"/>
    <col min="4865" max="4865" width="16.73046875" style="11" hidden="1"/>
    <col min="4866" max="4866" width="15.73046875" style="11" hidden="1"/>
    <col min="4867" max="4867" width="13.73046875" style="11" hidden="1"/>
    <col min="4868" max="4868" width="51.73046875" style="11" hidden="1"/>
    <col min="4869" max="4869" width="14" style="11" hidden="1"/>
    <col min="4870" max="4870" width="37" style="11" hidden="1"/>
    <col min="4871" max="4871" width="5.265625" style="11" hidden="1"/>
    <col min="4872" max="4872" width="13.265625" style="11" hidden="1"/>
    <col min="4873" max="4873" width="5.73046875" style="11" hidden="1"/>
    <col min="4874" max="5120" width="11.3984375" style="11" hidden="1"/>
    <col min="5121" max="5121" width="16.73046875" style="11" hidden="1"/>
    <col min="5122" max="5122" width="15.73046875" style="11" hidden="1"/>
    <col min="5123" max="5123" width="13.73046875" style="11" hidden="1"/>
    <col min="5124" max="5124" width="51.73046875" style="11" hidden="1"/>
    <col min="5125" max="5125" width="14" style="11" hidden="1"/>
    <col min="5126" max="5126" width="37" style="11" hidden="1"/>
    <col min="5127" max="5127" width="5.265625" style="11" hidden="1"/>
    <col min="5128" max="5128" width="13.265625" style="11" hidden="1"/>
    <col min="5129" max="5129" width="5.73046875" style="11" hidden="1"/>
    <col min="5130" max="5376" width="11.3984375" style="11" hidden="1"/>
    <col min="5377" max="5377" width="16.73046875" style="11" hidden="1"/>
    <col min="5378" max="5378" width="15.73046875" style="11" hidden="1"/>
    <col min="5379" max="5379" width="13.73046875" style="11" hidden="1"/>
    <col min="5380" max="5380" width="51.73046875" style="11" hidden="1"/>
    <col min="5381" max="5381" width="14" style="11" hidden="1"/>
    <col min="5382" max="5382" width="37" style="11" hidden="1"/>
    <col min="5383" max="5383" width="5.265625" style="11" hidden="1"/>
    <col min="5384" max="5384" width="13.265625" style="11" hidden="1"/>
    <col min="5385" max="5385" width="5.73046875" style="11" hidden="1"/>
    <col min="5386" max="5632" width="11.3984375" style="11" hidden="1"/>
    <col min="5633" max="5633" width="16.73046875" style="11" hidden="1"/>
    <col min="5634" max="5634" width="15.73046875" style="11" hidden="1"/>
    <col min="5635" max="5635" width="13.73046875" style="11" hidden="1"/>
    <col min="5636" max="5636" width="51.73046875" style="11" hidden="1"/>
    <col min="5637" max="5637" width="14" style="11" hidden="1"/>
    <col min="5638" max="5638" width="37" style="11" hidden="1"/>
    <col min="5639" max="5639" width="5.265625" style="11" hidden="1"/>
    <col min="5640" max="5640" width="13.265625" style="11" hidden="1"/>
    <col min="5641" max="5641" width="5.73046875" style="11" hidden="1"/>
    <col min="5642" max="5888" width="11.3984375" style="11" hidden="1"/>
    <col min="5889" max="5889" width="16.73046875" style="11" hidden="1"/>
    <col min="5890" max="5890" width="15.73046875" style="11" hidden="1"/>
    <col min="5891" max="5891" width="13.73046875" style="11" hidden="1"/>
    <col min="5892" max="5892" width="51.73046875" style="11" hidden="1"/>
    <col min="5893" max="5893" width="14" style="11" hidden="1"/>
    <col min="5894" max="5894" width="37" style="11" hidden="1"/>
    <col min="5895" max="5895" width="5.265625" style="11" hidden="1"/>
    <col min="5896" max="5896" width="13.265625" style="11" hidden="1"/>
    <col min="5897" max="5897" width="5.73046875" style="11" hidden="1"/>
    <col min="5898" max="6144" width="11.3984375" style="11" hidden="1"/>
    <col min="6145" max="6145" width="16.73046875" style="11" hidden="1"/>
    <col min="6146" max="6146" width="15.73046875" style="11" hidden="1"/>
    <col min="6147" max="6147" width="13.73046875" style="11" hidden="1"/>
    <col min="6148" max="6148" width="51.73046875" style="11" hidden="1"/>
    <col min="6149" max="6149" width="14" style="11" hidden="1"/>
    <col min="6150" max="6150" width="37" style="11" hidden="1"/>
    <col min="6151" max="6151" width="5.265625" style="11" hidden="1"/>
    <col min="6152" max="6152" width="13.265625" style="11" hidden="1"/>
    <col min="6153" max="6153" width="5.73046875" style="11" hidden="1"/>
    <col min="6154" max="6400" width="11.3984375" style="11" hidden="1"/>
    <col min="6401" max="6401" width="16.73046875" style="11" hidden="1"/>
    <col min="6402" max="6402" width="15.73046875" style="11" hidden="1"/>
    <col min="6403" max="6403" width="13.73046875" style="11" hidden="1"/>
    <col min="6404" max="6404" width="51.73046875" style="11" hidden="1"/>
    <col min="6405" max="6405" width="14" style="11" hidden="1"/>
    <col min="6406" max="6406" width="37" style="11" hidden="1"/>
    <col min="6407" max="6407" width="5.265625" style="11" hidden="1"/>
    <col min="6408" max="6408" width="13.265625" style="11" hidden="1"/>
    <col min="6409" max="6409" width="5.73046875" style="11" hidden="1"/>
    <col min="6410" max="6656" width="11.3984375" style="11" hidden="1"/>
    <col min="6657" max="6657" width="16.73046875" style="11" hidden="1"/>
    <col min="6658" max="6658" width="15.73046875" style="11" hidden="1"/>
    <col min="6659" max="6659" width="13.73046875" style="11" hidden="1"/>
    <col min="6660" max="6660" width="51.73046875" style="11" hidden="1"/>
    <col min="6661" max="6661" width="14" style="11" hidden="1"/>
    <col min="6662" max="6662" width="37" style="11" hidden="1"/>
    <col min="6663" max="6663" width="5.265625" style="11" hidden="1"/>
    <col min="6664" max="6664" width="13.265625" style="11" hidden="1"/>
    <col min="6665" max="6665" width="5.73046875" style="11" hidden="1"/>
    <col min="6666" max="6912" width="11.3984375" style="11" hidden="1"/>
    <col min="6913" max="6913" width="16.73046875" style="11" hidden="1"/>
    <col min="6914" max="6914" width="15.73046875" style="11" hidden="1"/>
    <col min="6915" max="6915" width="13.73046875" style="11" hidden="1"/>
    <col min="6916" max="6916" width="51.73046875" style="11" hidden="1"/>
    <col min="6917" max="6917" width="14" style="11" hidden="1"/>
    <col min="6918" max="6918" width="37" style="11" hidden="1"/>
    <col min="6919" max="6919" width="5.265625" style="11" hidden="1"/>
    <col min="6920" max="6920" width="13.265625" style="11" hidden="1"/>
    <col min="6921" max="6921" width="5.73046875" style="11" hidden="1"/>
    <col min="6922" max="7168" width="11.3984375" style="11" hidden="1"/>
    <col min="7169" max="7169" width="16.73046875" style="11" hidden="1"/>
    <col min="7170" max="7170" width="15.73046875" style="11" hidden="1"/>
    <col min="7171" max="7171" width="13.73046875" style="11" hidden="1"/>
    <col min="7172" max="7172" width="51.73046875" style="11" hidden="1"/>
    <col min="7173" max="7173" width="14" style="11" hidden="1"/>
    <col min="7174" max="7174" width="37" style="11" hidden="1"/>
    <col min="7175" max="7175" width="5.265625" style="11" hidden="1"/>
    <col min="7176" max="7176" width="13.265625" style="11" hidden="1"/>
    <col min="7177" max="7177" width="5.73046875" style="11" hidden="1"/>
    <col min="7178" max="7424" width="11.3984375" style="11" hidden="1"/>
    <col min="7425" max="7425" width="16.73046875" style="11" hidden="1"/>
    <col min="7426" max="7426" width="15.73046875" style="11" hidden="1"/>
    <col min="7427" max="7427" width="13.73046875" style="11" hidden="1"/>
    <col min="7428" max="7428" width="51.73046875" style="11" hidden="1"/>
    <col min="7429" max="7429" width="14" style="11" hidden="1"/>
    <col min="7430" max="7430" width="37" style="11" hidden="1"/>
    <col min="7431" max="7431" width="5.265625" style="11" hidden="1"/>
    <col min="7432" max="7432" width="13.265625" style="11" hidden="1"/>
    <col min="7433" max="7433" width="5.73046875" style="11" hidden="1"/>
    <col min="7434" max="7680" width="11.3984375" style="11" hidden="1"/>
    <col min="7681" max="7681" width="16.73046875" style="11" hidden="1"/>
    <col min="7682" max="7682" width="15.73046875" style="11" hidden="1"/>
    <col min="7683" max="7683" width="13.73046875" style="11" hidden="1"/>
    <col min="7684" max="7684" width="51.73046875" style="11" hidden="1"/>
    <col min="7685" max="7685" width="14" style="11" hidden="1"/>
    <col min="7686" max="7686" width="37" style="11" hidden="1"/>
    <col min="7687" max="7687" width="5.265625" style="11" hidden="1"/>
    <col min="7688" max="7688" width="13.265625" style="11" hidden="1"/>
    <col min="7689" max="7689" width="5.73046875" style="11" hidden="1"/>
    <col min="7690" max="7936" width="11.3984375" style="11" hidden="1"/>
    <col min="7937" max="7937" width="16.73046875" style="11" hidden="1"/>
    <col min="7938" max="7938" width="15.73046875" style="11" hidden="1"/>
    <col min="7939" max="7939" width="13.73046875" style="11" hidden="1"/>
    <col min="7940" max="7940" width="51.73046875" style="11" hidden="1"/>
    <col min="7941" max="7941" width="14" style="11" hidden="1"/>
    <col min="7942" max="7942" width="37" style="11" hidden="1"/>
    <col min="7943" max="7943" width="5.265625" style="11" hidden="1"/>
    <col min="7944" max="7944" width="13.265625" style="11" hidden="1"/>
    <col min="7945" max="7945" width="5.73046875" style="11" hidden="1"/>
    <col min="7946" max="8192" width="11.3984375" style="11" hidden="1"/>
    <col min="8193" max="8193" width="16.73046875" style="11" hidden="1"/>
    <col min="8194" max="8194" width="15.73046875" style="11" hidden="1"/>
    <col min="8195" max="8195" width="13.73046875" style="11" hidden="1"/>
    <col min="8196" max="8196" width="51.73046875" style="11" hidden="1"/>
    <col min="8197" max="8197" width="14" style="11" hidden="1"/>
    <col min="8198" max="8198" width="37" style="11" hidden="1"/>
    <col min="8199" max="8199" width="5.265625" style="11" hidden="1"/>
    <col min="8200" max="8200" width="13.265625" style="11" hidden="1"/>
    <col min="8201" max="8201" width="5.73046875" style="11" hidden="1"/>
    <col min="8202" max="8448" width="11.3984375" style="11" hidden="1"/>
    <col min="8449" max="8449" width="16.73046875" style="11" hidden="1"/>
    <col min="8450" max="8450" width="15.73046875" style="11" hidden="1"/>
    <col min="8451" max="8451" width="13.73046875" style="11" hidden="1"/>
    <col min="8452" max="8452" width="51.73046875" style="11" hidden="1"/>
    <col min="8453" max="8453" width="14" style="11" hidden="1"/>
    <col min="8454" max="8454" width="37" style="11" hidden="1"/>
    <col min="8455" max="8455" width="5.265625" style="11" hidden="1"/>
    <col min="8456" max="8456" width="13.265625" style="11" hidden="1"/>
    <col min="8457" max="8457" width="5.73046875" style="11" hidden="1"/>
    <col min="8458" max="8704" width="11.3984375" style="11" hidden="1"/>
    <col min="8705" max="8705" width="16.73046875" style="11" hidden="1"/>
    <col min="8706" max="8706" width="15.73046875" style="11" hidden="1"/>
    <col min="8707" max="8707" width="13.73046875" style="11" hidden="1"/>
    <col min="8708" max="8708" width="51.73046875" style="11" hidden="1"/>
    <col min="8709" max="8709" width="14" style="11" hidden="1"/>
    <col min="8710" max="8710" width="37" style="11" hidden="1"/>
    <col min="8711" max="8711" width="5.265625" style="11" hidden="1"/>
    <col min="8712" max="8712" width="13.265625" style="11" hidden="1"/>
    <col min="8713" max="8713" width="5.73046875" style="11" hidden="1"/>
    <col min="8714" max="8960" width="11.3984375" style="11" hidden="1"/>
    <col min="8961" max="8961" width="16.73046875" style="11" hidden="1"/>
    <col min="8962" max="8962" width="15.73046875" style="11" hidden="1"/>
    <col min="8963" max="8963" width="13.73046875" style="11" hidden="1"/>
    <col min="8964" max="8964" width="51.73046875" style="11" hidden="1"/>
    <col min="8965" max="8965" width="14" style="11" hidden="1"/>
    <col min="8966" max="8966" width="37" style="11" hidden="1"/>
    <col min="8967" max="8967" width="5.265625" style="11" hidden="1"/>
    <col min="8968" max="8968" width="13.265625" style="11" hidden="1"/>
    <col min="8969" max="8969" width="5.73046875" style="11" hidden="1"/>
    <col min="8970" max="9216" width="11.3984375" style="11" hidden="1"/>
    <col min="9217" max="9217" width="16.73046875" style="11" hidden="1"/>
    <col min="9218" max="9218" width="15.73046875" style="11" hidden="1"/>
    <col min="9219" max="9219" width="13.73046875" style="11" hidden="1"/>
    <col min="9220" max="9220" width="51.73046875" style="11" hidden="1"/>
    <col min="9221" max="9221" width="14" style="11" hidden="1"/>
    <col min="9222" max="9222" width="37" style="11" hidden="1"/>
    <col min="9223" max="9223" width="5.265625" style="11" hidden="1"/>
    <col min="9224" max="9224" width="13.265625" style="11" hidden="1"/>
    <col min="9225" max="9225" width="5.73046875" style="11" hidden="1"/>
    <col min="9226" max="9472" width="11.3984375" style="11" hidden="1"/>
    <col min="9473" max="9473" width="16.73046875" style="11" hidden="1"/>
    <col min="9474" max="9474" width="15.73046875" style="11" hidden="1"/>
    <col min="9475" max="9475" width="13.73046875" style="11" hidden="1"/>
    <col min="9476" max="9476" width="51.73046875" style="11" hidden="1"/>
    <col min="9477" max="9477" width="14" style="11" hidden="1"/>
    <col min="9478" max="9478" width="37" style="11" hidden="1"/>
    <col min="9479" max="9479" width="5.265625" style="11" hidden="1"/>
    <col min="9480" max="9480" width="13.265625" style="11" hidden="1"/>
    <col min="9481" max="9481" width="5.73046875" style="11" hidden="1"/>
    <col min="9482" max="9728" width="11.3984375" style="11" hidden="1"/>
    <col min="9729" max="9729" width="16.73046875" style="11" hidden="1"/>
    <col min="9730" max="9730" width="15.73046875" style="11" hidden="1"/>
    <col min="9731" max="9731" width="13.73046875" style="11" hidden="1"/>
    <col min="9732" max="9732" width="51.73046875" style="11" hidden="1"/>
    <col min="9733" max="9733" width="14" style="11" hidden="1"/>
    <col min="9734" max="9734" width="37" style="11" hidden="1"/>
    <col min="9735" max="9735" width="5.265625" style="11" hidden="1"/>
    <col min="9736" max="9736" width="13.265625" style="11" hidden="1"/>
    <col min="9737" max="9737" width="5.73046875" style="11" hidden="1"/>
    <col min="9738" max="9984" width="11.3984375" style="11" hidden="1"/>
    <col min="9985" max="9985" width="16.73046875" style="11" hidden="1"/>
    <col min="9986" max="9986" width="15.73046875" style="11" hidden="1"/>
    <col min="9987" max="9987" width="13.73046875" style="11" hidden="1"/>
    <col min="9988" max="9988" width="51.73046875" style="11" hidden="1"/>
    <col min="9989" max="9989" width="14" style="11" hidden="1"/>
    <col min="9990" max="9990" width="37" style="11" hidden="1"/>
    <col min="9991" max="9991" width="5.265625" style="11" hidden="1"/>
    <col min="9992" max="9992" width="13.265625" style="11" hidden="1"/>
    <col min="9993" max="9993" width="5.73046875" style="11" hidden="1"/>
    <col min="9994" max="10240" width="11.3984375" style="11" hidden="1"/>
    <col min="10241" max="10241" width="16.73046875" style="11" hidden="1"/>
    <col min="10242" max="10242" width="15.73046875" style="11" hidden="1"/>
    <col min="10243" max="10243" width="13.73046875" style="11" hidden="1"/>
    <col min="10244" max="10244" width="51.73046875" style="11" hidden="1"/>
    <col min="10245" max="10245" width="14" style="11" hidden="1"/>
    <col min="10246" max="10246" width="37" style="11" hidden="1"/>
    <col min="10247" max="10247" width="5.265625" style="11" hidden="1"/>
    <col min="10248" max="10248" width="13.265625" style="11" hidden="1"/>
    <col min="10249" max="10249" width="5.73046875" style="11" hidden="1"/>
    <col min="10250" max="10496" width="11.3984375" style="11" hidden="1"/>
    <col min="10497" max="10497" width="16.73046875" style="11" hidden="1"/>
    <col min="10498" max="10498" width="15.73046875" style="11" hidden="1"/>
    <col min="10499" max="10499" width="13.73046875" style="11" hidden="1"/>
    <col min="10500" max="10500" width="51.73046875" style="11" hidden="1"/>
    <col min="10501" max="10501" width="14" style="11" hidden="1"/>
    <col min="10502" max="10502" width="37" style="11" hidden="1"/>
    <col min="10503" max="10503" width="5.265625" style="11" hidden="1"/>
    <col min="10504" max="10504" width="13.265625" style="11" hidden="1"/>
    <col min="10505" max="10505" width="5.73046875" style="11" hidden="1"/>
    <col min="10506" max="10752" width="11.3984375" style="11" hidden="1"/>
    <col min="10753" max="10753" width="16.73046875" style="11" hidden="1"/>
    <col min="10754" max="10754" width="15.73046875" style="11" hidden="1"/>
    <col min="10755" max="10755" width="13.73046875" style="11" hidden="1"/>
    <col min="10756" max="10756" width="51.73046875" style="11" hidden="1"/>
    <col min="10757" max="10757" width="14" style="11" hidden="1"/>
    <col min="10758" max="10758" width="37" style="11" hidden="1"/>
    <col min="10759" max="10759" width="5.265625" style="11" hidden="1"/>
    <col min="10760" max="10760" width="13.265625" style="11" hidden="1"/>
    <col min="10761" max="10761" width="5.73046875" style="11" hidden="1"/>
    <col min="10762" max="11008" width="11.3984375" style="11" hidden="1"/>
    <col min="11009" max="11009" width="16.73046875" style="11" hidden="1"/>
    <col min="11010" max="11010" width="15.73046875" style="11" hidden="1"/>
    <col min="11011" max="11011" width="13.73046875" style="11" hidden="1"/>
    <col min="11012" max="11012" width="51.73046875" style="11" hidden="1"/>
    <col min="11013" max="11013" width="14" style="11" hidden="1"/>
    <col min="11014" max="11014" width="37" style="11" hidden="1"/>
    <col min="11015" max="11015" width="5.265625" style="11" hidden="1"/>
    <col min="11016" max="11016" width="13.265625" style="11" hidden="1"/>
    <col min="11017" max="11017" width="5.73046875" style="11" hidden="1"/>
    <col min="11018" max="11264" width="11.3984375" style="11" hidden="1"/>
    <col min="11265" max="11265" width="16.73046875" style="11" hidden="1"/>
    <col min="11266" max="11266" width="15.73046875" style="11" hidden="1"/>
    <col min="11267" max="11267" width="13.73046875" style="11" hidden="1"/>
    <col min="11268" max="11268" width="51.73046875" style="11" hidden="1"/>
    <col min="11269" max="11269" width="14" style="11" hidden="1"/>
    <col min="11270" max="11270" width="37" style="11" hidden="1"/>
    <col min="11271" max="11271" width="5.265625" style="11" hidden="1"/>
    <col min="11272" max="11272" width="13.265625" style="11" hidden="1"/>
    <col min="11273" max="11273" width="5.73046875" style="11" hidden="1"/>
    <col min="11274" max="11520" width="11.3984375" style="11" hidden="1"/>
    <col min="11521" max="11521" width="16.73046875" style="11" hidden="1"/>
    <col min="11522" max="11522" width="15.73046875" style="11" hidden="1"/>
    <col min="11523" max="11523" width="13.73046875" style="11" hidden="1"/>
    <col min="11524" max="11524" width="51.73046875" style="11" hidden="1"/>
    <col min="11525" max="11525" width="14" style="11" hidden="1"/>
    <col min="11526" max="11526" width="37" style="11" hidden="1"/>
    <col min="11527" max="11527" width="5.265625" style="11" hidden="1"/>
    <col min="11528" max="11528" width="13.265625" style="11" hidden="1"/>
    <col min="11529" max="11529" width="5.73046875" style="11" hidden="1"/>
    <col min="11530" max="11776" width="11.3984375" style="11" hidden="1"/>
    <col min="11777" max="11777" width="16.73046875" style="11" hidden="1"/>
    <col min="11778" max="11778" width="15.73046875" style="11" hidden="1"/>
    <col min="11779" max="11779" width="13.73046875" style="11" hidden="1"/>
    <col min="11780" max="11780" width="51.73046875" style="11" hidden="1"/>
    <col min="11781" max="11781" width="14" style="11" hidden="1"/>
    <col min="11782" max="11782" width="37" style="11" hidden="1"/>
    <col min="11783" max="11783" width="5.265625" style="11" hidden="1"/>
    <col min="11784" max="11784" width="13.265625" style="11" hidden="1"/>
    <col min="11785" max="11785" width="5.73046875" style="11" hidden="1"/>
    <col min="11786" max="12032" width="11.3984375" style="11" hidden="1"/>
    <col min="12033" max="12033" width="16.73046875" style="11" hidden="1"/>
    <col min="12034" max="12034" width="15.73046875" style="11" hidden="1"/>
    <col min="12035" max="12035" width="13.73046875" style="11" hidden="1"/>
    <col min="12036" max="12036" width="51.73046875" style="11" hidden="1"/>
    <col min="12037" max="12037" width="14" style="11" hidden="1"/>
    <col min="12038" max="12038" width="37" style="11" hidden="1"/>
    <col min="12039" max="12039" width="5.265625" style="11" hidden="1"/>
    <col min="12040" max="12040" width="13.265625" style="11" hidden="1"/>
    <col min="12041" max="12041" width="5.73046875" style="11" hidden="1"/>
    <col min="12042" max="12288" width="11.3984375" style="11" hidden="1"/>
    <col min="12289" max="12289" width="16.73046875" style="11" hidden="1"/>
    <col min="12290" max="12290" width="15.73046875" style="11" hidden="1"/>
    <col min="12291" max="12291" width="13.73046875" style="11" hidden="1"/>
    <col min="12292" max="12292" width="51.73046875" style="11" hidden="1"/>
    <col min="12293" max="12293" width="14" style="11" hidden="1"/>
    <col min="12294" max="12294" width="37" style="11" hidden="1"/>
    <col min="12295" max="12295" width="5.265625" style="11" hidden="1"/>
    <col min="12296" max="12296" width="13.265625" style="11" hidden="1"/>
    <col min="12297" max="12297" width="5.73046875" style="11" hidden="1"/>
    <col min="12298" max="12544" width="11.3984375" style="11" hidden="1"/>
    <col min="12545" max="12545" width="16.73046875" style="11" hidden="1"/>
    <col min="12546" max="12546" width="15.73046875" style="11" hidden="1"/>
    <col min="12547" max="12547" width="13.73046875" style="11" hidden="1"/>
    <col min="12548" max="12548" width="51.73046875" style="11" hidden="1"/>
    <col min="12549" max="12549" width="14" style="11" hidden="1"/>
    <col min="12550" max="12550" width="37" style="11" hidden="1"/>
    <col min="12551" max="12551" width="5.265625" style="11" hidden="1"/>
    <col min="12552" max="12552" width="13.265625" style="11" hidden="1"/>
    <col min="12553" max="12553" width="5.73046875" style="11" hidden="1"/>
    <col min="12554" max="12800" width="11.3984375" style="11" hidden="1"/>
    <col min="12801" max="12801" width="16.73046875" style="11" hidden="1"/>
    <col min="12802" max="12802" width="15.73046875" style="11" hidden="1"/>
    <col min="12803" max="12803" width="13.73046875" style="11" hidden="1"/>
    <col min="12804" max="12804" width="51.73046875" style="11" hidden="1"/>
    <col min="12805" max="12805" width="14" style="11" hidden="1"/>
    <col min="12806" max="12806" width="37" style="11" hidden="1"/>
    <col min="12807" max="12807" width="5.265625" style="11" hidden="1"/>
    <col min="12808" max="12808" width="13.265625" style="11" hidden="1"/>
    <col min="12809" max="12809" width="5.73046875" style="11" hidden="1"/>
    <col min="12810" max="13056" width="11.3984375" style="11" hidden="1"/>
    <col min="13057" max="13057" width="16.73046875" style="11" hidden="1"/>
    <col min="13058" max="13058" width="15.73046875" style="11" hidden="1"/>
    <col min="13059" max="13059" width="13.73046875" style="11" hidden="1"/>
    <col min="13060" max="13060" width="51.73046875" style="11" hidden="1"/>
    <col min="13061" max="13061" width="14" style="11" hidden="1"/>
    <col min="13062" max="13062" width="37" style="11" hidden="1"/>
    <col min="13063" max="13063" width="5.265625" style="11" hidden="1"/>
    <col min="13064" max="13064" width="13.265625" style="11" hidden="1"/>
    <col min="13065" max="13065" width="5.73046875" style="11" hidden="1"/>
    <col min="13066" max="13312" width="11.3984375" style="11" hidden="1"/>
    <col min="13313" max="13313" width="16.73046875" style="11" hidden="1"/>
    <col min="13314" max="13314" width="15.73046875" style="11" hidden="1"/>
    <col min="13315" max="13315" width="13.73046875" style="11" hidden="1"/>
    <col min="13316" max="13316" width="51.73046875" style="11" hidden="1"/>
    <col min="13317" max="13317" width="14" style="11" hidden="1"/>
    <col min="13318" max="13318" width="37" style="11" hidden="1"/>
    <col min="13319" max="13319" width="5.265625" style="11" hidden="1"/>
    <col min="13320" max="13320" width="13.265625" style="11" hidden="1"/>
    <col min="13321" max="13321" width="5.73046875" style="11" hidden="1"/>
    <col min="13322" max="13568" width="11.3984375" style="11" hidden="1"/>
    <col min="13569" max="13569" width="16.73046875" style="11" hidden="1"/>
    <col min="13570" max="13570" width="15.73046875" style="11" hidden="1"/>
    <col min="13571" max="13571" width="13.73046875" style="11" hidden="1"/>
    <col min="13572" max="13572" width="51.73046875" style="11" hidden="1"/>
    <col min="13573" max="13573" width="14" style="11" hidden="1"/>
    <col min="13574" max="13574" width="37" style="11" hidden="1"/>
    <col min="13575" max="13575" width="5.265625" style="11" hidden="1"/>
    <col min="13576" max="13576" width="13.265625" style="11" hidden="1"/>
    <col min="13577" max="13577" width="5.73046875" style="11" hidden="1"/>
    <col min="13578" max="13824" width="11.3984375" style="11" hidden="1"/>
    <col min="13825" max="13825" width="16.73046875" style="11" hidden="1"/>
    <col min="13826" max="13826" width="15.73046875" style="11" hidden="1"/>
    <col min="13827" max="13827" width="13.73046875" style="11" hidden="1"/>
    <col min="13828" max="13828" width="51.73046875" style="11" hidden="1"/>
    <col min="13829" max="13829" width="14" style="11" hidden="1"/>
    <col min="13830" max="13830" width="37" style="11" hidden="1"/>
    <col min="13831" max="13831" width="5.265625" style="11" hidden="1"/>
    <col min="13832" max="13832" width="13.265625" style="11" hidden="1"/>
    <col min="13833" max="13833" width="5.73046875" style="11" hidden="1"/>
    <col min="13834" max="14080" width="11.3984375" style="11" hidden="1"/>
    <col min="14081" max="14081" width="16.73046875" style="11" hidden="1"/>
    <col min="14082" max="14082" width="15.73046875" style="11" hidden="1"/>
    <col min="14083" max="14083" width="13.73046875" style="11" hidden="1"/>
    <col min="14084" max="14084" width="51.73046875" style="11" hidden="1"/>
    <col min="14085" max="14085" width="14" style="11" hidden="1"/>
    <col min="14086" max="14086" width="37" style="11" hidden="1"/>
    <col min="14087" max="14087" width="5.265625" style="11" hidden="1"/>
    <col min="14088" max="14088" width="13.265625" style="11" hidden="1"/>
    <col min="14089" max="14089" width="5.73046875" style="11" hidden="1"/>
    <col min="14090" max="14336" width="11.3984375" style="11" hidden="1"/>
    <col min="14337" max="14337" width="16.73046875" style="11" hidden="1"/>
    <col min="14338" max="14338" width="15.73046875" style="11" hidden="1"/>
    <col min="14339" max="14339" width="13.73046875" style="11" hidden="1"/>
    <col min="14340" max="14340" width="51.73046875" style="11" hidden="1"/>
    <col min="14341" max="14341" width="14" style="11" hidden="1"/>
    <col min="14342" max="14342" width="37" style="11" hidden="1"/>
    <col min="14343" max="14343" width="5.265625" style="11" hidden="1"/>
    <col min="14344" max="14344" width="13.265625" style="11" hidden="1"/>
    <col min="14345" max="14345" width="5.73046875" style="11" hidden="1"/>
    <col min="14346" max="14592" width="11.3984375" style="11" hidden="1"/>
    <col min="14593" max="14593" width="16.73046875" style="11" hidden="1"/>
    <col min="14594" max="14594" width="15.73046875" style="11" hidden="1"/>
    <col min="14595" max="14595" width="13.73046875" style="11" hidden="1"/>
    <col min="14596" max="14596" width="51.73046875" style="11" hidden="1"/>
    <col min="14597" max="14597" width="14" style="11" hidden="1"/>
    <col min="14598" max="14598" width="37" style="11" hidden="1"/>
    <col min="14599" max="14599" width="5.265625" style="11" hidden="1"/>
    <col min="14600" max="14600" width="13.265625" style="11" hidden="1"/>
    <col min="14601" max="14601" width="5.73046875" style="11" hidden="1"/>
    <col min="14602" max="14848" width="11.3984375" style="11" hidden="1"/>
    <col min="14849" max="14849" width="16.73046875" style="11" hidden="1"/>
    <col min="14850" max="14850" width="15.73046875" style="11" hidden="1"/>
    <col min="14851" max="14851" width="13.73046875" style="11" hidden="1"/>
    <col min="14852" max="14852" width="51.73046875" style="11" hidden="1"/>
    <col min="14853" max="14853" width="14" style="11" hidden="1"/>
    <col min="14854" max="14854" width="37" style="11" hidden="1"/>
    <col min="14855" max="14855" width="5.265625" style="11" hidden="1"/>
    <col min="14856" max="14856" width="13.265625" style="11" hidden="1"/>
    <col min="14857" max="14857" width="5.73046875" style="11" hidden="1"/>
    <col min="14858" max="15104" width="11.3984375" style="11" hidden="1"/>
    <col min="15105" max="15105" width="16.73046875" style="11" hidden="1"/>
    <col min="15106" max="15106" width="15.73046875" style="11" hidden="1"/>
    <col min="15107" max="15107" width="13.73046875" style="11" hidden="1"/>
    <col min="15108" max="15108" width="51.73046875" style="11" hidden="1"/>
    <col min="15109" max="15109" width="14" style="11" hidden="1"/>
    <col min="15110" max="15110" width="37" style="11" hidden="1"/>
    <col min="15111" max="15111" width="5.265625" style="11" hidden="1"/>
    <col min="15112" max="15112" width="13.265625" style="11" hidden="1"/>
    <col min="15113" max="15113" width="5.73046875" style="11" hidden="1"/>
    <col min="15114" max="15360" width="11.3984375" style="11" hidden="1"/>
    <col min="15361" max="15361" width="16.73046875" style="11" hidden="1"/>
    <col min="15362" max="15362" width="15.73046875" style="11" hidden="1"/>
    <col min="15363" max="15363" width="13.73046875" style="11" hidden="1"/>
    <col min="15364" max="15364" width="51.73046875" style="11" hidden="1"/>
    <col min="15365" max="15365" width="14" style="11" hidden="1"/>
    <col min="15366" max="15366" width="37" style="11" hidden="1"/>
    <col min="15367" max="15367" width="5.265625" style="11" hidden="1"/>
    <col min="15368" max="15368" width="13.265625" style="11" hidden="1"/>
    <col min="15369" max="15369" width="5.73046875" style="11" hidden="1"/>
    <col min="15370" max="15616" width="11.3984375" style="11" hidden="1"/>
    <col min="15617" max="15617" width="16.73046875" style="11" hidden="1"/>
    <col min="15618" max="15618" width="15.73046875" style="11" hidden="1"/>
    <col min="15619" max="15619" width="13.73046875" style="11" hidden="1"/>
    <col min="15620" max="15620" width="51.73046875" style="11" hidden="1"/>
    <col min="15621" max="15621" width="14" style="11" hidden="1"/>
    <col min="15622" max="15622" width="37" style="11" hidden="1"/>
    <col min="15623" max="15623" width="5.265625" style="11" hidden="1"/>
    <col min="15624" max="15624" width="13.265625" style="11" hidden="1"/>
    <col min="15625" max="15625" width="5.73046875" style="11" hidden="1"/>
    <col min="15626" max="15872" width="11.3984375" style="11" hidden="1"/>
    <col min="15873" max="15873" width="16.73046875" style="11" hidden="1"/>
    <col min="15874" max="15874" width="15.73046875" style="11" hidden="1"/>
    <col min="15875" max="15875" width="13.73046875" style="11" hidden="1"/>
    <col min="15876" max="15876" width="51.73046875" style="11" hidden="1"/>
    <col min="15877" max="15877" width="14" style="11" hidden="1"/>
    <col min="15878" max="15878" width="37" style="11" hidden="1"/>
    <col min="15879" max="15879" width="5.265625" style="11" hidden="1"/>
    <col min="15880" max="15880" width="13.265625" style="11" hidden="1"/>
    <col min="15881" max="15881" width="5.73046875" style="11" hidden="1"/>
    <col min="15882" max="16128" width="11.3984375" style="11" hidden="1"/>
    <col min="16129" max="16129" width="16.73046875" style="11" hidden="1"/>
    <col min="16130" max="16130" width="15.73046875" style="11" hidden="1"/>
    <col min="16131" max="16131" width="13.73046875" style="11" hidden="1"/>
    <col min="16132" max="16132" width="51.73046875" style="11" hidden="1"/>
    <col min="16133" max="16133" width="14" style="11" hidden="1"/>
    <col min="16134" max="16134" width="37" style="11" hidden="1"/>
    <col min="16135" max="16135" width="5.265625" style="11" hidden="1"/>
    <col min="16136" max="16136" width="13.265625" style="11" hidden="1"/>
    <col min="16137" max="16137" width="5.73046875" style="11" hidden="1"/>
    <col min="16138" max="16384" width="11.3984375" style="11" hidden="1"/>
  </cols>
  <sheetData>
    <row r="1" spans="1:14" x14ac:dyDescent="0.55000000000000004">
      <c r="A1" s="13"/>
      <c r="B1" s="25"/>
      <c r="C1" s="14"/>
      <c r="D1" s="25"/>
      <c r="E1" s="25"/>
      <c r="G1" s="13"/>
      <c r="H1" s="15"/>
      <c r="J1" s="14"/>
      <c r="K1" s="14"/>
      <c r="L1" s="14"/>
      <c r="M1" s="14"/>
      <c r="N1" s="14"/>
    </row>
    <row r="2" spans="1:14" s="78" customFormat="1" ht="54.75" customHeight="1" x14ac:dyDescent="0.9">
      <c r="A2" s="147" t="s">
        <v>134</v>
      </c>
      <c r="B2" s="77" t="s">
        <v>135</v>
      </c>
      <c r="C2" s="19" t="s">
        <v>43</v>
      </c>
      <c r="D2" s="27" t="s">
        <v>12</v>
      </c>
      <c r="E2" s="24" t="s">
        <v>13</v>
      </c>
      <c r="G2" s="19" t="s">
        <v>42</v>
      </c>
      <c r="H2" s="76" t="s">
        <v>14</v>
      </c>
      <c r="J2" s="24" t="s">
        <v>15</v>
      </c>
      <c r="K2" s="24"/>
      <c r="L2" s="24" t="s">
        <v>90</v>
      </c>
      <c r="M2" s="24" t="s">
        <v>91</v>
      </c>
      <c r="N2" s="24"/>
    </row>
    <row r="3" spans="1:14" outlineLevel="1" x14ac:dyDescent="0.55000000000000004">
      <c r="A3" s="13"/>
      <c r="B3" s="25"/>
      <c r="C3" s="173" t="s">
        <v>16</v>
      </c>
      <c r="D3" s="173"/>
      <c r="E3" s="173"/>
      <c r="G3" s="14"/>
      <c r="H3" s="14" t="s">
        <v>14</v>
      </c>
      <c r="J3" s="13"/>
      <c r="K3" s="13"/>
      <c r="L3" s="13">
        <f>SUBTOTAL(9,L7:L794)</f>
        <v>3</v>
      </c>
      <c r="M3" s="13">
        <f>SUBTOTAL(9,M7:M794)</f>
        <v>3</v>
      </c>
      <c r="N3" s="13"/>
    </row>
    <row r="4" spans="1:14" ht="31.5" customHeight="1" outlineLevel="1" x14ac:dyDescent="0.55000000000000004">
      <c r="A4" s="13"/>
      <c r="B4" s="25"/>
      <c r="C4" s="173" t="s">
        <v>17</v>
      </c>
      <c r="D4" s="173"/>
      <c r="E4" s="173"/>
      <c r="G4" s="13" t="s">
        <v>4</v>
      </c>
      <c r="H4" s="15"/>
      <c r="J4" s="13"/>
      <c r="K4" s="13"/>
      <c r="L4" s="13"/>
      <c r="M4" s="13"/>
      <c r="N4" s="13"/>
    </row>
    <row r="5" spans="1:14" ht="32.25" customHeight="1" outlineLevel="1" x14ac:dyDescent="0.55000000000000004">
      <c r="A5" s="13"/>
      <c r="B5" s="15"/>
      <c r="C5" s="173" t="s">
        <v>18</v>
      </c>
      <c r="D5" s="173"/>
      <c r="E5" s="173"/>
      <c r="G5" s="13" t="s">
        <v>5</v>
      </c>
      <c r="H5" s="15"/>
      <c r="J5" s="13"/>
      <c r="K5" s="13"/>
      <c r="L5" s="13"/>
      <c r="M5" s="13"/>
      <c r="N5" s="13"/>
    </row>
    <row r="6" spans="1:14" ht="27.75" customHeight="1" outlineLevel="1" x14ac:dyDescent="0.55000000000000004">
      <c r="A6" s="13"/>
      <c r="B6" s="25"/>
      <c r="C6" s="173"/>
      <c r="D6" s="173"/>
      <c r="E6" s="173"/>
      <c r="G6" s="13" t="s">
        <v>9</v>
      </c>
      <c r="H6" s="15"/>
      <c r="J6" s="13"/>
      <c r="K6" s="13" t="s">
        <v>20</v>
      </c>
      <c r="L6" s="13" t="s">
        <v>21</v>
      </c>
      <c r="M6" s="13" t="s">
        <v>22</v>
      </c>
      <c r="N6" s="13"/>
    </row>
    <row r="7" spans="1:14" s="22" customFormat="1" ht="30.75" customHeight="1" x14ac:dyDescent="0.75">
      <c r="A7" s="21" t="s">
        <v>44</v>
      </c>
      <c r="B7" s="72" t="s">
        <v>136</v>
      </c>
      <c r="C7" s="47" t="s">
        <v>70</v>
      </c>
      <c r="D7" s="45"/>
      <c r="E7" s="46"/>
      <c r="G7" s="48">
        <f>SUBTOTAL(3,G10:G12)/SUBTOTAL(3,C10:C12)</f>
        <v>0.33333333333333331</v>
      </c>
      <c r="H7" s="20"/>
      <c r="J7" s="53"/>
      <c r="K7" s="53"/>
      <c r="L7" s="53">
        <f>SUBTOTAL(9,L10:L12)</f>
        <v>3</v>
      </c>
      <c r="M7" s="53">
        <f>SUBTOTAL(9,M10:M12)</f>
        <v>3</v>
      </c>
      <c r="N7" s="53"/>
    </row>
    <row r="8" spans="1:14" outlineLevel="1" x14ac:dyDescent="0.55000000000000004">
      <c r="A8" s="16"/>
      <c r="B8" s="17" t="s">
        <v>101</v>
      </c>
      <c r="C8" s="16"/>
      <c r="D8" s="26"/>
      <c r="E8" s="18"/>
      <c r="G8" s="16"/>
      <c r="H8" s="17"/>
      <c r="J8" s="16"/>
      <c r="K8" s="16"/>
      <c r="L8" s="16"/>
      <c r="M8" s="16"/>
      <c r="N8" s="16"/>
    </row>
    <row r="9" spans="1:14" outlineLevel="1" x14ac:dyDescent="0.55000000000000004">
      <c r="A9" s="16"/>
      <c r="B9" s="17" t="s">
        <v>0</v>
      </c>
      <c r="C9" s="16"/>
      <c r="D9" s="26"/>
      <c r="E9" s="18"/>
      <c r="G9" s="16"/>
      <c r="H9" s="17"/>
      <c r="J9" s="16"/>
      <c r="K9" s="16"/>
      <c r="L9" s="16"/>
      <c r="M9" s="16"/>
      <c r="N9" s="16"/>
    </row>
    <row r="10" spans="1:14" ht="31.5" outlineLevel="1" collapsed="1" x14ac:dyDescent="0.55000000000000004">
      <c r="A10" s="29">
        <v>1</v>
      </c>
      <c r="B10" s="28" t="s">
        <v>102</v>
      </c>
      <c r="C10" s="29">
        <v>3</v>
      </c>
      <c r="D10" s="30" t="s">
        <v>3</v>
      </c>
      <c r="E10" s="31"/>
      <c r="G10" s="39" t="s">
        <v>4</v>
      </c>
      <c r="H10" s="40"/>
      <c r="J10" s="29" t="s">
        <v>8</v>
      </c>
      <c r="K10" s="29" t="str">
        <f>C10&amp;J10&amp;G10</f>
        <v>3X3Ja</v>
      </c>
      <c r="L10" s="29">
        <f>IFERROR(VLOOKUP($K10,Mapping!$F:$H,2,0),"")</f>
        <v>3</v>
      </c>
      <c r="M10" s="29">
        <f>IFERROR(VLOOKUP($K10,Mapping!$F:$H,3,0),"")</f>
        <v>3</v>
      </c>
      <c r="N10" s="29" t="str">
        <f>C10&amp;G10</f>
        <v>3Ja</v>
      </c>
    </row>
    <row r="11" spans="1:14" ht="31.5" outlineLevel="1" x14ac:dyDescent="0.55000000000000004">
      <c r="A11" s="33">
        <v>2</v>
      </c>
      <c r="B11" s="32" t="s">
        <v>103</v>
      </c>
      <c r="C11" s="33">
        <v>3</v>
      </c>
      <c r="D11" s="34" t="s">
        <v>3</v>
      </c>
      <c r="E11" s="35"/>
      <c r="G11" s="41"/>
      <c r="H11" s="42"/>
      <c r="J11" s="33" t="s">
        <v>6</v>
      </c>
      <c r="K11" s="33" t="str">
        <f>C11&amp;J11&amp;G11</f>
        <v>3X2</v>
      </c>
      <c r="L11" s="33" t="str">
        <f>IFERROR(VLOOKUP($K11,Mapping!F:H,2,0),"")</f>
        <v/>
      </c>
      <c r="M11" s="33" t="str">
        <f>IFERROR(VLOOKUP($K11,Mapping!$F:$H,3,0),"")</f>
        <v/>
      </c>
      <c r="N11" s="33" t="str">
        <f t="shared" ref="N11:N68" si="0">C11&amp;G11</f>
        <v>3</v>
      </c>
    </row>
    <row r="12" spans="1:14" ht="31.5" outlineLevel="1" x14ac:dyDescent="0.55000000000000004">
      <c r="A12" s="33">
        <v>3</v>
      </c>
      <c r="B12" s="32" t="s">
        <v>104</v>
      </c>
      <c r="C12" s="33">
        <v>3</v>
      </c>
      <c r="D12" s="34" t="s">
        <v>3</v>
      </c>
      <c r="E12" s="35"/>
      <c r="G12" s="41"/>
      <c r="H12" s="42"/>
      <c r="J12" s="33" t="s">
        <v>7</v>
      </c>
      <c r="K12" s="33" t="str">
        <f>C12&amp;J12&amp;G12</f>
        <v>3X1</v>
      </c>
      <c r="L12" s="33" t="str">
        <f>IFERROR(VLOOKUP($K12,Mapping!F:H,2,0),"")</f>
        <v/>
      </c>
      <c r="M12" s="33" t="str">
        <f>IFERROR(VLOOKUP($K12,Mapping!$F:$H,3,0),"")</f>
        <v/>
      </c>
      <c r="N12" s="33" t="str">
        <f t="shared" si="0"/>
        <v>3</v>
      </c>
    </row>
    <row r="13" spans="1:14" s="22" customFormat="1" ht="28.5" customHeight="1" x14ac:dyDescent="0.75">
      <c r="A13" s="21" t="s">
        <v>45</v>
      </c>
      <c r="B13" s="72" t="s">
        <v>137</v>
      </c>
      <c r="C13" s="47" t="s">
        <v>70</v>
      </c>
      <c r="D13" s="45"/>
      <c r="E13" s="46"/>
      <c r="G13" s="48">
        <f>SUBTOTAL(3,G16:G56)/SUBTOTAL(3,C16:C56)</f>
        <v>0</v>
      </c>
      <c r="H13" s="20"/>
      <c r="J13" s="53"/>
      <c r="K13" s="53"/>
      <c r="L13" s="53">
        <f>SUBTOTAL(9,L16:L56)</f>
        <v>0</v>
      </c>
      <c r="M13" s="53">
        <f>SUBTOTAL(9,M16:M56)</f>
        <v>0</v>
      </c>
      <c r="N13" s="53"/>
    </row>
    <row r="14" spans="1:14" outlineLevel="1" x14ac:dyDescent="0.55000000000000004">
      <c r="A14" s="16"/>
      <c r="B14" s="17" t="s">
        <v>101</v>
      </c>
      <c r="C14" s="16"/>
      <c r="D14" s="26"/>
      <c r="E14" s="18"/>
      <c r="G14" s="16"/>
      <c r="H14" s="17"/>
      <c r="J14" s="16"/>
      <c r="K14" s="16"/>
      <c r="L14" s="16"/>
      <c r="M14" s="16"/>
      <c r="N14" s="16"/>
    </row>
    <row r="15" spans="1:14" outlineLevel="1" x14ac:dyDescent="0.55000000000000004">
      <c r="A15" s="16"/>
      <c r="B15" s="17" t="s">
        <v>0</v>
      </c>
      <c r="C15" s="16"/>
      <c r="D15" s="26"/>
      <c r="E15" s="18"/>
      <c r="G15" s="16"/>
      <c r="H15" s="17"/>
      <c r="J15" s="16"/>
      <c r="K15" s="16"/>
      <c r="L15" s="16"/>
      <c r="M15" s="16"/>
      <c r="N15" s="16"/>
    </row>
    <row r="16" spans="1:14" outlineLevel="1" x14ac:dyDescent="0.55000000000000004">
      <c r="A16" s="29">
        <v>1</v>
      </c>
      <c r="B16" s="28" t="s">
        <v>138</v>
      </c>
      <c r="C16" s="82">
        <v>1</v>
      </c>
      <c r="D16" s="171" t="s">
        <v>185</v>
      </c>
      <c r="E16" s="171"/>
      <c r="G16" s="39"/>
      <c r="H16" s="40"/>
      <c r="J16" s="29" t="s">
        <v>7</v>
      </c>
      <c r="K16" s="29" t="str">
        <f t="shared" ref="K16:K47" si="1">C16&amp;J16&amp;G16</f>
        <v>1X1</v>
      </c>
      <c r="L16" s="29" t="str">
        <f>IFERROR(VLOOKUP($K16,Mapping!F:H,2,0),"")</f>
        <v/>
      </c>
      <c r="M16" s="29" t="str">
        <f>IFERROR(VLOOKUP($K16,Mapping!$F:$H,3,0),"")</f>
        <v/>
      </c>
      <c r="N16" s="29" t="str">
        <f t="shared" si="0"/>
        <v>1</v>
      </c>
    </row>
    <row r="17" spans="1:14" ht="31.5" outlineLevel="1" x14ac:dyDescent="0.55000000000000004">
      <c r="A17" s="29">
        <v>2</v>
      </c>
      <c r="B17" s="32" t="s">
        <v>139</v>
      </c>
      <c r="C17" s="33">
        <v>1</v>
      </c>
      <c r="D17" s="171" t="s">
        <v>185</v>
      </c>
      <c r="E17" s="171"/>
      <c r="G17" s="41"/>
      <c r="H17" s="42"/>
      <c r="J17" s="33" t="s">
        <v>7</v>
      </c>
      <c r="K17" s="33" t="str">
        <f t="shared" si="1"/>
        <v>1X1</v>
      </c>
      <c r="L17" s="33" t="str">
        <f>IFERROR(VLOOKUP($K17,Mapping!F:H,2,0),"")</f>
        <v/>
      </c>
      <c r="M17" s="33" t="str">
        <f>IFERROR(VLOOKUP($K17,Mapping!$F:$H,3,0),"")</f>
        <v/>
      </c>
      <c r="N17" s="33" t="str">
        <f t="shared" si="0"/>
        <v>1</v>
      </c>
    </row>
    <row r="18" spans="1:14" ht="31.5" outlineLevel="1" x14ac:dyDescent="0.55000000000000004">
      <c r="A18" s="29">
        <v>3</v>
      </c>
      <c r="B18" s="32" t="s">
        <v>140</v>
      </c>
      <c r="C18" s="33">
        <v>1</v>
      </c>
      <c r="D18" s="171" t="s">
        <v>185</v>
      </c>
      <c r="E18" s="171"/>
      <c r="G18" s="41"/>
      <c r="H18" s="42"/>
      <c r="J18" s="33" t="s">
        <v>7</v>
      </c>
      <c r="K18" s="33" t="str">
        <f t="shared" si="1"/>
        <v>1X1</v>
      </c>
      <c r="L18" s="33" t="str">
        <f>IFERROR(VLOOKUP($K18,Mapping!F:H,2,0),"")</f>
        <v/>
      </c>
      <c r="M18" s="33" t="str">
        <f>IFERROR(VLOOKUP($K18,Mapping!$F:$H,3,0),"")</f>
        <v/>
      </c>
      <c r="N18" s="33" t="str">
        <f t="shared" si="0"/>
        <v>1</v>
      </c>
    </row>
    <row r="19" spans="1:14" ht="47.25" outlineLevel="1" x14ac:dyDescent="0.55000000000000004">
      <c r="A19" s="29">
        <v>4</v>
      </c>
      <c r="B19" s="32" t="s">
        <v>141</v>
      </c>
      <c r="C19" s="33">
        <v>1</v>
      </c>
      <c r="D19" s="168" t="s">
        <v>177</v>
      </c>
      <c r="E19" s="168"/>
      <c r="G19" s="41"/>
      <c r="H19" s="42"/>
      <c r="J19" s="33" t="s">
        <v>7</v>
      </c>
      <c r="K19" s="33" t="str">
        <f t="shared" si="1"/>
        <v>1X1</v>
      </c>
      <c r="L19" s="33" t="str">
        <f>IFERROR(VLOOKUP($K19,Mapping!F:H,2,0),"")</f>
        <v/>
      </c>
      <c r="M19" s="33" t="str">
        <f>IFERROR(VLOOKUP($K19,Mapping!$F:$H,3,0),"")</f>
        <v/>
      </c>
      <c r="N19" s="33" t="str">
        <f t="shared" si="0"/>
        <v>1</v>
      </c>
    </row>
    <row r="20" spans="1:14" outlineLevel="1" x14ac:dyDescent="0.55000000000000004">
      <c r="A20" s="29">
        <v>5</v>
      </c>
      <c r="B20" s="32" t="s">
        <v>188</v>
      </c>
      <c r="C20" s="33">
        <v>1</v>
      </c>
      <c r="D20" s="168" t="s">
        <v>185</v>
      </c>
      <c r="E20" s="168"/>
      <c r="G20" s="41"/>
      <c r="H20" s="42"/>
      <c r="J20" s="33" t="s">
        <v>7</v>
      </c>
      <c r="K20" s="33" t="str">
        <f t="shared" si="1"/>
        <v>1X1</v>
      </c>
      <c r="L20" s="33" t="str">
        <f>IFERROR(VLOOKUP($K20,Mapping!F:H,2,0),"")</f>
        <v/>
      </c>
      <c r="M20" s="33" t="str">
        <f>IFERROR(VLOOKUP($K20,Mapping!$F:$H,3,0),"")</f>
        <v/>
      </c>
      <c r="N20" s="33" t="str">
        <f t="shared" si="0"/>
        <v>1</v>
      </c>
    </row>
    <row r="21" spans="1:14" ht="31.5" outlineLevel="1" x14ac:dyDescent="0.55000000000000004">
      <c r="A21" s="29">
        <v>6</v>
      </c>
      <c r="B21" s="32" t="s">
        <v>142</v>
      </c>
      <c r="C21" s="33">
        <v>1</v>
      </c>
      <c r="D21" s="168" t="s">
        <v>185</v>
      </c>
      <c r="E21" s="168"/>
      <c r="G21" s="41"/>
      <c r="H21" s="42"/>
      <c r="J21" s="33" t="s">
        <v>7</v>
      </c>
      <c r="K21" s="33" t="str">
        <f t="shared" si="1"/>
        <v>1X1</v>
      </c>
      <c r="L21" s="33" t="str">
        <f>IFERROR(VLOOKUP($K21,Mapping!F:H,2,0),"")</f>
        <v/>
      </c>
      <c r="M21" s="33" t="str">
        <f>IFERROR(VLOOKUP($K21,Mapping!$F:$H,3,0),"")</f>
        <v/>
      </c>
      <c r="N21" s="33" t="str">
        <f t="shared" si="0"/>
        <v>1</v>
      </c>
    </row>
    <row r="22" spans="1:14" ht="31.5" outlineLevel="1" x14ac:dyDescent="0.55000000000000004">
      <c r="A22" s="29">
        <v>7</v>
      </c>
      <c r="B22" s="32" t="s">
        <v>143</v>
      </c>
      <c r="C22" s="33">
        <v>1</v>
      </c>
      <c r="D22" s="168" t="s">
        <v>189</v>
      </c>
      <c r="E22" s="168"/>
      <c r="G22" s="41"/>
      <c r="H22" s="42"/>
      <c r="J22" s="33" t="s">
        <v>7</v>
      </c>
      <c r="K22" s="33" t="str">
        <f t="shared" si="1"/>
        <v>1X1</v>
      </c>
      <c r="L22" s="33" t="str">
        <f>IFERROR(VLOOKUP($K22,Mapping!F:H,2,0),"")</f>
        <v/>
      </c>
      <c r="M22" s="33" t="str">
        <f>IFERROR(VLOOKUP($K22,Mapping!$F:$H,3,0),"")</f>
        <v/>
      </c>
      <c r="N22" s="33" t="str">
        <f t="shared" si="0"/>
        <v>1</v>
      </c>
    </row>
    <row r="23" spans="1:14" outlineLevel="1" x14ac:dyDescent="0.55000000000000004">
      <c r="A23" s="29">
        <v>8</v>
      </c>
      <c r="B23" s="32" t="s">
        <v>144</v>
      </c>
      <c r="C23" s="33">
        <v>1</v>
      </c>
      <c r="D23" s="168" t="s">
        <v>190</v>
      </c>
      <c r="E23" s="168"/>
      <c r="G23" s="41"/>
      <c r="H23" s="42"/>
      <c r="J23" s="33" t="s">
        <v>7</v>
      </c>
      <c r="K23" s="33" t="str">
        <f t="shared" si="1"/>
        <v>1X1</v>
      </c>
      <c r="L23" s="33" t="str">
        <f>IFERROR(VLOOKUP($K23,Mapping!F:H,2,0),"")</f>
        <v/>
      </c>
      <c r="M23" s="33" t="str">
        <f>IFERROR(VLOOKUP($K23,Mapping!$F:$H,3,0),"")</f>
        <v/>
      </c>
      <c r="N23" s="33" t="str">
        <f t="shared" si="0"/>
        <v>1</v>
      </c>
    </row>
    <row r="24" spans="1:14" outlineLevel="1" x14ac:dyDescent="0.55000000000000004">
      <c r="A24" s="29">
        <v>9</v>
      </c>
      <c r="B24" s="32" t="s">
        <v>145</v>
      </c>
      <c r="C24" s="33">
        <v>1</v>
      </c>
      <c r="D24" s="168" t="s">
        <v>191</v>
      </c>
      <c r="E24" s="168"/>
      <c r="G24" s="41"/>
      <c r="H24" s="42"/>
      <c r="J24" s="33" t="s">
        <v>7</v>
      </c>
      <c r="K24" s="33" t="str">
        <f t="shared" si="1"/>
        <v>1X1</v>
      </c>
      <c r="L24" s="33" t="str">
        <f>IFERROR(VLOOKUP($K24,Mapping!F:H,2,0),"")</f>
        <v/>
      </c>
      <c r="M24" s="33" t="str">
        <f>IFERROR(VLOOKUP($K24,Mapping!$F:$H,3,0),"")</f>
        <v/>
      </c>
      <c r="N24" s="33" t="str">
        <f t="shared" si="0"/>
        <v>1</v>
      </c>
    </row>
    <row r="25" spans="1:14" outlineLevel="1" x14ac:dyDescent="0.55000000000000004">
      <c r="A25" s="29">
        <v>10</v>
      </c>
      <c r="B25" s="32" t="s">
        <v>146</v>
      </c>
      <c r="C25" s="33">
        <v>1</v>
      </c>
      <c r="D25" s="168" t="s">
        <v>187</v>
      </c>
      <c r="E25" s="168"/>
      <c r="G25" s="41"/>
      <c r="H25" s="42"/>
      <c r="J25" s="33" t="s">
        <v>7</v>
      </c>
      <c r="K25" s="33" t="str">
        <f t="shared" si="1"/>
        <v>1X1</v>
      </c>
      <c r="L25" s="33" t="str">
        <f>IFERROR(VLOOKUP($K25,Mapping!F:H,2,0),"")</f>
        <v/>
      </c>
      <c r="M25" s="33" t="str">
        <f>IFERROR(VLOOKUP($K25,Mapping!$F:$H,3,0),"")</f>
        <v/>
      </c>
      <c r="N25" s="33" t="str">
        <f t="shared" si="0"/>
        <v>1</v>
      </c>
    </row>
    <row r="26" spans="1:14" outlineLevel="1" x14ac:dyDescent="0.55000000000000004">
      <c r="A26" s="29">
        <v>11</v>
      </c>
      <c r="B26" s="32" t="s">
        <v>147</v>
      </c>
      <c r="C26" s="33">
        <v>1</v>
      </c>
      <c r="D26" s="168" t="s">
        <v>187</v>
      </c>
      <c r="E26" s="168"/>
      <c r="G26" s="41"/>
      <c r="H26" s="42"/>
      <c r="J26" s="33" t="s">
        <v>7</v>
      </c>
      <c r="K26" s="33" t="str">
        <f t="shared" si="1"/>
        <v>1X1</v>
      </c>
      <c r="L26" s="33" t="str">
        <f>IFERROR(VLOOKUP($K26,Mapping!F:H,2,0),"")</f>
        <v/>
      </c>
      <c r="M26" s="33" t="str">
        <f>IFERROR(VLOOKUP($K26,Mapping!$F:$H,3,0),"")</f>
        <v/>
      </c>
      <c r="N26" s="33" t="str">
        <f t="shared" si="0"/>
        <v>1</v>
      </c>
    </row>
    <row r="27" spans="1:14" ht="31.5" outlineLevel="1" x14ac:dyDescent="0.55000000000000004">
      <c r="A27" s="29">
        <v>12</v>
      </c>
      <c r="B27" s="32" t="s">
        <v>148</v>
      </c>
      <c r="C27" s="33">
        <v>1</v>
      </c>
      <c r="D27" s="168" t="s">
        <v>178</v>
      </c>
      <c r="E27" s="168"/>
      <c r="G27" s="41"/>
      <c r="H27" s="42"/>
      <c r="J27" s="33" t="s">
        <v>7</v>
      </c>
      <c r="K27" s="33" t="str">
        <f t="shared" si="1"/>
        <v>1X1</v>
      </c>
      <c r="L27" s="33" t="str">
        <f>IFERROR(VLOOKUP($K27,Mapping!F:H,2,0),"")</f>
        <v/>
      </c>
      <c r="M27" s="33" t="str">
        <f>IFERROR(VLOOKUP($K27,Mapping!$F:$H,3,0),"")</f>
        <v/>
      </c>
      <c r="N27" s="33" t="str">
        <f t="shared" si="0"/>
        <v>1</v>
      </c>
    </row>
    <row r="28" spans="1:14" ht="31.5" outlineLevel="1" x14ac:dyDescent="0.55000000000000004">
      <c r="A28" s="29">
        <v>13</v>
      </c>
      <c r="B28" s="32" t="s">
        <v>149</v>
      </c>
      <c r="C28" s="33">
        <v>1</v>
      </c>
      <c r="D28" s="34" t="s">
        <v>178</v>
      </c>
      <c r="E28" s="32"/>
      <c r="G28" s="41"/>
      <c r="H28" s="42"/>
      <c r="J28" s="33" t="s">
        <v>7</v>
      </c>
      <c r="K28" s="33" t="str">
        <f t="shared" si="1"/>
        <v>1X1</v>
      </c>
      <c r="L28" s="33" t="str">
        <f>IFERROR(VLOOKUP($K28,Mapping!F:H,2,0),"")</f>
        <v/>
      </c>
      <c r="M28" s="33" t="str">
        <f>IFERROR(VLOOKUP($K28,Mapping!$F:$H,3,0),"")</f>
        <v/>
      </c>
      <c r="N28" s="33" t="str">
        <f t="shared" si="0"/>
        <v>1</v>
      </c>
    </row>
    <row r="29" spans="1:14" ht="31.5" outlineLevel="1" x14ac:dyDescent="0.55000000000000004">
      <c r="A29" s="29">
        <v>14</v>
      </c>
      <c r="B29" s="32" t="s">
        <v>150</v>
      </c>
      <c r="C29" s="33">
        <v>1</v>
      </c>
      <c r="D29" s="168" t="s">
        <v>178</v>
      </c>
      <c r="E29" s="168"/>
      <c r="G29" s="41"/>
      <c r="H29" s="42"/>
      <c r="J29" s="33" t="s">
        <v>7</v>
      </c>
      <c r="K29" s="33" t="str">
        <f t="shared" si="1"/>
        <v>1X1</v>
      </c>
      <c r="L29" s="33" t="str">
        <f>IFERROR(VLOOKUP($K29,Mapping!F:H,2,0),"")</f>
        <v/>
      </c>
      <c r="M29" s="33" t="str">
        <f>IFERROR(VLOOKUP($K29,Mapping!$F:$H,3,0),"")</f>
        <v/>
      </c>
      <c r="N29" s="33" t="str">
        <f t="shared" si="0"/>
        <v>1</v>
      </c>
    </row>
    <row r="30" spans="1:14" ht="31.5" outlineLevel="1" x14ac:dyDescent="0.55000000000000004">
      <c r="A30" s="29">
        <v>15</v>
      </c>
      <c r="B30" s="32" t="s">
        <v>151</v>
      </c>
      <c r="C30" s="33">
        <v>1</v>
      </c>
      <c r="D30" s="168" t="s">
        <v>187</v>
      </c>
      <c r="E30" s="168"/>
      <c r="G30" s="41"/>
      <c r="H30" s="42"/>
      <c r="J30" s="33" t="s">
        <v>7</v>
      </c>
      <c r="K30" s="33" t="str">
        <f t="shared" si="1"/>
        <v>1X1</v>
      </c>
      <c r="L30" s="33" t="str">
        <f>IFERROR(VLOOKUP($K30,Mapping!F:H,2,0),"")</f>
        <v/>
      </c>
      <c r="M30" s="33" t="str">
        <f>IFERROR(VLOOKUP($K30,Mapping!$F:$H,3,0),"")</f>
        <v/>
      </c>
      <c r="N30" s="33" t="str">
        <f t="shared" si="0"/>
        <v>1</v>
      </c>
    </row>
    <row r="31" spans="1:14" ht="31.5" outlineLevel="1" x14ac:dyDescent="0.55000000000000004">
      <c r="A31" s="29">
        <v>16</v>
      </c>
      <c r="B31" s="32" t="s">
        <v>152</v>
      </c>
      <c r="C31" s="33">
        <v>1</v>
      </c>
      <c r="D31" s="168" t="s">
        <v>187</v>
      </c>
      <c r="E31" s="168"/>
      <c r="G31" s="41"/>
      <c r="H31" s="42"/>
      <c r="J31" s="33" t="s">
        <v>7</v>
      </c>
      <c r="K31" s="33" t="str">
        <f t="shared" si="1"/>
        <v>1X1</v>
      </c>
      <c r="L31" s="33" t="str">
        <f>IFERROR(VLOOKUP($K31,Mapping!F:H,2,0),"")</f>
        <v/>
      </c>
      <c r="M31" s="33" t="str">
        <f>IFERROR(VLOOKUP($K31,Mapping!$F:$H,3,0),"")</f>
        <v/>
      </c>
      <c r="N31" s="33" t="str">
        <f t="shared" si="0"/>
        <v>1</v>
      </c>
    </row>
    <row r="32" spans="1:14" outlineLevel="1" x14ac:dyDescent="0.55000000000000004">
      <c r="A32" s="29">
        <v>17</v>
      </c>
      <c r="B32" s="32" t="s">
        <v>153</v>
      </c>
      <c r="C32" s="33">
        <v>3</v>
      </c>
      <c r="D32" s="34" t="s">
        <v>2</v>
      </c>
      <c r="E32" s="32"/>
      <c r="G32" s="41"/>
      <c r="H32" s="42"/>
      <c r="J32" s="33" t="s">
        <v>7</v>
      </c>
      <c r="K32" s="33" t="str">
        <f t="shared" si="1"/>
        <v>3X1</v>
      </c>
      <c r="L32" s="33" t="str">
        <f>IFERROR(VLOOKUP($K32,Mapping!F:H,2,0),"")</f>
        <v/>
      </c>
      <c r="M32" s="33" t="str">
        <f>IFERROR(VLOOKUP($K32,Mapping!$F:$H,3,0),"")</f>
        <v/>
      </c>
      <c r="N32" s="33" t="str">
        <f t="shared" si="0"/>
        <v>3</v>
      </c>
    </row>
    <row r="33" spans="1:14" ht="31.5" outlineLevel="1" x14ac:dyDescent="0.55000000000000004">
      <c r="A33" s="29">
        <v>18</v>
      </c>
      <c r="B33" s="32" t="s">
        <v>154</v>
      </c>
      <c r="C33" s="33">
        <v>3</v>
      </c>
      <c r="D33" s="34" t="s">
        <v>2</v>
      </c>
      <c r="E33" s="32"/>
      <c r="G33" s="41"/>
      <c r="H33" s="42"/>
      <c r="J33" s="33" t="s">
        <v>7</v>
      </c>
      <c r="K33" s="33" t="str">
        <f t="shared" si="1"/>
        <v>3X1</v>
      </c>
      <c r="L33" s="33" t="str">
        <f>IFERROR(VLOOKUP($K33,Mapping!F:H,2,0),"")</f>
        <v/>
      </c>
      <c r="M33" s="33" t="str">
        <f>IFERROR(VLOOKUP($K33,Mapping!$F:$H,3,0),"")</f>
        <v/>
      </c>
      <c r="N33" s="33" t="str">
        <f t="shared" ref="N33:N48" si="2">C33&amp;G33</f>
        <v>3</v>
      </c>
    </row>
    <row r="34" spans="1:14" ht="47.25" outlineLevel="1" x14ac:dyDescent="0.55000000000000004">
      <c r="A34" s="29">
        <v>19</v>
      </c>
      <c r="B34" s="32" t="s">
        <v>155</v>
      </c>
      <c r="C34" s="33">
        <v>1</v>
      </c>
      <c r="D34" s="168" t="s">
        <v>179</v>
      </c>
      <c r="E34" s="168"/>
      <c r="G34" s="41"/>
      <c r="H34" s="42"/>
      <c r="J34" s="33" t="s">
        <v>7</v>
      </c>
      <c r="K34" s="33" t="str">
        <f t="shared" si="1"/>
        <v>1X1</v>
      </c>
      <c r="L34" s="33" t="str">
        <f>IFERROR(VLOOKUP($K34,Mapping!F:H,2,0),"")</f>
        <v/>
      </c>
      <c r="M34" s="33" t="str">
        <f>IFERROR(VLOOKUP($K34,Mapping!$F:$H,3,0),"")</f>
        <v/>
      </c>
      <c r="N34" s="33" t="str">
        <f t="shared" si="2"/>
        <v>1</v>
      </c>
    </row>
    <row r="35" spans="1:14" ht="31.5" outlineLevel="1" x14ac:dyDescent="0.55000000000000004">
      <c r="A35" s="29">
        <v>20</v>
      </c>
      <c r="B35" s="32" t="s">
        <v>156</v>
      </c>
      <c r="C35" s="33">
        <v>1</v>
      </c>
      <c r="D35" s="168" t="s">
        <v>180</v>
      </c>
      <c r="E35" s="168"/>
      <c r="G35" s="41"/>
      <c r="H35" s="42"/>
      <c r="J35" s="33" t="s">
        <v>7</v>
      </c>
      <c r="K35" s="33" t="str">
        <f t="shared" si="1"/>
        <v>1X1</v>
      </c>
      <c r="L35" s="33" t="str">
        <f>IFERROR(VLOOKUP($K35,Mapping!F:H,2,0),"")</f>
        <v/>
      </c>
      <c r="M35" s="33" t="str">
        <f>IFERROR(VLOOKUP($K35,Mapping!$F:$H,3,0),"")</f>
        <v/>
      </c>
      <c r="N35" s="33" t="str">
        <f t="shared" si="2"/>
        <v>1</v>
      </c>
    </row>
    <row r="36" spans="1:14" outlineLevel="1" x14ac:dyDescent="0.55000000000000004">
      <c r="A36" s="29">
        <v>21</v>
      </c>
      <c r="B36" s="32" t="s">
        <v>157</v>
      </c>
      <c r="C36" s="33">
        <v>1</v>
      </c>
      <c r="D36" s="34" t="s">
        <v>186</v>
      </c>
      <c r="E36" s="32"/>
      <c r="G36" s="41"/>
      <c r="H36" s="42"/>
      <c r="J36" s="33" t="s">
        <v>7</v>
      </c>
      <c r="K36" s="33" t="str">
        <f t="shared" si="1"/>
        <v>1X1</v>
      </c>
      <c r="L36" s="33" t="str">
        <f>IFERROR(VLOOKUP($K36,Mapping!F:H,2,0),"")</f>
        <v/>
      </c>
      <c r="M36" s="33" t="str">
        <f>IFERROR(VLOOKUP($K36,Mapping!$F:$H,3,0),"")</f>
        <v/>
      </c>
      <c r="N36" s="33" t="str">
        <f t="shared" si="2"/>
        <v>1</v>
      </c>
    </row>
    <row r="37" spans="1:14" outlineLevel="1" x14ac:dyDescent="0.55000000000000004">
      <c r="A37" s="29">
        <v>22</v>
      </c>
      <c r="B37" s="32" t="s">
        <v>158</v>
      </c>
      <c r="C37" s="33">
        <v>1</v>
      </c>
      <c r="D37" s="168" t="s">
        <v>186</v>
      </c>
      <c r="E37" s="168"/>
      <c r="G37" s="41"/>
      <c r="H37" s="42"/>
      <c r="J37" s="33" t="s">
        <v>7</v>
      </c>
      <c r="K37" s="33" t="str">
        <f t="shared" si="1"/>
        <v>1X1</v>
      </c>
      <c r="L37" s="33" t="str">
        <f>IFERROR(VLOOKUP($K37,Mapping!F:H,2,0),"")</f>
        <v/>
      </c>
      <c r="M37" s="33" t="str">
        <f>IFERROR(VLOOKUP($K37,Mapping!$F:$H,3,0),"")</f>
        <v/>
      </c>
      <c r="N37" s="33" t="str">
        <f t="shared" si="2"/>
        <v>1</v>
      </c>
    </row>
    <row r="38" spans="1:14" ht="31.5" outlineLevel="1" x14ac:dyDescent="0.55000000000000004">
      <c r="A38" s="29">
        <v>23</v>
      </c>
      <c r="B38" s="32" t="s">
        <v>159</v>
      </c>
      <c r="C38" s="33">
        <v>1</v>
      </c>
      <c r="D38" s="168" t="s">
        <v>181</v>
      </c>
      <c r="E38" s="168"/>
      <c r="G38" s="41"/>
      <c r="H38" s="42"/>
      <c r="J38" s="33" t="s">
        <v>7</v>
      </c>
      <c r="K38" s="33" t="str">
        <f t="shared" si="1"/>
        <v>1X1</v>
      </c>
      <c r="L38" s="33" t="str">
        <f>IFERROR(VLOOKUP($K38,Mapping!F:H,2,0),"")</f>
        <v/>
      </c>
      <c r="M38" s="33" t="str">
        <f>IFERROR(VLOOKUP($K38,Mapping!$F:$H,3,0),"")</f>
        <v/>
      </c>
      <c r="N38" s="33" t="str">
        <f t="shared" si="2"/>
        <v>1</v>
      </c>
    </row>
    <row r="39" spans="1:14" outlineLevel="1" x14ac:dyDescent="0.55000000000000004">
      <c r="A39" s="29">
        <v>24</v>
      </c>
      <c r="B39" s="32" t="s">
        <v>160</v>
      </c>
      <c r="C39" s="33">
        <v>1</v>
      </c>
      <c r="D39" s="168" t="s">
        <v>181</v>
      </c>
      <c r="E39" s="168"/>
      <c r="G39" s="41"/>
      <c r="H39" s="42"/>
      <c r="J39" s="33" t="s">
        <v>7</v>
      </c>
      <c r="K39" s="33" t="str">
        <f t="shared" si="1"/>
        <v>1X1</v>
      </c>
      <c r="L39" s="33" t="str">
        <f>IFERROR(VLOOKUP($K39,Mapping!F:H,2,0),"")</f>
        <v/>
      </c>
      <c r="M39" s="33" t="str">
        <f>IFERROR(VLOOKUP($K39,Mapping!$F:$H,3,0),"")</f>
        <v/>
      </c>
      <c r="N39" s="33" t="str">
        <f t="shared" si="2"/>
        <v>1</v>
      </c>
    </row>
    <row r="40" spans="1:14" ht="31.5" outlineLevel="1" x14ac:dyDescent="0.55000000000000004">
      <c r="A40" s="29">
        <v>25</v>
      </c>
      <c r="B40" s="32" t="s">
        <v>192</v>
      </c>
      <c r="C40" s="33">
        <v>1</v>
      </c>
      <c r="D40" s="168" t="s">
        <v>187</v>
      </c>
      <c r="E40" s="168"/>
      <c r="G40" s="41"/>
      <c r="H40" s="42"/>
      <c r="J40" s="33" t="s">
        <v>7</v>
      </c>
      <c r="K40" s="33" t="str">
        <f t="shared" si="1"/>
        <v>1X1</v>
      </c>
      <c r="L40" s="33" t="str">
        <f>IFERROR(VLOOKUP($K40,Mapping!F:H,2,0),"")</f>
        <v/>
      </c>
      <c r="M40" s="33" t="str">
        <f>IFERROR(VLOOKUP($K40,Mapping!$F:$H,3,0),"")</f>
        <v/>
      </c>
      <c r="N40" s="33" t="str">
        <f t="shared" si="2"/>
        <v>1</v>
      </c>
    </row>
    <row r="41" spans="1:14" ht="63" outlineLevel="1" x14ac:dyDescent="0.55000000000000004">
      <c r="A41" s="29">
        <v>26</v>
      </c>
      <c r="B41" s="32" t="s">
        <v>161</v>
      </c>
      <c r="C41" s="33">
        <v>1</v>
      </c>
      <c r="D41" s="168" t="s">
        <v>182</v>
      </c>
      <c r="E41" s="168"/>
      <c r="G41" s="41"/>
      <c r="H41" s="42"/>
      <c r="J41" s="33" t="s">
        <v>7</v>
      </c>
      <c r="K41" s="33" t="str">
        <f t="shared" si="1"/>
        <v>1X1</v>
      </c>
      <c r="L41" s="33" t="str">
        <f>IFERROR(VLOOKUP($K41,Mapping!F:H,2,0),"")</f>
        <v/>
      </c>
      <c r="M41" s="33" t="str">
        <f>IFERROR(VLOOKUP($K41,Mapping!$F:$H,3,0),"")</f>
        <v/>
      </c>
      <c r="N41" s="33" t="str">
        <f t="shared" si="2"/>
        <v>1</v>
      </c>
    </row>
    <row r="42" spans="1:14" ht="31.5" outlineLevel="1" x14ac:dyDescent="0.55000000000000004">
      <c r="A42" s="29">
        <v>27</v>
      </c>
      <c r="B42" s="32" t="s">
        <v>162</v>
      </c>
      <c r="C42" s="33">
        <v>1</v>
      </c>
      <c r="D42" s="168" t="s">
        <v>183</v>
      </c>
      <c r="E42" s="168"/>
      <c r="G42" s="41"/>
      <c r="H42" s="42"/>
      <c r="J42" s="33" t="s">
        <v>7</v>
      </c>
      <c r="K42" s="33" t="str">
        <f t="shared" si="1"/>
        <v>1X1</v>
      </c>
      <c r="L42" s="33" t="str">
        <f>IFERROR(VLOOKUP($K42,Mapping!F:H,2,0),"")</f>
        <v/>
      </c>
      <c r="M42" s="33" t="str">
        <f>IFERROR(VLOOKUP($K42,Mapping!$F:$H,3,0),"")</f>
        <v/>
      </c>
      <c r="N42" s="33" t="str">
        <f t="shared" si="2"/>
        <v>1</v>
      </c>
    </row>
    <row r="43" spans="1:14" ht="31.5" outlineLevel="1" x14ac:dyDescent="0.55000000000000004">
      <c r="A43" s="29">
        <v>28</v>
      </c>
      <c r="B43" s="32" t="s">
        <v>163</v>
      </c>
      <c r="C43" s="33">
        <v>1</v>
      </c>
      <c r="D43" s="168" t="s">
        <v>183</v>
      </c>
      <c r="E43" s="168"/>
      <c r="G43" s="41"/>
      <c r="H43" s="42"/>
      <c r="J43" s="33" t="s">
        <v>7</v>
      </c>
      <c r="K43" s="33" t="str">
        <f t="shared" si="1"/>
        <v>1X1</v>
      </c>
      <c r="L43" s="33" t="str">
        <f>IFERROR(VLOOKUP($K43,Mapping!F:H,2,0),"")</f>
        <v/>
      </c>
      <c r="M43" s="33" t="str">
        <f>IFERROR(VLOOKUP($K43,Mapping!$F:$H,3,0),"")</f>
        <v/>
      </c>
      <c r="N43" s="33" t="str">
        <f t="shared" si="2"/>
        <v>1</v>
      </c>
    </row>
    <row r="44" spans="1:14" ht="31.5" outlineLevel="1" x14ac:dyDescent="0.55000000000000004">
      <c r="A44" s="29">
        <v>29</v>
      </c>
      <c r="B44" s="32" t="s">
        <v>164</v>
      </c>
      <c r="C44" s="33">
        <v>1</v>
      </c>
      <c r="D44" s="168" t="s">
        <v>183</v>
      </c>
      <c r="E44" s="168"/>
      <c r="G44" s="41"/>
      <c r="H44" s="42"/>
      <c r="J44" s="33" t="s">
        <v>7</v>
      </c>
      <c r="K44" s="33" t="str">
        <f t="shared" si="1"/>
        <v>1X1</v>
      </c>
      <c r="L44" s="33" t="str">
        <f>IFERROR(VLOOKUP($K44,Mapping!F:H,2,0),"")</f>
        <v/>
      </c>
      <c r="M44" s="33" t="str">
        <f>IFERROR(VLOOKUP($K44,Mapping!$F:$H,3,0),"")</f>
        <v/>
      </c>
      <c r="N44" s="33" t="str">
        <f t="shared" si="2"/>
        <v>1</v>
      </c>
    </row>
    <row r="45" spans="1:14" ht="31.5" outlineLevel="1" x14ac:dyDescent="0.55000000000000004">
      <c r="A45" s="29">
        <v>30</v>
      </c>
      <c r="B45" s="32" t="s">
        <v>165</v>
      </c>
      <c r="C45" s="33">
        <v>1</v>
      </c>
      <c r="D45" s="168" t="s">
        <v>183</v>
      </c>
      <c r="E45" s="168"/>
      <c r="G45" s="41"/>
      <c r="H45" s="42"/>
      <c r="J45" s="33" t="s">
        <v>7</v>
      </c>
      <c r="K45" s="33" t="str">
        <f t="shared" si="1"/>
        <v>1X1</v>
      </c>
      <c r="L45" s="33" t="str">
        <f>IFERROR(VLOOKUP($K45,Mapping!F:H,2,0),"")</f>
        <v/>
      </c>
      <c r="M45" s="33" t="str">
        <f>IFERROR(VLOOKUP($K45,Mapping!$F:$H,3,0),"")</f>
        <v/>
      </c>
      <c r="N45" s="33" t="str">
        <f t="shared" si="2"/>
        <v>1</v>
      </c>
    </row>
    <row r="46" spans="1:14" outlineLevel="1" x14ac:dyDescent="0.55000000000000004">
      <c r="A46" s="29">
        <v>31</v>
      </c>
      <c r="B46" s="32" t="s">
        <v>166</v>
      </c>
      <c r="C46" s="33">
        <v>3</v>
      </c>
      <c r="D46" s="34" t="s">
        <v>2</v>
      </c>
      <c r="E46" s="32"/>
      <c r="G46" s="41"/>
      <c r="H46" s="42"/>
      <c r="J46" s="33" t="s">
        <v>7</v>
      </c>
      <c r="K46" s="33" t="str">
        <f t="shared" si="1"/>
        <v>3X1</v>
      </c>
      <c r="L46" s="33" t="str">
        <f>IFERROR(VLOOKUP($K46,Mapping!F:H,2,0),"")</f>
        <v/>
      </c>
      <c r="M46" s="33" t="str">
        <f>IFERROR(VLOOKUP($K46,Mapping!$F:$H,3,0),"")</f>
        <v/>
      </c>
      <c r="N46" s="33" t="str">
        <f t="shared" si="2"/>
        <v>3</v>
      </c>
    </row>
    <row r="47" spans="1:14" ht="31.5" outlineLevel="1" x14ac:dyDescent="0.55000000000000004">
      <c r="A47" s="29">
        <v>32</v>
      </c>
      <c r="B47" s="32" t="s">
        <v>167</v>
      </c>
      <c r="C47" s="33">
        <v>3</v>
      </c>
      <c r="D47" s="34" t="s">
        <v>2</v>
      </c>
      <c r="E47" s="32"/>
      <c r="G47" s="41"/>
      <c r="H47" s="42"/>
      <c r="J47" s="33" t="s">
        <v>7</v>
      </c>
      <c r="K47" s="33" t="str">
        <f t="shared" si="1"/>
        <v>3X1</v>
      </c>
      <c r="L47" s="33" t="str">
        <f>IFERROR(VLOOKUP($K47,Mapping!F:H,2,0),"")</f>
        <v/>
      </c>
      <c r="M47" s="33" t="str">
        <f>IFERROR(VLOOKUP($K47,Mapping!$F:$H,3,0),"")</f>
        <v/>
      </c>
      <c r="N47" s="33" t="str">
        <f t="shared" si="2"/>
        <v>3</v>
      </c>
    </row>
    <row r="48" spans="1:14" ht="31.5" outlineLevel="1" x14ac:dyDescent="0.55000000000000004">
      <c r="A48" s="29">
        <v>33</v>
      </c>
      <c r="B48" s="32" t="s">
        <v>168</v>
      </c>
      <c r="C48" s="33">
        <v>3</v>
      </c>
      <c r="D48" s="34" t="s">
        <v>2</v>
      </c>
      <c r="E48" s="32"/>
      <c r="G48" s="41"/>
      <c r="H48" s="42"/>
      <c r="J48" s="33" t="s">
        <v>7</v>
      </c>
      <c r="K48" s="33" t="str">
        <f t="shared" ref="K48:K56" si="3">C48&amp;J48&amp;G48</f>
        <v>3X1</v>
      </c>
      <c r="L48" s="33" t="str">
        <f>IFERROR(VLOOKUP($K48,Mapping!F:H,2,0),"")</f>
        <v/>
      </c>
      <c r="M48" s="33" t="str">
        <f>IFERROR(VLOOKUP($K48,Mapping!$F:$H,3,0),"")</f>
        <v/>
      </c>
      <c r="N48" s="33" t="str">
        <f t="shared" si="2"/>
        <v>3</v>
      </c>
    </row>
    <row r="49" spans="1:14" outlineLevel="1" x14ac:dyDescent="0.55000000000000004">
      <c r="A49" s="29">
        <v>34</v>
      </c>
      <c r="B49" s="32" t="s">
        <v>169</v>
      </c>
      <c r="C49" s="33">
        <v>3</v>
      </c>
      <c r="D49" s="34" t="s">
        <v>2</v>
      </c>
      <c r="E49" s="32"/>
      <c r="G49" s="41"/>
      <c r="H49" s="42"/>
      <c r="J49" s="33" t="s">
        <v>7</v>
      </c>
      <c r="K49" s="33" t="str">
        <f t="shared" si="3"/>
        <v>3X1</v>
      </c>
      <c r="L49" s="33" t="str">
        <f>IFERROR(VLOOKUP($K49,Mapping!F:H,2,0),"")</f>
        <v/>
      </c>
      <c r="M49" s="33" t="str">
        <f>IFERROR(VLOOKUP($K49,Mapping!$F:$H,3,0),"")</f>
        <v/>
      </c>
      <c r="N49" s="33" t="str">
        <f t="shared" ref="N49:N56" si="4">C49&amp;G49</f>
        <v>3</v>
      </c>
    </row>
    <row r="50" spans="1:14" ht="31.5" outlineLevel="1" x14ac:dyDescent="0.55000000000000004">
      <c r="A50" s="29">
        <v>35</v>
      </c>
      <c r="B50" s="32" t="s">
        <v>170</v>
      </c>
      <c r="C50" s="33">
        <v>3</v>
      </c>
      <c r="D50" s="34" t="s">
        <v>2</v>
      </c>
      <c r="E50" s="32"/>
      <c r="G50" s="41"/>
      <c r="H50" s="42"/>
      <c r="J50" s="33" t="s">
        <v>7</v>
      </c>
      <c r="K50" s="33" t="str">
        <f t="shared" si="3"/>
        <v>3X1</v>
      </c>
      <c r="L50" s="33" t="str">
        <f>IFERROR(VLOOKUP($K50,Mapping!F:H,2,0),"")</f>
        <v/>
      </c>
      <c r="M50" s="33" t="str">
        <f>IFERROR(VLOOKUP($K50,Mapping!$F:$H,3,0),"")</f>
        <v/>
      </c>
      <c r="N50" s="33" t="str">
        <f t="shared" si="4"/>
        <v>3</v>
      </c>
    </row>
    <row r="51" spans="1:14" ht="31.5" outlineLevel="1" x14ac:dyDescent="0.55000000000000004">
      <c r="A51" s="29">
        <v>36</v>
      </c>
      <c r="B51" s="32" t="s">
        <v>171</v>
      </c>
      <c r="C51" s="33">
        <v>3</v>
      </c>
      <c r="D51" s="34" t="s">
        <v>2</v>
      </c>
      <c r="E51" s="32"/>
      <c r="G51" s="41"/>
      <c r="H51" s="42"/>
      <c r="J51" s="33" t="s">
        <v>7</v>
      </c>
      <c r="K51" s="33" t="str">
        <f t="shared" si="3"/>
        <v>3X1</v>
      </c>
      <c r="L51" s="33" t="str">
        <f>IFERROR(VLOOKUP($K51,Mapping!F:H,2,0),"")</f>
        <v/>
      </c>
      <c r="M51" s="33" t="str">
        <f>IFERROR(VLOOKUP($K51,Mapping!$F:$H,3,0),"")</f>
        <v/>
      </c>
      <c r="N51" s="33" t="str">
        <f t="shared" si="4"/>
        <v>3</v>
      </c>
    </row>
    <row r="52" spans="1:14" ht="31.5" outlineLevel="1" x14ac:dyDescent="0.55000000000000004">
      <c r="A52" s="29">
        <v>37</v>
      </c>
      <c r="B52" s="32" t="s">
        <v>172</v>
      </c>
      <c r="C52" s="33">
        <v>3</v>
      </c>
      <c r="D52" s="34" t="s">
        <v>2</v>
      </c>
      <c r="E52" s="32"/>
      <c r="G52" s="41"/>
      <c r="H52" s="42"/>
      <c r="J52" s="33" t="s">
        <v>7</v>
      </c>
      <c r="K52" s="33" t="str">
        <f t="shared" si="3"/>
        <v>3X1</v>
      </c>
      <c r="L52" s="33" t="str">
        <f>IFERROR(VLOOKUP($K52,Mapping!F:H,2,0),"")</f>
        <v/>
      </c>
      <c r="M52" s="33" t="str">
        <f>IFERROR(VLOOKUP($K52,Mapping!$F:$H,3,0),"")</f>
        <v/>
      </c>
      <c r="N52" s="33" t="str">
        <f t="shared" si="4"/>
        <v>3</v>
      </c>
    </row>
    <row r="53" spans="1:14" ht="47.25" outlineLevel="1" x14ac:dyDescent="0.55000000000000004">
      <c r="A53" s="29">
        <v>38</v>
      </c>
      <c r="B53" s="32" t="s">
        <v>173</v>
      </c>
      <c r="C53" s="33" t="s">
        <v>184</v>
      </c>
      <c r="D53" s="168" t="s">
        <v>187</v>
      </c>
      <c r="E53" s="168"/>
      <c r="G53" s="41"/>
      <c r="H53" s="42"/>
      <c r="J53" s="33" t="s">
        <v>7</v>
      </c>
      <c r="K53" s="33" t="str">
        <f t="shared" si="3"/>
        <v>1X1</v>
      </c>
      <c r="L53" s="33" t="str">
        <f>IFERROR(VLOOKUP($K53,Mapping!F:H,2,0),"")</f>
        <v/>
      </c>
      <c r="M53" s="33" t="str">
        <f>IFERROR(VLOOKUP($K53,Mapping!$F:$H,3,0),"")</f>
        <v/>
      </c>
      <c r="N53" s="33" t="str">
        <f t="shared" si="4"/>
        <v>1</v>
      </c>
    </row>
    <row r="54" spans="1:14" outlineLevel="1" x14ac:dyDescent="0.55000000000000004">
      <c r="A54" s="29">
        <v>39</v>
      </c>
      <c r="B54" s="32" t="s">
        <v>174</v>
      </c>
      <c r="C54" s="33">
        <v>3</v>
      </c>
      <c r="D54" s="34" t="s">
        <v>2</v>
      </c>
      <c r="E54" s="32"/>
      <c r="G54" s="41"/>
      <c r="H54" s="42"/>
      <c r="J54" s="33" t="s">
        <v>7</v>
      </c>
      <c r="K54" s="33" t="str">
        <f t="shared" si="3"/>
        <v>3X1</v>
      </c>
      <c r="L54" s="33" t="str">
        <f>IFERROR(VLOOKUP($K54,Mapping!F:H,2,0),"")</f>
        <v/>
      </c>
      <c r="M54" s="33" t="str">
        <f>IFERROR(VLOOKUP($K54,Mapping!$F:$H,3,0),"")</f>
        <v/>
      </c>
      <c r="N54" s="33" t="str">
        <f t="shared" si="4"/>
        <v>3</v>
      </c>
    </row>
    <row r="55" spans="1:14" ht="31.5" outlineLevel="1" x14ac:dyDescent="0.55000000000000004">
      <c r="A55" s="29">
        <v>40</v>
      </c>
      <c r="B55" s="32" t="s">
        <v>175</v>
      </c>
      <c r="C55" s="33">
        <v>3</v>
      </c>
      <c r="D55" s="34" t="s">
        <v>2</v>
      </c>
      <c r="E55" s="32"/>
      <c r="G55" s="41"/>
      <c r="H55" s="42"/>
      <c r="J55" s="33" t="s">
        <v>7</v>
      </c>
      <c r="K55" s="33" t="str">
        <f t="shared" si="3"/>
        <v>3X1</v>
      </c>
      <c r="L55" s="33" t="str">
        <f>IFERROR(VLOOKUP($K55,Mapping!F:H,2,0),"")</f>
        <v/>
      </c>
      <c r="M55" s="33" t="str">
        <f>IFERROR(VLOOKUP($K55,Mapping!$F:$H,3,0),"")</f>
        <v/>
      </c>
      <c r="N55" s="33" t="str">
        <f t="shared" si="4"/>
        <v>3</v>
      </c>
    </row>
    <row r="56" spans="1:14" outlineLevel="1" x14ac:dyDescent="0.55000000000000004">
      <c r="A56" s="29">
        <v>41</v>
      </c>
      <c r="B56" s="32" t="s">
        <v>176</v>
      </c>
      <c r="C56" s="33">
        <v>3</v>
      </c>
      <c r="D56" s="34" t="s">
        <v>2</v>
      </c>
      <c r="E56" s="32"/>
      <c r="G56" s="41"/>
      <c r="H56" s="42"/>
      <c r="J56" s="33" t="s">
        <v>7</v>
      </c>
      <c r="K56" s="33" t="str">
        <f t="shared" si="3"/>
        <v>3X1</v>
      </c>
      <c r="L56" s="33" t="str">
        <f>IFERROR(VLOOKUP($K56,Mapping!F:H,2,0),"")</f>
        <v/>
      </c>
      <c r="M56" s="33" t="str">
        <f>IFERROR(VLOOKUP($K56,Mapping!$F:$H,3,0),"")</f>
        <v/>
      </c>
      <c r="N56" s="33" t="str">
        <f t="shared" si="4"/>
        <v>3</v>
      </c>
    </row>
    <row r="57" spans="1:14" s="22" customFormat="1" ht="33" customHeight="1" x14ac:dyDescent="0.75">
      <c r="A57" s="21" t="s">
        <v>46</v>
      </c>
      <c r="B57" s="72" t="s">
        <v>194</v>
      </c>
      <c r="C57" s="47" t="s">
        <v>70</v>
      </c>
      <c r="D57" s="45"/>
      <c r="E57" s="46"/>
      <c r="G57" s="48">
        <f>SUBTOTAL(3,G60:G83)/SUBTOTAL(3,C60:C83)</f>
        <v>0</v>
      </c>
      <c r="H57" s="20"/>
      <c r="J57" s="53"/>
      <c r="K57" s="53"/>
      <c r="L57" s="53">
        <f>SUBTOTAL(9,L60:L83)</f>
        <v>0</v>
      </c>
      <c r="M57" s="53">
        <f>SUBTOTAL(9,M60:M83)</f>
        <v>0</v>
      </c>
      <c r="N57" s="53"/>
    </row>
    <row r="58" spans="1:14" outlineLevel="1" x14ac:dyDescent="0.55000000000000004">
      <c r="A58" s="16"/>
      <c r="B58" s="17" t="s">
        <v>106</v>
      </c>
      <c r="C58" s="16"/>
      <c r="D58" s="26"/>
      <c r="E58" s="18"/>
      <c r="F58" s="11"/>
      <c r="G58" s="16"/>
      <c r="H58" s="17"/>
      <c r="J58" s="16"/>
      <c r="K58" s="16"/>
      <c r="L58" s="16"/>
      <c r="M58" s="16"/>
      <c r="N58" s="16"/>
    </row>
    <row r="59" spans="1:14" outlineLevel="1" x14ac:dyDescent="0.55000000000000004">
      <c r="A59" s="16"/>
      <c r="B59" s="17" t="s">
        <v>0</v>
      </c>
      <c r="C59" s="16"/>
      <c r="D59" s="26"/>
      <c r="E59" s="18"/>
      <c r="F59" s="11"/>
      <c r="G59" s="16"/>
      <c r="H59" s="17"/>
      <c r="J59" s="16"/>
      <c r="K59" s="16"/>
      <c r="L59" s="16"/>
      <c r="M59" s="16"/>
      <c r="N59" s="16"/>
    </row>
    <row r="60" spans="1:14" outlineLevel="1" x14ac:dyDescent="0.55000000000000004">
      <c r="A60" s="29">
        <v>1</v>
      </c>
      <c r="B60" s="28" t="s">
        <v>195</v>
      </c>
      <c r="C60" s="82">
        <v>1</v>
      </c>
      <c r="D60" s="171" t="s">
        <v>187</v>
      </c>
      <c r="E60" s="171"/>
      <c r="F60" s="11"/>
      <c r="G60" s="39"/>
      <c r="H60" s="40"/>
      <c r="J60" s="29" t="s">
        <v>7</v>
      </c>
      <c r="K60" s="29" t="str">
        <f t="shared" ref="K60:K83" si="5">C60&amp;J60&amp;G60</f>
        <v>1X1</v>
      </c>
      <c r="L60" s="29" t="str">
        <f>IFERROR(VLOOKUP($K60,Mapping!F:H,2,0),"")</f>
        <v/>
      </c>
      <c r="M60" s="29" t="str">
        <f>IFERROR(VLOOKUP($K60,Mapping!$F:$H,3,0),"")</f>
        <v/>
      </c>
      <c r="N60" s="29" t="str">
        <f t="shared" si="0"/>
        <v>1</v>
      </c>
    </row>
    <row r="61" spans="1:14" outlineLevel="1" x14ac:dyDescent="0.55000000000000004">
      <c r="A61" s="29">
        <v>2</v>
      </c>
      <c r="B61" s="32" t="s">
        <v>196</v>
      </c>
      <c r="C61" s="83">
        <v>1</v>
      </c>
      <c r="D61" s="168" t="s">
        <v>187</v>
      </c>
      <c r="E61" s="168"/>
      <c r="F61" s="11"/>
      <c r="G61" s="41"/>
      <c r="H61" s="42"/>
      <c r="J61" s="33" t="s">
        <v>7</v>
      </c>
      <c r="K61" s="33" t="str">
        <f t="shared" si="5"/>
        <v>1X1</v>
      </c>
      <c r="L61" s="33" t="str">
        <f>IFERROR(VLOOKUP($K61,Mapping!F:H,2,0),"")</f>
        <v/>
      </c>
      <c r="M61" s="33" t="str">
        <f>IFERROR(VLOOKUP($K61,Mapping!$F:$H,3,0),"")</f>
        <v/>
      </c>
      <c r="N61" s="33" t="str">
        <f t="shared" si="0"/>
        <v>1</v>
      </c>
    </row>
    <row r="62" spans="1:14" outlineLevel="1" x14ac:dyDescent="0.55000000000000004">
      <c r="A62" s="29">
        <v>3</v>
      </c>
      <c r="B62" s="32" t="s">
        <v>197</v>
      </c>
      <c r="C62" s="83">
        <v>1</v>
      </c>
      <c r="D62" s="168" t="s">
        <v>187</v>
      </c>
      <c r="E62" s="168"/>
      <c r="F62" s="11"/>
      <c r="G62" s="41"/>
      <c r="H62" s="42"/>
      <c r="J62" s="33" t="s">
        <v>7</v>
      </c>
      <c r="K62" s="33" t="str">
        <f t="shared" si="5"/>
        <v>1X1</v>
      </c>
      <c r="L62" s="33" t="str">
        <f>IFERROR(VLOOKUP($K62,Mapping!F:H,2,0),"")</f>
        <v/>
      </c>
      <c r="M62" s="33" t="str">
        <f>IFERROR(VLOOKUP($K62,Mapping!$F:$H,3,0),"")</f>
        <v/>
      </c>
      <c r="N62" s="33" t="str">
        <f t="shared" si="0"/>
        <v>1</v>
      </c>
    </row>
    <row r="63" spans="1:14" ht="31.5" outlineLevel="1" x14ac:dyDescent="0.55000000000000004">
      <c r="A63" s="29">
        <v>4</v>
      </c>
      <c r="B63" s="32" t="s">
        <v>198</v>
      </c>
      <c r="C63" s="83">
        <v>1</v>
      </c>
      <c r="D63" s="168" t="s">
        <v>181</v>
      </c>
      <c r="E63" s="168"/>
      <c r="F63" s="11"/>
      <c r="G63" s="41"/>
      <c r="H63" s="42"/>
      <c r="J63" s="33" t="s">
        <v>7</v>
      </c>
      <c r="K63" s="33" t="str">
        <f t="shared" si="5"/>
        <v>1X1</v>
      </c>
      <c r="L63" s="33" t="str">
        <f>IFERROR(VLOOKUP($K63,Mapping!F:H,2,0),"")</f>
        <v/>
      </c>
      <c r="M63" s="33" t="str">
        <f>IFERROR(VLOOKUP($K63,Mapping!$F:$H,3,0),"")</f>
        <v/>
      </c>
      <c r="N63" s="33" t="str">
        <f t="shared" si="0"/>
        <v>1</v>
      </c>
    </row>
    <row r="64" spans="1:14" outlineLevel="1" x14ac:dyDescent="0.55000000000000004">
      <c r="A64" s="29">
        <v>5</v>
      </c>
      <c r="B64" s="32" t="s">
        <v>199</v>
      </c>
      <c r="C64" s="83">
        <v>1</v>
      </c>
      <c r="D64" s="168" t="s">
        <v>216</v>
      </c>
      <c r="E64" s="168"/>
      <c r="F64" s="11"/>
      <c r="G64" s="41"/>
      <c r="H64" s="42"/>
      <c r="J64" s="33" t="s">
        <v>7</v>
      </c>
      <c r="K64" s="33" t="str">
        <f t="shared" si="5"/>
        <v>1X1</v>
      </c>
      <c r="L64" s="33" t="str">
        <f>IFERROR(VLOOKUP($K64,Mapping!F:H,2,0),"")</f>
        <v/>
      </c>
      <c r="M64" s="33" t="str">
        <f>IFERROR(VLOOKUP($K64,Mapping!$F:$H,3,0),"")</f>
        <v/>
      </c>
      <c r="N64" s="33" t="str">
        <f t="shared" si="0"/>
        <v>1</v>
      </c>
    </row>
    <row r="65" spans="1:14" outlineLevel="1" x14ac:dyDescent="0.55000000000000004">
      <c r="A65" s="29">
        <v>6</v>
      </c>
      <c r="B65" s="32" t="s">
        <v>200</v>
      </c>
      <c r="C65" s="83">
        <v>1</v>
      </c>
      <c r="D65" s="168" t="s">
        <v>216</v>
      </c>
      <c r="E65" s="168"/>
      <c r="F65" s="11"/>
      <c r="G65" s="41"/>
      <c r="H65" s="42"/>
      <c r="J65" s="33" t="s">
        <v>7</v>
      </c>
      <c r="K65" s="33" t="str">
        <f t="shared" si="5"/>
        <v>1X1</v>
      </c>
      <c r="L65" s="33" t="str">
        <f>IFERROR(VLOOKUP($K65,Mapping!F:H,2,0),"")</f>
        <v/>
      </c>
      <c r="M65" s="33" t="str">
        <f>IFERROR(VLOOKUP($K65,Mapping!$F:$H,3,0),"")</f>
        <v/>
      </c>
      <c r="N65" s="33" t="str">
        <f t="shared" si="0"/>
        <v>1</v>
      </c>
    </row>
    <row r="66" spans="1:14" ht="31.5" outlineLevel="1" x14ac:dyDescent="0.55000000000000004">
      <c r="A66" s="29">
        <v>7</v>
      </c>
      <c r="B66" s="32" t="s">
        <v>219</v>
      </c>
      <c r="C66" s="83">
        <v>1</v>
      </c>
      <c r="D66" s="168" t="s">
        <v>216</v>
      </c>
      <c r="E66" s="168"/>
      <c r="F66" s="11"/>
      <c r="G66" s="41"/>
      <c r="H66" s="42"/>
      <c r="J66" s="33" t="s">
        <v>7</v>
      </c>
      <c r="K66" s="33" t="str">
        <f t="shared" si="5"/>
        <v>1X1</v>
      </c>
      <c r="L66" s="33" t="str">
        <f>IFERROR(VLOOKUP($K66,Mapping!F:H,2,0),"")</f>
        <v/>
      </c>
      <c r="M66" s="33" t="str">
        <f>IFERROR(VLOOKUP($K66,Mapping!$F:$H,3,0),"")</f>
        <v/>
      </c>
      <c r="N66" s="33" t="str">
        <f t="shared" si="0"/>
        <v>1</v>
      </c>
    </row>
    <row r="67" spans="1:14" ht="63" outlineLevel="1" x14ac:dyDescent="0.55000000000000004">
      <c r="A67" s="29">
        <v>8</v>
      </c>
      <c r="B67" s="32" t="s">
        <v>222</v>
      </c>
      <c r="C67" s="83">
        <v>1</v>
      </c>
      <c r="D67" s="168" t="s">
        <v>216</v>
      </c>
      <c r="E67" s="168"/>
      <c r="F67" s="11"/>
      <c r="G67" s="41"/>
      <c r="H67" s="42"/>
      <c r="J67" s="33" t="s">
        <v>7</v>
      </c>
      <c r="K67" s="33" t="str">
        <f t="shared" si="5"/>
        <v>1X1</v>
      </c>
      <c r="L67" s="33" t="str">
        <f>IFERROR(VLOOKUP($K67,Mapping!F:H,2,0),"")</f>
        <v/>
      </c>
      <c r="M67" s="33" t="str">
        <f>IFERROR(VLOOKUP($K67,Mapping!$F:$H,3,0),"")</f>
        <v/>
      </c>
      <c r="N67" s="33" t="str">
        <f t="shared" si="0"/>
        <v>1</v>
      </c>
    </row>
    <row r="68" spans="1:14" ht="63" outlineLevel="1" x14ac:dyDescent="0.55000000000000004">
      <c r="A68" s="29">
        <v>9</v>
      </c>
      <c r="B68" s="32" t="s">
        <v>201</v>
      </c>
      <c r="C68" s="83">
        <v>1</v>
      </c>
      <c r="D68" s="168" t="s">
        <v>216</v>
      </c>
      <c r="E68" s="168"/>
      <c r="F68" s="11"/>
      <c r="G68" s="41"/>
      <c r="H68" s="42"/>
      <c r="J68" s="33" t="s">
        <v>7</v>
      </c>
      <c r="K68" s="33" t="str">
        <f t="shared" si="5"/>
        <v>1X1</v>
      </c>
      <c r="L68" s="33" t="str">
        <f>IFERROR(VLOOKUP($K68,Mapping!F:H,2,0),"")</f>
        <v/>
      </c>
      <c r="M68" s="33" t="str">
        <f>IFERROR(VLOOKUP($K68,Mapping!$F:$H,3,0),"")</f>
        <v/>
      </c>
      <c r="N68" s="33" t="str">
        <f t="shared" si="0"/>
        <v>1</v>
      </c>
    </row>
    <row r="69" spans="1:14" ht="78.75" outlineLevel="1" x14ac:dyDescent="0.55000000000000004">
      <c r="A69" s="29">
        <v>10</v>
      </c>
      <c r="B69" s="32" t="s">
        <v>202</v>
      </c>
      <c r="C69" s="83">
        <v>1</v>
      </c>
      <c r="D69" s="168" t="s">
        <v>216</v>
      </c>
      <c r="E69" s="168"/>
      <c r="F69" s="11"/>
      <c r="G69" s="41"/>
      <c r="H69" s="42"/>
      <c r="J69" s="33" t="s">
        <v>7</v>
      </c>
      <c r="K69" s="33" t="str">
        <f t="shared" si="5"/>
        <v>1X1</v>
      </c>
      <c r="L69" s="33" t="str">
        <f>IFERROR(VLOOKUP($K69,Mapping!F:H,2,0),"")</f>
        <v/>
      </c>
      <c r="M69" s="33" t="str">
        <f>IFERROR(VLOOKUP($K69,Mapping!$F:$H,3,0),"")</f>
        <v/>
      </c>
      <c r="N69" s="33" t="str">
        <f t="shared" ref="N69:N75" si="6">C69&amp;G69</f>
        <v>1</v>
      </c>
    </row>
    <row r="70" spans="1:14" ht="63" outlineLevel="1" x14ac:dyDescent="0.55000000000000004">
      <c r="A70" s="29">
        <v>11</v>
      </c>
      <c r="B70" s="32" t="s">
        <v>203</v>
      </c>
      <c r="C70" s="83">
        <v>1</v>
      </c>
      <c r="D70" s="168" t="s">
        <v>216</v>
      </c>
      <c r="E70" s="168"/>
      <c r="F70" s="11"/>
      <c r="G70" s="41"/>
      <c r="H70" s="42"/>
      <c r="J70" s="33" t="s">
        <v>7</v>
      </c>
      <c r="K70" s="33" t="str">
        <f t="shared" si="5"/>
        <v>1X1</v>
      </c>
      <c r="L70" s="33" t="str">
        <f>IFERROR(VLOOKUP($K70,Mapping!F:H,2,0),"")</f>
        <v/>
      </c>
      <c r="M70" s="33" t="str">
        <f>IFERROR(VLOOKUP($K70,Mapping!$F:$H,3,0),"")</f>
        <v/>
      </c>
      <c r="N70" s="33" t="str">
        <f t="shared" si="6"/>
        <v>1</v>
      </c>
    </row>
    <row r="71" spans="1:14" outlineLevel="1" x14ac:dyDescent="0.55000000000000004">
      <c r="A71" s="29">
        <v>12</v>
      </c>
      <c r="B71" s="32" t="s">
        <v>204</v>
      </c>
      <c r="C71" s="83">
        <v>1</v>
      </c>
      <c r="D71" s="168" t="s">
        <v>217</v>
      </c>
      <c r="E71" s="168"/>
      <c r="F71" s="11"/>
      <c r="G71" s="41"/>
      <c r="H71" s="42"/>
      <c r="J71" s="33" t="s">
        <v>7</v>
      </c>
      <c r="K71" s="33" t="str">
        <f t="shared" si="5"/>
        <v>1X1</v>
      </c>
      <c r="L71" s="33" t="str">
        <f>IFERROR(VLOOKUP($K71,Mapping!F:H,2,0),"")</f>
        <v/>
      </c>
      <c r="M71" s="33" t="str">
        <f>IFERROR(VLOOKUP($K71,Mapping!$F:$H,3,0),"")</f>
        <v/>
      </c>
      <c r="N71" s="33" t="str">
        <f t="shared" si="6"/>
        <v>1</v>
      </c>
    </row>
    <row r="72" spans="1:14" ht="31.5" outlineLevel="1" x14ac:dyDescent="0.55000000000000004">
      <c r="A72" s="29">
        <v>13</v>
      </c>
      <c r="B72" s="32" t="s">
        <v>205</v>
      </c>
      <c r="C72" s="83">
        <v>1</v>
      </c>
      <c r="D72" s="168" t="s">
        <v>217</v>
      </c>
      <c r="E72" s="168"/>
      <c r="F72" s="11"/>
      <c r="G72" s="41"/>
      <c r="H72" s="42"/>
      <c r="J72" s="33" t="s">
        <v>7</v>
      </c>
      <c r="K72" s="33" t="str">
        <f t="shared" si="5"/>
        <v>1X1</v>
      </c>
      <c r="L72" s="33" t="str">
        <f>IFERROR(VLOOKUP($K72,Mapping!F:H,2,0),"")</f>
        <v/>
      </c>
      <c r="M72" s="33" t="str">
        <f>IFERROR(VLOOKUP($K72,Mapping!$F:$H,3,0),"")</f>
        <v/>
      </c>
      <c r="N72" s="33" t="str">
        <f t="shared" si="6"/>
        <v>1</v>
      </c>
    </row>
    <row r="73" spans="1:14" ht="31.5" outlineLevel="1" x14ac:dyDescent="0.55000000000000004">
      <c r="A73" s="29">
        <v>14</v>
      </c>
      <c r="B73" s="32" t="s">
        <v>206</v>
      </c>
      <c r="C73" s="83">
        <v>1</v>
      </c>
      <c r="D73" s="168" t="s">
        <v>217</v>
      </c>
      <c r="E73" s="168"/>
      <c r="F73" s="11"/>
      <c r="G73" s="41"/>
      <c r="H73" s="42"/>
      <c r="J73" s="33" t="s">
        <v>7</v>
      </c>
      <c r="K73" s="33" t="str">
        <f t="shared" si="5"/>
        <v>1X1</v>
      </c>
      <c r="L73" s="33" t="str">
        <f>IFERROR(VLOOKUP($K73,Mapping!F:H,2,0),"")</f>
        <v/>
      </c>
      <c r="M73" s="33" t="str">
        <f>IFERROR(VLOOKUP($K73,Mapping!$F:$H,3,0),"")</f>
        <v/>
      </c>
      <c r="N73" s="33" t="str">
        <f t="shared" si="6"/>
        <v>1</v>
      </c>
    </row>
    <row r="74" spans="1:14" ht="31.5" outlineLevel="1" x14ac:dyDescent="0.55000000000000004">
      <c r="A74" s="29">
        <v>15</v>
      </c>
      <c r="B74" s="32" t="s">
        <v>207</v>
      </c>
      <c r="C74" s="83">
        <v>1</v>
      </c>
      <c r="D74" s="168" t="s">
        <v>217</v>
      </c>
      <c r="E74" s="168"/>
      <c r="F74" s="11"/>
      <c r="G74" s="41"/>
      <c r="H74" s="42"/>
      <c r="J74" s="33" t="s">
        <v>7</v>
      </c>
      <c r="K74" s="33" t="str">
        <f t="shared" si="5"/>
        <v>1X1</v>
      </c>
      <c r="L74" s="33" t="str">
        <f>IFERROR(VLOOKUP($K74,Mapping!F:H,2,0),"")</f>
        <v/>
      </c>
      <c r="M74" s="33" t="str">
        <f>IFERROR(VLOOKUP($K74,Mapping!$F:$H,3,0),"")</f>
        <v/>
      </c>
      <c r="N74" s="33" t="str">
        <f t="shared" si="6"/>
        <v>1</v>
      </c>
    </row>
    <row r="75" spans="1:14" outlineLevel="1" x14ac:dyDescent="0.55000000000000004">
      <c r="A75" s="29">
        <v>16</v>
      </c>
      <c r="B75" s="32" t="s">
        <v>208</v>
      </c>
      <c r="C75" s="83">
        <v>1</v>
      </c>
      <c r="D75" s="168" t="s">
        <v>218</v>
      </c>
      <c r="E75" s="168"/>
      <c r="F75" s="11"/>
      <c r="G75" s="41"/>
      <c r="H75" s="42"/>
      <c r="J75" s="33" t="s">
        <v>7</v>
      </c>
      <c r="K75" s="33" t="str">
        <f t="shared" si="5"/>
        <v>1X1</v>
      </c>
      <c r="L75" s="33" t="str">
        <f>IFERROR(VLOOKUP($K75,Mapping!F:H,2,0),"")</f>
        <v/>
      </c>
      <c r="M75" s="33" t="str">
        <f>IFERROR(VLOOKUP($K75,Mapping!$F:$H,3,0),"")</f>
        <v/>
      </c>
      <c r="N75" s="33" t="str">
        <f t="shared" si="6"/>
        <v>1</v>
      </c>
    </row>
    <row r="76" spans="1:14" ht="63" customHeight="1" outlineLevel="1" x14ac:dyDescent="0.55000000000000004">
      <c r="A76" s="29">
        <v>17</v>
      </c>
      <c r="B76" s="32" t="s">
        <v>209</v>
      </c>
      <c r="C76" s="83">
        <v>3</v>
      </c>
      <c r="D76" s="170" t="s">
        <v>220</v>
      </c>
      <c r="E76" s="170"/>
      <c r="F76" s="11"/>
      <c r="G76" s="41"/>
      <c r="H76" s="42"/>
      <c r="J76" s="33" t="s">
        <v>7</v>
      </c>
      <c r="K76" s="33" t="str">
        <f t="shared" si="5"/>
        <v>3X1</v>
      </c>
      <c r="L76" s="33" t="str">
        <f>IFERROR(VLOOKUP($K76,Mapping!F:H,2,0),"")</f>
        <v/>
      </c>
      <c r="M76" s="33" t="str">
        <f>IFERROR(VLOOKUP($K76,Mapping!$F:$H,3,0),"")</f>
        <v/>
      </c>
      <c r="N76" s="33" t="str">
        <f t="shared" ref="N76:N83" si="7">C76&amp;G76</f>
        <v>3</v>
      </c>
    </row>
    <row r="77" spans="1:14" outlineLevel="1" x14ac:dyDescent="0.55000000000000004">
      <c r="A77" s="29">
        <v>18</v>
      </c>
      <c r="B77" s="32" t="s">
        <v>210</v>
      </c>
      <c r="C77" s="83">
        <v>1</v>
      </c>
      <c r="D77" s="168" t="s">
        <v>218</v>
      </c>
      <c r="E77" s="168"/>
      <c r="F77" s="11"/>
      <c r="G77" s="41"/>
      <c r="H77" s="42"/>
      <c r="J77" s="33" t="s">
        <v>7</v>
      </c>
      <c r="K77" s="33" t="str">
        <f t="shared" si="5"/>
        <v>1X1</v>
      </c>
      <c r="L77" s="33" t="str">
        <f>IFERROR(VLOOKUP($K77,Mapping!F:H,2,0),"")</f>
        <v/>
      </c>
      <c r="M77" s="33" t="str">
        <f>IFERROR(VLOOKUP($K77,Mapping!$F:$H,3,0),"")</f>
        <v/>
      </c>
      <c r="N77" s="33" t="str">
        <f t="shared" si="7"/>
        <v>1</v>
      </c>
    </row>
    <row r="78" spans="1:14" outlineLevel="1" x14ac:dyDescent="0.55000000000000004">
      <c r="A78" s="29">
        <v>19</v>
      </c>
      <c r="B78" s="32" t="s">
        <v>211</v>
      </c>
      <c r="C78" s="83">
        <v>1</v>
      </c>
      <c r="D78" s="168" t="s">
        <v>218</v>
      </c>
      <c r="E78" s="168"/>
      <c r="F78" s="11"/>
      <c r="G78" s="41"/>
      <c r="H78" s="42"/>
      <c r="J78" s="33" t="s">
        <v>7</v>
      </c>
      <c r="K78" s="33" t="str">
        <f t="shared" si="5"/>
        <v>1X1</v>
      </c>
      <c r="L78" s="33" t="str">
        <f>IFERROR(VLOOKUP($K78,Mapping!F:H,2,0),"")</f>
        <v/>
      </c>
      <c r="M78" s="33" t="str">
        <f>IFERROR(VLOOKUP($K78,Mapping!$F:$H,3,0),"")</f>
        <v/>
      </c>
      <c r="N78" s="33" t="str">
        <f t="shared" si="7"/>
        <v>1</v>
      </c>
    </row>
    <row r="79" spans="1:14" outlineLevel="1" x14ac:dyDescent="0.55000000000000004">
      <c r="A79" s="29">
        <v>20</v>
      </c>
      <c r="B79" s="32" t="s">
        <v>212</v>
      </c>
      <c r="C79" s="83">
        <v>1</v>
      </c>
      <c r="D79" s="168" t="s">
        <v>218</v>
      </c>
      <c r="E79" s="168"/>
      <c r="F79" s="11"/>
      <c r="G79" s="41"/>
      <c r="H79" s="42"/>
      <c r="J79" s="33" t="s">
        <v>7</v>
      </c>
      <c r="K79" s="33" t="str">
        <f t="shared" si="5"/>
        <v>1X1</v>
      </c>
      <c r="L79" s="33" t="str">
        <f>IFERROR(VLOOKUP($K79,Mapping!F:H,2,0),"")</f>
        <v/>
      </c>
      <c r="M79" s="33" t="str">
        <f>IFERROR(VLOOKUP($K79,Mapping!$F:$H,3,0),"")</f>
        <v/>
      </c>
      <c r="N79" s="33" t="str">
        <f t="shared" si="7"/>
        <v>1</v>
      </c>
    </row>
    <row r="80" spans="1:14" outlineLevel="1" x14ac:dyDescent="0.55000000000000004">
      <c r="A80" s="29">
        <v>21</v>
      </c>
      <c r="B80" s="32" t="s">
        <v>221</v>
      </c>
      <c r="C80" s="83">
        <v>1</v>
      </c>
      <c r="D80" s="168" t="s">
        <v>218</v>
      </c>
      <c r="E80" s="168"/>
      <c r="F80" s="11"/>
      <c r="G80" s="41"/>
      <c r="H80" s="42"/>
      <c r="J80" s="33" t="s">
        <v>7</v>
      </c>
      <c r="K80" s="33" t="str">
        <f t="shared" si="5"/>
        <v>1X1</v>
      </c>
      <c r="L80" s="33" t="str">
        <f>IFERROR(VLOOKUP($K80,Mapping!F:H,2,0),"")</f>
        <v/>
      </c>
      <c r="M80" s="33" t="str">
        <f>IFERROR(VLOOKUP($K80,Mapping!$F:$H,3,0),"")</f>
        <v/>
      </c>
      <c r="N80" s="33" t="str">
        <f t="shared" si="7"/>
        <v>1</v>
      </c>
    </row>
    <row r="81" spans="1:14" ht="31.5" outlineLevel="1" x14ac:dyDescent="0.55000000000000004">
      <c r="A81" s="29">
        <v>22</v>
      </c>
      <c r="B81" s="32" t="s">
        <v>213</v>
      </c>
      <c r="C81" s="83">
        <v>3</v>
      </c>
      <c r="D81" s="34" t="s">
        <v>2</v>
      </c>
      <c r="E81" s="32"/>
      <c r="F81" s="11"/>
      <c r="G81" s="41"/>
      <c r="H81" s="42"/>
      <c r="J81" s="33" t="s">
        <v>7</v>
      </c>
      <c r="K81" s="33" t="str">
        <f t="shared" si="5"/>
        <v>3X1</v>
      </c>
      <c r="L81" s="33" t="str">
        <f>IFERROR(VLOOKUP($K81,Mapping!F:H,2,0),"")</f>
        <v/>
      </c>
      <c r="M81" s="33" t="str">
        <f>IFERROR(VLOOKUP($K81,Mapping!$F:$H,3,0),"")</f>
        <v/>
      </c>
      <c r="N81" s="33" t="str">
        <f t="shared" si="7"/>
        <v>3</v>
      </c>
    </row>
    <row r="82" spans="1:14" ht="31.5" outlineLevel="1" x14ac:dyDescent="0.55000000000000004">
      <c r="A82" s="29">
        <v>23</v>
      </c>
      <c r="B82" s="32" t="s">
        <v>214</v>
      </c>
      <c r="C82" s="83">
        <v>3</v>
      </c>
      <c r="D82" s="34" t="s">
        <v>2</v>
      </c>
      <c r="E82" s="32"/>
      <c r="F82" s="11"/>
      <c r="G82" s="41"/>
      <c r="H82" s="42"/>
      <c r="J82" s="33" t="s">
        <v>7</v>
      </c>
      <c r="K82" s="33" t="str">
        <f t="shared" si="5"/>
        <v>3X1</v>
      </c>
      <c r="L82" s="33" t="str">
        <f>IFERROR(VLOOKUP($K82,Mapping!F:H,2,0),"")</f>
        <v/>
      </c>
      <c r="M82" s="33" t="str">
        <f>IFERROR(VLOOKUP($K82,Mapping!$F:$H,3,0),"")</f>
        <v/>
      </c>
      <c r="N82" s="33" t="str">
        <f t="shared" si="7"/>
        <v>3</v>
      </c>
    </row>
    <row r="83" spans="1:14" outlineLevel="1" x14ac:dyDescent="0.55000000000000004">
      <c r="A83" s="29">
        <v>24</v>
      </c>
      <c r="B83" s="32" t="s">
        <v>215</v>
      </c>
      <c r="C83" s="83">
        <v>3</v>
      </c>
      <c r="D83" s="34" t="s">
        <v>2</v>
      </c>
      <c r="E83" s="32"/>
      <c r="F83" s="11"/>
      <c r="G83" s="41"/>
      <c r="H83" s="42"/>
      <c r="J83" s="33" t="s">
        <v>7</v>
      </c>
      <c r="K83" s="33" t="str">
        <f t="shared" si="5"/>
        <v>3X1</v>
      </c>
      <c r="L83" s="33" t="str">
        <f>IFERROR(VLOOKUP($K83,Mapping!F:H,2,0),"")</f>
        <v/>
      </c>
      <c r="M83" s="33" t="str">
        <f>IFERROR(VLOOKUP($K83,Mapping!$F:$H,3,0),"")</f>
        <v/>
      </c>
      <c r="N83" s="33" t="str">
        <f t="shared" si="7"/>
        <v>3</v>
      </c>
    </row>
    <row r="84" spans="1:14" s="22" customFormat="1" ht="33" customHeight="1" x14ac:dyDescent="0.75">
      <c r="A84" s="21" t="s">
        <v>47</v>
      </c>
      <c r="B84" s="72" t="s">
        <v>223</v>
      </c>
      <c r="C84" s="47" t="s">
        <v>70</v>
      </c>
      <c r="D84" s="45"/>
      <c r="E84" s="46"/>
      <c r="G84" s="48">
        <f>SUBTOTAL(3,G87:G222)/(SUBTOTAL(3,C87:C222)-6)</f>
        <v>0</v>
      </c>
      <c r="H84" s="20"/>
      <c r="J84" s="53"/>
      <c r="K84" s="53"/>
      <c r="L84" s="53">
        <f>SUBTOTAL(9,L87:L222)</f>
        <v>0</v>
      </c>
      <c r="M84" s="53">
        <f>SUBTOTAL(9,M87:M222)</f>
        <v>0</v>
      </c>
      <c r="N84" s="53"/>
    </row>
    <row r="85" spans="1:14" outlineLevel="1" x14ac:dyDescent="0.55000000000000004">
      <c r="A85" s="16"/>
      <c r="B85" s="17" t="s">
        <v>101</v>
      </c>
      <c r="C85" s="16"/>
      <c r="D85" s="26"/>
      <c r="E85" s="18"/>
      <c r="G85" s="16"/>
      <c r="H85" s="17"/>
      <c r="J85" s="16"/>
      <c r="K85" s="16"/>
      <c r="L85" s="16"/>
      <c r="M85" s="16"/>
      <c r="N85" s="16"/>
    </row>
    <row r="86" spans="1:14" outlineLevel="1" x14ac:dyDescent="0.55000000000000004">
      <c r="A86" s="16"/>
      <c r="B86" s="17" t="s">
        <v>0</v>
      </c>
      <c r="C86" s="16"/>
      <c r="D86" s="26"/>
      <c r="E86" s="18"/>
      <c r="G86" s="16"/>
      <c r="H86" s="17"/>
      <c r="J86" s="16"/>
      <c r="K86" s="16"/>
      <c r="L86" s="16"/>
      <c r="M86" s="16"/>
      <c r="N86" s="16"/>
    </row>
    <row r="87" spans="1:14" s="12" customFormat="1" ht="17.25" x14ac:dyDescent="0.6">
      <c r="A87" s="23" t="s">
        <v>51</v>
      </c>
      <c r="B87" s="73" t="s">
        <v>224</v>
      </c>
      <c r="C87" s="79" t="s">
        <v>70</v>
      </c>
      <c r="D87" s="74"/>
      <c r="E87" s="80"/>
      <c r="G87" s="81">
        <f>SUBTOTAL(3,G88:G130)/SUBTOTAL(3,C88:C130)</f>
        <v>0</v>
      </c>
      <c r="H87" s="73"/>
      <c r="J87" s="75"/>
      <c r="K87" s="75"/>
      <c r="L87" s="75">
        <f>SUBTOTAL(9,L88:L130)</f>
        <v>0</v>
      </c>
      <c r="M87" s="75">
        <f>SUBTOTAL(9,M88:M130)</f>
        <v>0</v>
      </c>
      <c r="N87" s="75"/>
    </row>
    <row r="88" spans="1:14" ht="31.5" outlineLevel="1" x14ac:dyDescent="0.55000000000000004">
      <c r="A88" s="29">
        <v>1</v>
      </c>
      <c r="B88" s="28" t="s">
        <v>225</v>
      </c>
      <c r="C88" s="82" t="s">
        <v>184</v>
      </c>
      <c r="D88" s="171" t="s">
        <v>267</v>
      </c>
      <c r="E88" s="171"/>
      <c r="G88" s="39"/>
      <c r="H88" s="40"/>
      <c r="J88" s="29" t="s">
        <v>7</v>
      </c>
      <c r="K88" s="29" t="str">
        <f t="shared" ref="K88:K130" si="8">C88&amp;J88&amp;G88</f>
        <v>1X1</v>
      </c>
      <c r="L88" s="29" t="str">
        <f>IFERROR(VLOOKUP($K88,Mapping!F:H,2,0),"")</f>
        <v/>
      </c>
      <c r="M88" s="29" t="str">
        <f>IFERROR(VLOOKUP($K88,Mapping!$F:$H,3,0),"")</f>
        <v/>
      </c>
      <c r="N88" s="29" t="str">
        <f t="shared" ref="N88:N217" si="9">C88&amp;G88</f>
        <v>1</v>
      </c>
    </row>
    <row r="89" spans="1:14" ht="31.5" outlineLevel="1" x14ac:dyDescent="0.55000000000000004">
      <c r="A89" s="29">
        <v>2</v>
      </c>
      <c r="B89" s="32" t="s">
        <v>226</v>
      </c>
      <c r="C89" s="83" t="s">
        <v>184</v>
      </c>
      <c r="D89" s="168" t="s">
        <v>267</v>
      </c>
      <c r="E89" s="168"/>
      <c r="G89" s="41"/>
      <c r="H89" s="42"/>
      <c r="J89" s="33" t="s">
        <v>7</v>
      </c>
      <c r="K89" s="33" t="str">
        <f t="shared" si="8"/>
        <v>1X1</v>
      </c>
      <c r="L89" s="33" t="str">
        <f>IFERROR(VLOOKUP($K89,Mapping!F:H,2,0),"")</f>
        <v/>
      </c>
      <c r="M89" s="33" t="str">
        <f>IFERROR(VLOOKUP($K89,Mapping!$F:$H,3,0),"")</f>
        <v/>
      </c>
      <c r="N89" s="33" t="str">
        <f t="shared" si="9"/>
        <v>1</v>
      </c>
    </row>
    <row r="90" spans="1:14" ht="63" outlineLevel="1" x14ac:dyDescent="0.55000000000000004">
      <c r="A90" s="29">
        <v>3</v>
      </c>
      <c r="B90" s="32" t="s">
        <v>227</v>
      </c>
      <c r="C90" s="83" t="s">
        <v>184</v>
      </c>
      <c r="D90" s="168" t="s">
        <v>268</v>
      </c>
      <c r="E90" s="168"/>
      <c r="G90" s="41"/>
      <c r="H90" s="42"/>
      <c r="J90" s="33" t="s">
        <v>7</v>
      </c>
      <c r="K90" s="33" t="str">
        <f t="shared" ref="K90:K111" si="10">C90&amp;J90&amp;G90</f>
        <v>1X1</v>
      </c>
      <c r="L90" s="33" t="str">
        <f>IFERROR(VLOOKUP($K90,Mapping!F:H,2,0),"")</f>
        <v/>
      </c>
      <c r="M90" s="33" t="str">
        <f>IFERROR(VLOOKUP($K90,Mapping!$F:$H,3,0),"")</f>
        <v/>
      </c>
      <c r="N90" s="33" t="str">
        <f t="shared" ref="N90:N111" si="11">C90&amp;G90</f>
        <v>1</v>
      </c>
    </row>
    <row r="91" spans="1:14" outlineLevel="1" x14ac:dyDescent="0.55000000000000004">
      <c r="A91" s="29">
        <v>4</v>
      </c>
      <c r="B91" s="32" t="s">
        <v>228</v>
      </c>
      <c r="C91" s="83" t="s">
        <v>184</v>
      </c>
      <c r="D91" s="168" t="s">
        <v>269</v>
      </c>
      <c r="E91" s="168"/>
      <c r="G91" s="41"/>
      <c r="H91" s="42"/>
      <c r="J91" s="33" t="s">
        <v>7</v>
      </c>
      <c r="K91" s="33" t="str">
        <f t="shared" si="10"/>
        <v>1X1</v>
      </c>
      <c r="L91" s="33" t="str">
        <f>IFERROR(VLOOKUP($K91,Mapping!F:H,2,0),"")</f>
        <v/>
      </c>
      <c r="M91" s="33" t="str">
        <f>IFERROR(VLOOKUP($K91,Mapping!$F:$H,3,0),"")</f>
        <v/>
      </c>
      <c r="N91" s="33" t="str">
        <f t="shared" si="11"/>
        <v>1</v>
      </c>
    </row>
    <row r="92" spans="1:14" ht="31.5" outlineLevel="1" x14ac:dyDescent="0.55000000000000004">
      <c r="A92" s="29">
        <v>5</v>
      </c>
      <c r="B92" s="32" t="s">
        <v>229</v>
      </c>
      <c r="C92" s="83" t="s">
        <v>184</v>
      </c>
      <c r="D92" s="168" t="s">
        <v>270</v>
      </c>
      <c r="E92" s="168"/>
      <c r="G92" s="41"/>
      <c r="H92" s="42"/>
      <c r="J92" s="33" t="s">
        <v>7</v>
      </c>
      <c r="K92" s="33" t="str">
        <f t="shared" si="10"/>
        <v>1X1</v>
      </c>
      <c r="L92" s="33" t="str">
        <f>IFERROR(VLOOKUP($K92,Mapping!F:H,2,0),"")</f>
        <v/>
      </c>
      <c r="M92" s="33" t="str">
        <f>IFERROR(VLOOKUP($K92,Mapping!$F:$H,3,0),"")</f>
        <v/>
      </c>
      <c r="N92" s="33" t="str">
        <f t="shared" si="11"/>
        <v>1</v>
      </c>
    </row>
    <row r="93" spans="1:14" ht="31.5" outlineLevel="1" x14ac:dyDescent="0.55000000000000004">
      <c r="A93" s="29">
        <v>6</v>
      </c>
      <c r="B93" s="32" t="s">
        <v>230</v>
      </c>
      <c r="C93" s="83" t="s">
        <v>184</v>
      </c>
      <c r="D93" s="168" t="s">
        <v>271</v>
      </c>
      <c r="E93" s="168"/>
      <c r="G93" s="41"/>
      <c r="H93" s="42"/>
      <c r="J93" s="33" t="s">
        <v>7</v>
      </c>
      <c r="K93" s="33" t="str">
        <f t="shared" si="10"/>
        <v>1X1</v>
      </c>
      <c r="L93" s="33" t="str">
        <f>IFERROR(VLOOKUP($K93,Mapping!F:H,2,0),"")</f>
        <v/>
      </c>
      <c r="M93" s="33" t="str">
        <f>IFERROR(VLOOKUP($K93,Mapping!$F:$H,3,0),"")</f>
        <v/>
      </c>
      <c r="N93" s="33" t="str">
        <f t="shared" si="11"/>
        <v>1</v>
      </c>
    </row>
    <row r="94" spans="1:14" ht="63" outlineLevel="1" x14ac:dyDescent="0.55000000000000004">
      <c r="A94" s="29">
        <v>7</v>
      </c>
      <c r="B94" s="32" t="s">
        <v>231</v>
      </c>
      <c r="C94" s="83" t="s">
        <v>184</v>
      </c>
      <c r="D94" s="168" t="s">
        <v>267</v>
      </c>
      <c r="E94" s="168"/>
      <c r="G94" s="43"/>
      <c r="H94" s="44"/>
      <c r="J94" s="33" t="s">
        <v>7</v>
      </c>
      <c r="K94" s="33" t="str">
        <f t="shared" si="10"/>
        <v>1X1</v>
      </c>
      <c r="L94" s="33" t="str">
        <f>IFERROR(VLOOKUP($K94,Mapping!F:H,2,0),"")</f>
        <v/>
      </c>
      <c r="M94" s="33" t="str">
        <f>IFERROR(VLOOKUP($K94,Mapping!$F:$H,3,0),"")</f>
        <v/>
      </c>
      <c r="N94" s="33" t="str">
        <f t="shared" si="11"/>
        <v>1</v>
      </c>
    </row>
    <row r="95" spans="1:14" outlineLevel="1" x14ac:dyDescent="0.55000000000000004">
      <c r="A95" s="29">
        <v>8</v>
      </c>
      <c r="B95" s="32" t="s">
        <v>232</v>
      </c>
      <c r="C95" s="83" t="s">
        <v>184</v>
      </c>
      <c r="D95" s="168" t="s">
        <v>272</v>
      </c>
      <c r="E95" s="168"/>
      <c r="G95" s="41"/>
      <c r="H95" s="42"/>
      <c r="J95" s="33" t="s">
        <v>7</v>
      </c>
      <c r="K95" s="33" t="str">
        <f t="shared" si="10"/>
        <v>1X1</v>
      </c>
      <c r="L95" s="33" t="str">
        <f>IFERROR(VLOOKUP($K95,Mapping!F:H,2,0),"")</f>
        <v/>
      </c>
      <c r="M95" s="33" t="str">
        <f>IFERROR(VLOOKUP($K95,Mapping!$F:$H,3,0),"")</f>
        <v/>
      </c>
      <c r="N95" s="33" t="str">
        <f t="shared" si="11"/>
        <v>1</v>
      </c>
    </row>
    <row r="96" spans="1:14" outlineLevel="1" x14ac:dyDescent="0.55000000000000004">
      <c r="A96" s="29">
        <v>9</v>
      </c>
      <c r="B96" s="32" t="s">
        <v>233</v>
      </c>
      <c r="C96" s="83" t="s">
        <v>184</v>
      </c>
      <c r="D96" s="168" t="s">
        <v>272</v>
      </c>
      <c r="E96" s="168"/>
      <c r="G96" s="41"/>
      <c r="H96" s="42"/>
      <c r="J96" s="33" t="s">
        <v>7</v>
      </c>
      <c r="K96" s="33" t="str">
        <f t="shared" si="10"/>
        <v>1X1</v>
      </c>
      <c r="L96" s="33" t="str">
        <f>IFERROR(VLOOKUP($K96,Mapping!F:H,2,0),"")</f>
        <v/>
      </c>
      <c r="M96" s="33" t="str">
        <f>IFERROR(VLOOKUP($K96,Mapping!$F:$H,3,0),"")</f>
        <v/>
      </c>
      <c r="N96" s="33" t="str">
        <f t="shared" si="11"/>
        <v>1</v>
      </c>
    </row>
    <row r="97" spans="1:14" outlineLevel="1" x14ac:dyDescent="0.55000000000000004">
      <c r="A97" s="29">
        <v>10</v>
      </c>
      <c r="B97" s="32" t="s">
        <v>234</v>
      </c>
      <c r="C97" s="83" t="s">
        <v>273</v>
      </c>
      <c r="D97" s="30" t="s">
        <v>2</v>
      </c>
      <c r="E97" s="28"/>
      <c r="G97" s="41"/>
      <c r="H97" s="42"/>
      <c r="J97" s="33" t="s">
        <v>7</v>
      </c>
      <c r="K97" s="33" t="str">
        <f t="shared" si="10"/>
        <v>3X1</v>
      </c>
      <c r="L97" s="33" t="str">
        <f>IFERROR(VLOOKUP($K97,Mapping!F:H,2,0),"")</f>
        <v/>
      </c>
      <c r="M97" s="33" t="str">
        <f>IFERROR(VLOOKUP($K97,Mapping!$F:$H,3,0),"")</f>
        <v/>
      </c>
      <c r="N97" s="33" t="str">
        <f t="shared" si="11"/>
        <v>3</v>
      </c>
    </row>
    <row r="98" spans="1:14" ht="63" outlineLevel="1" x14ac:dyDescent="0.55000000000000004">
      <c r="A98" s="29">
        <v>11</v>
      </c>
      <c r="B98" s="32" t="s">
        <v>235</v>
      </c>
      <c r="C98" s="83" t="s">
        <v>184</v>
      </c>
      <c r="D98" s="168" t="s">
        <v>274</v>
      </c>
      <c r="E98" s="168"/>
      <c r="G98" s="41"/>
      <c r="H98" s="42"/>
      <c r="J98" s="33" t="s">
        <v>7</v>
      </c>
      <c r="K98" s="33" t="str">
        <f t="shared" si="10"/>
        <v>1X1</v>
      </c>
      <c r="L98" s="33" t="str">
        <f>IFERROR(VLOOKUP($K98,Mapping!F:H,2,0),"")</f>
        <v/>
      </c>
      <c r="M98" s="33" t="str">
        <f>IFERROR(VLOOKUP($K98,Mapping!$F:$H,3,0),"")</f>
        <v/>
      </c>
      <c r="N98" s="33" t="str">
        <f t="shared" si="11"/>
        <v>1</v>
      </c>
    </row>
    <row r="99" spans="1:14" ht="63" outlineLevel="1" x14ac:dyDescent="0.55000000000000004">
      <c r="A99" s="29">
        <v>12</v>
      </c>
      <c r="B99" s="32" t="s">
        <v>236</v>
      </c>
      <c r="C99" s="83" t="s">
        <v>184</v>
      </c>
      <c r="D99" s="170" t="s">
        <v>275</v>
      </c>
      <c r="E99" s="170"/>
      <c r="G99" s="41"/>
      <c r="H99" s="42"/>
      <c r="J99" s="33" t="s">
        <v>7</v>
      </c>
      <c r="K99" s="33" t="str">
        <f t="shared" si="10"/>
        <v>1X1</v>
      </c>
      <c r="L99" s="33" t="str">
        <f>IFERROR(VLOOKUP($K99,Mapping!F:H,2,0),"")</f>
        <v/>
      </c>
      <c r="M99" s="33" t="str">
        <f>IFERROR(VLOOKUP($K99,Mapping!$F:$H,3,0),"")</f>
        <v/>
      </c>
      <c r="N99" s="33" t="str">
        <f t="shared" si="11"/>
        <v>1</v>
      </c>
    </row>
    <row r="100" spans="1:14" ht="31.5" outlineLevel="1" x14ac:dyDescent="0.55000000000000004">
      <c r="A100" s="29">
        <v>13</v>
      </c>
      <c r="B100" s="32" t="s">
        <v>237</v>
      </c>
      <c r="C100" s="83">
        <v>3</v>
      </c>
      <c r="D100" s="34" t="s">
        <v>2</v>
      </c>
      <c r="E100" s="32"/>
      <c r="G100" s="41"/>
      <c r="H100" s="42"/>
      <c r="J100" s="33" t="s">
        <v>7</v>
      </c>
      <c r="K100" s="33" t="str">
        <f t="shared" si="10"/>
        <v>3X1</v>
      </c>
      <c r="L100" s="33" t="str">
        <f>IFERROR(VLOOKUP($K100,Mapping!F:H,2,0),"")</f>
        <v/>
      </c>
      <c r="M100" s="33" t="str">
        <f>IFERROR(VLOOKUP($K100,Mapping!$F:$H,3,0),"")</f>
        <v/>
      </c>
      <c r="N100" s="33" t="str">
        <f t="shared" si="11"/>
        <v>3</v>
      </c>
    </row>
    <row r="101" spans="1:14" ht="31.5" outlineLevel="1" x14ac:dyDescent="0.55000000000000004">
      <c r="A101" s="29">
        <v>14</v>
      </c>
      <c r="B101" s="32" t="s">
        <v>249</v>
      </c>
      <c r="C101" s="83">
        <v>3</v>
      </c>
      <c r="D101" s="34" t="s">
        <v>2</v>
      </c>
      <c r="E101" s="32"/>
      <c r="G101" s="43"/>
      <c r="H101" s="44"/>
      <c r="J101" s="33" t="s">
        <v>7</v>
      </c>
      <c r="K101" s="33" t="str">
        <f t="shared" ref="K101" si="12">C101&amp;J101&amp;G101</f>
        <v>3X1</v>
      </c>
      <c r="L101" s="33" t="str">
        <f>IFERROR(VLOOKUP($K101,Mapping!F:H,2,0),"")</f>
        <v/>
      </c>
      <c r="M101" s="33" t="str">
        <f>IFERROR(VLOOKUP($K101,Mapping!$F:$H,3,0),"")</f>
        <v/>
      </c>
      <c r="N101" s="33" t="str">
        <f t="shared" ref="N101" si="13">C101&amp;G101</f>
        <v>3</v>
      </c>
    </row>
    <row r="102" spans="1:14" ht="31.5" outlineLevel="1" x14ac:dyDescent="0.55000000000000004">
      <c r="A102" s="29">
        <v>15</v>
      </c>
      <c r="B102" s="32" t="s">
        <v>238</v>
      </c>
      <c r="C102" s="83">
        <v>3</v>
      </c>
      <c r="D102" s="34" t="s">
        <v>2</v>
      </c>
      <c r="E102" s="32"/>
      <c r="G102" s="43"/>
      <c r="H102" s="44"/>
      <c r="J102" s="33" t="s">
        <v>7</v>
      </c>
      <c r="K102" s="33" t="str">
        <f t="shared" si="10"/>
        <v>3X1</v>
      </c>
      <c r="L102" s="33" t="str">
        <f>IFERROR(VLOOKUP($K102,Mapping!F:H,2,0),"")</f>
        <v/>
      </c>
      <c r="M102" s="33" t="str">
        <f>IFERROR(VLOOKUP($K102,Mapping!$F:$H,3,0),"")</f>
        <v/>
      </c>
      <c r="N102" s="33" t="str">
        <f t="shared" si="11"/>
        <v>3</v>
      </c>
    </row>
    <row r="103" spans="1:14" ht="31.5" outlineLevel="1" x14ac:dyDescent="0.55000000000000004">
      <c r="A103" s="29">
        <v>16</v>
      </c>
      <c r="B103" s="32" t="s">
        <v>239</v>
      </c>
      <c r="C103" s="83">
        <v>3</v>
      </c>
      <c r="D103" s="34" t="s">
        <v>2</v>
      </c>
      <c r="E103" s="32"/>
      <c r="G103" s="41"/>
      <c r="H103" s="42"/>
      <c r="J103" s="33" t="s">
        <v>7</v>
      </c>
      <c r="K103" s="33" t="str">
        <f t="shared" si="10"/>
        <v>3X1</v>
      </c>
      <c r="L103" s="33" t="str">
        <f>IFERROR(VLOOKUP($K103,Mapping!F:H,2,0),"")</f>
        <v/>
      </c>
      <c r="M103" s="33" t="str">
        <f>IFERROR(VLOOKUP($K103,Mapping!$F:$H,3,0),"")</f>
        <v/>
      </c>
      <c r="N103" s="33" t="str">
        <f t="shared" si="11"/>
        <v>3</v>
      </c>
    </row>
    <row r="104" spans="1:14" ht="31.5" outlineLevel="1" x14ac:dyDescent="0.55000000000000004">
      <c r="A104" s="29">
        <v>17</v>
      </c>
      <c r="B104" s="32" t="s">
        <v>240</v>
      </c>
      <c r="C104" s="83">
        <v>3</v>
      </c>
      <c r="D104" s="30" t="s">
        <v>2</v>
      </c>
      <c r="E104" s="28"/>
      <c r="G104" s="41"/>
      <c r="H104" s="42"/>
      <c r="J104" s="33" t="s">
        <v>7</v>
      </c>
      <c r="K104" s="33" t="str">
        <f t="shared" si="10"/>
        <v>3X1</v>
      </c>
      <c r="L104" s="33" t="str">
        <f>IFERROR(VLOOKUP($K104,Mapping!F:H,2,0),"")</f>
        <v/>
      </c>
      <c r="M104" s="33" t="str">
        <f>IFERROR(VLOOKUP($K104,Mapping!$F:$H,3,0),"")</f>
        <v/>
      </c>
      <c r="N104" s="33" t="str">
        <f t="shared" si="11"/>
        <v>3</v>
      </c>
    </row>
    <row r="105" spans="1:14" ht="31.5" outlineLevel="1" x14ac:dyDescent="0.55000000000000004">
      <c r="A105" s="29">
        <v>18</v>
      </c>
      <c r="B105" s="32" t="s">
        <v>241</v>
      </c>
      <c r="C105" s="83">
        <v>3</v>
      </c>
      <c r="D105" s="30" t="s">
        <v>2</v>
      </c>
      <c r="E105" s="28"/>
      <c r="G105" s="41"/>
      <c r="H105" s="42"/>
      <c r="J105" s="33" t="s">
        <v>7</v>
      </c>
      <c r="K105" s="33" t="str">
        <f t="shared" si="10"/>
        <v>3X1</v>
      </c>
      <c r="L105" s="33" t="str">
        <f>IFERROR(VLOOKUP($K105,Mapping!F:H,2,0),"")</f>
        <v/>
      </c>
      <c r="M105" s="33" t="str">
        <f>IFERROR(VLOOKUP($K105,Mapping!$F:$H,3,0),"")</f>
        <v/>
      </c>
      <c r="N105" s="33" t="str">
        <f t="shared" si="11"/>
        <v>3</v>
      </c>
    </row>
    <row r="106" spans="1:14" ht="31.5" outlineLevel="1" x14ac:dyDescent="0.55000000000000004">
      <c r="A106" s="29">
        <v>19</v>
      </c>
      <c r="B106" s="32" t="s">
        <v>242</v>
      </c>
      <c r="C106" s="83">
        <v>3</v>
      </c>
      <c r="D106" s="30" t="s">
        <v>2</v>
      </c>
      <c r="E106" s="28"/>
      <c r="G106" s="41"/>
      <c r="H106" s="42"/>
      <c r="J106" s="33" t="s">
        <v>7</v>
      </c>
      <c r="K106" s="33" t="str">
        <f t="shared" si="10"/>
        <v>3X1</v>
      </c>
      <c r="L106" s="33" t="str">
        <f>IFERROR(VLOOKUP($K106,Mapping!F:H,2,0),"")</f>
        <v/>
      </c>
      <c r="M106" s="33" t="str">
        <f>IFERROR(VLOOKUP($K106,Mapping!$F:$H,3,0),"")</f>
        <v/>
      </c>
      <c r="N106" s="33" t="str">
        <f t="shared" si="11"/>
        <v>3</v>
      </c>
    </row>
    <row r="107" spans="1:14" ht="31.5" outlineLevel="1" x14ac:dyDescent="0.55000000000000004">
      <c r="A107" s="29">
        <v>20</v>
      </c>
      <c r="B107" s="32" t="s">
        <v>243</v>
      </c>
      <c r="C107" s="83" t="s">
        <v>184</v>
      </c>
      <c r="D107" s="168" t="s">
        <v>276</v>
      </c>
      <c r="E107" s="168"/>
      <c r="G107" s="41"/>
      <c r="H107" s="42"/>
      <c r="J107" s="33" t="s">
        <v>7</v>
      </c>
      <c r="K107" s="33" t="str">
        <f t="shared" si="10"/>
        <v>1X1</v>
      </c>
      <c r="L107" s="33" t="str">
        <f>IFERROR(VLOOKUP($K107,Mapping!F:H,2,0),"")</f>
        <v/>
      </c>
      <c r="M107" s="33" t="str">
        <f>IFERROR(VLOOKUP($K107,Mapping!$F:$H,3,0),"")</f>
        <v/>
      </c>
      <c r="N107" s="33" t="str">
        <f t="shared" si="11"/>
        <v>1</v>
      </c>
    </row>
    <row r="108" spans="1:14" ht="31.5" outlineLevel="1" x14ac:dyDescent="0.55000000000000004">
      <c r="A108" s="29">
        <v>21</v>
      </c>
      <c r="B108" s="32" t="s">
        <v>244</v>
      </c>
      <c r="C108" s="83" t="s">
        <v>184</v>
      </c>
      <c r="D108" s="168" t="s">
        <v>277</v>
      </c>
      <c r="E108" s="168"/>
      <c r="G108" s="41"/>
      <c r="H108" s="42"/>
      <c r="J108" s="33" t="s">
        <v>7</v>
      </c>
      <c r="K108" s="33" t="str">
        <f t="shared" si="10"/>
        <v>1X1</v>
      </c>
      <c r="L108" s="33" t="str">
        <f>IFERROR(VLOOKUP($K108,Mapping!F:H,2,0),"")</f>
        <v/>
      </c>
      <c r="M108" s="33" t="str">
        <f>IFERROR(VLOOKUP($K108,Mapping!$F:$H,3,0),"")</f>
        <v/>
      </c>
      <c r="N108" s="33" t="str">
        <f t="shared" si="11"/>
        <v>1</v>
      </c>
    </row>
    <row r="109" spans="1:14" ht="31.5" outlineLevel="1" x14ac:dyDescent="0.55000000000000004">
      <c r="A109" s="29">
        <v>22</v>
      </c>
      <c r="B109" s="32" t="s">
        <v>245</v>
      </c>
      <c r="C109" s="83" t="s">
        <v>184</v>
      </c>
      <c r="D109" s="168" t="s">
        <v>277</v>
      </c>
      <c r="E109" s="168"/>
      <c r="G109" s="43"/>
      <c r="H109" s="44"/>
      <c r="J109" s="33" t="s">
        <v>7</v>
      </c>
      <c r="K109" s="33" t="str">
        <f t="shared" si="10"/>
        <v>1X1</v>
      </c>
      <c r="L109" s="33" t="str">
        <f>IFERROR(VLOOKUP($K109,Mapping!F:H,2,0),"")</f>
        <v/>
      </c>
      <c r="M109" s="33" t="str">
        <f>IFERROR(VLOOKUP($K109,Mapping!$F:$H,3,0),"")</f>
        <v/>
      </c>
      <c r="N109" s="33" t="str">
        <f t="shared" si="11"/>
        <v>1</v>
      </c>
    </row>
    <row r="110" spans="1:14" ht="63" outlineLevel="1" x14ac:dyDescent="0.55000000000000004">
      <c r="A110" s="29">
        <v>23</v>
      </c>
      <c r="B110" s="32" t="s">
        <v>246</v>
      </c>
      <c r="C110" s="83" t="s">
        <v>184</v>
      </c>
      <c r="D110" s="170" t="s">
        <v>290</v>
      </c>
      <c r="E110" s="170"/>
      <c r="G110" s="41"/>
      <c r="H110" s="42"/>
      <c r="J110" s="33" t="s">
        <v>7</v>
      </c>
      <c r="K110" s="33" t="str">
        <f t="shared" si="10"/>
        <v>1X1</v>
      </c>
      <c r="L110" s="33" t="str">
        <f>IFERROR(VLOOKUP($K110,Mapping!F:H,2,0),"")</f>
        <v/>
      </c>
      <c r="M110" s="33" t="str">
        <f>IFERROR(VLOOKUP($K110,Mapping!$F:$H,3,0),"")</f>
        <v/>
      </c>
      <c r="N110" s="33" t="str">
        <f t="shared" si="11"/>
        <v>1</v>
      </c>
    </row>
    <row r="111" spans="1:14" ht="31.5" outlineLevel="1" x14ac:dyDescent="0.55000000000000004">
      <c r="A111" s="29">
        <v>24</v>
      </c>
      <c r="B111" s="32" t="s">
        <v>247</v>
      </c>
      <c r="C111" s="83" t="s">
        <v>184</v>
      </c>
      <c r="D111" s="168" t="s">
        <v>278</v>
      </c>
      <c r="E111" s="168"/>
      <c r="G111" s="41"/>
      <c r="H111" s="42"/>
      <c r="J111" s="33" t="s">
        <v>7</v>
      </c>
      <c r="K111" s="33" t="str">
        <f t="shared" si="10"/>
        <v>1X1</v>
      </c>
      <c r="L111" s="33" t="str">
        <f>IFERROR(VLOOKUP($K111,Mapping!F:H,2,0),"")</f>
        <v/>
      </c>
      <c r="M111" s="33" t="str">
        <f>IFERROR(VLOOKUP($K111,Mapping!$F:$H,3,0),"")</f>
        <v/>
      </c>
      <c r="N111" s="33" t="str">
        <f t="shared" si="11"/>
        <v>1</v>
      </c>
    </row>
    <row r="112" spans="1:14" ht="31.5" outlineLevel="1" x14ac:dyDescent="0.55000000000000004">
      <c r="A112" s="29">
        <v>25</v>
      </c>
      <c r="B112" s="32" t="s">
        <v>248</v>
      </c>
      <c r="C112" s="83">
        <v>1</v>
      </c>
      <c r="D112" s="30" t="s">
        <v>289</v>
      </c>
      <c r="E112" s="28"/>
      <c r="G112" s="41"/>
      <c r="H112" s="42"/>
      <c r="J112" s="33" t="s">
        <v>7</v>
      </c>
      <c r="K112" s="33" t="str">
        <f t="shared" si="8"/>
        <v>1X1</v>
      </c>
      <c r="L112" s="33" t="str">
        <f>IFERROR(VLOOKUP($K112,Mapping!F:H,2,0),"")</f>
        <v/>
      </c>
      <c r="M112" s="33" t="str">
        <f>IFERROR(VLOOKUP($K112,Mapping!$F:$H,3,0),"")</f>
        <v/>
      </c>
      <c r="N112" s="33" t="str">
        <f t="shared" si="9"/>
        <v>1</v>
      </c>
    </row>
    <row r="113" spans="1:14" ht="31.5" outlineLevel="1" x14ac:dyDescent="0.55000000000000004">
      <c r="A113" s="29">
        <v>26</v>
      </c>
      <c r="B113" s="32" t="s">
        <v>250</v>
      </c>
      <c r="C113" s="83" t="s">
        <v>184</v>
      </c>
      <c r="D113" s="168" t="s">
        <v>279</v>
      </c>
      <c r="E113" s="168"/>
      <c r="G113" s="41"/>
      <c r="H113" s="42"/>
      <c r="J113" s="33" t="s">
        <v>7</v>
      </c>
      <c r="K113" s="33" t="str">
        <f t="shared" si="8"/>
        <v>1X1</v>
      </c>
      <c r="L113" s="33" t="str">
        <f>IFERROR(VLOOKUP($K113,Mapping!F:H,2,0),"")</f>
        <v/>
      </c>
      <c r="M113" s="33" t="str">
        <f>IFERROR(VLOOKUP($K113,Mapping!$F:$H,3,0),"")</f>
        <v/>
      </c>
      <c r="N113" s="33" t="str">
        <f t="shared" si="9"/>
        <v>1</v>
      </c>
    </row>
    <row r="114" spans="1:14" ht="31.5" outlineLevel="1" x14ac:dyDescent="0.55000000000000004">
      <c r="A114" s="29">
        <v>27</v>
      </c>
      <c r="B114" s="32" t="s">
        <v>251</v>
      </c>
      <c r="C114" s="83" t="s">
        <v>184</v>
      </c>
      <c r="D114" s="168" t="s">
        <v>280</v>
      </c>
      <c r="E114" s="168"/>
      <c r="G114" s="41"/>
      <c r="H114" s="42"/>
      <c r="J114" s="33" t="s">
        <v>7</v>
      </c>
      <c r="K114" s="33" t="str">
        <f t="shared" si="8"/>
        <v>1X1</v>
      </c>
      <c r="L114" s="33" t="str">
        <f>IFERROR(VLOOKUP($K114,Mapping!F:H,2,0),"")</f>
        <v/>
      </c>
      <c r="M114" s="33" t="str">
        <f>IFERROR(VLOOKUP($K114,Mapping!$F:$H,3,0),"")</f>
        <v/>
      </c>
      <c r="N114" s="33" t="str">
        <f t="shared" si="9"/>
        <v>1</v>
      </c>
    </row>
    <row r="115" spans="1:14" outlineLevel="1" x14ac:dyDescent="0.55000000000000004">
      <c r="A115" s="29">
        <v>28</v>
      </c>
      <c r="B115" s="32" t="s">
        <v>252</v>
      </c>
      <c r="C115" s="83" t="s">
        <v>184</v>
      </c>
      <c r="D115" s="168" t="s">
        <v>281</v>
      </c>
      <c r="E115" s="168"/>
      <c r="G115" s="43"/>
      <c r="H115" s="44"/>
      <c r="J115" s="33" t="s">
        <v>7</v>
      </c>
      <c r="K115" s="33" t="str">
        <f t="shared" si="8"/>
        <v>1X1</v>
      </c>
      <c r="L115" s="33" t="str">
        <f>IFERROR(VLOOKUP($K115,Mapping!F:H,2,0),"")</f>
        <v/>
      </c>
      <c r="M115" s="33" t="str">
        <f>IFERROR(VLOOKUP($K115,Mapping!$F:$H,3,0),"")</f>
        <v/>
      </c>
      <c r="N115" s="33" t="str">
        <f t="shared" si="9"/>
        <v>1</v>
      </c>
    </row>
    <row r="116" spans="1:14" outlineLevel="1" x14ac:dyDescent="0.55000000000000004">
      <c r="A116" s="29">
        <v>29</v>
      </c>
      <c r="B116" s="32" t="s">
        <v>253</v>
      </c>
      <c r="C116" s="83" t="s">
        <v>184</v>
      </c>
      <c r="D116" s="168" t="s">
        <v>282</v>
      </c>
      <c r="E116" s="168"/>
      <c r="G116" s="41"/>
      <c r="H116" s="42"/>
      <c r="J116" s="33" t="s">
        <v>7</v>
      </c>
      <c r="K116" s="33" t="str">
        <f t="shared" si="8"/>
        <v>1X1</v>
      </c>
      <c r="L116" s="33" t="str">
        <f>IFERROR(VLOOKUP($K116,Mapping!F:H,2,0),"")</f>
        <v/>
      </c>
      <c r="M116" s="33" t="str">
        <f>IFERROR(VLOOKUP($K116,Mapping!$F:$H,3,0),"")</f>
        <v/>
      </c>
      <c r="N116" s="33" t="str">
        <f t="shared" si="9"/>
        <v>1</v>
      </c>
    </row>
    <row r="117" spans="1:14" outlineLevel="1" x14ac:dyDescent="0.55000000000000004">
      <c r="A117" s="29">
        <v>30</v>
      </c>
      <c r="B117" s="32" t="s">
        <v>254</v>
      </c>
      <c r="C117" s="83" t="s">
        <v>184</v>
      </c>
      <c r="D117" s="168" t="s">
        <v>282</v>
      </c>
      <c r="E117" s="168"/>
      <c r="G117" s="41"/>
      <c r="H117" s="42"/>
      <c r="J117" s="33" t="s">
        <v>7</v>
      </c>
      <c r="K117" s="33" t="str">
        <f t="shared" ref="K117:K122" si="14">C117&amp;J117&amp;G117</f>
        <v>1X1</v>
      </c>
      <c r="L117" s="33" t="str">
        <f>IFERROR(VLOOKUP($K117,Mapping!F:H,2,0),"")</f>
        <v/>
      </c>
      <c r="M117" s="33" t="str">
        <f>IFERROR(VLOOKUP($K117,Mapping!$F:$H,3,0),"")</f>
        <v/>
      </c>
      <c r="N117" s="33" t="str">
        <f t="shared" ref="N117:N122" si="15">C117&amp;G117</f>
        <v>1</v>
      </c>
    </row>
    <row r="118" spans="1:14" ht="31.5" outlineLevel="1" x14ac:dyDescent="0.55000000000000004">
      <c r="A118" s="29">
        <v>31</v>
      </c>
      <c r="B118" s="32" t="s">
        <v>255</v>
      </c>
      <c r="C118" s="83" t="s">
        <v>184</v>
      </c>
      <c r="D118" s="168" t="s">
        <v>283</v>
      </c>
      <c r="E118" s="168"/>
      <c r="G118" s="41"/>
      <c r="H118" s="42"/>
      <c r="J118" s="33" t="s">
        <v>7</v>
      </c>
      <c r="K118" s="33" t="str">
        <f t="shared" si="14"/>
        <v>1X1</v>
      </c>
      <c r="L118" s="33" t="str">
        <f>IFERROR(VLOOKUP($K118,Mapping!F:H,2,0),"")</f>
        <v/>
      </c>
      <c r="M118" s="33" t="str">
        <f>IFERROR(VLOOKUP($K118,Mapping!$F:$H,3,0),"")</f>
        <v/>
      </c>
      <c r="N118" s="33" t="str">
        <f t="shared" si="15"/>
        <v>1</v>
      </c>
    </row>
    <row r="119" spans="1:14" outlineLevel="1" x14ac:dyDescent="0.55000000000000004">
      <c r="A119" s="29">
        <v>32</v>
      </c>
      <c r="B119" s="32" t="s">
        <v>256</v>
      </c>
      <c r="C119" s="83" t="s">
        <v>184</v>
      </c>
      <c r="D119" s="168" t="s">
        <v>284</v>
      </c>
      <c r="E119" s="168"/>
      <c r="G119" s="41"/>
      <c r="H119" s="42"/>
      <c r="J119" s="33" t="s">
        <v>7</v>
      </c>
      <c r="K119" s="33" t="str">
        <f t="shared" si="14"/>
        <v>1X1</v>
      </c>
      <c r="L119" s="33" t="str">
        <f>IFERROR(VLOOKUP($K119,Mapping!F:H,2,0),"")</f>
        <v/>
      </c>
      <c r="M119" s="33" t="str">
        <f>IFERROR(VLOOKUP($K119,Mapping!$F:$H,3,0),"")</f>
        <v/>
      </c>
      <c r="N119" s="33" t="str">
        <f t="shared" si="15"/>
        <v>1</v>
      </c>
    </row>
    <row r="120" spans="1:14" ht="30.75" customHeight="1" outlineLevel="1" x14ac:dyDescent="0.55000000000000004">
      <c r="A120" s="29">
        <v>33</v>
      </c>
      <c r="B120" s="32" t="s">
        <v>257</v>
      </c>
      <c r="C120" s="83">
        <v>1</v>
      </c>
      <c r="D120" s="170" t="s">
        <v>291</v>
      </c>
      <c r="E120" s="170"/>
      <c r="G120" s="41"/>
      <c r="H120" s="42"/>
      <c r="J120" s="33" t="s">
        <v>7</v>
      </c>
      <c r="K120" s="33" t="str">
        <f t="shared" si="14"/>
        <v>1X1</v>
      </c>
      <c r="L120" s="33" t="str">
        <f>IFERROR(VLOOKUP($K120,Mapping!F:H,2,0),"")</f>
        <v/>
      </c>
      <c r="M120" s="33" t="str">
        <f>IFERROR(VLOOKUP($K120,Mapping!$F:$H,3,0),"")</f>
        <v/>
      </c>
      <c r="N120" s="33" t="str">
        <f t="shared" si="15"/>
        <v>1</v>
      </c>
    </row>
    <row r="121" spans="1:14" ht="31.5" outlineLevel="1" x14ac:dyDescent="0.55000000000000004">
      <c r="A121" s="29">
        <v>34</v>
      </c>
      <c r="B121" s="32" t="s">
        <v>258</v>
      </c>
      <c r="C121" s="83" t="s">
        <v>184</v>
      </c>
      <c r="D121" s="168" t="s">
        <v>285</v>
      </c>
      <c r="E121" s="168"/>
      <c r="G121" s="43"/>
      <c r="H121" s="44"/>
      <c r="J121" s="33" t="s">
        <v>7</v>
      </c>
      <c r="K121" s="33" t="str">
        <f t="shared" si="14"/>
        <v>1X1</v>
      </c>
      <c r="L121" s="33" t="str">
        <f>IFERROR(VLOOKUP($K121,Mapping!F:H,2,0),"")</f>
        <v/>
      </c>
      <c r="M121" s="33" t="str">
        <f>IFERROR(VLOOKUP($K121,Mapping!$F:$H,3,0),"")</f>
        <v/>
      </c>
      <c r="N121" s="33" t="str">
        <f t="shared" si="15"/>
        <v>1</v>
      </c>
    </row>
    <row r="122" spans="1:14" ht="31.5" outlineLevel="1" x14ac:dyDescent="0.55000000000000004">
      <c r="A122" s="29">
        <v>35</v>
      </c>
      <c r="B122" s="32" t="s">
        <v>259</v>
      </c>
      <c r="C122" s="83" t="s">
        <v>184</v>
      </c>
      <c r="D122" s="168" t="s">
        <v>286</v>
      </c>
      <c r="E122" s="168"/>
      <c r="G122" s="41"/>
      <c r="H122" s="42"/>
      <c r="J122" s="33" t="s">
        <v>7</v>
      </c>
      <c r="K122" s="33" t="str">
        <f t="shared" si="14"/>
        <v>1X1</v>
      </c>
      <c r="L122" s="33" t="str">
        <f>IFERROR(VLOOKUP($K122,Mapping!F:H,2,0),"")</f>
        <v/>
      </c>
      <c r="M122" s="33" t="str">
        <f>IFERROR(VLOOKUP($K122,Mapping!$F:$H,3,0),"")</f>
        <v/>
      </c>
      <c r="N122" s="33" t="str">
        <f t="shared" si="15"/>
        <v>1</v>
      </c>
    </row>
    <row r="123" spans="1:14" outlineLevel="1" x14ac:dyDescent="0.55000000000000004">
      <c r="A123" s="29">
        <v>36</v>
      </c>
      <c r="B123" s="32" t="s">
        <v>260</v>
      </c>
      <c r="C123" s="83">
        <v>1</v>
      </c>
      <c r="D123" s="168" t="s">
        <v>286</v>
      </c>
      <c r="E123" s="168"/>
      <c r="G123" s="41"/>
      <c r="H123" s="42"/>
      <c r="J123" s="33" t="s">
        <v>7</v>
      </c>
      <c r="K123" s="33" t="str">
        <f t="shared" ref="K123:K128" si="16">C123&amp;J123&amp;G123</f>
        <v>1X1</v>
      </c>
      <c r="L123" s="33" t="str">
        <f>IFERROR(VLOOKUP($K123,Mapping!F:H,2,0),"")</f>
        <v/>
      </c>
      <c r="M123" s="33" t="str">
        <f>IFERROR(VLOOKUP($K123,Mapping!$F:$H,3,0),"")</f>
        <v/>
      </c>
      <c r="N123" s="33" t="str">
        <f t="shared" ref="N123:N128" si="17">C123&amp;G123</f>
        <v>1</v>
      </c>
    </row>
    <row r="124" spans="1:14" ht="31.5" outlineLevel="1" x14ac:dyDescent="0.55000000000000004">
      <c r="A124" s="29">
        <v>37</v>
      </c>
      <c r="B124" s="32" t="s">
        <v>261</v>
      </c>
      <c r="C124" s="83" t="s">
        <v>184</v>
      </c>
      <c r="D124" s="168" t="s">
        <v>287</v>
      </c>
      <c r="E124" s="168"/>
      <c r="G124" s="41"/>
      <c r="H124" s="42"/>
      <c r="J124" s="33" t="s">
        <v>7</v>
      </c>
      <c r="K124" s="33" t="str">
        <f t="shared" si="16"/>
        <v>1X1</v>
      </c>
      <c r="L124" s="33" t="str">
        <f>IFERROR(VLOOKUP($K124,Mapping!F:H,2,0),"")</f>
        <v/>
      </c>
      <c r="M124" s="33" t="str">
        <f>IFERROR(VLOOKUP($K124,Mapping!$F:$H,3,0),"")</f>
        <v/>
      </c>
      <c r="N124" s="33" t="str">
        <f t="shared" si="17"/>
        <v>1</v>
      </c>
    </row>
    <row r="125" spans="1:14" ht="47.25" outlineLevel="1" x14ac:dyDescent="0.55000000000000004">
      <c r="A125" s="29">
        <v>38</v>
      </c>
      <c r="B125" s="32" t="s">
        <v>262</v>
      </c>
      <c r="C125" s="83">
        <v>1</v>
      </c>
      <c r="D125" s="168" t="s">
        <v>288</v>
      </c>
      <c r="E125" s="168"/>
      <c r="G125" s="41"/>
      <c r="H125" s="42"/>
      <c r="J125" s="33" t="s">
        <v>7</v>
      </c>
      <c r="K125" s="33" t="str">
        <f t="shared" si="16"/>
        <v>1X1</v>
      </c>
      <c r="L125" s="33" t="str">
        <f>IFERROR(VLOOKUP($K125,Mapping!F:H,2,0),"")</f>
        <v/>
      </c>
      <c r="M125" s="33" t="str">
        <f>IFERROR(VLOOKUP($K125,Mapping!$F:$H,3,0),"")</f>
        <v/>
      </c>
      <c r="N125" s="33" t="str">
        <f t="shared" si="17"/>
        <v>1</v>
      </c>
    </row>
    <row r="126" spans="1:14" ht="31.5" outlineLevel="1" x14ac:dyDescent="0.55000000000000004">
      <c r="A126" s="29">
        <v>39</v>
      </c>
      <c r="B126" s="32" t="s">
        <v>263</v>
      </c>
      <c r="C126" s="83">
        <v>3</v>
      </c>
      <c r="D126" s="30" t="s">
        <v>2</v>
      </c>
      <c r="E126" s="28"/>
      <c r="G126" s="41"/>
      <c r="H126" s="42"/>
      <c r="J126" s="33" t="s">
        <v>7</v>
      </c>
      <c r="K126" s="33" t="str">
        <f t="shared" si="16"/>
        <v>3X1</v>
      </c>
      <c r="L126" s="33" t="str">
        <f>IFERROR(VLOOKUP($K126,Mapping!F:H,2,0),"")</f>
        <v/>
      </c>
      <c r="M126" s="33" t="str">
        <f>IFERROR(VLOOKUP($K126,Mapping!$F:$H,3,0),"")</f>
        <v/>
      </c>
      <c r="N126" s="33" t="str">
        <f t="shared" si="17"/>
        <v>3</v>
      </c>
    </row>
    <row r="127" spans="1:14" outlineLevel="1" x14ac:dyDescent="0.55000000000000004">
      <c r="A127" s="29">
        <v>40</v>
      </c>
      <c r="B127" s="32" t="s">
        <v>264</v>
      </c>
      <c r="C127" s="83">
        <v>3</v>
      </c>
      <c r="D127" s="34" t="s">
        <v>2</v>
      </c>
      <c r="E127" s="32"/>
      <c r="G127" s="41"/>
      <c r="H127" s="42"/>
      <c r="J127" s="33" t="s">
        <v>7</v>
      </c>
      <c r="K127" s="33" t="str">
        <f t="shared" si="16"/>
        <v>3X1</v>
      </c>
      <c r="L127" s="33" t="str">
        <f>IFERROR(VLOOKUP($K127,Mapping!F:H,2,0),"")</f>
        <v/>
      </c>
      <c r="M127" s="33" t="str">
        <f>IFERROR(VLOOKUP($K127,Mapping!$F:$H,3,0),"")</f>
        <v/>
      </c>
      <c r="N127" s="33" t="str">
        <f t="shared" si="17"/>
        <v>3</v>
      </c>
    </row>
    <row r="128" spans="1:14" outlineLevel="1" x14ac:dyDescent="0.55000000000000004">
      <c r="A128" s="29">
        <v>41</v>
      </c>
      <c r="B128" s="32" t="s">
        <v>292</v>
      </c>
      <c r="C128" s="83">
        <v>3</v>
      </c>
      <c r="D128" s="34" t="s">
        <v>2</v>
      </c>
      <c r="E128" s="32"/>
      <c r="G128" s="43"/>
      <c r="H128" s="44"/>
      <c r="J128" s="33" t="s">
        <v>7</v>
      </c>
      <c r="K128" s="33" t="str">
        <f t="shared" si="16"/>
        <v>3X1</v>
      </c>
      <c r="L128" s="33" t="str">
        <f>IFERROR(VLOOKUP($K128,Mapping!F:H,2,0),"")</f>
        <v/>
      </c>
      <c r="M128" s="33" t="str">
        <f>IFERROR(VLOOKUP($K128,Mapping!$F:$H,3,0),"")</f>
        <v/>
      </c>
      <c r="N128" s="33" t="str">
        <f t="shared" si="17"/>
        <v>3</v>
      </c>
    </row>
    <row r="129" spans="1:14" ht="31.5" outlineLevel="1" x14ac:dyDescent="0.55000000000000004">
      <c r="A129" s="29">
        <v>42</v>
      </c>
      <c r="B129" s="32" t="s">
        <v>265</v>
      </c>
      <c r="C129" s="83">
        <v>3</v>
      </c>
      <c r="D129" s="30" t="s">
        <v>2</v>
      </c>
      <c r="E129" s="28"/>
      <c r="G129" s="41"/>
      <c r="H129" s="42"/>
      <c r="J129" s="33" t="s">
        <v>7</v>
      </c>
      <c r="K129" s="33" t="str">
        <f t="shared" si="8"/>
        <v>3X1</v>
      </c>
      <c r="L129" s="33" t="str">
        <f>IFERROR(VLOOKUP($K129,Mapping!F:H,2,0),"")</f>
        <v/>
      </c>
      <c r="M129" s="33" t="str">
        <f>IFERROR(VLOOKUP($K129,Mapping!$F:$H,3,0),"")</f>
        <v/>
      </c>
      <c r="N129" s="33" t="str">
        <f t="shared" si="9"/>
        <v>3</v>
      </c>
    </row>
    <row r="130" spans="1:14" ht="31.5" outlineLevel="1" x14ac:dyDescent="0.55000000000000004">
      <c r="A130" s="29">
        <v>43</v>
      </c>
      <c r="B130" s="32" t="s">
        <v>266</v>
      </c>
      <c r="C130" s="83">
        <v>3</v>
      </c>
      <c r="D130" s="30" t="s">
        <v>2</v>
      </c>
      <c r="E130" s="28"/>
      <c r="G130" s="41"/>
      <c r="H130" s="42"/>
      <c r="J130" s="33" t="s">
        <v>7</v>
      </c>
      <c r="K130" s="33" t="str">
        <f t="shared" si="8"/>
        <v>3X1</v>
      </c>
      <c r="L130" s="33" t="str">
        <f>IFERROR(VLOOKUP($K130,Mapping!F:H,2,0),"")</f>
        <v/>
      </c>
      <c r="M130" s="33" t="str">
        <f>IFERROR(VLOOKUP($K130,Mapping!$F:$H,3,0),"")</f>
        <v/>
      </c>
      <c r="N130" s="33" t="str">
        <f t="shared" si="9"/>
        <v>3</v>
      </c>
    </row>
    <row r="131" spans="1:14" s="12" customFormat="1" ht="17.25" x14ac:dyDescent="0.6">
      <c r="A131" s="23" t="s">
        <v>52</v>
      </c>
      <c r="B131" s="73" t="s">
        <v>293</v>
      </c>
      <c r="C131" s="79" t="s">
        <v>70</v>
      </c>
      <c r="D131" s="74"/>
      <c r="E131" s="80"/>
      <c r="G131" s="81">
        <f>SUBTOTAL(3,G132:G146)/SUBTOTAL(3,C132:C146)</f>
        <v>0</v>
      </c>
      <c r="H131" s="73"/>
      <c r="J131" s="75"/>
      <c r="K131" s="75"/>
      <c r="L131" s="75">
        <f>SUBTOTAL(9,L132:L146)</f>
        <v>0</v>
      </c>
      <c r="M131" s="75">
        <f>SUBTOTAL(9,M132:M146)</f>
        <v>0</v>
      </c>
      <c r="N131" s="75"/>
    </row>
    <row r="132" spans="1:14" ht="126" outlineLevel="1" x14ac:dyDescent="0.55000000000000004">
      <c r="A132" s="29">
        <v>1</v>
      </c>
      <c r="B132" s="28" t="s">
        <v>294</v>
      </c>
      <c r="C132" s="158">
        <v>1</v>
      </c>
      <c r="D132" s="174" t="s">
        <v>303</v>
      </c>
      <c r="E132" s="174"/>
      <c r="G132" s="39"/>
      <c r="H132" s="40"/>
      <c r="J132" s="29" t="s">
        <v>7</v>
      </c>
      <c r="K132" s="29" t="str">
        <f t="shared" ref="K132:K140" si="18">C132&amp;J132&amp;G132</f>
        <v>1X1</v>
      </c>
      <c r="L132" s="29" t="str">
        <f>IFERROR(VLOOKUP($K132,Mapping!F:H,2,0),"")</f>
        <v/>
      </c>
      <c r="M132" s="29" t="str">
        <f>IFERROR(VLOOKUP($K132,Mapping!$F:$H,3,0),"")</f>
        <v/>
      </c>
      <c r="N132" s="29" t="str">
        <f t="shared" ref="N132:N135" si="19">C132&amp;G132</f>
        <v>1</v>
      </c>
    </row>
    <row r="133" spans="1:14" ht="31.5" outlineLevel="1" x14ac:dyDescent="0.55000000000000004">
      <c r="A133" s="29">
        <v>2</v>
      </c>
      <c r="B133" s="32" t="s">
        <v>295</v>
      </c>
      <c r="C133" s="83">
        <v>1</v>
      </c>
      <c r="D133" s="168" t="s">
        <v>304</v>
      </c>
      <c r="E133" s="168"/>
      <c r="G133" s="41"/>
      <c r="H133" s="42"/>
      <c r="J133" s="33" t="s">
        <v>7</v>
      </c>
      <c r="K133" s="33" t="str">
        <f t="shared" si="18"/>
        <v>1X1</v>
      </c>
      <c r="L133" s="33" t="str">
        <f>IFERROR(VLOOKUP($K133,Mapping!F:H,2,0),"")</f>
        <v/>
      </c>
      <c r="M133" s="33" t="str">
        <f>IFERROR(VLOOKUP($K133,Mapping!$F:$H,3,0),"")</f>
        <v/>
      </c>
      <c r="N133" s="33" t="str">
        <f t="shared" si="19"/>
        <v>1</v>
      </c>
    </row>
    <row r="134" spans="1:14" outlineLevel="1" x14ac:dyDescent="0.55000000000000004">
      <c r="A134" s="29">
        <v>3</v>
      </c>
      <c r="B134" s="32" t="s">
        <v>296</v>
      </c>
      <c r="C134" s="83">
        <v>1</v>
      </c>
      <c r="D134" s="168" t="s">
        <v>304</v>
      </c>
      <c r="E134" s="168"/>
      <c r="G134" s="41"/>
      <c r="H134" s="42"/>
      <c r="J134" s="33" t="s">
        <v>7</v>
      </c>
      <c r="K134" s="33" t="str">
        <f t="shared" si="18"/>
        <v>1X1</v>
      </c>
      <c r="L134" s="33" t="str">
        <f>IFERROR(VLOOKUP($K134,Mapping!F:H,2,0),"")</f>
        <v/>
      </c>
      <c r="M134" s="33" t="str">
        <f>IFERROR(VLOOKUP($K134,Mapping!$F:$H,3,0),"")</f>
        <v/>
      </c>
      <c r="N134" s="33" t="str">
        <f t="shared" si="19"/>
        <v>1</v>
      </c>
    </row>
    <row r="135" spans="1:14" ht="47.25" outlineLevel="1" x14ac:dyDescent="0.55000000000000004">
      <c r="A135" s="29">
        <v>4</v>
      </c>
      <c r="B135" s="32" t="s">
        <v>297</v>
      </c>
      <c r="C135" s="83">
        <v>1</v>
      </c>
      <c r="D135" s="168" t="s">
        <v>305</v>
      </c>
      <c r="E135" s="168"/>
      <c r="G135" s="41"/>
      <c r="H135" s="42"/>
      <c r="J135" s="33" t="s">
        <v>7</v>
      </c>
      <c r="K135" s="33" t="str">
        <f t="shared" si="18"/>
        <v>1X1</v>
      </c>
      <c r="L135" s="33" t="str">
        <f>IFERROR(VLOOKUP($K135,Mapping!F:H,2,0),"")</f>
        <v/>
      </c>
      <c r="M135" s="33" t="str">
        <f>IFERROR(VLOOKUP($K135,Mapping!$F:$H,3,0),"")</f>
        <v/>
      </c>
      <c r="N135" s="33" t="str">
        <f t="shared" si="19"/>
        <v>1</v>
      </c>
    </row>
    <row r="136" spans="1:14" outlineLevel="1" x14ac:dyDescent="0.55000000000000004">
      <c r="A136" s="29">
        <v>5</v>
      </c>
      <c r="B136" s="32" t="s">
        <v>298</v>
      </c>
      <c r="C136" s="83">
        <v>3</v>
      </c>
      <c r="D136" s="30" t="s">
        <v>2</v>
      </c>
      <c r="E136" s="28"/>
      <c r="G136" s="41"/>
      <c r="H136" s="42"/>
      <c r="J136" s="33" t="s">
        <v>7</v>
      </c>
      <c r="K136" s="33" t="str">
        <f t="shared" si="18"/>
        <v>3X1</v>
      </c>
      <c r="L136" s="33" t="str">
        <f>IFERROR(VLOOKUP($K136,Mapping!F:H,2,0),"")</f>
        <v/>
      </c>
      <c r="M136" s="33" t="str">
        <f>IFERROR(VLOOKUP($K136,Mapping!$F:$H,3,0),"")</f>
        <v/>
      </c>
      <c r="N136" s="33" t="str">
        <f t="shared" ref="N136:N144" si="20">C136&amp;G136</f>
        <v>3</v>
      </c>
    </row>
    <row r="137" spans="1:14" outlineLevel="1" x14ac:dyDescent="0.55000000000000004">
      <c r="A137" s="29">
        <v>6</v>
      </c>
      <c r="B137" s="32" t="s">
        <v>299</v>
      </c>
      <c r="C137" s="83">
        <v>1</v>
      </c>
      <c r="D137" s="168" t="s">
        <v>306</v>
      </c>
      <c r="E137" s="168"/>
      <c r="G137" s="41"/>
      <c r="H137" s="42"/>
      <c r="J137" s="33" t="s">
        <v>7</v>
      </c>
      <c r="K137" s="33" t="str">
        <f t="shared" si="18"/>
        <v>1X1</v>
      </c>
      <c r="L137" s="33" t="str">
        <f>IFERROR(VLOOKUP($K137,Mapping!F:H,2,0),"")</f>
        <v/>
      </c>
      <c r="M137" s="33" t="str">
        <f>IFERROR(VLOOKUP($K137,Mapping!$F:$H,3,0),"")</f>
        <v/>
      </c>
      <c r="N137" s="33" t="str">
        <f t="shared" si="20"/>
        <v>1</v>
      </c>
    </row>
    <row r="138" spans="1:14" ht="47.25" outlineLevel="1" x14ac:dyDescent="0.55000000000000004">
      <c r="A138" s="29">
        <v>7</v>
      </c>
      <c r="B138" s="32" t="s">
        <v>310</v>
      </c>
      <c r="C138" s="83">
        <v>1</v>
      </c>
      <c r="D138" s="30" t="s">
        <v>307</v>
      </c>
      <c r="E138" s="28"/>
      <c r="G138" s="41"/>
      <c r="H138" s="42"/>
      <c r="J138" s="33" t="s">
        <v>7</v>
      </c>
      <c r="K138" s="33" t="str">
        <f t="shared" si="18"/>
        <v>1X1</v>
      </c>
      <c r="L138" s="33" t="str">
        <f>IFERROR(VLOOKUP($K138,Mapping!F:H,2,0),"")</f>
        <v/>
      </c>
      <c r="M138" s="33" t="str">
        <f>IFERROR(VLOOKUP($K138,Mapping!$F:$H,3,0),"")</f>
        <v/>
      </c>
      <c r="N138" s="33" t="str">
        <f t="shared" si="20"/>
        <v>1</v>
      </c>
    </row>
    <row r="139" spans="1:14" ht="31.5" outlineLevel="1" x14ac:dyDescent="0.55000000000000004">
      <c r="A139" s="29">
        <v>8</v>
      </c>
      <c r="B139" s="32" t="s">
        <v>311</v>
      </c>
      <c r="C139" s="83">
        <v>1</v>
      </c>
      <c r="D139" s="30" t="s">
        <v>307</v>
      </c>
      <c r="E139" s="28"/>
      <c r="G139" s="41"/>
      <c r="H139" s="42"/>
      <c r="J139" s="33" t="s">
        <v>7</v>
      </c>
      <c r="K139" s="33" t="str">
        <f t="shared" si="18"/>
        <v>1X1</v>
      </c>
      <c r="L139" s="33" t="str">
        <f>IFERROR(VLOOKUP($K139,Mapping!F:H,2,0),"")</f>
        <v/>
      </c>
      <c r="M139" s="33" t="str">
        <f>IFERROR(VLOOKUP($K139,Mapping!$F:$H,3,0),"")</f>
        <v/>
      </c>
      <c r="N139" s="33" t="str">
        <f t="shared" ref="N139:N140" si="21">C139&amp;G139</f>
        <v>1</v>
      </c>
    </row>
    <row r="140" spans="1:14" ht="31.5" outlineLevel="1" x14ac:dyDescent="0.55000000000000004">
      <c r="A140" s="29">
        <v>9</v>
      </c>
      <c r="B140" s="32" t="s">
        <v>312</v>
      </c>
      <c r="C140" s="83">
        <v>1</v>
      </c>
      <c r="D140" s="30" t="s">
        <v>307</v>
      </c>
      <c r="E140" s="28"/>
      <c r="G140" s="41"/>
      <c r="H140" s="42"/>
      <c r="J140" s="33" t="s">
        <v>7</v>
      </c>
      <c r="K140" s="33" t="str">
        <f t="shared" si="18"/>
        <v>1X1</v>
      </c>
      <c r="L140" s="33" t="str">
        <f>IFERROR(VLOOKUP($K140,Mapping!F:H,2,0),"")</f>
        <v/>
      </c>
      <c r="M140" s="33" t="str">
        <f>IFERROR(VLOOKUP($K140,Mapping!$F:$H,3,0),"")</f>
        <v/>
      </c>
      <c r="N140" s="33" t="str">
        <f t="shared" si="21"/>
        <v>1</v>
      </c>
    </row>
    <row r="141" spans="1:14" ht="31.5" outlineLevel="1" x14ac:dyDescent="0.55000000000000004">
      <c r="A141" s="29">
        <v>10</v>
      </c>
      <c r="B141" s="32" t="s">
        <v>315</v>
      </c>
      <c r="C141" s="83">
        <v>1</v>
      </c>
      <c r="D141" s="30" t="s">
        <v>307</v>
      </c>
      <c r="E141" s="28"/>
      <c r="G141" s="41"/>
      <c r="H141" s="42"/>
      <c r="J141" s="33" t="s">
        <v>7</v>
      </c>
      <c r="K141" s="33" t="s">
        <v>313</v>
      </c>
      <c r="L141" s="33" t="s">
        <v>314</v>
      </c>
      <c r="M141" s="33" t="s">
        <v>314</v>
      </c>
      <c r="N141" s="33" t="s">
        <v>184</v>
      </c>
    </row>
    <row r="142" spans="1:14" outlineLevel="1" x14ac:dyDescent="0.55000000000000004">
      <c r="A142" s="29">
        <v>11</v>
      </c>
      <c r="B142" s="32" t="s">
        <v>316</v>
      </c>
      <c r="C142" s="83">
        <v>1</v>
      </c>
      <c r="D142" s="30" t="s">
        <v>307</v>
      </c>
      <c r="E142" s="28"/>
      <c r="G142" s="41"/>
      <c r="H142" s="42"/>
      <c r="J142" s="33" t="s">
        <v>7</v>
      </c>
      <c r="K142" s="33" t="s">
        <v>313</v>
      </c>
      <c r="L142" s="33" t="s">
        <v>314</v>
      </c>
      <c r="M142" s="33" t="s">
        <v>314</v>
      </c>
      <c r="N142" s="33" t="s">
        <v>184</v>
      </c>
    </row>
    <row r="143" spans="1:14" ht="31.5" outlineLevel="1" x14ac:dyDescent="0.55000000000000004">
      <c r="A143" s="29">
        <v>12</v>
      </c>
      <c r="B143" s="32" t="s">
        <v>317</v>
      </c>
      <c r="C143" s="83">
        <v>1</v>
      </c>
      <c r="D143" s="30" t="s">
        <v>307</v>
      </c>
      <c r="E143" s="28"/>
      <c r="G143" s="41"/>
      <c r="H143" s="42"/>
      <c r="J143" s="33" t="s">
        <v>7</v>
      </c>
      <c r="K143" s="33" t="s">
        <v>313</v>
      </c>
      <c r="L143" s="33" t="s">
        <v>314</v>
      </c>
      <c r="M143" s="33" t="s">
        <v>314</v>
      </c>
      <c r="N143" s="33" t="s">
        <v>184</v>
      </c>
    </row>
    <row r="144" spans="1:14" ht="63" outlineLevel="1" x14ac:dyDescent="0.55000000000000004">
      <c r="A144" s="29">
        <v>13</v>
      </c>
      <c r="B144" s="32" t="s">
        <v>300</v>
      </c>
      <c r="C144" s="83">
        <v>1</v>
      </c>
      <c r="D144" s="30" t="s">
        <v>308</v>
      </c>
      <c r="E144" s="28"/>
      <c r="G144" s="41"/>
      <c r="H144" s="42"/>
      <c r="J144" s="33" t="s">
        <v>7</v>
      </c>
      <c r="K144" s="33" t="str">
        <f>C144&amp;J144&amp;G144</f>
        <v>1X1</v>
      </c>
      <c r="L144" s="33" t="str">
        <f>IFERROR(VLOOKUP($K144,Mapping!F:H,2,0),"")</f>
        <v/>
      </c>
      <c r="M144" s="33" t="str">
        <f>IFERROR(VLOOKUP($K144,Mapping!$F:$H,3,0),"")</f>
        <v/>
      </c>
      <c r="N144" s="33" t="str">
        <f t="shared" si="20"/>
        <v>1</v>
      </c>
    </row>
    <row r="145" spans="1:14" ht="47.25" outlineLevel="1" x14ac:dyDescent="0.55000000000000004">
      <c r="A145" s="29">
        <v>14</v>
      </c>
      <c r="B145" s="32" t="s">
        <v>301</v>
      </c>
      <c r="C145" s="83">
        <v>1</v>
      </c>
      <c r="D145" s="30" t="s">
        <v>308</v>
      </c>
      <c r="E145" s="28"/>
      <c r="G145" s="41"/>
      <c r="H145" s="42"/>
      <c r="J145" s="33" t="s">
        <v>7</v>
      </c>
      <c r="K145" s="33" t="str">
        <f>C145&amp;J145&amp;G145</f>
        <v>1X1</v>
      </c>
      <c r="L145" s="33" t="str">
        <f>IFERROR(VLOOKUP($K145,Mapping!F:H,2,0),"")</f>
        <v/>
      </c>
      <c r="M145" s="33" t="str">
        <f>IFERROR(VLOOKUP($K145,Mapping!$F:$H,3,0),"")</f>
        <v/>
      </c>
      <c r="N145" s="33" t="str">
        <f t="shared" ref="N145:N146" si="22">C145&amp;G145</f>
        <v>1</v>
      </c>
    </row>
    <row r="146" spans="1:14" ht="78.75" outlineLevel="1" x14ac:dyDescent="0.55000000000000004">
      <c r="A146" s="29">
        <v>15</v>
      </c>
      <c r="B146" s="32" t="s">
        <v>302</v>
      </c>
      <c r="C146" s="83">
        <v>1</v>
      </c>
      <c r="D146" s="30" t="s">
        <v>309</v>
      </c>
      <c r="E146" s="28"/>
      <c r="G146" s="41"/>
      <c r="H146" s="42"/>
      <c r="J146" s="33" t="s">
        <v>7</v>
      </c>
      <c r="K146" s="33" t="str">
        <f>C146&amp;J146&amp;G146</f>
        <v>1X1</v>
      </c>
      <c r="L146" s="33" t="str">
        <f>IFERROR(VLOOKUP($K146,Mapping!F:H,2,0),"")</f>
        <v/>
      </c>
      <c r="M146" s="33" t="str">
        <f>IFERROR(VLOOKUP($K146,Mapping!$F:$H,3,0),"")</f>
        <v/>
      </c>
      <c r="N146" s="33" t="str">
        <f t="shared" si="22"/>
        <v>1</v>
      </c>
    </row>
    <row r="147" spans="1:14" s="12" customFormat="1" ht="17.25" x14ac:dyDescent="0.6">
      <c r="A147" s="23" t="s">
        <v>53</v>
      </c>
      <c r="B147" s="73" t="s">
        <v>318</v>
      </c>
      <c r="C147" s="79" t="s">
        <v>70</v>
      </c>
      <c r="D147" s="74"/>
      <c r="E147" s="80"/>
      <c r="G147" s="81">
        <f>SUBTOTAL(3,G148:G149)/SUBTOTAL(3,C148:C149)</f>
        <v>0</v>
      </c>
      <c r="H147" s="73"/>
      <c r="J147" s="75"/>
      <c r="K147" s="75"/>
      <c r="L147" s="75">
        <f>SUBTOTAL(9,L148:L149)</f>
        <v>0</v>
      </c>
      <c r="M147" s="75">
        <f>SUBTOTAL(9,M148:M149)</f>
        <v>0</v>
      </c>
      <c r="N147" s="75"/>
    </row>
    <row r="148" spans="1:14" outlineLevel="1" x14ac:dyDescent="0.55000000000000004">
      <c r="A148" s="29">
        <v>1</v>
      </c>
      <c r="B148" s="28" t="s">
        <v>320</v>
      </c>
      <c r="C148" s="82">
        <v>1</v>
      </c>
      <c r="D148" s="171" t="s">
        <v>319</v>
      </c>
      <c r="E148" s="171"/>
      <c r="G148" s="39"/>
      <c r="H148" s="40"/>
      <c r="J148" s="29" t="s">
        <v>7</v>
      </c>
      <c r="K148" s="29" t="str">
        <f>C148&amp;J148&amp;G148</f>
        <v>1X1</v>
      </c>
      <c r="L148" s="29" t="str">
        <f>IFERROR(VLOOKUP($K148,Mapping!F:H,2,0),"")</f>
        <v/>
      </c>
      <c r="M148" s="29" t="str">
        <f>IFERROR(VLOOKUP($K148,Mapping!$F:$H,3,0),"")</f>
        <v/>
      </c>
      <c r="N148" s="29" t="str">
        <f t="shared" ref="N148:N149" si="23">C148&amp;G148</f>
        <v>1</v>
      </c>
    </row>
    <row r="149" spans="1:14" ht="47.25" outlineLevel="1" x14ac:dyDescent="0.55000000000000004">
      <c r="A149" s="33">
        <v>2</v>
      </c>
      <c r="B149" s="32" t="s">
        <v>321</v>
      </c>
      <c r="C149" s="83">
        <v>1</v>
      </c>
      <c r="D149" s="171" t="s">
        <v>319</v>
      </c>
      <c r="E149" s="171"/>
      <c r="G149" s="41"/>
      <c r="H149" s="42"/>
      <c r="J149" s="33" t="s">
        <v>7</v>
      </c>
      <c r="K149" s="33" t="str">
        <f>C149&amp;J149&amp;G149</f>
        <v>1X1</v>
      </c>
      <c r="L149" s="33" t="str">
        <f>IFERROR(VLOOKUP($K149,Mapping!F:H,2,0),"")</f>
        <v/>
      </c>
      <c r="M149" s="33" t="str">
        <f>IFERROR(VLOOKUP($K149,Mapping!$F:$H,3,0),"")</f>
        <v/>
      </c>
      <c r="N149" s="33" t="str">
        <f t="shared" si="23"/>
        <v>1</v>
      </c>
    </row>
    <row r="150" spans="1:14" s="12" customFormat="1" ht="17.25" x14ac:dyDescent="0.6">
      <c r="A150" s="23" t="s">
        <v>322</v>
      </c>
      <c r="B150" s="73" t="s">
        <v>323</v>
      </c>
      <c r="C150" s="79" t="s">
        <v>70</v>
      </c>
      <c r="D150" s="74"/>
      <c r="E150" s="80"/>
      <c r="G150" s="81">
        <f>SUBTOTAL(3,G151:G180)/SUBTOTAL(3,C151:C180)</f>
        <v>0</v>
      </c>
      <c r="H150" s="73"/>
      <c r="J150" s="75"/>
      <c r="K150" s="75"/>
      <c r="L150" s="75">
        <f>SUBTOTAL(9,L151:L180)</f>
        <v>0</v>
      </c>
      <c r="M150" s="75">
        <f>SUBTOTAL(9,M151:M180)</f>
        <v>0</v>
      </c>
      <c r="N150" s="75"/>
    </row>
    <row r="151" spans="1:14" ht="31.5" outlineLevel="1" x14ac:dyDescent="0.55000000000000004">
      <c r="A151" s="29">
        <v>1</v>
      </c>
      <c r="B151" s="28" t="s">
        <v>324</v>
      </c>
      <c r="C151" s="82">
        <v>1</v>
      </c>
      <c r="D151" s="171" t="s">
        <v>340</v>
      </c>
      <c r="E151" s="171"/>
      <c r="G151" s="39"/>
      <c r="H151" s="40"/>
      <c r="J151" s="29" t="s">
        <v>7</v>
      </c>
      <c r="K151" s="29" t="str">
        <f t="shared" ref="K151:K180" si="24">C151&amp;J151&amp;G151</f>
        <v>1X1</v>
      </c>
      <c r="L151" s="29" t="str">
        <f>IFERROR(VLOOKUP($K151,Mapping!F:H,2,0),"")</f>
        <v/>
      </c>
      <c r="M151" s="29" t="str">
        <f>IFERROR(VLOOKUP($K151,Mapping!$F:$H,3,0),"")</f>
        <v/>
      </c>
      <c r="N151" s="29" t="str">
        <f t="shared" ref="N151:N165" si="25">C151&amp;G151</f>
        <v>1</v>
      </c>
    </row>
    <row r="152" spans="1:14" ht="31.5" outlineLevel="1" x14ac:dyDescent="0.55000000000000004">
      <c r="A152" s="29">
        <v>2</v>
      </c>
      <c r="B152" s="32" t="s">
        <v>325</v>
      </c>
      <c r="C152" s="83">
        <v>1</v>
      </c>
      <c r="D152" s="171" t="s">
        <v>340</v>
      </c>
      <c r="E152" s="171"/>
      <c r="G152" s="41"/>
      <c r="H152" s="42"/>
      <c r="J152" s="33" t="s">
        <v>7</v>
      </c>
      <c r="K152" s="33" t="str">
        <f t="shared" si="24"/>
        <v>1X1</v>
      </c>
      <c r="L152" s="33" t="str">
        <f>IFERROR(VLOOKUP($K152,Mapping!F:H,2,0),"")</f>
        <v/>
      </c>
      <c r="M152" s="33" t="str">
        <f>IFERROR(VLOOKUP($K152,Mapping!$F:$H,3,0),"")</f>
        <v/>
      </c>
      <c r="N152" s="33" t="str">
        <f t="shared" si="25"/>
        <v>1</v>
      </c>
    </row>
    <row r="153" spans="1:14" outlineLevel="1" x14ac:dyDescent="0.55000000000000004">
      <c r="A153" s="29">
        <v>3</v>
      </c>
      <c r="B153" s="32" t="s">
        <v>326</v>
      </c>
      <c r="C153" s="83">
        <v>1</v>
      </c>
      <c r="D153" s="30" t="s">
        <v>341</v>
      </c>
      <c r="E153" s="28"/>
      <c r="G153" s="41"/>
      <c r="H153" s="42"/>
      <c r="J153" s="33" t="s">
        <v>7</v>
      </c>
      <c r="K153" s="33" t="str">
        <f t="shared" si="24"/>
        <v>1X1</v>
      </c>
      <c r="L153" s="33" t="str">
        <f>IFERROR(VLOOKUP($K153,Mapping!F:H,2,0),"")</f>
        <v/>
      </c>
      <c r="M153" s="33" t="str">
        <f>IFERROR(VLOOKUP($K153,Mapping!$F:$H,3,0),"")</f>
        <v/>
      </c>
      <c r="N153" s="33" t="str">
        <f t="shared" si="25"/>
        <v>1</v>
      </c>
    </row>
    <row r="154" spans="1:14" ht="31.5" outlineLevel="1" x14ac:dyDescent="0.55000000000000004">
      <c r="A154" s="29">
        <v>4</v>
      </c>
      <c r="B154" s="32" t="s">
        <v>327</v>
      </c>
      <c r="C154" s="83">
        <v>1</v>
      </c>
      <c r="D154" s="168" t="s">
        <v>274</v>
      </c>
      <c r="E154" s="168"/>
      <c r="G154" s="41"/>
      <c r="H154" s="42"/>
      <c r="J154" s="33" t="s">
        <v>7</v>
      </c>
      <c r="K154" s="33" t="str">
        <f t="shared" si="24"/>
        <v>1X1</v>
      </c>
      <c r="L154" s="33" t="str">
        <f>IFERROR(VLOOKUP($K154,Mapping!F:H,2,0),"")</f>
        <v/>
      </c>
      <c r="M154" s="33" t="str">
        <f>IFERROR(VLOOKUP($K154,Mapping!$F:$H,3,0),"")</f>
        <v/>
      </c>
      <c r="N154" s="33" t="str">
        <f t="shared" si="25"/>
        <v>1</v>
      </c>
    </row>
    <row r="155" spans="1:14" outlineLevel="1" x14ac:dyDescent="0.55000000000000004">
      <c r="A155" s="29">
        <v>5</v>
      </c>
      <c r="B155" s="32" t="s">
        <v>328</v>
      </c>
      <c r="C155" s="83">
        <v>3</v>
      </c>
      <c r="D155" s="30" t="s">
        <v>2</v>
      </c>
      <c r="E155" s="28"/>
      <c r="G155" s="41"/>
      <c r="H155" s="42"/>
      <c r="J155" s="33" t="s">
        <v>7</v>
      </c>
      <c r="K155" s="33" t="str">
        <f t="shared" si="24"/>
        <v>3X1</v>
      </c>
      <c r="L155" s="33" t="str">
        <f>IFERROR(VLOOKUP($K155,Mapping!F:H,2,0),"")</f>
        <v/>
      </c>
      <c r="M155" s="33" t="str">
        <f>IFERROR(VLOOKUP($K155,Mapping!$F:$H,3,0),"")</f>
        <v/>
      </c>
      <c r="N155" s="33" t="str">
        <f t="shared" si="25"/>
        <v>3</v>
      </c>
    </row>
    <row r="156" spans="1:14" ht="63" outlineLevel="1" x14ac:dyDescent="0.55000000000000004">
      <c r="A156" s="29">
        <v>6</v>
      </c>
      <c r="B156" s="32" t="s">
        <v>329</v>
      </c>
      <c r="C156" s="83">
        <v>1</v>
      </c>
      <c r="D156" s="168" t="s">
        <v>342</v>
      </c>
      <c r="E156" s="168"/>
      <c r="G156" s="41"/>
      <c r="H156" s="42"/>
      <c r="J156" s="33" t="s">
        <v>7</v>
      </c>
      <c r="K156" s="33" t="str">
        <f t="shared" si="24"/>
        <v>1X1</v>
      </c>
      <c r="L156" s="33" t="str">
        <f>IFERROR(VLOOKUP($K156,Mapping!F:H,2,0),"")</f>
        <v/>
      </c>
      <c r="M156" s="33" t="str">
        <f>IFERROR(VLOOKUP($K156,Mapping!$F:$H,3,0),"")</f>
        <v/>
      </c>
      <c r="N156" s="33" t="str">
        <f t="shared" si="25"/>
        <v>1</v>
      </c>
    </row>
    <row r="157" spans="1:14" ht="31.5" outlineLevel="1" x14ac:dyDescent="0.55000000000000004">
      <c r="A157" s="29">
        <v>7</v>
      </c>
      <c r="B157" s="32" t="s">
        <v>330</v>
      </c>
      <c r="C157" s="83">
        <v>1</v>
      </c>
      <c r="D157" s="168" t="s">
        <v>343</v>
      </c>
      <c r="E157" s="168"/>
      <c r="G157" s="41"/>
      <c r="H157" s="42"/>
      <c r="J157" s="33" t="s">
        <v>7</v>
      </c>
      <c r="K157" s="33" t="str">
        <f t="shared" si="24"/>
        <v>1X1</v>
      </c>
      <c r="L157" s="33" t="str">
        <f>IFERROR(VLOOKUP($K157,Mapping!F:H,2,0),"")</f>
        <v/>
      </c>
      <c r="M157" s="33" t="str">
        <f>IFERROR(VLOOKUP($K157,Mapping!$F:$H,3,0),"")</f>
        <v/>
      </c>
      <c r="N157" s="33" t="str">
        <f t="shared" si="25"/>
        <v>1</v>
      </c>
    </row>
    <row r="158" spans="1:14" ht="31.5" outlineLevel="1" x14ac:dyDescent="0.55000000000000004">
      <c r="A158" s="29">
        <v>8</v>
      </c>
      <c r="B158" s="32" t="s">
        <v>331</v>
      </c>
      <c r="C158" s="83">
        <v>1</v>
      </c>
      <c r="D158" s="168" t="s">
        <v>343</v>
      </c>
      <c r="E158" s="168"/>
      <c r="G158" s="41"/>
      <c r="H158" s="42"/>
      <c r="J158" s="33" t="s">
        <v>7</v>
      </c>
      <c r="K158" s="33" t="str">
        <f t="shared" si="24"/>
        <v>1X1</v>
      </c>
      <c r="L158" s="33" t="str">
        <f>IFERROR(VLOOKUP($K158,Mapping!F:H,2,0),"")</f>
        <v/>
      </c>
      <c r="M158" s="33" t="str">
        <f>IFERROR(VLOOKUP($K158,Mapping!$F:$H,3,0),"")</f>
        <v/>
      </c>
      <c r="N158" s="33" t="str">
        <f t="shared" si="25"/>
        <v>1</v>
      </c>
    </row>
    <row r="159" spans="1:14" ht="36" customHeight="1" outlineLevel="1" x14ac:dyDescent="0.55000000000000004">
      <c r="A159" s="29">
        <v>9</v>
      </c>
      <c r="B159" s="32" t="s">
        <v>345</v>
      </c>
      <c r="C159" s="83">
        <v>1</v>
      </c>
      <c r="D159" s="170" t="s">
        <v>344</v>
      </c>
      <c r="E159" s="170"/>
      <c r="G159" s="41"/>
      <c r="H159" s="42"/>
      <c r="J159" s="33" t="s">
        <v>7</v>
      </c>
      <c r="K159" s="33" t="str">
        <f t="shared" si="24"/>
        <v>1X1</v>
      </c>
      <c r="L159" s="33" t="str">
        <f>IFERROR(VLOOKUP($K159,Mapping!F:H,2,0),"")</f>
        <v/>
      </c>
      <c r="M159" s="33" t="str">
        <f>IFERROR(VLOOKUP($K159,Mapping!$F:$H,3,0),"")</f>
        <v/>
      </c>
      <c r="N159" s="33" t="str">
        <f t="shared" si="25"/>
        <v>1</v>
      </c>
    </row>
    <row r="160" spans="1:14" outlineLevel="1" x14ac:dyDescent="0.55000000000000004">
      <c r="A160" s="29">
        <v>10</v>
      </c>
      <c r="B160" s="32" t="s">
        <v>346</v>
      </c>
      <c r="C160" s="83">
        <v>1</v>
      </c>
      <c r="D160" s="168" t="s">
        <v>347</v>
      </c>
      <c r="E160" s="168"/>
      <c r="G160" s="41"/>
      <c r="H160" s="42"/>
      <c r="J160" s="33" t="s">
        <v>7</v>
      </c>
      <c r="K160" s="33" t="str">
        <f t="shared" si="24"/>
        <v>1X1</v>
      </c>
      <c r="L160" s="33" t="str">
        <f>IFERROR(VLOOKUP($K160,Mapping!F:H,2,0),"")</f>
        <v/>
      </c>
      <c r="M160" s="33" t="str">
        <f>IFERROR(VLOOKUP($K160,Mapping!$F:$H,3,0),"")</f>
        <v/>
      </c>
      <c r="N160" s="33" t="str">
        <f t="shared" si="25"/>
        <v>1</v>
      </c>
    </row>
    <row r="161" spans="1:14" outlineLevel="1" x14ac:dyDescent="0.55000000000000004">
      <c r="A161" s="29">
        <v>11</v>
      </c>
      <c r="B161" s="32" t="s">
        <v>348</v>
      </c>
      <c r="C161" s="83">
        <v>1</v>
      </c>
      <c r="D161" s="168" t="s">
        <v>349</v>
      </c>
      <c r="E161" s="168"/>
      <c r="G161" s="41"/>
      <c r="H161" s="42"/>
      <c r="J161" s="33" t="s">
        <v>7</v>
      </c>
      <c r="K161" s="33" t="str">
        <f t="shared" si="24"/>
        <v>1X1</v>
      </c>
      <c r="L161" s="33" t="str">
        <f>IFERROR(VLOOKUP($K161,Mapping!F:H,2,0),"")</f>
        <v/>
      </c>
      <c r="M161" s="33" t="str">
        <f>IFERROR(VLOOKUP($K161,Mapping!$F:$H,3,0),"")</f>
        <v/>
      </c>
      <c r="N161" s="33" t="str">
        <f t="shared" si="25"/>
        <v>1</v>
      </c>
    </row>
    <row r="162" spans="1:14" ht="31.5" outlineLevel="1" x14ac:dyDescent="0.55000000000000004">
      <c r="A162" s="29">
        <v>12</v>
      </c>
      <c r="B162" s="32" t="s">
        <v>350</v>
      </c>
      <c r="C162" s="83">
        <v>1</v>
      </c>
      <c r="D162" s="168" t="s">
        <v>351</v>
      </c>
      <c r="E162" s="168"/>
      <c r="G162" s="41"/>
      <c r="H162" s="42"/>
      <c r="J162" s="33" t="s">
        <v>7</v>
      </c>
      <c r="K162" s="33" t="str">
        <f t="shared" si="24"/>
        <v>1X1</v>
      </c>
      <c r="L162" s="33" t="str">
        <f>IFERROR(VLOOKUP($K162,Mapping!F:H,2,0),"")</f>
        <v/>
      </c>
      <c r="M162" s="33" t="str">
        <f>IFERROR(VLOOKUP($K162,Mapping!$F:$H,3,0),"")</f>
        <v/>
      </c>
      <c r="N162" s="33" t="str">
        <f t="shared" si="25"/>
        <v>1</v>
      </c>
    </row>
    <row r="163" spans="1:14" ht="31.5" outlineLevel="1" x14ac:dyDescent="0.55000000000000004">
      <c r="A163" s="29">
        <v>13</v>
      </c>
      <c r="B163" s="32" t="s">
        <v>352</v>
      </c>
      <c r="C163" s="83">
        <v>1</v>
      </c>
      <c r="D163" s="168" t="s">
        <v>353</v>
      </c>
      <c r="E163" s="168"/>
      <c r="G163" s="41"/>
      <c r="H163" s="42"/>
      <c r="J163" s="33" t="s">
        <v>7</v>
      </c>
      <c r="K163" s="33" t="str">
        <f t="shared" si="24"/>
        <v>1X1</v>
      </c>
      <c r="L163" s="33" t="str">
        <f>IFERROR(VLOOKUP($K163,Mapping!F:H,2,0),"")</f>
        <v/>
      </c>
      <c r="M163" s="33" t="str">
        <f>IFERROR(VLOOKUP($K163,Mapping!$F:$H,3,0),"")</f>
        <v/>
      </c>
      <c r="N163" s="33" t="str">
        <f t="shared" si="25"/>
        <v>1</v>
      </c>
    </row>
    <row r="164" spans="1:14" outlineLevel="1" x14ac:dyDescent="0.55000000000000004">
      <c r="A164" s="29">
        <v>14</v>
      </c>
      <c r="B164" s="32" t="s">
        <v>354</v>
      </c>
      <c r="C164" s="83">
        <v>1</v>
      </c>
      <c r="D164" s="168" t="s">
        <v>355</v>
      </c>
      <c r="E164" s="168"/>
      <c r="G164" s="41"/>
      <c r="H164" s="42"/>
      <c r="J164" s="33" t="s">
        <v>7</v>
      </c>
      <c r="K164" s="33" t="str">
        <f t="shared" si="24"/>
        <v>1X1</v>
      </c>
      <c r="L164" s="33" t="str">
        <f>IFERROR(VLOOKUP($K164,Mapping!F:H,2,0),"")</f>
        <v/>
      </c>
      <c r="M164" s="33" t="str">
        <f>IFERROR(VLOOKUP($K164,Mapping!$F:$H,3,0),"")</f>
        <v/>
      </c>
      <c r="N164" s="33" t="str">
        <f t="shared" si="25"/>
        <v>1</v>
      </c>
    </row>
    <row r="165" spans="1:14" outlineLevel="1" x14ac:dyDescent="0.55000000000000004">
      <c r="A165" s="29">
        <v>15</v>
      </c>
      <c r="B165" s="32" t="s">
        <v>356</v>
      </c>
      <c r="C165" s="83">
        <v>1</v>
      </c>
      <c r="D165" s="168" t="s">
        <v>357</v>
      </c>
      <c r="E165" s="168"/>
      <c r="G165" s="41"/>
      <c r="H165" s="42"/>
      <c r="J165" s="33" t="s">
        <v>7</v>
      </c>
      <c r="K165" s="33" t="str">
        <f t="shared" si="24"/>
        <v>1X1</v>
      </c>
      <c r="L165" s="33" t="str">
        <f>IFERROR(VLOOKUP($K165,Mapping!F:H,2,0),"")</f>
        <v/>
      </c>
      <c r="M165" s="33" t="str">
        <f>IFERROR(VLOOKUP($K165,Mapping!$F:$H,3,0),"")</f>
        <v/>
      </c>
      <c r="N165" s="33" t="str">
        <f t="shared" si="25"/>
        <v>1</v>
      </c>
    </row>
    <row r="166" spans="1:14" outlineLevel="1" x14ac:dyDescent="0.55000000000000004">
      <c r="A166" s="29">
        <v>16</v>
      </c>
      <c r="B166" s="32" t="s">
        <v>358</v>
      </c>
      <c r="C166" s="83">
        <v>1</v>
      </c>
      <c r="D166" s="168" t="s">
        <v>359</v>
      </c>
      <c r="E166" s="168"/>
      <c r="G166" s="41"/>
      <c r="H166" s="42"/>
      <c r="J166" s="33" t="s">
        <v>7</v>
      </c>
      <c r="K166" s="33" t="str">
        <f t="shared" si="24"/>
        <v>1X1</v>
      </c>
      <c r="L166" s="33" t="str">
        <f>IFERROR(VLOOKUP($K166,Mapping!F:H,2,0),"")</f>
        <v/>
      </c>
      <c r="M166" s="33" t="str">
        <f>IFERROR(VLOOKUP($K166,Mapping!$F:$H,3,0),"")</f>
        <v/>
      </c>
      <c r="N166" s="33" t="str">
        <f t="shared" ref="N166:N180" si="26">C166&amp;G166</f>
        <v>1</v>
      </c>
    </row>
    <row r="167" spans="1:14" ht="31.5" outlineLevel="1" x14ac:dyDescent="0.55000000000000004">
      <c r="A167" s="29">
        <v>17</v>
      </c>
      <c r="B167" s="32" t="s">
        <v>360</v>
      </c>
      <c r="C167" s="83">
        <v>1</v>
      </c>
      <c r="D167" s="168" t="s">
        <v>361</v>
      </c>
      <c r="E167" s="168"/>
      <c r="G167" s="41"/>
      <c r="H167" s="42"/>
      <c r="J167" s="33" t="s">
        <v>7</v>
      </c>
      <c r="K167" s="33" t="str">
        <f t="shared" si="24"/>
        <v>1X1</v>
      </c>
      <c r="L167" s="33" t="str">
        <f>IFERROR(VLOOKUP($K167,Mapping!F:H,2,0),"")</f>
        <v/>
      </c>
      <c r="M167" s="33" t="str">
        <f>IFERROR(VLOOKUP($K167,Mapping!$F:$H,3,0),"")</f>
        <v/>
      </c>
      <c r="N167" s="33" t="str">
        <f t="shared" si="26"/>
        <v>1</v>
      </c>
    </row>
    <row r="168" spans="1:14" outlineLevel="1" x14ac:dyDescent="0.55000000000000004">
      <c r="A168" s="29">
        <v>18</v>
      </c>
      <c r="B168" s="32" t="s">
        <v>362</v>
      </c>
      <c r="C168" s="83">
        <v>1</v>
      </c>
      <c r="D168" s="30" t="s">
        <v>363</v>
      </c>
      <c r="E168" s="28"/>
      <c r="G168" s="41"/>
      <c r="H168" s="42"/>
      <c r="J168" s="33" t="s">
        <v>7</v>
      </c>
      <c r="K168" s="33" t="str">
        <f t="shared" si="24"/>
        <v>1X1</v>
      </c>
      <c r="L168" s="33" t="str">
        <f>IFERROR(VLOOKUP($K168,Mapping!F:H,2,0),"")</f>
        <v/>
      </c>
      <c r="M168" s="33" t="str">
        <f>IFERROR(VLOOKUP($K168,Mapping!$F:$H,3,0),"")</f>
        <v/>
      </c>
      <c r="N168" s="33" t="str">
        <f t="shared" si="26"/>
        <v>1</v>
      </c>
    </row>
    <row r="169" spans="1:14" outlineLevel="1" x14ac:dyDescent="0.55000000000000004">
      <c r="A169" s="29">
        <v>19</v>
      </c>
      <c r="B169" s="32" t="s">
        <v>367</v>
      </c>
      <c r="C169" s="83">
        <v>1</v>
      </c>
      <c r="D169" s="168" t="s">
        <v>364</v>
      </c>
      <c r="E169" s="168"/>
      <c r="G169" s="41"/>
      <c r="H169" s="42"/>
      <c r="J169" s="33" t="s">
        <v>7</v>
      </c>
      <c r="K169" s="33" t="str">
        <f t="shared" si="24"/>
        <v>1X1</v>
      </c>
      <c r="L169" s="33" t="str">
        <f>IFERROR(VLOOKUP($K169,Mapping!F:H,2,0),"")</f>
        <v/>
      </c>
      <c r="M169" s="33" t="str">
        <f>IFERROR(VLOOKUP($K169,Mapping!$F:$H,3,0),"")</f>
        <v/>
      </c>
      <c r="N169" s="33" t="str">
        <f t="shared" ref="N169:N170" si="27">C169&amp;G169</f>
        <v>1</v>
      </c>
    </row>
    <row r="170" spans="1:14" ht="31.5" outlineLevel="1" x14ac:dyDescent="0.55000000000000004">
      <c r="A170" s="29">
        <v>20</v>
      </c>
      <c r="B170" s="32" t="s">
        <v>368</v>
      </c>
      <c r="C170" s="83">
        <v>1</v>
      </c>
      <c r="D170" s="168" t="s">
        <v>364</v>
      </c>
      <c r="E170" s="168"/>
      <c r="G170" s="41"/>
      <c r="H170" s="42"/>
      <c r="J170" s="33" t="s">
        <v>7</v>
      </c>
      <c r="K170" s="33" t="str">
        <f t="shared" si="24"/>
        <v>1X1</v>
      </c>
      <c r="L170" s="33" t="str">
        <f>IFERROR(VLOOKUP($K170,Mapping!F:H,2,0),"")</f>
        <v/>
      </c>
      <c r="M170" s="33" t="str">
        <f>IFERROR(VLOOKUP($K170,Mapping!$F:$H,3,0),"")</f>
        <v/>
      </c>
      <c r="N170" s="33" t="str">
        <f t="shared" si="27"/>
        <v>1</v>
      </c>
    </row>
    <row r="171" spans="1:14" ht="31.5" outlineLevel="1" x14ac:dyDescent="0.55000000000000004">
      <c r="A171" s="29">
        <v>21</v>
      </c>
      <c r="B171" s="32" t="s">
        <v>369</v>
      </c>
      <c r="C171" s="83">
        <v>1</v>
      </c>
      <c r="D171" s="168" t="s">
        <v>364</v>
      </c>
      <c r="E171" s="168"/>
      <c r="G171" s="41"/>
      <c r="H171" s="42"/>
      <c r="J171" s="33" t="s">
        <v>7</v>
      </c>
      <c r="K171" s="33" t="str">
        <f t="shared" si="24"/>
        <v>1X1</v>
      </c>
      <c r="L171" s="33" t="str">
        <f>IFERROR(VLOOKUP($K171,Mapping!F:H,2,0),"")</f>
        <v/>
      </c>
      <c r="M171" s="33" t="str">
        <f>IFERROR(VLOOKUP($K171,Mapping!$F:$H,3,0),"")</f>
        <v/>
      </c>
      <c r="N171" s="33" t="str">
        <f t="shared" si="26"/>
        <v>1</v>
      </c>
    </row>
    <row r="172" spans="1:14" ht="47.25" outlineLevel="1" x14ac:dyDescent="0.55000000000000004">
      <c r="A172" s="29">
        <v>22</v>
      </c>
      <c r="B172" s="32" t="s">
        <v>365</v>
      </c>
      <c r="C172" s="83">
        <v>1</v>
      </c>
      <c r="D172" s="168" t="s">
        <v>366</v>
      </c>
      <c r="E172" s="168"/>
      <c r="G172" s="41"/>
      <c r="H172" s="42"/>
      <c r="J172" s="33" t="s">
        <v>7</v>
      </c>
      <c r="K172" s="33" t="str">
        <f t="shared" si="24"/>
        <v>1X1</v>
      </c>
      <c r="L172" s="33" t="str">
        <f>IFERROR(VLOOKUP($K172,Mapping!F:H,2,0),"")</f>
        <v/>
      </c>
      <c r="M172" s="33" t="str">
        <f>IFERROR(VLOOKUP($K172,Mapping!$F:$H,3,0),"")</f>
        <v/>
      </c>
      <c r="N172" s="33" t="str">
        <f t="shared" si="26"/>
        <v>1</v>
      </c>
    </row>
    <row r="173" spans="1:14" ht="31.5" outlineLevel="1" x14ac:dyDescent="0.55000000000000004">
      <c r="A173" s="29">
        <v>23</v>
      </c>
      <c r="B173" s="32" t="s">
        <v>332</v>
      </c>
      <c r="C173" s="83">
        <v>3</v>
      </c>
      <c r="D173" s="30" t="s">
        <v>2</v>
      </c>
      <c r="E173" s="28"/>
      <c r="G173" s="41"/>
      <c r="H173" s="42"/>
      <c r="J173" s="33" t="s">
        <v>7</v>
      </c>
      <c r="K173" s="33" t="str">
        <f t="shared" si="24"/>
        <v>3X1</v>
      </c>
      <c r="L173" s="33" t="str">
        <f>IFERROR(VLOOKUP($K173,Mapping!F:H,2,0),"")</f>
        <v/>
      </c>
      <c r="M173" s="33" t="str">
        <f>IFERROR(VLOOKUP($K173,Mapping!$F:$H,3,0),"")</f>
        <v/>
      </c>
      <c r="N173" s="33" t="str">
        <f t="shared" si="26"/>
        <v>3</v>
      </c>
    </row>
    <row r="174" spans="1:14" ht="31.5" outlineLevel="1" x14ac:dyDescent="0.55000000000000004">
      <c r="A174" s="29">
        <v>24</v>
      </c>
      <c r="B174" s="32" t="s">
        <v>333</v>
      </c>
      <c r="C174" s="83">
        <v>3</v>
      </c>
      <c r="D174" s="30" t="s">
        <v>2</v>
      </c>
      <c r="E174" s="28"/>
      <c r="G174" s="41"/>
      <c r="H174" s="42"/>
      <c r="J174" s="33" t="s">
        <v>7</v>
      </c>
      <c r="K174" s="33" t="str">
        <f t="shared" si="24"/>
        <v>3X1</v>
      </c>
      <c r="L174" s="33" t="str">
        <f>IFERROR(VLOOKUP($K174,Mapping!F:H,2,0),"")</f>
        <v/>
      </c>
      <c r="M174" s="33" t="str">
        <f>IFERROR(VLOOKUP($K174,Mapping!$F:$H,3,0),"")</f>
        <v/>
      </c>
      <c r="N174" s="33" t="str">
        <f t="shared" si="26"/>
        <v>3</v>
      </c>
    </row>
    <row r="175" spans="1:14" ht="31.5" outlineLevel="1" x14ac:dyDescent="0.55000000000000004">
      <c r="A175" s="29">
        <v>25</v>
      </c>
      <c r="B175" s="32" t="s">
        <v>334</v>
      </c>
      <c r="C175" s="83">
        <v>3</v>
      </c>
      <c r="D175" s="30" t="s">
        <v>2</v>
      </c>
      <c r="E175" s="28"/>
      <c r="G175" s="41"/>
      <c r="H175" s="42"/>
      <c r="J175" s="33" t="s">
        <v>7</v>
      </c>
      <c r="K175" s="33" t="str">
        <f t="shared" si="24"/>
        <v>3X1</v>
      </c>
      <c r="L175" s="33" t="str">
        <f>IFERROR(VLOOKUP($K175,Mapping!F:H,2,0),"")</f>
        <v/>
      </c>
      <c r="M175" s="33" t="str">
        <f>IFERROR(VLOOKUP($K175,Mapping!$F:$H,3,0),"")</f>
        <v/>
      </c>
      <c r="N175" s="33" t="str">
        <f t="shared" si="26"/>
        <v>3</v>
      </c>
    </row>
    <row r="176" spans="1:14" outlineLevel="1" x14ac:dyDescent="0.55000000000000004">
      <c r="A176" s="29">
        <v>26</v>
      </c>
      <c r="B176" s="32" t="s">
        <v>335</v>
      </c>
      <c r="C176" s="83">
        <v>3</v>
      </c>
      <c r="D176" s="30" t="s">
        <v>2</v>
      </c>
      <c r="E176" s="28"/>
      <c r="G176" s="41"/>
      <c r="H176" s="42"/>
      <c r="J176" s="33" t="s">
        <v>7</v>
      </c>
      <c r="K176" s="33" t="str">
        <f t="shared" si="24"/>
        <v>3X1</v>
      </c>
      <c r="L176" s="33" t="str">
        <f>IFERROR(VLOOKUP($K176,Mapping!F:H,2,0),"")</f>
        <v/>
      </c>
      <c r="M176" s="33" t="str">
        <f>IFERROR(VLOOKUP($K176,Mapping!$F:$H,3,0),"")</f>
        <v/>
      </c>
      <c r="N176" s="33" t="str">
        <f t="shared" si="26"/>
        <v>3</v>
      </c>
    </row>
    <row r="177" spans="1:14" ht="31.5" outlineLevel="1" x14ac:dyDescent="0.55000000000000004">
      <c r="A177" s="29">
        <v>27</v>
      </c>
      <c r="B177" s="32" t="s">
        <v>336</v>
      </c>
      <c r="C177" s="83">
        <v>3</v>
      </c>
      <c r="D177" s="30" t="s">
        <v>2</v>
      </c>
      <c r="E177" s="28"/>
      <c r="G177" s="41"/>
      <c r="H177" s="42"/>
      <c r="J177" s="33" t="s">
        <v>7</v>
      </c>
      <c r="K177" s="33" t="str">
        <f t="shared" si="24"/>
        <v>3X1</v>
      </c>
      <c r="L177" s="33" t="str">
        <f>IFERROR(VLOOKUP($K177,Mapping!F:H,2,0),"")</f>
        <v/>
      </c>
      <c r="M177" s="33" t="str">
        <f>IFERROR(VLOOKUP($K177,Mapping!$F:$H,3,0),"")</f>
        <v/>
      </c>
      <c r="N177" s="33" t="str">
        <f t="shared" si="26"/>
        <v>3</v>
      </c>
    </row>
    <row r="178" spans="1:14" ht="31.5" outlineLevel="1" x14ac:dyDescent="0.55000000000000004">
      <c r="A178" s="29">
        <v>28</v>
      </c>
      <c r="B178" s="32" t="s">
        <v>337</v>
      </c>
      <c r="C178" s="83">
        <v>3</v>
      </c>
      <c r="D178" s="30" t="s">
        <v>2</v>
      </c>
      <c r="E178" s="28"/>
      <c r="G178" s="41"/>
      <c r="H178" s="42"/>
      <c r="J178" s="33" t="s">
        <v>7</v>
      </c>
      <c r="K178" s="33" t="str">
        <f t="shared" si="24"/>
        <v>3X1</v>
      </c>
      <c r="L178" s="33" t="str">
        <f>IFERROR(VLOOKUP($K178,Mapping!F:H,2,0),"")</f>
        <v/>
      </c>
      <c r="M178" s="33" t="str">
        <f>IFERROR(VLOOKUP($K178,Mapping!$F:$H,3,0),"")</f>
        <v/>
      </c>
      <c r="N178" s="33" t="str">
        <f t="shared" si="26"/>
        <v>3</v>
      </c>
    </row>
    <row r="179" spans="1:14" ht="47.25" outlineLevel="1" x14ac:dyDescent="0.55000000000000004">
      <c r="A179" s="29">
        <v>29</v>
      </c>
      <c r="B179" s="32" t="s">
        <v>338</v>
      </c>
      <c r="C179" s="83">
        <v>1</v>
      </c>
      <c r="D179" s="168" t="s">
        <v>370</v>
      </c>
      <c r="E179" s="168"/>
      <c r="G179" s="41"/>
      <c r="H179" s="42"/>
      <c r="J179" s="33" t="s">
        <v>7</v>
      </c>
      <c r="K179" s="33" t="str">
        <f t="shared" si="24"/>
        <v>1X1</v>
      </c>
      <c r="L179" s="33" t="str">
        <f>IFERROR(VLOOKUP($K179,Mapping!F:H,2,0),"")</f>
        <v/>
      </c>
      <c r="M179" s="33" t="str">
        <f>IFERROR(VLOOKUP($K179,Mapping!$F:$H,3,0),"")</f>
        <v/>
      </c>
      <c r="N179" s="33" t="str">
        <f t="shared" si="26"/>
        <v>1</v>
      </c>
    </row>
    <row r="180" spans="1:14" outlineLevel="1" x14ac:dyDescent="0.55000000000000004">
      <c r="A180" s="29">
        <v>30</v>
      </c>
      <c r="B180" s="32" t="s">
        <v>339</v>
      </c>
      <c r="C180" s="83">
        <v>1</v>
      </c>
      <c r="D180" s="168" t="s">
        <v>370</v>
      </c>
      <c r="E180" s="168"/>
      <c r="G180" s="41"/>
      <c r="H180" s="42"/>
      <c r="J180" s="33" t="s">
        <v>7</v>
      </c>
      <c r="K180" s="33" t="str">
        <f t="shared" si="24"/>
        <v>1X1</v>
      </c>
      <c r="L180" s="33" t="str">
        <f>IFERROR(VLOOKUP($K180,Mapping!F:H,2,0),"")</f>
        <v/>
      </c>
      <c r="M180" s="33" t="str">
        <f>IFERROR(VLOOKUP($K180,Mapping!$F:$H,3,0),"")</f>
        <v/>
      </c>
      <c r="N180" s="33" t="str">
        <f t="shared" si="26"/>
        <v>1</v>
      </c>
    </row>
    <row r="181" spans="1:14" s="12" customFormat="1" ht="17.25" x14ac:dyDescent="0.6">
      <c r="A181" s="23" t="s">
        <v>371</v>
      </c>
      <c r="B181" s="73" t="s">
        <v>372</v>
      </c>
      <c r="C181" s="79" t="s">
        <v>70</v>
      </c>
      <c r="D181" s="74"/>
      <c r="E181" s="80"/>
      <c r="G181" s="81">
        <f>SUBTOTAL(3,G182:G196)/SUBTOTAL(3,C182:C196)</f>
        <v>0</v>
      </c>
      <c r="H181" s="73"/>
      <c r="J181" s="75"/>
      <c r="K181" s="75"/>
      <c r="L181" s="75">
        <f>SUBTOTAL(9,L182:L196)</f>
        <v>0</v>
      </c>
      <c r="M181" s="75">
        <f>SUBTOTAL(9,M182:M196)</f>
        <v>0</v>
      </c>
      <c r="N181" s="75"/>
    </row>
    <row r="182" spans="1:14" outlineLevel="1" x14ac:dyDescent="0.55000000000000004">
      <c r="A182" s="29">
        <v>1</v>
      </c>
      <c r="B182" s="28" t="s">
        <v>386</v>
      </c>
      <c r="C182" s="82">
        <v>3</v>
      </c>
      <c r="D182" s="171" t="s">
        <v>2</v>
      </c>
      <c r="E182" s="171"/>
      <c r="G182" s="39"/>
      <c r="H182" s="40"/>
      <c r="J182" s="29" t="s">
        <v>7</v>
      </c>
      <c r="K182" s="29" t="str">
        <f t="shared" ref="K182:K196" si="28">C182&amp;J182&amp;G182</f>
        <v>3X1</v>
      </c>
      <c r="L182" s="29" t="str">
        <f>IFERROR(VLOOKUP($K182,Mapping!F:H,2,0),"")</f>
        <v/>
      </c>
      <c r="M182" s="29" t="str">
        <f>IFERROR(VLOOKUP($K182,Mapping!$F:$H,3,0),"")</f>
        <v/>
      </c>
      <c r="N182" s="29" t="str">
        <f t="shared" ref="N182" si="29">C182&amp;G182</f>
        <v>3</v>
      </c>
    </row>
    <row r="183" spans="1:14" outlineLevel="1" x14ac:dyDescent="0.55000000000000004">
      <c r="A183" s="29">
        <v>2</v>
      </c>
      <c r="B183" s="28" t="s">
        <v>373</v>
      </c>
      <c r="C183" s="82">
        <v>1</v>
      </c>
      <c r="D183" s="171" t="s">
        <v>388</v>
      </c>
      <c r="E183" s="171"/>
      <c r="G183" s="39"/>
      <c r="H183" s="40"/>
      <c r="J183" s="29" t="s">
        <v>7</v>
      </c>
      <c r="K183" s="29" t="str">
        <f t="shared" si="28"/>
        <v>1X1</v>
      </c>
      <c r="L183" s="29" t="str">
        <f>IFERROR(VLOOKUP($K183,Mapping!F:H,2,0),"")</f>
        <v/>
      </c>
      <c r="M183" s="29" t="str">
        <f>IFERROR(VLOOKUP($K183,Mapping!$F:$H,3,0),"")</f>
        <v/>
      </c>
      <c r="N183" s="29" t="str">
        <f t="shared" ref="N183" si="30">C183&amp;G183</f>
        <v>1</v>
      </c>
    </row>
    <row r="184" spans="1:14" outlineLevel="1" x14ac:dyDescent="0.55000000000000004">
      <c r="A184" s="29">
        <v>3</v>
      </c>
      <c r="B184" s="32" t="s">
        <v>374</v>
      </c>
      <c r="C184" s="83">
        <v>1</v>
      </c>
      <c r="D184" s="171" t="s">
        <v>388</v>
      </c>
      <c r="E184" s="171"/>
      <c r="G184" s="41"/>
      <c r="H184" s="42"/>
      <c r="J184" s="33" t="s">
        <v>7</v>
      </c>
      <c r="K184" s="33" t="str">
        <f t="shared" si="28"/>
        <v>1X1</v>
      </c>
      <c r="L184" s="33" t="str">
        <f>IFERROR(VLOOKUP($K184,Mapping!F:H,2,0),"")</f>
        <v/>
      </c>
      <c r="M184" s="33" t="str">
        <f>IFERROR(VLOOKUP($K184,Mapping!$F:$H,3,0),"")</f>
        <v/>
      </c>
      <c r="N184" s="33" t="str">
        <f t="shared" ref="N184:N196" si="31">C184&amp;G184</f>
        <v>1</v>
      </c>
    </row>
    <row r="185" spans="1:14" outlineLevel="1" x14ac:dyDescent="0.55000000000000004">
      <c r="A185" s="29">
        <v>4</v>
      </c>
      <c r="B185" s="32" t="s">
        <v>375</v>
      </c>
      <c r="C185" s="83">
        <v>1</v>
      </c>
      <c r="D185" s="171" t="s">
        <v>388</v>
      </c>
      <c r="E185" s="171"/>
      <c r="G185" s="41"/>
      <c r="H185" s="42"/>
      <c r="J185" s="33" t="s">
        <v>7</v>
      </c>
      <c r="K185" s="33" t="str">
        <f t="shared" si="28"/>
        <v>1X1</v>
      </c>
      <c r="L185" s="33" t="str">
        <f>IFERROR(VLOOKUP($K185,Mapping!F:H,2,0),"")</f>
        <v/>
      </c>
      <c r="M185" s="33" t="str">
        <f>IFERROR(VLOOKUP($K185,Mapping!$F:$H,3,0),"")</f>
        <v/>
      </c>
      <c r="N185" s="33" t="str">
        <f t="shared" si="31"/>
        <v>1</v>
      </c>
    </row>
    <row r="186" spans="1:14" outlineLevel="1" x14ac:dyDescent="0.55000000000000004">
      <c r="A186" s="29">
        <v>5</v>
      </c>
      <c r="B186" s="32" t="s">
        <v>387</v>
      </c>
      <c r="C186" s="83">
        <v>3</v>
      </c>
      <c r="D186" s="171" t="s">
        <v>2</v>
      </c>
      <c r="E186" s="171"/>
      <c r="G186" s="41"/>
      <c r="H186" s="42"/>
      <c r="J186" s="33" t="s">
        <v>7</v>
      </c>
      <c r="K186" s="33" t="str">
        <f t="shared" si="28"/>
        <v>3X1</v>
      </c>
      <c r="L186" s="33" t="str">
        <f>IFERROR(VLOOKUP($K186,Mapping!F:H,2,0),"")</f>
        <v/>
      </c>
      <c r="M186" s="33" t="str">
        <f>IFERROR(VLOOKUP($K186,Mapping!$F:$H,3,0),"")</f>
        <v/>
      </c>
      <c r="N186" s="33" t="str">
        <f t="shared" ref="N186" si="32">C186&amp;G186</f>
        <v>3</v>
      </c>
    </row>
    <row r="187" spans="1:14" outlineLevel="1" x14ac:dyDescent="0.55000000000000004">
      <c r="A187" s="29">
        <v>6</v>
      </c>
      <c r="B187" s="32" t="s">
        <v>376</v>
      </c>
      <c r="C187" s="83">
        <v>1</v>
      </c>
      <c r="D187" s="171" t="s">
        <v>388</v>
      </c>
      <c r="E187" s="171"/>
      <c r="G187" s="41"/>
      <c r="H187" s="42"/>
      <c r="J187" s="33" t="s">
        <v>7</v>
      </c>
      <c r="K187" s="33" t="str">
        <f t="shared" si="28"/>
        <v>1X1</v>
      </c>
      <c r="L187" s="33" t="str">
        <f>IFERROR(VLOOKUP($K187,Mapping!F:H,2,0),"")</f>
        <v/>
      </c>
      <c r="M187" s="33" t="str">
        <f>IFERROR(VLOOKUP($K187,Mapping!$F:$H,3,0),"")</f>
        <v/>
      </c>
      <c r="N187" s="33" t="str">
        <f t="shared" si="31"/>
        <v>1</v>
      </c>
    </row>
    <row r="188" spans="1:14" outlineLevel="1" x14ac:dyDescent="0.55000000000000004">
      <c r="A188" s="29">
        <v>7</v>
      </c>
      <c r="B188" s="32" t="s">
        <v>377</v>
      </c>
      <c r="C188" s="83">
        <v>1</v>
      </c>
      <c r="D188" s="171" t="s">
        <v>388</v>
      </c>
      <c r="E188" s="171"/>
      <c r="G188" s="41"/>
      <c r="H188" s="42"/>
      <c r="J188" s="33" t="s">
        <v>7</v>
      </c>
      <c r="K188" s="33" t="str">
        <f t="shared" si="28"/>
        <v>1X1</v>
      </c>
      <c r="L188" s="33" t="str">
        <f>IFERROR(VLOOKUP($K188,Mapping!F:H,2,0),"")</f>
        <v/>
      </c>
      <c r="M188" s="33" t="str">
        <f>IFERROR(VLOOKUP($K188,Mapping!$F:$H,3,0),"")</f>
        <v/>
      </c>
      <c r="N188" s="33" t="str">
        <f t="shared" si="31"/>
        <v>1</v>
      </c>
    </row>
    <row r="189" spans="1:14" outlineLevel="1" x14ac:dyDescent="0.55000000000000004">
      <c r="A189" s="29">
        <v>8</v>
      </c>
      <c r="B189" s="32" t="s">
        <v>378</v>
      </c>
      <c r="C189" s="83">
        <v>1</v>
      </c>
      <c r="D189" s="171" t="s">
        <v>388</v>
      </c>
      <c r="E189" s="171"/>
      <c r="G189" s="41"/>
      <c r="H189" s="42"/>
      <c r="J189" s="33" t="s">
        <v>7</v>
      </c>
      <c r="K189" s="33" t="str">
        <f t="shared" si="28"/>
        <v>1X1</v>
      </c>
      <c r="L189" s="33" t="str">
        <f>IFERROR(VLOOKUP($K189,Mapping!F:H,2,0),"")</f>
        <v/>
      </c>
      <c r="M189" s="33" t="str">
        <f>IFERROR(VLOOKUP($K189,Mapping!$F:$H,3,0),"")</f>
        <v/>
      </c>
      <c r="N189" s="33" t="str">
        <f t="shared" si="31"/>
        <v>1</v>
      </c>
    </row>
    <row r="190" spans="1:14" outlineLevel="1" x14ac:dyDescent="0.55000000000000004">
      <c r="A190" s="29">
        <v>9</v>
      </c>
      <c r="B190" s="32" t="s">
        <v>379</v>
      </c>
      <c r="C190" s="83">
        <v>1</v>
      </c>
      <c r="D190" s="171" t="s">
        <v>388</v>
      </c>
      <c r="E190" s="171"/>
      <c r="G190" s="41"/>
      <c r="H190" s="42"/>
      <c r="J190" s="33" t="s">
        <v>7</v>
      </c>
      <c r="K190" s="33" t="str">
        <f t="shared" si="28"/>
        <v>1X1</v>
      </c>
      <c r="L190" s="33" t="str">
        <f>IFERROR(VLOOKUP($K190,Mapping!F:H,2,0),"")</f>
        <v/>
      </c>
      <c r="M190" s="33" t="str">
        <f>IFERROR(VLOOKUP($K190,Mapping!$F:$H,3,0),"")</f>
        <v/>
      </c>
      <c r="N190" s="33" t="str">
        <f t="shared" si="31"/>
        <v>1</v>
      </c>
    </row>
    <row r="191" spans="1:14" outlineLevel="1" x14ac:dyDescent="0.55000000000000004">
      <c r="A191" s="29">
        <v>10</v>
      </c>
      <c r="B191" s="32" t="s">
        <v>380</v>
      </c>
      <c r="C191" s="83">
        <v>1</v>
      </c>
      <c r="D191" s="171" t="s">
        <v>388</v>
      </c>
      <c r="E191" s="171"/>
      <c r="G191" s="41"/>
      <c r="H191" s="42"/>
      <c r="J191" s="33" t="s">
        <v>7</v>
      </c>
      <c r="K191" s="33" t="str">
        <f t="shared" si="28"/>
        <v>1X1</v>
      </c>
      <c r="L191" s="33" t="str">
        <f>IFERROR(VLOOKUP($K191,Mapping!F:H,2,0),"")</f>
        <v/>
      </c>
      <c r="M191" s="33" t="str">
        <f>IFERROR(VLOOKUP($K191,Mapping!$F:$H,3,0),"")</f>
        <v/>
      </c>
      <c r="N191" s="33" t="str">
        <f t="shared" si="31"/>
        <v>1</v>
      </c>
    </row>
    <row r="192" spans="1:14" outlineLevel="1" x14ac:dyDescent="0.55000000000000004">
      <c r="A192" s="29">
        <v>11</v>
      </c>
      <c r="B192" s="32" t="s">
        <v>381</v>
      </c>
      <c r="C192" s="83">
        <v>1</v>
      </c>
      <c r="D192" s="171" t="s">
        <v>388</v>
      </c>
      <c r="E192" s="171"/>
      <c r="G192" s="41"/>
      <c r="H192" s="42"/>
      <c r="J192" s="33" t="s">
        <v>7</v>
      </c>
      <c r="K192" s="33" t="str">
        <f t="shared" si="28"/>
        <v>1X1</v>
      </c>
      <c r="L192" s="33" t="str">
        <f>IFERROR(VLOOKUP($K192,Mapping!F:H,2,0),"")</f>
        <v/>
      </c>
      <c r="M192" s="33" t="str">
        <f>IFERROR(VLOOKUP($K192,Mapping!$F:$H,3,0),"")</f>
        <v/>
      </c>
      <c r="N192" s="33" t="str">
        <f t="shared" si="31"/>
        <v>1</v>
      </c>
    </row>
    <row r="193" spans="1:14" ht="31.5" outlineLevel="1" x14ac:dyDescent="0.55000000000000004">
      <c r="A193" s="29">
        <v>12</v>
      </c>
      <c r="B193" s="32" t="s">
        <v>382</v>
      </c>
      <c r="C193" s="83">
        <v>1</v>
      </c>
      <c r="D193" s="171" t="s">
        <v>388</v>
      </c>
      <c r="E193" s="171"/>
      <c r="G193" s="41"/>
      <c r="H193" s="42"/>
      <c r="J193" s="33" t="s">
        <v>7</v>
      </c>
      <c r="K193" s="33" t="str">
        <f t="shared" si="28"/>
        <v>1X1</v>
      </c>
      <c r="L193" s="33" t="str">
        <f>IFERROR(VLOOKUP($K193,Mapping!F:H,2,0),"")</f>
        <v/>
      </c>
      <c r="M193" s="33" t="str">
        <f>IFERROR(VLOOKUP($K193,Mapping!$F:$H,3,0),"")</f>
        <v/>
      </c>
      <c r="N193" s="33" t="str">
        <f t="shared" si="31"/>
        <v>1</v>
      </c>
    </row>
    <row r="194" spans="1:14" ht="63" outlineLevel="1" x14ac:dyDescent="0.55000000000000004">
      <c r="A194" s="29">
        <v>13</v>
      </c>
      <c r="B194" s="32" t="s">
        <v>383</v>
      </c>
      <c r="C194" s="83">
        <v>1</v>
      </c>
      <c r="D194" s="168" t="s">
        <v>389</v>
      </c>
      <c r="E194" s="168"/>
      <c r="G194" s="41"/>
      <c r="H194" s="42"/>
      <c r="J194" s="33" t="s">
        <v>7</v>
      </c>
      <c r="K194" s="33" t="str">
        <f t="shared" si="28"/>
        <v>1X1</v>
      </c>
      <c r="L194" s="33" t="str">
        <f>IFERROR(VLOOKUP($K194,Mapping!F:H,2,0),"")</f>
        <v/>
      </c>
      <c r="M194" s="33" t="str">
        <f>IFERROR(VLOOKUP($K194,Mapping!$F:$H,3,0),"")</f>
        <v/>
      </c>
      <c r="N194" s="33" t="str">
        <f t="shared" si="31"/>
        <v>1</v>
      </c>
    </row>
    <row r="195" spans="1:14" ht="47.25" outlineLevel="1" x14ac:dyDescent="0.55000000000000004">
      <c r="A195" s="29">
        <v>14</v>
      </c>
      <c r="B195" s="32" t="s">
        <v>384</v>
      </c>
      <c r="C195" s="83">
        <v>1</v>
      </c>
      <c r="D195" s="168" t="s">
        <v>390</v>
      </c>
      <c r="E195" s="168"/>
      <c r="G195" s="41"/>
      <c r="H195" s="42"/>
      <c r="J195" s="33" t="s">
        <v>7</v>
      </c>
      <c r="K195" s="33" t="str">
        <f t="shared" si="28"/>
        <v>1X1</v>
      </c>
      <c r="L195" s="33" t="str">
        <f>IFERROR(VLOOKUP($K195,Mapping!F:H,2,0),"")</f>
        <v/>
      </c>
      <c r="M195" s="33" t="str">
        <f>IFERROR(VLOOKUP($K195,Mapping!$F:$H,3,0),"")</f>
        <v/>
      </c>
      <c r="N195" s="33" t="str">
        <f t="shared" si="31"/>
        <v>1</v>
      </c>
    </row>
    <row r="196" spans="1:14" ht="59.25" customHeight="1" outlineLevel="1" x14ac:dyDescent="0.55000000000000004">
      <c r="A196" s="29">
        <v>15</v>
      </c>
      <c r="B196" s="32" t="s">
        <v>385</v>
      </c>
      <c r="C196" s="83">
        <v>1</v>
      </c>
      <c r="D196" s="168" t="s">
        <v>391</v>
      </c>
      <c r="E196" s="168"/>
      <c r="G196" s="41"/>
      <c r="H196" s="42"/>
      <c r="J196" s="33" t="s">
        <v>7</v>
      </c>
      <c r="K196" s="33" t="str">
        <f t="shared" si="28"/>
        <v>1X1</v>
      </c>
      <c r="L196" s="33" t="str">
        <f>IFERROR(VLOOKUP($K196,Mapping!F:H,2,0),"")</f>
        <v/>
      </c>
      <c r="M196" s="33" t="str">
        <f>IFERROR(VLOOKUP($K196,Mapping!$F:$H,3,0),"")</f>
        <v/>
      </c>
      <c r="N196" s="33" t="str">
        <f t="shared" si="31"/>
        <v>1</v>
      </c>
    </row>
    <row r="197" spans="1:14" s="12" customFormat="1" ht="17.25" x14ac:dyDescent="0.6">
      <c r="A197" s="23" t="s">
        <v>392</v>
      </c>
      <c r="B197" s="73" t="s">
        <v>393</v>
      </c>
      <c r="C197" s="79" t="s">
        <v>70</v>
      </c>
      <c r="D197" s="74"/>
      <c r="E197" s="80"/>
      <c r="G197" s="81">
        <f>SUBTOTAL(3,G198:G222)/SUBTOTAL(3,C198:C222)</f>
        <v>0</v>
      </c>
      <c r="H197" s="73"/>
      <c r="J197" s="75"/>
      <c r="K197" s="75"/>
      <c r="L197" s="75">
        <f>SUBTOTAL(9,L198:L222)</f>
        <v>0</v>
      </c>
      <c r="M197" s="75">
        <f>SUBTOTAL(9,M198:M222)</f>
        <v>0</v>
      </c>
      <c r="N197" s="75"/>
    </row>
    <row r="198" spans="1:14" ht="31.5" outlineLevel="1" x14ac:dyDescent="0.55000000000000004">
      <c r="A198" s="29">
        <v>1</v>
      </c>
      <c r="B198" s="28" t="s">
        <v>424</v>
      </c>
      <c r="C198" s="82">
        <v>1</v>
      </c>
      <c r="D198" s="175" t="s">
        <v>415</v>
      </c>
      <c r="E198" s="175"/>
      <c r="G198" s="39"/>
      <c r="H198" s="40"/>
      <c r="J198" s="29" t="s">
        <v>7</v>
      </c>
      <c r="K198" s="29" t="str">
        <f t="shared" ref="K198:K222" si="33">C198&amp;J198&amp;G198</f>
        <v>1X1</v>
      </c>
      <c r="L198" s="29" t="str">
        <f>IFERROR(VLOOKUP($K198,Mapping!F:H,2,0),"")</f>
        <v/>
      </c>
      <c r="M198" s="29" t="str">
        <f>IFERROR(VLOOKUP($K198,Mapping!$F:$H,3,0),"")</f>
        <v/>
      </c>
      <c r="N198" s="29" t="s">
        <v>184</v>
      </c>
    </row>
    <row r="199" spans="1:14" ht="31.5" outlineLevel="1" x14ac:dyDescent="0.55000000000000004">
      <c r="A199" s="29">
        <v>2</v>
      </c>
      <c r="B199" s="28" t="s">
        <v>400</v>
      </c>
      <c r="C199" s="82">
        <v>3</v>
      </c>
      <c r="D199" s="175" t="s">
        <v>2</v>
      </c>
      <c r="E199" s="175"/>
      <c r="G199" s="39"/>
      <c r="H199" s="40"/>
      <c r="J199" s="29" t="s">
        <v>7</v>
      </c>
      <c r="K199" s="29" t="str">
        <f t="shared" si="33"/>
        <v>3X1</v>
      </c>
      <c r="L199" s="29" t="str">
        <f>IFERROR(VLOOKUP($K199,Mapping!F:H,2,0),"")</f>
        <v/>
      </c>
      <c r="M199" s="29" t="str">
        <f>IFERROR(VLOOKUP($K199,Mapping!$F:$H,3,0),"")</f>
        <v/>
      </c>
      <c r="N199" s="29" t="s">
        <v>184</v>
      </c>
    </row>
    <row r="200" spans="1:14" ht="31.5" outlineLevel="1" x14ac:dyDescent="0.55000000000000004">
      <c r="A200" s="29">
        <v>3</v>
      </c>
      <c r="B200" s="32" t="s">
        <v>394</v>
      </c>
      <c r="C200" s="83">
        <v>1</v>
      </c>
      <c r="D200" s="168" t="s">
        <v>416</v>
      </c>
      <c r="E200" s="168"/>
      <c r="G200" s="41"/>
      <c r="H200" s="42"/>
      <c r="J200" s="33" t="s">
        <v>7</v>
      </c>
      <c r="K200" s="33" t="str">
        <f t="shared" si="33"/>
        <v>1X1</v>
      </c>
      <c r="L200" s="33" t="str">
        <f>IFERROR(VLOOKUP($K200,Mapping!F:H,2,0),"")</f>
        <v/>
      </c>
      <c r="M200" s="33" t="str">
        <f>IFERROR(VLOOKUP($K200,Mapping!$F:$H,3,0),"")</f>
        <v/>
      </c>
      <c r="N200" s="33" t="str">
        <f t="shared" si="9"/>
        <v>1</v>
      </c>
    </row>
    <row r="201" spans="1:14" ht="77.25" customHeight="1" outlineLevel="1" x14ac:dyDescent="0.55000000000000004">
      <c r="A201" s="29">
        <v>4</v>
      </c>
      <c r="B201" s="160" t="s">
        <v>427</v>
      </c>
      <c r="C201" s="162">
        <v>2</v>
      </c>
      <c r="D201" s="170" t="s">
        <v>426</v>
      </c>
      <c r="E201" s="170"/>
      <c r="G201" s="41"/>
      <c r="H201" s="42"/>
      <c r="J201" s="33" t="s">
        <v>7</v>
      </c>
      <c r="K201" s="33" t="str">
        <f t="shared" si="33"/>
        <v>2X1</v>
      </c>
      <c r="L201" s="33" t="str">
        <f>IFERROR(VLOOKUP($K201,Mapping!F:H,2,0),"")</f>
        <v/>
      </c>
      <c r="M201" s="33" t="str">
        <f>IFERROR(VLOOKUP($K201,Mapping!$F:$H,3,0),"")</f>
        <v/>
      </c>
      <c r="N201" s="33" t="str">
        <f t="shared" ref="N201:N213" si="34">C201&amp;G201</f>
        <v>2</v>
      </c>
    </row>
    <row r="202" spans="1:14" ht="72" customHeight="1" outlineLevel="1" x14ac:dyDescent="0.55000000000000004">
      <c r="A202" s="29">
        <v>5</v>
      </c>
      <c r="B202" s="160" t="s">
        <v>425</v>
      </c>
      <c r="C202" s="162">
        <v>2</v>
      </c>
      <c r="D202" s="170" t="s">
        <v>426</v>
      </c>
      <c r="E202" s="170"/>
      <c r="G202" s="41"/>
      <c r="H202" s="42"/>
      <c r="J202" s="33" t="s">
        <v>7</v>
      </c>
      <c r="K202" s="33" t="str">
        <f t="shared" si="33"/>
        <v>2X1</v>
      </c>
      <c r="L202" s="33" t="str">
        <f>IFERROR(VLOOKUP($K202,Mapping!F:H,2,0),"")</f>
        <v/>
      </c>
      <c r="M202" s="33" t="str">
        <f>IFERROR(VLOOKUP($K202,Mapping!$F:$H,3,0),"")</f>
        <v/>
      </c>
      <c r="N202" s="33" t="str">
        <f t="shared" si="34"/>
        <v>2</v>
      </c>
    </row>
    <row r="203" spans="1:14" ht="31.5" outlineLevel="1" x14ac:dyDescent="0.55000000000000004">
      <c r="A203" s="29">
        <v>6</v>
      </c>
      <c r="B203" s="32" t="s">
        <v>395</v>
      </c>
      <c r="C203" s="83">
        <v>1</v>
      </c>
      <c r="D203" s="30" t="s">
        <v>305</v>
      </c>
      <c r="E203" s="28"/>
      <c r="G203" s="41"/>
      <c r="H203" s="42"/>
      <c r="J203" s="33" t="s">
        <v>7</v>
      </c>
      <c r="K203" s="33" t="str">
        <f t="shared" si="33"/>
        <v>1X1</v>
      </c>
      <c r="L203" s="33" t="str">
        <f>IFERROR(VLOOKUP($K203,Mapping!F:H,2,0),"")</f>
        <v/>
      </c>
      <c r="M203" s="33" t="str">
        <f>IFERROR(VLOOKUP($K203,Mapping!$F:$H,3,0),"")</f>
        <v/>
      </c>
      <c r="N203" s="33" t="str">
        <f t="shared" si="34"/>
        <v>1</v>
      </c>
    </row>
    <row r="204" spans="1:14" outlineLevel="1" x14ac:dyDescent="0.55000000000000004">
      <c r="A204" s="29">
        <v>7</v>
      </c>
      <c r="B204" s="32" t="s">
        <v>396</v>
      </c>
      <c r="C204" s="83">
        <v>3</v>
      </c>
      <c r="D204" s="30" t="s">
        <v>2</v>
      </c>
      <c r="E204" s="28"/>
      <c r="G204" s="41"/>
      <c r="H204" s="42"/>
      <c r="J204" s="33" t="s">
        <v>7</v>
      </c>
      <c r="K204" s="33" t="str">
        <f t="shared" si="33"/>
        <v>3X1</v>
      </c>
      <c r="L204" s="33" t="str">
        <f>IFERROR(VLOOKUP($K204,Mapping!F:H,2,0),"")</f>
        <v/>
      </c>
      <c r="M204" s="33" t="str">
        <f>IFERROR(VLOOKUP($K204,Mapping!$F:$H,3,0),"")</f>
        <v/>
      </c>
      <c r="N204" s="33" t="str">
        <f t="shared" si="34"/>
        <v>3</v>
      </c>
    </row>
    <row r="205" spans="1:14" outlineLevel="1" x14ac:dyDescent="0.55000000000000004">
      <c r="A205" s="29">
        <v>8</v>
      </c>
      <c r="B205" s="32" t="s">
        <v>397</v>
      </c>
      <c r="C205" s="83">
        <v>3</v>
      </c>
      <c r="D205" s="30" t="s">
        <v>2</v>
      </c>
      <c r="E205" s="28"/>
      <c r="G205" s="41"/>
      <c r="H205" s="42"/>
      <c r="J205" s="33" t="s">
        <v>7</v>
      </c>
      <c r="K205" s="33" t="str">
        <f t="shared" si="33"/>
        <v>3X1</v>
      </c>
      <c r="L205" s="33" t="str">
        <f>IFERROR(VLOOKUP($K205,Mapping!F:H,2,0),"")</f>
        <v/>
      </c>
      <c r="M205" s="33" t="str">
        <f>IFERROR(VLOOKUP($K205,Mapping!$F:$H,3,0),"")</f>
        <v/>
      </c>
      <c r="N205" s="33" t="str">
        <f t="shared" si="34"/>
        <v>3</v>
      </c>
    </row>
    <row r="206" spans="1:14" outlineLevel="1" x14ac:dyDescent="0.55000000000000004">
      <c r="A206" s="29">
        <v>9</v>
      </c>
      <c r="B206" s="32" t="s">
        <v>398</v>
      </c>
      <c r="C206" s="83">
        <v>3</v>
      </c>
      <c r="D206" s="30" t="s">
        <v>2</v>
      </c>
      <c r="E206" s="28"/>
      <c r="G206" s="41"/>
      <c r="H206" s="42"/>
      <c r="J206" s="33" t="s">
        <v>7</v>
      </c>
      <c r="K206" s="33" t="str">
        <f t="shared" si="33"/>
        <v>3X1</v>
      </c>
      <c r="L206" s="33" t="str">
        <f>IFERROR(VLOOKUP($K206,Mapping!F:H,2,0),"")</f>
        <v/>
      </c>
      <c r="M206" s="33" t="str">
        <f>IFERROR(VLOOKUP($K206,Mapping!$F:$H,3,0),"")</f>
        <v/>
      </c>
      <c r="N206" s="33" t="str">
        <f t="shared" si="34"/>
        <v>3</v>
      </c>
    </row>
    <row r="207" spans="1:14" outlineLevel="1" x14ac:dyDescent="0.55000000000000004">
      <c r="A207" s="29">
        <v>10</v>
      </c>
      <c r="B207" s="32" t="s">
        <v>399</v>
      </c>
      <c r="C207" s="83">
        <v>3</v>
      </c>
      <c r="D207" s="30" t="s">
        <v>2</v>
      </c>
      <c r="E207" s="28"/>
      <c r="G207" s="41"/>
      <c r="H207" s="42"/>
      <c r="J207" s="33" t="s">
        <v>7</v>
      </c>
      <c r="K207" s="33" t="str">
        <f t="shared" si="33"/>
        <v>3X1</v>
      </c>
      <c r="L207" s="33" t="str">
        <f>IFERROR(VLOOKUP($K207,Mapping!F:H,2,0),"")</f>
        <v/>
      </c>
      <c r="M207" s="33" t="str">
        <f>IFERROR(VLOOKUP($K207,Mapping!$F:$H,3,0),"")</f>
        <v/>
      </c>
      <c r="N207" s="33" t="str">
        <f t="shared" si="34"/>
        <v>3</v>
      </c>
    </row>
    <row r="208" spans="1:14" ht="47.25" outlineLevel="1" x14ac:dyDescent="0.55000000000000004">
      <c r="A208" s="29">
        <v>11</v>
      </c>
      <c r="B208" s="32" t="s">
        <v>401</v>
      </c>
      <c r="C208" s="83">
        <v>1</v>
      </c>
      <c r="D208" s="168" t="s">
        <v>417</v>
      </c>
      <c r="E208" s="168"/>
      <c r="G208" s="41"/>
      <c r="H208" s="42"/>
      <c r="J208" s="33" t="s">
        <v>7</v>
      </c>
      <c r="K208" s="33" t="str">
        <f t="shared" si="33"/>
        <v>1X1</v>
      </c>
      <c r="L208" s="33" t="str">
        <f>IFERROR(VLOOKUP($K208,Mapping!F:H,2,0),"")</f>
        <v/>
      </c>
      <c r="M208" s="33" t="str">
        <f>IFERROR(VLOOKUP($K208,Mapping!$F:$H,3,0),"")</f>
        <v/>
      </c>
      <c r="N208" s="33" t="str">
        <f t="shared" si="34"/>
        <v>1</v>
      </c>
    </row>
    <row r="209" spans="1:14" ht="31.5" outlineLevel="1" x14ac:dyDescent="0.55000000000000004">
      <c r="A209" s="29">
        <v>12</v>
      </c>
      <c r="B209" s="32" t="s">
        <v>402</v>
      </c>
      <c r="C209" s="83">
        <v>1</v>
      </c>
      <c r="D209" s="157" t="s">
        <v>418</v>
      </c>
      <c r="E209" s="28"/>
      <c r="G209" s="41"/>
      <c r="H209" s="42"/>
      <c r="J209" s="33" t="s">
        <v>7</v>
      </c>
      <c r="K209" s="33" t="str">
        <f t="shared" si="33"/>
        <v>1X1</v>
      </c>
      <c r="L209" s="33" t="str">
        <f>IFERROR(VLOOKUP($K209,Mapping!F:H,2,0),"")</f>
        <v/>
      </c>
      <c r="M209" s="33" t="str">
        <f>IFERROR(VLOOKUP($K209,Mapping!$F:$H,3,0),"")</f>
        <v/>
      </c>
      <c r="N209" s="33" t="str">
        <f t="shared" si="34"/>
        <v>1</v>
      </c>
    </row>
    <row r="210" spans="1:14" outlineLevel="1" x14ac:dyDescent="0.55000000000000004">
      <c r="A210" s="29">
        <v>13</v>
      </c>
      <c r="B210" s="32" t="s">
        <v>403</v>
      </c>
      <c r="C210" s="83">
        <v>1</v>
      </c>
      <c r="D210" s="157" t="s">
        <v>418</v>
      </c>
      <c r="E210" s="28"/>
      <c r="G210" s="41"/>
      <c r="H210" s="42"/>
      <c r="J210" s="33" t="s">
        <v>7</v>
      </c>
      <c r="K210" s="33" t="str">
        <f t="shared" si="33"/>
        <v>1X1</v>
      </c>
      <c r="L210" s="33" t="str">
        <f>IFERROR(VLOOKUP($K210,Mapping!F:H,2,0),"")</f>
        <v/>
      </c>
      <c r="M210" s="33" t="str">
        <f>IFERROR(VLOOKUP($K210,Mapping!$F:$H,3,0),"")</f>
        <v/>
      </c>
      <c r="N210" s="33" t="str">
        <f t="shared" si="34"/>
        <v>1</v>
      </c>
    </row>
    <row r="211" spans="1:14" outlineLevel="1" x14ac:dyDescent="0.55000000000000004">
      <c r="A211" s="29">
        <v>14</v>
      </c>
      <c r="B211" s="32" t="s">
        <v>404</v>
      </c>
      <c r="C211" s="83">
        <v>1</v>
      </c>
      <c r="D211" s="157" t="s">
        <v>419</v>
      </c>
      <c r="E211" s="28"/>
      <c r="G211" s="41"/>
      <c r="H211" s="42"/>
      <c r="J211" s="33" t="s">
        <v>7</v>
      </c>
      <c r="K211" s="33" t="str">
        <f t="shared" si="33"/>
        <v>1X1</v>
      </c>
      <c r="L211" s="33" t="str">
        <f>IFERROR(VLOOKUP($K211,Mapping!F:H,2,0),"")</f>
        <v/>
      </c>
      <c r="M211" s="33" t="str">
        <f>IFERROR(VLOOKUP($K211,Mapping!$F:$H,3,0),"")</f>
        <v/>
      </c>
      <c r="N211" s="33" t="str">
        <f t="shared" si="34"/>
        <v>1</v>
      </c>
    </row>
    <row r="212" spans="1:14" outlineLevel="1" x14ac:dyDescent="0.55000000000000004">
      <c r="A212" s="29">
        <v>15</v>
      </c>
      <c r="B212" s="32" t="s">
        <v>405</v>
      </c>
      <c r="C212" s="83">
        <v>1</v>
      </c>
      <c r="D212" s="157" t="s">
        <v>419</v>
      </c>
      <c r="E212" s="28"/>
      <c r="G212" s="41"/>
      <c r="H212" s="42"/>
      <c r="J212" s="33" t="s">
        <v>7</v>
      </c>
      <c r="K212" s="33" t="str">
        <f t="shared" si="33"/>
        <v>1X1</v>
      </c>
      <c r="L212" s="33" t="str">
        <f>IFERROR(VLOOKUP($K212,Mapping!F:H,2,0),"")</f>
        <v/>
      </c>
      <c r="M212" s="33" t="str">
        <f>IFERROR(VLOOKUP($K212,Mapping!$F:$H,3,0),"")</f>
        <v/>
      </c>
      <c r="N212" s="33" t="str">
        <f t="shared" si="34"/>
        <v>1</v>
      </c>
    </row>
    <row r="213" spans="1:14" ht="31.5" outlineLevel="1" x14ac:dyDescent="0.55000000000000004">
      <c r="A213" s="29">
        <v>16</v>
      </c>
      <c r="B213" s="160" t="s">
        <v>406</v>
      </c>
      <c r="C213" s="162">
        <v>2</v>
      </c>
      <c r="D213" s="170" t="s">
        <v>426</v>
      </c>
      <c r="E213" s="170"/>
      <c r="G213" s="41"/>
      <c r="H213" s="42"/>
      <c r="J213" s="33" t="s">
        <v>7</v>
      </c>
      <c r="K213" s="33" t="str">
        <f t="shared" si="33"/>
        <v>2X1</v>
      </c>
      <c r="L213" s="33" t="str">
        <f>IFERROR(VLOOKUP($K213,Mapping!F:H,2,0),"")</f>
        <v/>
      </c>
      <c r="M213" s="33" t="str">
        <f>IFERROR(VLOOKUP($K213,Mapping!$F:$H,3,0),"")</f>
        <v/>
      </c>
      <c r="N213" s="33" t="str">
        <f t="shared" si="34"/>
        <v>2</v>
      </c>
    </row>
    <row r="214" spans="1:14" ht="31.5" outlineLevel="1" x14ac:dyDescent="0.55000000000000004">
      <c r="A214" s="29">
        <v>17</v>
      </c>
      <c r="B214" s="32" t="s">
        <v>407</v>
      </c>
      <c r="C214" s="83">
        <v>1</v>
      </c>
      <c r="D214" s="168" t="s">
        <v>420</v>
      </c>
      <c r="E214" s="168"/>
      <c r="G214" s="41"/>
      <c r="H214" s="42"/>
      <c r="J214" s="33" t="s">
        <v>7</v>
      </c>
      <c r="K214" s="33" t="str">
        <f t="shared" si="33"/>
        <v>1X1</v>
      </c>
      <c r="L214" s="33" t="str">
        <f>IFERROR(VLOOKUP($K214,Mapping!F:H,2,0),"")</f>
        <v/>
      </c>
      <c r="M214" s="33" t="str">
        <f>IFERROR(VLOOKUP($K214,Mapping!$F:$H,3,0),"")</f>
        <v/>
      </c>
      <c r="N214" s="33" t="str">
        <f t="shared" si="9"/>
        <v>1</v>
      </c>
    </row>
    <row r="215" spans="1:14" ht="31.5" outlineLevel="1" x14ac:dyDescent="0.55000000000000004">
      <c r="A215" s="29">
        <v>18</v>
      </c>
      <c r="B215" s="32" t="s">
        <v>408</v>
      </c>
      <c r="C215" s="83">
        <v>1</v>
      </c>
      <c r="D215" s="168" t="s">
        <v>421</v>
      </c>
      <c r="E215" s="168"/>
      <c r="G215" s="41"/>
      <c r="H215" s="42"/>
      <c r="J215" s="33" t="s">
        <v>7</v>
      </c>
      <c r="K215" s="33" t="str">
        <f t="shared" si="33"/>
        <v>1X1</v>
      </c>
      <c r="L215" s="33" t="str">
        <f>IFERROR(VLOOKUP($K215,Mapping!F:H,2,0),"")</f>
        <v/>
      </c>
      <c r="M215" s="33" t="str">
        <f>IFERROR(VLOOKUP($K215,Mapping!$F:$H,3,0),"")</f>
        <v/>
      </c>
      <c r="N215" s="33" t="str">
        <f t="shared" si="9"/>
        <v>1</v>
      </c>
    </row>
    <row r="216" spans="1:14" ht="31.5" outlineLevel="1" x14ac:dyDescent="0.55000000000000004">
      <c r="A216" s="29">
        <v>19</v>
      </c>
      <c r="B216" s="32" t="s">
        <v>409</v>
      </c>
      <c r="C216" s="83">
        <v>1</v>
      </c>
      <c r="D216" s="168" t="s">
        <v>422</v>
      </c>
      <c r="E216" s="168"/>
      <c r="G216" s="41"/>
      <c r="H216" s="42"/>
      <c r="J216" s="33" t="s">
        <v>7</v>
      </c>
      <c r="K216" s="33" t="str">
        <f t="shared" si="33"/>
        <v>1X1</v>
      </c>
      <c r="L216" s="33" t="str">
        <f>IFERROR(VLOOKUP($K216,Mapping!F:H,2,0),"")</f>
        <v/>
      </c>
      <c r="M216" s="33" t="str">
        <f>IFERROR(VLOOKUP($K216,Mapping!$F:$H,3,0),"")</f>
        <v/>
      </c>
      <c r="N216" s="33" t="str">
        <f t="shared" si="9"/>
        <v>1</v>
      </c>
    </row>
    <row r="217" spans="1:14" ht="66" customHeight="1" outlineLevel="1" x14ac:dyDescent="0.55000000000000004">
      <c r="A217" s="29">
        <v>20</v>
      </c>
      <c r="B217" s="160" t="s">
        <v>410</v>
      </c>
      <c r="C217" s="162">
        <v>2</v>
      </c>
      <c r="D217" s="170" t="s">
        <v>426</v>
      </c>
      <c r="E217" s="170"/>
      <c r="G217" s="41"/>
      <c r="H217" s="42"/>
      <c r="J217" s="33" t="s">
        <v>7</v>
      </c>
      <c r="K217" s="33" t="str">
        <f t="shared" si="33"/>
        <v>2X1</v>
      </c>
      <c r="L217" s="33" t="str">
        <f>IFERROR(VLOOKUP($K217,Mapping!F:H,2,0),"")</f>
        <v/>
      </c>
      <c r="M217" s="33" t="str">
        <f>IFERROR(VLOOKUP($K217,Mapping!$F:$H,3,0),"")</f>
        <v/>
      </c>
      <c r="N217" s="33" t="str">
        <f t="shared" si="9"/>
        <v>2</v>
      </c>
    </row>
    <row r="218" spans="1:14" outlineLevel="1" x14ac:dyDescent="0.55000000000000004">
      <c r="A218" s="29">
        <v>21</v>
      </c>
      <c r="B218" s="32" t="s">
        <v>411</v>
      </c>
      <c r="C218" s="83">
        <v>3</v>
      </c>
      <c r="D218" s="30" t="s">
        <v>2</v>
      </c>
      <c r="E218" s="28"/>
      <c r="G218" s="41"/>
      <c r="H218" s="42"/>
      <c r="J218" s="33" t="s">
        <v>7</v>
      </c>
      <c r="K218" s="33" t="str">
        <f t="shared" si="33"/>
        <v>3X1</v>
      </c>
      <c r="L218" s="33" t="str">
        <f>IFERROR(VLOOKUP($K218,Mapping!F:H,2,0),"")</f>
        <v/>
      </c>
      <c r="M218" s="33" t="str">
        <f>IFERROR(VLOOKUP($K218,Mapping!$F:$H,3,0),"")</f>
        <v/>
      </c>
      <c r="N218" s="33" t="str">
        <f t="shared" ref="N218:N221" si="35">C218&amp;G218</f>
        <v>3</v>
      </c>
    </row>
    <row r="219" spans="1:14" ht="31.5" outlineLevel="1" x14ac:dyDescent="0.55000000000000004">
      <c r="A219" s="29">
        <v>22</v>
      </c>
      <c r="B219" s="32" t="s">
        <v>412</v>
      </c>
      <c r="C219" s="83">
        <v>1</v>
      </c>
      <c r="D219" s="168" t="s">
        <v>423</v>
      </c>
      <c r="E219" s="168"/>
      <c r="G219" s="41"/>
      <c r="H219" s="42"/>
      <c r="J219" s="33" t="s">
        <v>7</v>
      </c>
      <c r="K219" s="33" t="str">
        <f t="shared" si="33"/>
        <v>1X1</v>
      </c>
      <c r="L219" s="33" t="str">
        <f>IFERROR(VLOOKUP($K219,Mapping!F:H,2,0),"")</f>
        <v/>
      </c>
      <c r="M219" s="33" t="str">
        <f>IFERROR(VLOOKUP($K219,Mapping!$F:$H,3,0),"")</f>
        <v/>
      </c>
      <c r="N219" s="33" t="str">
        <f t="shared" si="35"/>
        <v>1</v>
      </c>
    </row>
    <row r="220" spans="1:14" ht="31.5" outlineLevel="1" x14ac:dyDescent="0.55000000000000004">
      <c r="A220" s="29">
        <v>23</v>
      </c>
      <c r="B220" s="32" t="s">
        <v>413</v>
      </c>
      <c r="C220" s="83">
        <v>3</v>
      </c>
      <c r="D220" s="30" t="s">
        <v>2</v>
      </c>
      <c r="E220" s="28"/>
      <c r="G220" s="41"/>
      <c r="H220" s="42"/>
      <c r="J220" s="33" t="s">
        <v>7</v>
      </c>
      <c r="K220" s="33" t="str">
        <f t="shared" si="33"/>
        <v>3X1</v>
      </c>
      <c r="L220" s="33" t="str">
        <f>IFERROR(VLOOKUP($K220,Mapping!F:H,2,0),"")</f>
        <v/>
      </c>
      <c r="M220" s="33" t="str">
        <f>IFERROR(VLOOKUP($K220,Mapping!$F:$H,3,0),"")</f>
        <v/>
      </c>
      <c r="N220" s="33" t="str">
        <f t="shared" si="35"/>
        <v>3</v>
      </c>
    </row>
    <row r="221" spans="1:14" ht="36" customHeight="1" outlineLevel="1" x14ac:dyDescent="0.55000000000000004">
      <c r="A221" s="29">
        <v>24</v>
      </c>
      <c r="B221" s="32" t="s">
        <v>428</v>
      </c>
      <c r="C221" s="83">
        <v>3</v>
      </c>
      <c r="D221" s="30" t="s">
        <v>2</v>
      </c>
      <c r="E221" s="28"/>
      <c r="G221" s="41"/>
      <c r="H221" s="42"/>
      <c r="J221" s="33" t="s">
        <v>7</v>
      </c>
      <c r="K221" s="33" t="str">
        <f t="shared" si="33"/>
        <v>3X1</v>
      </c>
      <c r="L221" s="33" t="str">
        <f>IFERROR(VLOOKUP($K221,Mapping!F:H,2,0),"")</f>
        <v/>
      </c>
      <c r="M221" s="33" t="str">
        <f>IFERROR(VLOOKUP($K221,Mapping!$F:$H,3,0),"")</f>
        <v/>
      </c>
      <c r="N221" s="33" t="str">
        <f t="shared" si="35"/>
        <v>3</v>
      </c>
    </row>
    <row r="222" spans="1:14" ht="31.5" outlineLevel="1" x14ac:dyDescent="0.55000000000000004">
      <c r="A222" s="29">
        <v>25</v>
      </c>
      <c r="B222" s="32" t="s">
        <v>414</v>
      </c>
      <c r="C222" s="83">
        <v>3</v>
      </c>
      <c r="D222" s="30" t="s">
        <v>2</v>
      </c>
      <c r="E222" s="28"/>
      <c r="G222" s="41"/>
      <c r="H222" s="42"/>
      <c r="J222" s="33" t="s">
        <v>7</v>
      </c>
      <c r="K222" s="33" t="str">
        <f t="shared" si="33"/>
        <v>3X1</v>
      </c>
      <c r="L222" s="33" t="str">
        <f>IFERROR(VLOOKUP($K222,Mapping!F:H,2,0),"")</f>
        <v/>
      </c>
      <c r="M222" s="33" t="str">
        <f>IFERROR(VLOOKUP($K222,Mapping!$F:$H,3,0),"")</f>
        <v/>
      </c>
      <c r="N222" s="33" t="str">
        <f t="shared" ref="N222" si="36">C222&amp;G222</f>
        <v>3</v>
      </c>
    </row>
    <row r="223" spans="1:14" s="22" customFormat="1" ht="33" customHeight="1" x14ac:dyDescent="0.75">
      <c r="A223" s="21" t="s">
        <v>429</v>
      </c>
      <c r="B223" s="72" t="s">
        <v>430</v>
      </c>
      <c r="C223" s="47" t="s">
        <v>70</v>
      </c>
      <c r="D223" s="45"/>
      <c r="E223" s="46"/>
      <c r="G223" s="48">
        <f>SUBTOTAL(3,G226:G326)/(SUBTOTAL(3,C226:C326)-5)</f>
        <v>0</v>
      </c>
      <c r="H223" s="20"/>
      <c r="J223" s="53"/>
      <c r="K223" s="53"/>
      <c r="L223" s="53">
        <f>SUBTOTAL(9,L226:L326)</f>
        <v>0</v>
      </c>
      <c r="M223" s="53">
        <f>SUBTOTAL(9,M226:M326)</f>
        <v>0</v>
      </c>
      <c r="N223" s="53"/>
    </row>
    <row r="224" spans="1:14" outlineLevel="1" x14ac:dyDescent="0.55000000000000004">
      <c r="A224" s="16"/>
      <c r="B224" s="17" t="s">
        <v>101</v>
      </c>
      <c r="C224" s="16"/>
      <c r="D224" s="26"/>
      <c r="E224" s="18"/>
      <c r="G224" s="16"/>
      <c r="H224" s="17"/>
      <c r="J224" s="16"/>
      <c r="K224" s="16"/>
      <c r="L224" s="16"/>
      <c r="M224" s="16"/>
      <c r="N224" s="16"/>
    </row>
    <row r="225" spans="1:14" outlineLevel="1" x14ac:dyDescent="0.55000000000000004">
      <c r="A225" s="16"/>
      <c r="B225" s="17" t="s">
        <v>0</v>
      </c>
      <c r="C225" s="16"/>
      <c r="D225" s="26"/>
      <c r="E225" s="18"/>
      <c r="G225" s="16"/>
      <c r="H225" s="17"/>
      <c r="J225" s="16"/>
      <c r="K225" s="16"/>
      <c r="L225" s="16"/>
      <c r="M225" s="16"/>
      <c r="N225" s="16"/>
    </row>
    <row r="226" spans="1:14" s="85" customFormat="1" ht="17.25" x14ac:dyDescent="0.6">
      <c r="A226" s="23" t="s">
        <v>51</v>
      </c>
      <c r="B226" s="73" t="s">
        <v>431</v>
      </c>
      <c r="C226" s="79" t="s">
        <v>70</v>
      </c>
      <c r="D226" s="74"/>
      <c r="E226" s="80"/>
      <c r="G226" s="81">
        <f>SUBTOTAL(3,G227:G244)/SUBTOTAL(3,C227:C244)</f>
        <v>0</v>
      </c>
      <c r="H226" s="73"/>
      <c r="J226" s="75"/>
      <c r="K226" s="75"/>
      <c r="L226" s="75">
        <f>SUBTOTAL(9,L227:L244)</f>
        <v>0</v>
      </c>
      <c r="M226" s="75">
        <f>SUBTOTAL(9,M227:M244)</f>
        <v>0</v>
      </c>
      <c r="N226" s="75"/>
    </row>
    <row r="227" spans="1:14" s="86" customFormat="1" outlineLevel="1" x14ac:dyDescent="0.55000000000000004">
      <c r="A227" s="33">
        <v>1</v>
      </c>
      <c r="B227" s="28" t="s">
        <v>432</v>
      </c>
      <c r="C227" s="82">
        <v>1</v>
      </c>
      <c r="D227" s="171" t="s">
        <v>449</v>
      </c>
      <c r="E227" s="171"/>
      <c r="G227" s="39"/>
      <c r="H227" s="40"/>
      <c r="J227" s="29" t="s">
        <v>7</v>
      </c>
      <c r="K227" s="29" t="str">
        <f t="shared" ref="K227:K244" si="37">C227&amp;J227&amp;G227</f>
        <v>1X1</v>
      </c>
      <c r="L227" s="29" t="str">
        <f>IFERROR(VLOOKUP($K227,Mapping!F:H,2,0),"")</f>
        <v/>
      </c>
      <c r="M227" s="29" t="str">
        <f>IFERROR(VLOOKUP($K227,Mapping!$F:$H,3,0),"")</f>
        <v/>
      </c>
      <c r="N227" s="29" t="str">
        <f t="shared" ref="N227:N244" si="38">C227&amp;G227</f>
        <v>1</v>
      </c>
    </row>
    <row r="228" spans="1:14" s="86" customFormat="1" ht="34.5" customHeight="1" outlineLevel="1" x14ac:dyDescent="0.55000000000000004">
      <c r="A228" s="33">
        <v>2</v>
      </c>
      <c r="B228" s="160" t="s">
        <v>433</v>
      </c>
      <c r="C228" s="162">
        <v>1</v>
      </c>
      <c r="D228" s="170" t="s">
        <v>450</v>
      </c>
      <c r="E228" s="170"/>
      <c r="G228" s="41"/>
      <c r="H228" s="42"/>
      <c r="J228" s="33" t="s">
        <v>7</v>
      </c>
      <c r="K228" s="33" t="str">
        <f t="shared" si="37"/>
        <v>1X1</v>
      </c>
      <c r="L228" s="33" t="str">
        <f>IFERROR(VLOOKUP($K228,Mapping!F:H,2,0),"")</f>
        <v/>
      </c>
      <c r="M228" s="33" t="str">
        <f>IFERROR(VLOOKUP($K228,Mapping!$F:$H,3,0),"")</f>
        <v/>
      </c>
      <c r="N228" s="33" t="str">
        <f t="shared" si="38"/>
        <v>1</v>
      </c>
    </row>
    <row r="229" spans="1:14" s="86" customFormat="1" ht="31.5" outlineLevel="1" x14ac:dyDescent="0.55000000000000004">
      <c r="A229" s="33">
        <v>3</v>
      </c>
      <c r="B229" s="32" t="s">
        <v>434</v>
      </c>
      <c r="C229" s="83">
        <v>1</v>
      </c>
      <c r="D229" s="168" t="s">
        <v>451</v>
      </c>
      <c r="E229" s="168"/>
      <c r="G229" s="41"/>
      <c r="H229" s="42"/>
      <c r="J229" s="33" t="s">
        <v>7</v>
      </c>
      <c r="K229" s="33" t="str">
        <f t="shared" si="37"/>
        <v>1X1</v>
      </c>
      <c r="L229" s="33" t="str">
        <f>IFERROR(VLOOKUP($K229,Mapping!F:H,2,0),"")</f>
        <v/>
      </c>
      <c r="M229" s="33" t="str">
        <f>IFERROR(VLOOKUP($K229,Mapping!$F:$H,3,0),"")</f>
        <v/>
      </c>
      <c r="N229" s="33" t="str">
        <f t="shared" si="38"/>
        <v>1</v>
      </c>
    </row>
    <row r="230" spans="1:14" s="86" customFormat="1" outlineLevel="1" x14ac:dyDescent="0.55000000000000004">
      <c r="A230" s="33">
        <v>4</v>
      </c>
      <c r="B230" s="32" t="s">
        <v>435</v>
      </c>
      <c r="C230" s="83">
        <v>1</v>
      </c>
      <c r="D230" s="168" t="s">
        <v>452</v>
      </c>
      <c r="E230" s="168"/>
      <c r="G230" s="41"/>
      <c r="H230" s="42"/>
      <c r="J230" s="33" t="s">
        <v>7</v>
      </c>
      <c r="K230" s="33" t="str">
        <f t="shared" si="37"/>
        <v>1X1</v>
      </c>
      <c r="L230" s="33" t="str">
        <f>IFERROR(VLOOKUP($K230,Mapping!F:H,2,0),"")</f>
        <v/>
      </c>
      <c r="M230" s="33" t="str">
        <f>IFERROR(VLOOKUP($K230,Mapping!$F:$H,3,0),"")</f>
        <v/>
      </c>
      <c r="N230" s="33" t="str">
        <f t="shared" si="38"/>
        <v>1</v>
      </c>
    </row>
    <row r="231" spans="1:14" s="86" customFormat="1" outlineLevel="1" x14ac:dyDescent="0.55000000000000004">
      <c r="A231" s="33">
        <v>5</v>
      </c>
      <c r="B231" s="32" t="s">
        <v>436</v>
      </c>
      <c r="C231" s="83">
        <v>1</v>
      </c>
      <c r="D231" s="168" t="s">
        <v>452</v>
      </c>
      <c r="E231" s="168"/>
      <c r="G231" s="41"/>
      <c r="H231" s="42"/>
      <c r="J231" s="33" t="s">
        <v>7</v>
      </c>
      <c r="K231" s="33" t="str">
        <f t="shared" si="37"/>
        <v>1X1</v>
      </c>
      <c r="L231" s="33" t="str">
        <f>IFERROR(VLOOKUP($K231,Mapping!F:H,2,0),"")</f>
        <v/>
      </c>
      <c r="M231" s="33" t="str">
        <f>IFERROR(VLOOKUP($K231,Mapping!$F:$H,3,0),"")</f>
        <v/>
      </c>
      <c r="N231" s="33" t="str">
        <f t="shared" si="38"/>
        <v>1</v>
      </c>
    </row>
    <row r="232" spans="1:14" s="86" customFormat="1" ht="31.5" outlineLevel="1" x14ac:dyDescent="0.55000000000000004">
      <c r="A232" s="33">
        <v>6</v>
      </c>
      <c r="B232" s="32" t="s">
        <v>437</v>
      </c>
      <c r="C232" s="83">
        <v>3</v>
      </c>
      <c r="D232" s="34" t="s">
        <v>2</v>
      </c>
      <c r="E232" s="32"/>
      <c r="G232" s="41"/>
      <c r="H232" s="42"/>
      <c r="J232" s="33" t="s">
        <v>7</v>
      </c>
      <c r="K232" s="33" t="str">
        <f t="shared" si="37"/>
        <v>3X1</v>
      </c>
      <c r="L232" s="33" t="str">
        <f>IFERROR(VLOOKUP($K232,Mapping!F:H,2,0),"")</f>
        <v/>
      </c>
      <c r="M232" s="33" t="str">
        <f>IFERROR(VLOOKUP($K232,Mapping!$F:$H,3,0),"")</f>
        <v/>
      </c>
      <c r="N232" s="33" t="str">
        <f t="shared" si="38"/>
        <v>3</v>
      </c>
    </row>
    <row r="233" spans="1:14" s="86" customFormat="1" outlineLevel="1" x14ac:dyDescent="0.55000000000000004">
      <c r="A233" s="33">
        <v>7</v>
      </c>
      <c r="B233" s="32" t="s">
        <v>438</v>
      </c>
      <c r="C233" s="83">
        <v>1</v>
      </c>
      <c r="D233" s="34" t="s">
        <v>105</v>
      </c>
      <c r="E233" s="32" t="s">
        <v>460</v>
      </c>
      <c r="G233" s="41"/>
      <c r="H233" s="42"/>
      <c r="J233" s="33" t="s">
        <v>7</v>
      </c>
      <c r="K233" s="33" t="str">
        <f t="shared" si="37"/>
        <v>1X1</v>
      </c>
      <c r="L233" s="33" t="str">
        <f>IFERROR(VLOOKUP($K233,Mapping!F:H,2,0),"")</f>
        <v/>
      </c>
      <c r="M233" s="33" t="str">
        <f>IFERROR(VLOOKUP($K233,Mapping!$F:$H,3,0),"")</f>
        <v/>
      </c>
      <c r="N233" s="33" t="str">
        <f t="shared" si="38"/>
        <v>1</v>
      </c>
    </row>
    <row r="234" spans="1:14" s="86" customFormat="1" outlineLevel="1" x14ac:dyDescent="0.55000000000000004">
      <c r="A234" s="33">
        <v>8</v>
      </c>
      <c r="B234" s="32" t="s">
        <v>439</v>
      </c>
      <c r="C234" s="83">
        <v>3</v>
      </c>
      <c r="D234" s="34" t="s">
        <v>2</v>
      </c>
      <c r="E234" s="32"/>
      <c r="G234" s="41"/>
      <c r="H234" s="42"/>
      <c r="J234" s="33" t="s">
        <v>7</v>
      </c>
      <c r="K234" s="33" t="str">
        <f t="shared" si="37"/>
        <v>3X1</v>
      </c>
      <c r="L234" s="33" t="str">
        <f>IFERROR(VLOOKUP($K234,Mapping!F:H,2,0),"")</f>
        <v/>
      </c>
      <c r="M234" s="33" t="str">
        <f>IFERROR(VLOOKUP($K234,Mapping!$F:$H,3,0),"")</f>
        <v/>
      </c>
      <c r="N234" s="33" t="str">
        <f t="shared" si="38"/>
        <v>3</v>
      </c>
    </row>
    <row r="235" spans="1:14" s="86" customFormat="1" outlineLevel="1" x14ac:dyDescent="0.55000000000000004">
      <c r="A235" s="33">
        <v>9</v>
      </c>
      <c r="B235" s="32" t="s">
        <v>440</v>
      </c>
      <c r="C235" s="83">
        <v>3</v>
      </c>
      <c r="D235" s="34" t="s">
        <v>2</v>
      </c>
      <c r="E235" s="32"/>
      <c r="G235" s="41"/>
      <c r="H235" s="42"/>
      <c r="J235" s="33" t="s">
        <v>7</v>
      </c>
      <c r="K235" s="33" t="str">
        <f t="shared" si="37"/>
        <v>3X1</v>
      </c>
      <c r="L235" s="33" t="str">
        <f>IFERROR(VLOOKUP($K235,Mapping!F:H,2,0),"")</f>
        <v/>
      </c>
      <c r="M235" s="33" t="str">
        <f>IFERROR(VLOOKUP($K235,Mapping!$F:$H,3,0),"")</f>
        <v/>
      </c>
      <c r="N235" s="33" t="str">
        <f t="shared" si="38"/>
        <v>3</v>
      </c>
    </row>
    <row r="236" spans="1:14" s="86" customFormat="1" ht="31.5" outlineLevel="1" x14ac:dyDescent="0.55000000000000004">
      <c r="A236" s="33">
        <v>10</v>
      </c>
      <c r="B236" s="32" t="s">
        <v>441</v>
      </c>
      <c r="C236" s="83">
        <v>1</v>
      </c>
      <c r="D236" s="168" t="s">
        <v>453</v>
      </c>
      <c r="E236" s="168"/>
      <c r="G236" s="41"/>
      <c r="H236" s="42"/>
      <c r="J236" s="33" t="s">
        <v>7</v>
      </c>
      <c r="K236" s="33" t="str">
        <f t="shared" si="37"/>
        <v>1X1</v>
      </c>
      <c r="L236" s="33" t="str">
        <f>IFERROR(VLOOKUP($K236,Mapping!F:H,2,0),"")</f>
        <v/>
      </c>
      <c r="M236" s="33" t="str">
        <f>IFERROR(VLOOKUP($K236,Mapping!$F:$H,3,0),"")</f>
        <v/>
      </c>
      <c r="N236" s="33" t="str">
        <f t="shared" si="38"/>
        <v>1</v>
      </c>
    </row>
    <row r="237" spans="1:14" s="86" customFormat="1" ht="31.5" outlineLevel="1" x14ac:dyDescent="0.55000000000000004">
      <c r="A237" s="33">
        <v>11</v>
      </c>
      <c r="B237" s="32" t="s">
        <v>442</v>
      </c>
      <c r="C237" s="83">
        <v>3</v>
      </c>
      <c r="D237" s="34" t="s">
        <v>2</v>
      </c>
      <c r="E237" s="32"/>
      <c r="G237" s="41"/>
      <c r="H237" s="42"/>
      <c r="J237" s="33" t="s">
        <v>7</v>
      </c>
      <c r="K237" s="33" t="str">
        <f t="shared" si="37"/>
        <v>3X1</v>
      </c>
      <c r="L237" s="33" t="str">
        <f>IFERROR(VLOOKUP($K237,Mapping!F:H,2,0),"")</f>
        <v/>
      </c>
      <c r="M237" s="33" t="str">
        <f>IFERROR(VLOOKUP($K237,Mapping!$F:$H,3,0),"")</f>
        <v/>
      </c>
      <c r="N237" s="33" t="str">
        <f t="shared" si="38"/>
        <v>3</v>
      </c>
    </row>
    <row r="238" spans="1:14" s="86" customFormat="1" outlineLevel="1" x14ac:dyDescent="0.55000000000000004">
      <c r="A238" s="33">
        <v>12</v>
      </c>
      <c r="B238" s="32" t="s">
        <v>443</v>
      </c>
      <c r="C238" s="83">
        <v>1</v>
      </c>
      <c r="D238" s="168" t="s">
        <v>454</v>
      </c>
      <c r="E238" s="168"/>
      <c r="G238" s="41"/>
      <c r="H238" s="42"/>
      <c r="J238" s="33" t="s">
        <v>7</v>
      </c>
      <c r="K238" s="33" t="str">
        <f t="shared" si="37"/>
        <v>1X1</v>
      </c>
      <c r="L238" s="33" t="str">
        <f>IFERROR(VLOOKUP($K238,Mapping!F:H,2,0),"")</f>
        <v/>
      </c>
      <c r="M238" s="33" t="str">
        <f>IFERROR(VLOOKUP($K238,Mapping!$F:$H,3,0),"")</f>
        <v/>
      </c>
      <c r="N238" s="33" t="str">
        <f t="shared" si="38"/>
        <v>1</v>
      </c>
    </row>
    <row r="239" spans="1:14" s="86" customFormat="1" ht="47.25" outlineLevel="1" x14ac:dyDescent="0.55000000000000004">
      <c r="A239" s="33">
        <v>13</v>
      </c>
      <c r="B239" s="32" t="s">
        <v>444</v>
      </c>
      <c r="C239" s="83">
        <v>1</v>
      </c>
      <c r="D239" s="168" t="s">
        <v>455</v>
      </c>
      <c r="E239" s="168"/>
      <c r="G239" s="41"/>
      <c r="H239" s="42"/>
      <c r="J239" s="33" t="s">
        <v>7</v>
      </c>
      <c r="K239" s="33" t="str">
        <f t="shared" si="37"/>
        <v>1X1</v>
      </c>
      <c r="L239" s="33" t="str">
        <f>IFERROR(VLOOKUP($K239,Mapping!F:H,2,0),"")</f>
        <v/>
      </c>
      <c r="M239" s="33" t="str">
        <f>IFERROR(VLOOKUP($K239,Mapping!$F:$H,3,0),"")</f>
        <v/>
      </c>
      <c r="N239" s="33" t="str">
        <f t="shared" si="38"/>
        <v>1</v>
      </c>
    </row>
    <row r="240" spans="1:14" s="86" customFormat="1" ht="78.75" outlineLevel="1" x14ac:dyDescent="0.55000000000000004">
      <c r="A240" s="33">
        <v>14</v>
      </c>
      <c r="B240" s="32" t="s">
        <v>461</v>
      </c>
      <c r="C240" s="83">
        <v>1</v>
      </c>
      <c r="D240" s="168" t="s">
        <v>456</v>
      </c>
      <c r="E240" s="168"/>
      <c r="G240" s="41"/>
      <c r="H240" s="42"/>
      <c r="J240" s="33" t="s">
        <v>7</v>
      </c>
      <c r="K240" s="33" t="str">
        <f t="shared" si="37"/>
        <v>1X1</v>
      </c>
      <c r="L240" s="33" t="str">
        <f>IFERROR(VLOOKUP($K240,Mapping!F:H,2,0),"")</f>
        <v/>
      </c>
      <c r="M240" s="33" t="str">
        <f>IFERROR(VLOOKUP($K240,Mapping!$F:$H,3,0),"")</f>
        <v/>
      </c>
      <c r="N240" s="33" t="str">
        <f t="shared" si="38"/>
        <v>1</v>
      </c>
    </row>
    <row r="241" spans="1:14" s="86" customFormat="1" ht="31.5" outlineLevel="1" x14ac:dyDescent="0.55000000000000004">
      <c r="A241" s="33">
        <v>15</v>
      </c>
      <c r="B241" s="32" t="s">
        <v>445</v>
      </c>
      <c r="C241" s="83">
        <v>1</v>
      </c>
      <c r="D241" s="168" t="s">
        <v>457</v>
      </c>
      <c r="E241" s="168"/>
      <c r="G241" s="41"/>
      <c r="H241" s="42"/>
      <c r="J241" s="33" t="s">
        <v>7</v>
      </c>
      <c r="K241" s="33" t="str">
        <f t="shared" si="37"/>
        <v>1X1</v>
      </c>
      <c r="L241" s="33" t="str">
        <f>IFERROR(VLOOKUP($K241,Mapping!F:H,2,0),"")</f>
        <v/>
      </c>
      <c r="M241" s="33" t="str">
        <f>IFERROR(VLOOKUP($K241,Mapping!$F:$H,3,0),"")</f>
        <v/>
      </c>
      <c r="N241" s="33" t="str">
        <f t="shared" si="38"/>
        <v>1</v>
      </c>
    </row>
    <row r="242" spans="1:14" s="86" customFormat="1" ht="31.5" outlineLevel="1" x14ac:dyDescent="0.55000000000000004">
      <c r="A242" s="33">
        <v>16</v>
      </c>
      <c r="B242" s="32" t="s">
        <v>446</v>
      </c>
      <c r="C242" s="83">
        <v>1</v>
      </c>
      <c r="D242" s="30" t="s">
        <v>458</v>
      </c>
      <c r="E242" s="32"/>
      <c r="G242" s="41"/>
      <c r="H242" s="42"/>
      <c r="J242" s="33" t="s">
        <v>7</v>
      </c>
      <c r="K242" s="33" t="str">
        <f t="shared" si="37"/>
        <v>1X1</v>
      </c>
      <c r="L242" s="33" t="str">
        <f>IFERROR(VLOOKUP($K242,Mapping!F:H,2,0),"")</f>
        <v/>
      </c>
      <c r="M242" s="33" t="str">
        <f>IFERROR(VLOOKUP($K242,Mapping!$F:$H,3,0),"")</f>
        <v/>
      </c>
      <c r="N242" s="33" t="str">
        <f t="shared" si="38"/>
        <v>1</v>
      </c>
    </row>
    <row r="243" spans="1:14" s="86" customFormat="1" ht="31.5" outlineLevel="1" x14ac:dyDescent="0.55000000000000004">
      <c r="A243" s="33">
        <v>17</v>
      </c>
      <c r="B243" s="32" t="s">
        <v>447</v>
      </c>
      <c r="C243" s="83">
        <v>1</v>
      </c>
      <c r="D243" s="168" t="s">
        <v>459</v>
      </c>
      <c r="E243" s="168"/>
      <c r="G243" s="41"/>
      <c r="H243" s="42"/>
      <c r="J243" s="33" t="s">
        <v>7</v>
      </c>
      <c r="K243" s="33" t="str">
        <f t="shared" si="37"/>
        <v>1X1</v>
      </c>
      <c r="L243" s="33" t="str">
        <f>IFERROR(VLOOKUP($K243,Mapping!F:H,2,0),"")</f>
        <v/>
      </c>
      <c r="M243" s="33" t="str">
        <f>IFERROR(VLOOKUP($K243,Mapping!$F:$H,3,0),"")</f>
        <v/>
      </c>
      <c r="N243" s="33" t="str">
        <f t="shared" si="38"/>
        <v>1</v>
      </c>
    </row>
    <row r="244" spans="1:14" s="86" customFormat="1" ht="31.5" outlineLevel="1" x14ac:dyDescent="0.55000000000000004">
      <c r="A244" s="33">
        <v>18</v>
      </c>
      <c r="B244" s="32" t="s">
        <v>448</v>
      </c>
      <c r="C244" s="83">
        <v>3</v>
      </c>
      <c r="D244" s="30" t="s">
        <v>2</v>
      </c>
      <c r="E244" s="32"/>
      <c r="G244" s="41"/>
      <c r="H244" s="42"/>
      <c r="J244" s="33" t="s">
        <v>7</v>
      </c>
      <c r="K244" s="33" t="str">
        <f t="shared" si="37"/>
        <v>3X1</v>
      </c>
      <c r="L244" s="33" t="str">
        <f>IFERROR(VLOOKUP($K244,Mapping!F:H,2,0),"")</f>
        <v/>
      </c>
      <c r="M244" s="33" t="str">
        <f>IFERROR(VLOOKUP($K244,Mapping!$F:$H,3,0),"")</f>
        <v/>
      </c>
      <c r="N244" s="33" t="str">
        <f t="shared" si="38"/>
        <v>3</v>
      </c>
    </row>
    <row r="245" spans="1:14" s="85" customFormat="1" ht="17.25" x14ac:dyDescent="0.6">
      <c r="A245" s="23" t="s">
        <v>52</v>
      </c>
      <c r="B245" s="73" t="s">
        <v>462</v>
      </c>
      <c r="C245" s="79" t="s">
        <v>70</v>
      </c>
      <c r="D245" s="74"/>
      <c r="E245" s="80"/>
      <c r="G245" s="81">
        <f>SUBTOTAL(3,G246:G265)/SUBTOTAL(3,C246:C265)</f>
        <v>0</v>
      </c>
      <c r="H245" s="73"/>
      <c r="J245" s="75"/>
      <c r="K245" s="75"/>
      <c r="L245" s="75">
        <f>SUBTOTAL(9,L246:L265)</f>
        <v>0</v>
      </c>
      <c r="M245" s="75">
        <f>SUBTOTAL(9,M246:M265)</f>
        <v>0</v>
      </c>
      <c r="N245" s="75"/>
    </row>
    <row r="246" spans="1:14" s="86" customFormat="1" outlineLevel="1" x14ac:dyDescent="0.55000000000000004">
      <c r="A246" s="29">
        <v>1</v>
      </c>
      <c r="B246" s="28" t="s">
        <v>463</v>
      </c>
      <c r="C246" s="82">
        <v>1</v>
      </c>
      <c r="D246" s="171" t="s">
        <v>453</v>
      </c>
      <c r="E246" s="171"/>
      <c r="G246" s="39"/>
      <c r="H246" s="40"/>
      <c r="J246" s="29" t="s">
        <v>7</v>
      </c>
      <c r="K246" s="29" t="str">
        <f t="shared" ref="K246:K265" si="39">C246&amp;J246&amp;G246</f>
        <v>1X1</v>
      </c>
      <c r="L246" s="29" t="str">
        <f>IFERROR(VLOOKUP($K246,Mapping!F:H,2,0),"")</f>
        <v/>
      </c>
      <c r="M246" s="29" t="str">
        <f>IFERROR(VLOOKUP($K246,Mapping!$F:$H,3,0),"")</f>
        <v/>
      </c>
      <c r="N246" s="29" t="str">
        <f t="shared" ref="N246:N265" si="40">C246&amp;G246</f>
        <v>1</v>
      </c>
    </row>
    <row r="247" spans="1:14" s="86" customFormat="1" outlineLevel="1" x14ac:dyDescent="0.55000000000000004">
      <c r="A247" s="29">
        <v>2</v>
      </c>
      <c r="B247" s="32" t="s">
        <v>464</v>
      </c>
      <c r="C247" s="83">
        <v>1</v>
      </c>
      <c r="D247" s="168" t="s">
        <v>453</v>
      </c>
      <c r="E247" s="168"/>
      <c r="G247" s="41"/>
      <c r="H247" s="42"/>
      <c r="J247" s="33" t="s">
        <v>7</v>
      </c>
      <c r="K247" s="33" t="str">
        <f t="shared" si="39"/>
        <v>1X1</v>
      </c>
      <c r="L247" s="33" t="str">
        <f>IFERROR(VLOOKUP($K247,Mapping!F:H,2,0),"")</f>
        <v/>
      </c>
      <c r="M247" s="33" t="str">
        <f>IFERROR(VLOOKUP($K247,Mapping!$F:$H,3,0),"")</f>
        <v/>
      </c>
      <c r="N247" s="33" t="str">
        <f t="shared" si="40"/>
        <v>1</v>
      </c>
    </row>
    <row r="248" spans="1:14" s="86" customFormat="1" outlineLevel="1" x14ac:dyDescent="0.55000000000000004">
      <c r="A248" s="29">
        <v>3</v>
      </c>
      <c r="B248" s="32" t="s">
        <v>465</v>
      </c>
      <c r="C248" s="83">
        <v>1</v>
      </c>
      <c r="D248" s="168" t="s">
        <v>453</v>
      </c>
      <c r="E248" s="168"/>
      <c r="G248" s="41"/>
      <c r="H248" s="42"/>
      <c r="J248" s="33" t="s">
        <v>7</v>
      </c>
      <c r="K248" s="33" t="str">
        <f t="shared" si="39"/>
        <v>1X1</v>
      </c>
      <c r="L248" s="33" t="str">
        <f>IFERROR(VLOOKUP($K248,Mapping!F:H,2,0),"")</f>
        <v/>
      </c>
      <c r="M248" s="33" t="str">
        <f>IFERROR(VLOOKUP($K248,Mapping!$F:$H,3,0),"")</f>
        <v/>
      </c>
      <c r="N248" s="33" t="str">
        <f t="shared" si="40"/>
        <v>1</v>
      </c>
    </row>
    <row r="249" spans="1:14" s="86" customFormat="1" outlineLevel="1" x14ac:dyDescent="0.55000000000000004">
      <c r="A249" s="29">
        <v>4</v>
      </c>
      <c r="B249" s="32" t="s">
        <v>466</v>
      </c>
      <c r="C249" s="83">
        <v>3</v>
      </c>
      <c r="D249" s="30" t="s">
        <v>2</v>
      </c>
      <c r="E249" s="28"/>
      <c r="G249" s="41"/>
      <c r="H249" s="42"/>
      <c r="J249" s="33" t="s">
        <v>7</v>
      </c>
      <c r="K249" s="33" t="str">
        <f t="shared" si="39"/>
        <v>3X1</v>
      </c>
      <c r="L249" s="33" t="str">
        <f>IFERROR(VLOOKUP($K249,Mapping!F:H,2,0),"")</f>
        <v/>
      </c>
      <c r="M249" s="33" t="str">
        <f>IFERROR(VLOOKUP($K249,Mapping!$F:$H,3,0),"")</f>
        <v/>
      </c>
      <c r="N249" s="33" t="str">
        <f t="shared" si="40"/>
        <v>3</v>
      </c>
    </row>
    <row r="250" spans="1:14" s="86" customFormat="1" outlineLevel="1" x14ac:dyDescent="0.55000000000000004">
      <c r="A250" s="29">
        <v>5</v>
      </c>
      <c r="B250" s="32" t="s">
        <v>467</v>
      </c>
      <c r="C250" s="83">
        <v>1</v>
      </c>
      <c r="D250" s="168" t="s">
        <v>480</v>
      </c>
      <c r="E250" s="168"/>
      <c r="G250" s="41"/>
      <c r="H250" s="42"/>
      <c r="J250" s="33" t="s">
        <v>7</v>
      </c>
      <c r="K250" s="33" t="str">
        <f t="shared" si="39"/>
        <v>1X1</v>
      </c>
      <c r="L250" s="33" t="str">
        <f>IFERROR(VLOOKUP($K250,Mapping!F:H,2,0),"")</f>
        <v/>
      </c>
      <c r="M250" s="33" t="str">
        <f>IFERROR(VLOOKUP($K250,Mapping!$F:$H,3,0),"")</f>
        <v/>
      </c>
      <c r="N250" s="33" t="str">
        <f t="shared" si="40"/>
        <v>1</v>
      </c>
    </row>
    <row r="251" spans="1:14" s="86" customFormat="1" outlineLevel="1" x14ac:dyDescent="0.55000000000000004">
      <c r="A251" s="29">
        <v>6</v>
      </c>
      <c r="B251" s="32" t="s">
        <v>468</v>
      </c>
      <c r="C251" s="83">
        <v>1</v>
      </c>
      <c r="D251" s="168" t="s">
        <v>480</v>
      </c>
      <c r="E251" s="168"/>
      <c r="G251" s="41"/>
      <c r="H251" s="42"/>
      <c r="J251" s="33" t="s">
        <v>7</v>
      </c>
      <c r="K251" s="33" t="str">
        <f t="shared" si="39"/>
        <v>1X1</v>
      </c>
      <c r="L251" s="33" t="str">
        <f>IFERROR(VLOOKUP($K251,Mapping!F:H,2,0),"")</f>
        <v/>
      </c>
      <c r="M251" s="33" t="str">
        <f>IFERROR(VLOOKUP($K251,Mapping!$F:$H,3,0),"")</f>
        <v/>
      </c>
      <c r="N251" s="33" t="str">
        <f t="shared" si="40"/>
        <v>1</v>
      </c>
    </row>
    <row r="252" spans="1:14" s="86" customFormat="1" outlineLevel="1" x14ac:dyDescent="0.55000000000000004">
      <c r="A252" s="29">
        <v>7</v>
      </c>
      <c r="B252" s="32" t="s">
        <v>469</v>
      </c>
      <c r="C252" s="83">
        <v>1</v>
      </c>
      <c r="D252" s="168" t="s">
        <v>480</v>
      </c>
      <c r="E252" s="168"/>
      <c r="G252" s="41"/>
      <c r="H252" s="42"/>
      <c r="J252" s="33" t="s">
        <v>7</v>
      </c>
      <c r="K252" s="33" t="str">
        <f t="shared" si="39"/>
        <v>1X1</v>
      </c>
      <c r="L252" s="33" t="str">
        <f>IFERROR(VLOOKUP($K252,Mapping!F:H,2,0),"")</f>
        <v/>
      </c>
      <c r="M252" s="33" t="str">
        <f>IFERROR(VLOOKUP($K252,Mapping!$F:$H,3,0),"")</f>
        <v/>
      </c>
      <c r="N252" s="33" t="str">
        <f t="shared" si="40"/>
        <v>1</v>
      </c>
    </row>
    <row r="253" spans="1:14" s="86" customFormat="1" outlineLevel="1" x14ac:dyDescent="0.55000000000000004">
      <c r="A253" s="29">
        <v>8</v>
      </c>
      <c r="B253" s="32" t="s">
        <v>470</v>
      </c>
      <c r="C253" s="83">
        <v>1</v>
      </c>
      <c r="D253" s="168" t="s">
        <v>480</v>
      </c>
      <c r="E253" s="168"/>
      <c r="G253" s="41"/>
      <c r="H253" s="42"/>
      <c r="J253" s="33" t="s">
        <v>7</v>
      </c>
      <c r="K253" s="33" t="str">
        <f t="shared" si="39"/>
        <v>1X1</v>
      </c>
      <c r="L253" s="33" t="str">
        <f>IFERROR(VLOOKUP($K253,Mapping!F:H,2,0),"")</f>
        <v/>
      </c>
      <c r="M253" s="33" t="str">
        <f>IFERROR(VLOOKUP($K253,Mapping!$F:$H,3,0),"")</f>
        <v/>
      </c>
      <c r="N253" s="33" t="str">
        <f t="shared" si="40"/>
        <v>1</v>
      </c>
    </row>
    <row r="254" spans="1:14" s="86" customFormat="1" ht="31.5" outlineLevel="1" x14ac:dyDescent="0.55000000000000004">
      <c r="A254" s="29">
        <v>9</v>
      </c>
      <c r="B254" s="32" t="s">
        <v>471</v>
      </c>
      <c r="C254" s="83">
        <v>1</v>
      </c>
      <c r="D254" s="168" t="s">
        <v>480</v>
      </c>
      <c r="E254" s="168"/>
      <c r="G254" s="41"/>
      <c r="H254" s="42"/>
      <c r="J254" s="33" t="s">
        <v>7</v>
      </c>
      <c r="K254" s="33" t="str">
        <f t="shared" si="39"/>
        <v>1X1</v>
      </c>
      <c r="L254" s="33" t="str">
        <f>IFERROR(VLOOKUP($K254,Mapping!F:H,2,0),"")</f>
        <v/>
      </c>
      <c r="M254" s="33" t="str">
        <f>IFERROR(VLOOKUP($K254,Mapping!$F:$H,3,0),"")</f>
        <v/>
      </c>
      <c r="N254" s="33" t="str">
        <f t="shared" si="40"/>
        <v>1</v>
      </c>
    </row>
    <row r="255" spans="1:14" s="86" customFormat="1" ht="31.5" outlineLevel="1" x14ac:dyDescent="0.55000000000000004">
      <c r="A255" s="29">
        <v>10</v>
      </c>
      <c r="B255" s="32" t="s">
        <v>472</v>
      </c>
      <c r="C255" s="83">
        <v>1</v>
      </c>
      <c r="D255" s="168" t="s">
        <v>481</v>
      </c>
      <c r="E255" s="168"/>
      <c r="G255" s="41"/>
      <c r="H255" s="42"/>
      <c r="J255" s="33" t="s">
        <v>7</v>
      </c>
      <c r="K255" s="33" t="str">
        <f t="shared" si="39"/>
        <v>1X1</v>
      </c>
      <c r="L255" s="33" t="str">
        <f>IFERROR(VLOOKUP($K255,Mapping!F:H,2,0),"")</f>
        <v/>
      </c>
      <c r="M255" s="33" t="str">
        <f>IFERROR(VLOOKUP($K255,Mapping!$F:$H,3,0),"")</f>
        <v/>
      </c>
      <c r="N255" s="33" t="str">
        <f t="shared" si="40"/>
        <v>1</v>
      </c>
    </row>
    <row r="256" spans="1:14" s="86" customFormat="1" outlineLevel="1" x14ac:dyDescent="0.55000000000000004">
      <c r="A256" s="29">
        <v>11</v>
      </c>
      <c r="B256" s="32" t="s">
        <v>473</v>
      </c>
      <c r="C256" s="83">
        <v>3</v>
      </c>
      <c r="D256" s="30" t="s">
        <v>2</v>
      </c>
      <c r="E256" s="28"/>
      <c r="G256" s="41"/>
      <c r="H256" s="42"/>
      <c r="J256" s="33" t="s">
        <v>7</v>
      </c>
      <c r="K256" s="33" t="str">
        <f t="shared" si="39"/>
        <v>3X1</v>
      </c>
      <c r="L256" s="33" t="str">
        <f>IFERROR(VLOOKUP($K256,Mapping!F:H,2,0),"")</f>
        <v/>
      </c>
      <c r="M256" s="33" t="str">
        <f>IFERROR(VLOOKUP($K256,Mapping!$F:$H,3,0),"")</f>
        <v/>
      </c>
      <c r="N256" s="33" t="str">
        <f t="shared" si="40"/>
        <v>3</v>
      </c>
    </row>
    <row r="257" spans="1:14" s="86" customFormat="1" outlineLevel="1" x14ac:dyDescent="0.55000000000000004">
      <c r="A257" s="29">
        <v>12</v>
      </c>
      <c r="B257" s="32" t="s">
        <v>474</v>
      </c>
      <c r="C257" s="83">
        <v>3</v>
      </c>
      <c r="D257" s="30" t="s">
        <v>2</v>
      </c>
      <c r="E257" s="28"/>
      <c r="G257" s="41"/>
      <c r="H257" s="42"/>
      <c r="J257" s="33" t="s">
        <v>7</v>
      </c>
      <c r="K257" s="33" t="str">
        <f t="shared" si="39"/>
        <v>3X1</v>
      </c>
      <c r="L257" s="33" t="str">
        <f>IFERROR(VLOOKUP($K257,Mapping!F:H,2,0),"")</f>
        <v/>
      </c>
      <c r="M257" s="33" t="str">
        <f>IFERROR(VLOOKUP($K257,Mapping!$F:$H,3,0),"")</f>
        <v/>
      </c>
      <c r="N257" s="33" t="str">
        <f t="shared" si="40"/>
        <v>3</v>
      </c>
    </row>
    <row r="258" spans="1:14" s="86" customFormat="1" outlineLevel="1" x14ac:dyDescent="0.55000000000000004">
      <c r="A258" s="29">
        <v>13</v>
      </c>
      <c r="B258" s="32" t="s">
        <v>475</v>
      </c>
      <c r="C258" s="83">
        <v>3</v>
      </c>
      <c r="D258" s="30" t="s">
        <v>2</v>
      </c>
      <c r="E258" s="28"/>
      <c r="G258" s="41"/>
      <c r="H258" s="42"/>
      <c r="J258" s="33" t="s">
        <v>7</v>
      </c>
      <c r="K258" s="33" t="str">
        <f t="shared" si="39"/>
        <v>3X1</v>
      </c>
      <c r="L258" s="33" t="str">
        <f>IFERROR(VLOOKUP($K258,Mapping!F:H,2,0),"")</f>
        <v/>
      </c>
      <c r="M258" s="33" t="str">
        <f>IFERROR(VLOOKUP($K258,Mapping!$F:$H,3,0),"")</f>
        <v/>
      </c>
      <c r="N258" s="33" t="str">
        <f t="shared" si="40"/>
        <v>3</v>
      </c>
    </row>
    <row r="259" spans="1:14" s="86" customFormat="1" outlineLevel="1" x14ac:dyDescent="0.55000000000000004">
      <c r="A259" s="29">
        <v>14</v>
      </c>
      <c r="B259" s="32" t="s">
        <v>476</v>
      </c>
      <c r="C259" s="83">
        <v>3</v>
      </c>
      <c r="D259" s="30" t="s">
        <v>2</v>
      </c>
      <c r="E259" s="28"/>
      <c r="G259" s="41"/>
      <c r="H259" s="42"/>
      <c r="J259" s="33" t="s">
        <v>7</v>
      </c>
      <c r="K259" s="33" t="str">
        <f t="shared" si="39"/>
        <v>3X1</v>
      </c>
      <c r="L259" s="33" t="str">
        <f>IFERROR(VLOOKUP($K259,Mapping!F:H,2,0),"")</f>
        <v/>
      </c>
      <c r="M259" s="33" t="str">
        <f>IFERROR(VLOOKUP($K259,Mapping!$F:$H,3,0),"")</f>
        <v/>
      </c>
      <c r="N259" s="33" t="str">
        <f t="shared" si="40"/>
        <v>3</v>
      </c>
    </row>
    <row r="260" spans="1:14" s="86" customFormat="1" outlineLevel="1" x14ac:dyDescent="0.55000000000000004">
      <c r="A260" s="29">
        <v>15</v>
      </c>
      <c r="B260" s="32" t="s">
        <v>477</v>
      </c>
      <c r="C260" s="83">
        <v>3</v>
      </c>
      <c r="D260" s="30" t="s">
        <v>2</v>
      </c>
      <c r="E260" s="28"/>
      <c r="G260" s="41"/>
      <c r="H260" s="42"/>
      <c r="J260" s="33" t="s">
        <v>7</v>
      </c>
      <c r="K260" s="33" t="str">
        <f t="shared" si="39"/>
        <v>3X1</v>
      </c>
      <c r="L260" s="33" t="str">
        <f>IFERROR(VLOOKUP($K260,Mapping!F:H,2,0),"")</f>
        <v/>
      </c>
      <c r="M260" s="33" t="str">
        <f>IFERROR(VLOOKUP($K260,Mapping!$F:$H,3,0),"")</f>
        <v/>
      </c>
      <c r="N260" s="33" t="str">
        <f t="shared" si="40"/>
        <v>3</v>
      </c>
    </row>
    <row r="261" spans="1:14" s="86" customFormat="1" ht="72.75" customHeight="1" outlineLevel="1" x14ac:dyDescent="0.55000000000000004">
      <c r="A261" s="161">
        <v>16</v>
      </c>
      <c r="B261" s="32" t="s">
        <v>485</v>
      </c>
      <c r="C261" s="162">
        <v>1</v>
      </c>
      <c r="D261" s="159" t="s">
        <v>483</v>
      </c>
      <c r="E261" s="163" t="s">
        <v>651</v>
      </c>
      <c r="G261" s="41"/>
      <c r="H261" s="42"/>
      <c r="J261" s="33" t="s">
        <v>7</v>
      </c>
      <c r="K261" s="33" t="str">
        <f t="shared" si="39"/>
        <v>1X1</v>
      </c>
      <c r="L261" s="33" t="str">
        <f>IFERROR(VLOOKUP($K261,Mapping!F:H,2,0),"")</f>
        <v/>
      </c>
      <c r="M261" s="33" t="str">
        <f>IFERROR(VLOOKUP($K261,Mapping!$F:$H,3,0),"")</f>
        <v/>
      </c>
      <c r="N261" s="33" t="str">
        <f t="shared" si="40"/>
        <v>1</v>
      </c>
    </row>
    <row r="262" spans="1:14" s="86" customFormat="1" ht="78.75" outlineLevel="1" x14ac:dyDescent="0.55000000000000004">
      <c r="A262" s="161">
        <v>17</v>
      </c>
      <c r="B262" s="32" t="s">
        <v>486</v>
      </c>
      <c r="C262" s="162">
        <v>1</v>
      </c>
      <c r="D262" s="159" t="s">
        <v>484</v>
      </c>
      <c r="E262" s="163" t="s">
        <v>650</v>
      </c>
      <c r="G262" s="41"/>
      <c r="H262" s="42"/>
      <c r="J262" s="33" t="s">
        <v>7</v>
      </c>
      <c r="K262" s="33" t="str">
        <f t="shared" si="39"/>
        <v>1X1</v>
      </c>
      <c r="L262" s="33" t="str">
        <f>IFERROR(VLOOKUP($K262,Mapping!F:H,2,0),"")</f>
        <v/>
      </c>
      <c r="M262" s="33" t="str">
        <f>IFERROR(VLOOKUP($K262,Mapping!$F:$H,3,0),"")</f>
        <v/>
      </c>
      <c r="N262" s="33" t="str">
        <f t="shared" si="40"/>
        <v>1</v>
      </c>
    </row>
    <row r="263" spans="1:14" s="86" customFormat="1" outlineLevel="1" x14ac:dyDescent="0.55000000000000004">
      <c r="A263" s="29">
        <v>18</v>
      </c>
      <c r="B263" s="32" t="s">
        <v>478</v>
      </c>
      <c r="C263" s="83">
        <v>3</v>
      </c>
      <c r="D263" s="30" t="s">
        <v>2</v>
      </c>
      <c r="E263" s="28"/>
      <c r="G263" s="41"/>
      <c r="H263" s="42"/>
      <c r="J263" s="33" t="s">
        <v>7</v>
      </c>
      <c r="K263" s="33" t="str">
        <f t="shared" si="39"/>
        <v>3X1</v>
      </c>
      <c r="L263" s="33" t="str">
        <f>IFERROR(VLOOKUP($K263,Mapping!F:H,2,0),"")</f>
        <v/>
      </c>
      <c r="M263" s="33" t="str">
        <f>IFERROR(VLOOKUP($K263,Mapping!$F:$H,3,0),"")</f>
        <v/>
      </c>
      <c r="N263" s="33" t="str">
        <f t="shared" si="40"/>
        <v>3</v>
      </c>
    </row>
    <row r="264" spans="1:14" s="86" customFormat="1" ht="31.5" outlineLevel="1" x14ac:dyDescent="0.55000000000000004">
      <c r="A264" s="29">
        <v>19</v>
      </c>
      <c r="B264" s="32" t="s">
        <v>479</v>
      </c>
      <c r="C264" s="83">
        <v>1</v>
      </c>
      <c r="D264" s="30" t="s">
        <v>105</v>
      </c>
      <c r="E264" s="28" t="s">
        <v>487</v>
      </c>
      <c r="G264" s="41"/>
      <c r="H264" s="42"/>
      <c r="J264" s="33" t="s">
        <v>7</v>
      </c>
      <c r="K264" s="33" t="str">
        <f t="shared" si="39"/>
        <v>1X1</v>
      </c>
      <c r="L264" s="33" t="str">
        <f>IFERROR(VLOOKUP($K264,Mapping!F:H,2,0),"")</f>
        <v/>
      </c>
      <c r="M264" s="33" t="str">
        <f>IFERROR(VLOOKUP($K264,Mapping!$F:$H,3,0),"")</f>
        <v/>
      </c>
      <c r="N264" s="33" t="str">
        <f t="shared" si="40"/>
        <v>1</v>
      </c>
    </row>
    <row r="265" spans="1:14" s="86" customFormat="1" outlineLevel="1" x14ac:dyDescent="0.55000000000000004">
      <c r="A265" s="29">
        <v>20</v>
      </c>
      <c r="B265" s="32" t="s">
        <v>488</v>
      </c>
      <c r="C265" s="83">
        <v>1</v>
      </c>
      <c r="D265" s="168" t="s">
        <v>482</v>
      </c>
      <c r="E265" s="168"/>
      <c r="G265" s="41"/>
      <c r="H265" s="42"/>
      <c r="J265" s="33" t="s">
        <v>7</v>
      </c>
      <c r="K265" s="33" t="str">
        <f t="shared" si="39"/>
        <v>1X1</v>
      </c>
      <c r="L265" s="33" t="str">
        <f>IFERROR(VLOOKUP($K265,Mapping!F:H,2,0),"")</f>
        <v/>
      </c>
      <c r="M265" s="33" t="str">
        <f>IFERROR(VLOOKUP($K265,Mapping!$F:$H,3,0),"")</f>
        <v/>
      </c>
      <c r="N265" s="33" t="str">
        <f t="shared" si="40"/>
        <v>1</v>
      </c>
    </row>
    <row r="266" spans="1:14" s="85" customFormat="1" ht="17.25" x14ac:dyDescent="0.6">
      <c r="A266" s="23" t="s">
        <v>53</v>
      </c>
      <c r="B266" s="73" t="s">
        <v>489</v>
      </c>
      <c r="C266" s="79" t="s">
        <v>70</v>
      </c>
      <c r="D266" s="74"/>
      <c r="E266" s="80"/>
      <c r="G266" s="81">
        <f>SUBTOTAL(3,G267:G290)/SUBTOTAL(3,C267:C290)</f>
        <v>0</v>
      </c>
      <c r="H266" s="73"/>
      <c r="J266" s="75"/>
      <c r="K266" s="75"/>
      <c r="L266" s="75">
        <f>SUBTOTAL(9,L267:L290)</f>
        <v>0</v>
      </c>
      <c r="M266" s="75">
        <f>SUBTOTAL(9,M267:M290)</f>
        <v>0</v>
      </c>
      <c r="N266" s="75"/>
    </row>
    <row r="267" spans="1:14" s="86" customFormat="1" ht="31.5" outlineLevel="1" x14ac:dyDescent="0.55000000000000004">
      <c r="A267" s="29">
        <v>1</v>
      </c>
      <c r="B267" s="28" t="s">
        <v>490</v>
      </c>
      <c r="C267" s="82">
        <v>1</v>
      </c>
      <c r="D267" s="171" t="s">
        <v>511</v>
      </c>
      <c r="E267" s="171"/>
      <c r="G267" s="39"/>
      <c r="H267" s="40"/>
      <c r="J267" s="29" t="s">
        <v>7</v>
      </c>
      <c r="K267" s="29" t="str">
        <f t="shared" ref="K267:K290" si="41">C267&amp;J267&amp;G267</f>
        <v>1X1</v>
      </c>
      <c r="L267" s="29" t="str">
        <f>IFERROR(VLOOKUP($K267,Mapping!F:H,2,0),"")</f>
        <v/>
      </c>
      <c r="M267" s="29" t="str">
        <f>IFERROR(VLOOKUP($K267,Mapping!$F:$H,3,0),"")</f>
        <v/>
      </c>
      <c r="N267" s="29" t="str">
        <f t="shared" ref="N267:N290" si="42">C267&amp;G267</f>
        <v>1</v>
      </c>
    </row>
    <row r="268" spans="1:14" s="86" customFormat="1" ht="31.5" outlineLevel="1" x14ac:dyDescent="0.55000000000000004">
      <c r="A268" s="29">
        <v>2</v>
      </c>
      <c r="B268" s="32" t="s">
        <v>491</v>
      </c>
      <c r="C268" s="83">
        <v>1</v>
      </c>
      <c r="D268" s="168" t="s">
        <v>512</v>
      </c>
      <c r="E268" s="168"/>
      <c r="G268" s="41"/>
      <c r="H268" s="42"/>
      <c r="J268" s="33" t="s">
        <v>7</v>
      </c>
      <c r="K268" s="33" t="str">
        <f t="shared" si="41"/>
        <v>1X1</v>
      </c>
      <c r="L268" s="33" t="str">
        <f>IFERROR(VLOOKUP($K268,Mapping!F:H,2,0),"")</f>
        <v/>
      </c>
      <c r="M268" s="33" t="str">
        <f>IFERROR(VLOOKUP($K268,Mapping!$F:$H,3,0),"")</f>
        <v/>
      </c>
      <c r="N268" s="33" t="str">
        <f t="shared" si="42"/>
        <v>1</v>
      </c>
    </row>
    <row r="269" spans="1:14" s="86" customFormat="1" outlineLevel="1" x14ac:dyDescent="0.55000000000000004">
      <c r="A269" s="29">
        <v>3</v>
      </c>
      <c r="B269" s="32" t="s">
        <v>492</v>
      </c>
      <c r="C269" s="83">
        <v>1</v>
      </c>
      <c r="D269" s="168" t="s">
        <v>513</v>
      </c>
      <c r="E269" s="168"/>
      <c r="G269" s="41"/>
      <c r="H269" s="42"/>
      <c r="J269" s="33" t="s">
        <v>7</v>
      </c>
      <c r="K269" s="33" t="str">
        <f t="shared" si="41"/>
        <v>1X1</v>
      </c>
      <c r="L269" s="33" t="str">
        <f>IFERROR(VLOOKUP($K269,Mapping!F:H,2,0),"")</f>
        <v/>
      </c>
      <c r="M269" s="33" t="str">
        <f>IFERROR(VLOOKUP($K269,Mapping!$F:$H,3,0),"")</f>
        <v/>
      </c>
      <c r="N269" s="33" t="str">
        <f t="shared" si="42"/>
        <v>1</v>
      </c>
    </row>
    <row r="270" spans="1:14" s="86" customFormat="1" outlineLevel="1" x14ac:dyDescent="0.55000000000000004">
      <c r="A270" s="29">
        <v>4</v>
      </c>
      <c r="B270" s="32" t="s">
        <v>493</v>
      </c>
      <c r="C270" s="83">
        <v>3</v>
      </c>
      <c r="D270" s="30" t="s">
        <v>2</v>
      </c>
      <c r="E270" s="28"/>
      <c r="G270" s="41"/>
      <c r="H270" s="42"/>
      <c r="J270" s="33" t="s">
        <v>7</v>
      </c>
      <c r="K270" s="33" t="str">
        <f t="shared" si="41"/>
        <v>3X1</v>
      </c>
      <c r="L270" s="33" t="str">
        <f>IFERROR(VLOOKUP($K270,Mapping!F:H,2,0),"")</f>
        <v/>
      </c>
      <c r="M270" s="33" t="str">
        <f>IFERROR(VLOOKUP($K270,Mapping!$F:$H,3,0),"")</f>
        <v/>
      </c>
      <c r="N270" s="33" t="str">
        <f t="shared" si="42"/>
        <v>3</v>
      </c>
    </row>
    <row r="271" spans="1:14" s="86" customFormat="1" ht="31.5" outlineLevel="1" x14ac:dyDescent="0.55000000000000004">
      <c r="A271" s="29">
        <v>5</v>
      </c>
      <c r="B271" s="32" t="s">
        <v>494</v>
      </c>
      <c r="C271" s="83">
        <v>3</v>
      </c>
      <c r="D271" s="30" t="s">
        <v>2</v>
      </c>
      <c r="E271" s="28"/>
      <c r="G271" s="41"/>
      <c r="H271" s="42"/>
      <c r="J271" s="33" t="s">
        <v>7</v>
      </c>
      <c r="K271" s="33" t="str">
        <f t="shared" si="41"/>
        <v>3X1</v>
      </c>
      <c r="L271" s="33" t="str">
        <f>IFERROR(VLOOKUP($K271,Mapping!F:H,2,0),"")</f>
        <v/>
      </c>
      <c r="M271" s="33" t="str">
        <f>IFERROR(VLOOKUP($K271,Mapping!$F:$H,3,0),"")</f>
        <v/>
      </c>
      <c r="N271" s="33" t="str">
        <f t="shared" si="42"/>
        <v>3</v>
      </c>
    </row>
    <row r="272" spans="1:14" s="86" customFormat="1" ht="31.5" outlineLevel="1" x14ac:dyDescent="0.55000000000000004">
      <c r="A272" s="29">
        <v>6</v>
      </c>
      <c r="B272" s="32" t="s">
        <v>495</v>
      </c>
      <c r="C272" s="83">
        <v>3</v>
      </c>
      <c r="D272" s="30" t="s">
        <v>2</v>
      </c>
      <c r="E272" s="28"/>
      <c r="G272" s="41"/>
      <c r="H272" s="42"/>
      <c r="J272" s="33" t="s">
        <v>7</v>
      </c>
      <c r="K272" s="33" t="str">
        <f t="shared" si="41"/>
        <v>3X1</v>
      </c>
      <c r="L272" s="33" t="str">
        <f>IFERROR(VLOOKUP($K272,Mapping!F:H,2,0),"")</f>
        <v/>
      </c>
      <c r="M272" s="33" t="str">
        <f>IFERROR(VLOOKUP($K272,Mapping!$F:$H,3,0),"")</f>
        <v/>
      </c>
      <c r="N272" s="33" t="str">
        <f t="shared" si="42"/>
        <v>3</v>
      </c>
    </row>
    <row r="273" spans="1:14" s="86" customFormat="1" ht="31.5" outlineLevel="1" x14ac:dyDescent="0.55000000000000004">
      <c r="A273" s="29">
        <v>7</v>
      </c>
      <c r="B273" s="32" t="s">
        <v>523</v>
      </c>
      <c r="C273" s="83">
        <v>1</v>
      </c>
      <c r="D273" s="168" t="s">
        <v>514</v>
      </c>
      <c r="E273" s="168"/>
      <c r="G273" s="41"/>
      <c r="H273" s="42"/>
      <c r="J273" s="33" t="s">
        <v>7</v>
      </c>
      <c r="K273" s="33" t="str">
        <f t="shared" si="41"/>
        <v>1X1</v>
      </c>
      <c r="L273" s="33" t="str">
        <f>IFERROR(VLOOKUP($K273,Mapping!F:H,2,0),"")</f>
        <v/>
      </c>
      <c r="M273" s="33" t="str">
        <f>IFERROR(VLOOKUP($K273,Mapping!$F:$H,3,0),"")</f>
        <v/>
      </c>
      <c r="N273" s="33" t="str">
        <f t="shared" si="42"/>
        <v>1</v>
      </c>
    </row>
    <row r="274" spans="1:14" s="86" customFormat="1" outlineLevel="1" x14ac:dyDescent="0.55000000000000004">
      <c r="A274" s="29">
        <v>8</v>
      </c>
      <c r="B274" s="32" t="s">
        <v>496</v>
      </c>
      <c r="C274" s="83">
        <v>1</v>
      </c>
      <c r="D274" s="168" t="s">
        <v>515</v>
      </c>
      <c r="E274" s="168"/>
      <c r="G274" s="41"/>
      <c r="H274" s="42"/>
      <c r="J274" s="33" t="s">
        <v>7</v>
      </c>
      <c r="K274" s="33" t="str">
        <f t="shared" si="41"/>
        <v>1X1</v>
      </c>
      <c r="L274" s="33" t="str">
        <f>IFERROR(VLOOKUP($K274,Mapping!F:H,2,0),"")</f>
        <v/>
      </c>
      <c r="M274" s="33" t="str">
        <f>IFERROR(VLOOKUP($K274,Mapping!$F:$H,3,0),"")</f>
        <v/>
      </c>
      <c r="N274" s="33" t="str">
        <f t="shared" si="42"/>
        <v>1</v>
      </c>
    </row>
    <row r="275" spans="1:14" s="86" customFormat="1" ht="31.5" outlineLevel="1" x14ac:dyDescent="0.55000000000000004">
      <c r="A275" s="29">
        <v>9</v>
      </c>
      <c r="B275" s="32" t="s">
        <v>497</v>
      </c>
      <c r="C275" s="83">
        <v>1</v>
      </c>
      <c r="D275" s="168" t="s">
        <v>516</v>
      </c>
      <c r="E275" s="168"/>
      <c r="G275" s="41"/>
      <c r="H275" s="42"/>
      <c r="J275" s="33" t="s">
        <v>7</v>
      </c>
      <c r="K275" s="33" t="str">
        <f t="shared" si="41"/>
        <v>1X1</v>
      </c>
      <c r="L275" s="33" t="str">
        <f>IFERROR(VLOOKUP($K275,Mapping!F:H,2,0),"")</f>
        <v/>
      </c>
      <c r="M275" s="33" t="str">
        <f>IFERROR(VLOOKUP($K275,Mapping!$F:$H,3,0),"")</f>
        <v/>
      </c>
      <c r="N275" s="33" t="str">
        <f t="shared" si="42"/>
        <v>1</v>
      </c>
    </row>
    <row r="276" spans="1:14" s="86" customFormat="1" outlineLevel="1" x14ac:dyDescent="0.55000000000000004">
      <c r="A276" s="29">
        <v>10</v>
      </c>
      <c r="B276" s="32" t="s">
        <v>524</v>
      </c>
      <c r="C276" s="83">
        <v>3</v>
      </c>
      <c r="D276" s="30" t="s">
        <v>2</v>
      </c>
      <c r="E276" s="28"/>
      <c r="G276" s="41"/>
      <c r="H276" s="42"/>
      <c r="J276" s="33" t="s">
        <v>7</v>
      </c>
      <c r="K276" s="33" t="str">
        <f t="shared" si="41"/>
        <v>3X1</v>
      </c>
      <c r="L276" s="33" t="str">
        <f>IFERROR(VLOOKUP($K276,Mapping!F:H,2,0),"")</f>
        <v/>
      </c>
      <c r="M276" s="33" t="str">
        <f>IFERROR(VLOOKUP($K276,Mapping!$F:$H,3,0),"")</f>
        <v/>
      </c>
      <c r="N276" s="33" t="str">
        <f t="shared" si="42"/>
        <v>3</v>
      </c>
    </row>
    <row r="277" spans="1:14" s="86" customFormat="1" ht="31.5" outlineLevel="1" x14ac:dyDescent="0.55000000000000004">
      <c r="A277" s="29">
        <v>11</v>
      </c>
      <c r="B277" s="32" t="s">
        <v>525</v>
      </c>
      <c r="C277" s="83">
        <v>3</v>
      </c>
      <c r="D277" s="30" t="s">
        <v>2</v>
      </c>
      <c r="E277" s="28"/>
      <c r="G277" s="41"/>
      <c r="H277" s="42"/>
      <c r="J277" s="33" t="s">
        <v>7</v>
      </c>
      <c r="K277" s="33" t="str">
        <f t="shared" si="41"/>
        <v>3X1</v>
      </c>
      <c r="L277" s="33" t="str">
        <f>IFERROR(VLOOKUP($K277,Mapping!F:H,2,0),"")</f>
        <v/>
      </c>
      <c r="M277" s="33" t="str">
        <f>IFERROR(VLOOKUP($K277,Mapping!$F:$H,3,0),"")</f>
        <v/>
      </c>
      <c r="N277" s="33" t="str">
        <f t="shared" si="42"/>
        <v>3</v>
      </c>
    </row>
    <row r="278" spans="1:14" s="86" customFormat="1" outlineLevel="1" x14ac:dyDescent="0.55000000000000004">
      <c r="A278" s="29">
        <v>12</v>
      </c>
      <c r="B278" s="32" t="s">
        <v>498</v>
      </c>
      <c r="C278" s="83">
        <v>1</v>
      </c>
      <c r="D278" s="168" t="s">
        <v>517</v>
      </c>
      <c r="E278" s="168"/>
      <c r="G278" s="41"/>
      <c r="H278" s="42"/>
      <c r="J278" s="33" t="s">
        <v>7</v>
      </c>
      <c r="K278" s="33" t="str">
        <f t="shared" si="41"/>
        <v>1X1</v>
      </c>
      <c r="L278" s="33" t="str">
        <f>IFERROR(VLOOKUP($K278,Mapping!F:H,2,0),"")</f>
        <v/>
      </c>
      <c r="M278" s="33" t="str">
        <f>IFERROR(VLOOKUP($K278,Mapping!$F:$H,3,0),"")</f>
        <v/>
      </c>
      <c r="N278" s="33" t="str">
        <f t="shared" si="42"/>
        <v>1</v>
      </c>
    </row>
    <row r="279" spans="1:14" s="86" customFormat="1" ht="31.5" outlineLevel="1" x14ac:dyDescent="0.55000000000000004">
      <c r="A279" s="29">
        <v>13</v>
      </c>
      <c r="B279" s="32" t="s">
        <v>499</v>
      </c>
      <c r="C279" s="83">
        <v>3</v>
      </c>
      <c r="D279" s="30" t="s">
        <v>2</v>
      </c>
      <c r="E279" s="28"/>
      <c r="G279" s="41"/>
      <c r="H279" s="42"/>
      <c r="J279" s="33" t="s">
        <v>7</v>
      </c>
      <c r="K279" s="33" t="str">
        <f t="shared" si="41"/>
        <v>3X1</v>
      </c>
      <c r="L279" s="33" t="str">
        <f>IFERROR(VLOOKUP($K279,Mapping!F:H,2,0),"")</f>
        <v/>
      </c>
      <c r="M279" s="33" t="str">
        <f>IFERROR(VLOOKUP($K279,Mapping!$F:$H,3,0),"")</f>
        <v/>
      </c>
      <c r="N279" s="33" t="str">
        <f t="shared" si="42"/>
        <v>3</v>
      </c>
    </row>
    <row r="280" spans="1:14" s="86" customFormat="1" outlineLevel="1" x14ac:dyDescent="0.55000000000000004">
      <c r="A280" s="29">
        <v>14</v>
      </c>
      <c r="B280" s="32" t="s">
        <v>500</v>
      </c>
      <c r="C280" s="83">
        <v>1</v>
      </c>
      <c r="D280" s="168" t="s">
        <v>518</v>
      </c>
      <c r="E280" s="168"/>
      <c r="G280" s="41"/>
      <c r="H280" s="42"/>
      <c r="J280" s="33" t="s">
        <v>7</v>
      </c>
      <c r="K280" s="33" t="str">
        <f t="shared" si="41"/>
        <v>1X1</v>
      </c>
      <c r="L280" s="33" t="str">
        <f>IFERROR(VLOOKUP($K280,Mapping!F:H,2,0),"")</f>
        <v/>
      </c>
      <c r="M280" s="33" t="str">
        <f>IFERROR(VLOOKUP($K280,Mapping!$F:$H,3,0),"")</f>
        <v/>
      </c>
      <c r="N280" s="33" t="str">
        <f t="shared" si="42"/>
        <v>1</v>
      </c>
    </row>
    <row r="281" spans="1:14" s="86" customFormat="1" outlineLevel="1" x14ac:dyDescent="0.55000000000000004">
      <c r="A281" s="29">
        <v>15</v>
      </c>
      <c r="B281" s="32" t="s">
        <v>501</v>
      </c>
      <c r="C281" s="83">
        <v>1</v>
      </c>
      <c r="D281" s="168" t="s">
        <v>519</v>
      </c>
      <c r="E281" s="168"/>
      <c r="G281" s="41"/>
      <c r="H281" s="42"/>
      <c r="J281" s="33" t="s">
        <v>7</v>
      </c>
      <c r="K281" s="33" t="str">
        <f t="shared" si="41"/>
        <v>1X1</v>
      </c>
      <c r="L281" s="33" t="str">
        <f>IFERROR(VLOOKUP($K281,Mapping!F:H,2,0),"")</f>
        <v/>
      </c>
      <c r="M281" s="33" t="str">
        <f>IFERROR(VLOOKUP($K281,Mapping!$F:$H,3,0),"")</f>
        <v/>
      </c>
      <c r="N281" s="33" t="str">
        <f t="shared" si="42"/>
        <v>1</v>
      </c>
    </row>
    <row r="282" spans="1:14" s="86" customFormat="1" outlineLevel="1" x14ac:dyDescent="0.55000000000000004">
      <c r="A282" s="29">
        <v>16</v>
      </c>
      <c r="B282" s="32" t="s">
        <v>502</v>
      </c>
      <c r="C282" s="83">
        <v>1</v>
      </c>
      <c r="D282" s="168" t="s">
        <v>520</v>
      </c>
      <c r="E282" s="168"/>
      <c r="G282" s="41"/>
      <c r="H282" s="42"/>
      <c r="J282" s="33" t="s">
        <v>7</v>
      </c>
      <c r="K282" s="33" t="str">
        <f t="shared" si="41"/>
        <v>1X1</v>
      </c>
      <c r="L282" s="33" t="str">
        <f>IFERROR(VLOOKUP($K282,Mapping!F:H,2,0),"")</f>
        <v/>
      </c>
      <c r="M282" s="33" t="str">
        <f>IFERROR(VLOOKUP($K282,Mapping!$F:$H,3,0),"")</f>
        <v/>
      </c>
      <c r="N282" s="33" t="str">
        <f t="shared" si="42"/>
        <v>1</v>
      </c>
    </row>
    <row r="283" spans="1:14" s="86" customFormat="1" ht="47.25" outlineLevel="1" x14ac:dyDescent="0.55000000000000004">
      <c r="A283" s="29">
        <v>17</v>
      </c>
      <c r="B283" s="32" t="s">
        <v>503</v>
      </c>
      <c r="C283" s="83">
        <v>3</v>
      </c>
      <c r="D283" s="30" t="s">
        <v>2</v>
      </c>
      <c r="E283" s="28"/>
      <c r="G283" s="41"/>
      <c r="H283" s="42"/>
      <c r="J283" s="33" t="s">
        <v>7</v>
      </c>
      <c r="K283" s="33" t="str">
        <f t="shared" si="41"/>
        <v>3X1</v>
      </c>
      <c r="L283" s="33" t="str">
        <f>IFERROR(VLOOKUP($K283,Mapping!F:H,2,0),"")</f>
        <v/>
      </c>
      <c r="M283" s="33" t="str">
        <f>IFERROR(VLOOKUP($K283,Mapping!$F:$H,3,0),"")</f>
        <v/>
      </c>
      <c r="N283" s="33" t="str">
        <f t="shared" si="42"/>
        <v>3</v>
      </c>
    </row>
    <row r="284" spans="1:14" s="86" customFormat="1" ht="47.25" outlineLevel="1" x14ac:dyDescent="0.55000000000000004">
      <c r="A284" s="29">
        <v>18</v>
      </c>
      <c r="B284" s="32" t="s">
        <v>526</v>
      </c>
      <c r="C284" s="83">
        <v>3</v>
      </c>
      <c r="D284" s="30" t="s">
        <v>2</v>
      </c>
      <c r="E284" s="28"/>
      <c r="G284" s="41"/>
      <c r="H284" s="42"/>
      <c r="J284" s="33" t="s">
        <v>7</v>
      </c>
      <c r="K284" s="33" t="str">
        <f t="shared" si="41"/>
        <v>3X1</v>
      </c>
      <c r="L284" s="33" t="str">
        <f>IFERROR(VLOOKUP($K284,Mapping!F:H,2,0),"")</f>
        <v/>
      </c>
      <c r="M284" s="33" t="str">
        <f>IFERROR(VLOOKUP($K284,Mapping!$F:$H,3,0),"")</f>
        <v/>
      </c>
      <c r="N284" s="33" t="str">
        <f t="shared" si="42"/>
        <v>3</v>
      </c>
    </row>
    <row r="285" spans="1:14" s="86" customFormat="1" ht="47.25" outlineLevel="1" x14ac:dyDescent="0.55000000000000004">
      <c r="A285" s="29">
        <v>19</v>
      </c>
      <c r="B285" s="32" t="s">
        <v>527</v>
      </c>
      <c r="C285" s="83">
        <v>3</v>
      </c>
      <c r="D285" s="30" t="s">
        <v>2</v>
      </c>
      <c r="E285" s="28"/>
      <c r="G285" s="41"/>
      <c r="H285" s="42"/>
      <c r="J285" s="33" t="s">
        <v>7</v>
      </c>
      <c r="K285" s="33" t="str">
        <f t="shared" si="41"/>
        <v>3X1</v>
      </c>
      <c r="L285" s="33" t="str">
        <f>IFERROR(VLOOKUP($K285,Mapping!F:H,2,0),"")</f>
        <v/>
      </c>
      <c r="M285" s="33" t="str">
        <f>IFERROR(VLOOKUP($K285,Mapping!$F:$H,3,0),"")</f>
        <v/>
      </c>
      <c r="N285" s="33" t="str">
        <f t="shared" si="42"/>
        <v>3</v>
      </c>
    </row>
    <row r="286" spans="1:14" s="86" customFormat="1" ht="31.5" outlineLevel="1" x14ac:dyDescent="0.55000000000000004">
      <c r="A286" s="29">
        <v>20</v>
      </c>
      <c r="B286" s="32" t="s">
        <v>504</v>
      </c>
      <c r="C286" s="83">
        <v>1</v>
      </c>
      <c r="D286" s="168" t="s">
        <v>521</v>
      </c>
      <c r="E286" s="168"/>
      <c r="G286" s="41"/>
      <c r="H286" s="42"/>
      <c r="J286" s="33" t="s">
        <v>7</v>
      </c>
      <c r="K286" s="33" t="str">
        <f t="shared" si="41"/>
        <v>1X1</v>
      </c>
      <c r="L286" s="33" t="str">
        <f>IFERROR(VLOOKUP($K286,Mapping!F:H,2,0),"")</f>
        <v/>
      </c>
      <c r="M286" s="33" t="str">
        <f>IFERROR(VLOOKUP($K286,Mapping!$F:$H,3,0),"")</f>
        <v/>
      </c>
      <c r="N286" s="33" t="str">
        <f t="shared" si="42"/>
        <v>1</v>
      </c>
    </row>
    <row r="287" spans="1:14" s="86" customFormat="1" ht="31.5" outlineLevel="1" x14ac:dyDescent="0.55000000000000004">
      <c r="A287" s="29">
        <v>21</v>
      </c>
      <c r="B287" s="32" t="s">
        <v>505</v>
      </c>
      <c r="C287" s="83">
        <v>3</v>
      </c>
      <c r="D287" s="30" t="s">
        <v>2</v>
      </c>
      <c r="E287" s="28"/>
      <c r="G287" s="41"/>
      <c r="H287" s="42"/>
      <c r="J287" s="33" t="s">
        <v>7</v>
      </c>
      <c r="K287" s="33" t="str">
        <f t="shared" si="41"/>
        <v>3X1</v>
      </c>
      <c r="L287" s="33" t="str">
        <f>IFERROR(VLOOKUP($K287,Mapping!F:H,2,0),"")</f>
        <v/>
      </c>
      <c r="M287" s="33" t="str">
        <f>IFERROR(VLOOKUP($K287,Mapping!$F:$H,3,0),"")</f>
        <v/>
      </c>
      <c r="N287" s="33" t="str">
        <f t="shared" si="42"/>
        <v>3</v>
      </c>
    </row>
    <row r="288" spans="1:14" s="86" customFormat="1" outlineLevel="1" x14ac:dyDescent="0.55000000000000004">
      <c r="A288" s="29">
        <v>22</v>
      </c>
      <c r="B288" s="32" t="s">
        <v>506</v>
      </c>
      <c r="C288" s="83">
        <v>3</v>
      </c>
      <c r="D288" s="30" t="s">
        <v>2</v>
      </c>
      <c r="E288" s="28"/>
      <c r="G288" s="41"/>
      <c r="H288" s="42"/>
      <c r="J288" s="33" t="s">
        <v>7</v>
      </c>
      <c r="K288" s="33" t="str">
        <f t="shared" si="41"/>
        <v>3X1</v>
      </c>
      <c r="L288" s="33" t="str">
        <f>IFERROR(VLOOKUP($K288,Mapping!F:H,2,0),"")</f>
        <v/>
      </c>
      <c r="M288" s="33" t="str">
        <f>IFERROR(VLOOKUP($K288,Mapping!$F:$H,3,0),"")</f>
        <v/>
      </c>
      <c r="N288" s="33" t="str">
        <f t="shared" si="42"/>
        <v>3</v>
      </c>
    </row>
    <row r="289" spans="1:14" s="86" customFormat="1" outlineLevel="1" x14ac:dyDescent="0.55000000000000004">
      <c r="A289" s="29">
        <v>23</v>
      </c>
      <c r="B289" s="32" t="s">
        <v>507</v>
      </c>
      <c r="C289" s="83">
        <v>3</v>
      </c>
      <c r="D289" s="30" t="s">
        <v>2</v>
      </c>
      <c r="E289" s="28"/>
      <c r="G289" s="41"/>
      <c r="H289" s="42"/>
      <c r="J289" s="33" t="s">
        <v>7</v>
      </c>
      <c r="K289" s="33" t="str">
        <f t="shared" si="41"/>
        <v>3X1</v>
      </c>
      <c r="L289" s="33" t="str">
        <f>IFERROR(VLOOKUP($K289,Mapping!F:H,2,0),"")</f>
        <v/>
      </c>
      <c r="M289" s="33" t="str">
        <f>IFERROR(VLOOKUP($K289,Mapping!$F:$H,3,0),"")</f>
        <v/>
      </c>
      <c r="N289" s="33" t="str">
        <f t="shared" si="42"/>
        <v>3</v>
      </c>
    </row>
    <row r="290" spans="1:14" s="86" customFormat="1" ht="31.5" outlineLevel="1" x14ac:dyDescent="0.55000000000000004">
      <c r="A290" s="29">
        <v>24</v>
      </c>
      <c r="B290" s="32" t="s">
        <v>508</v>
      </c>
      <c r="C290" s="83">
        <v>3</v>
      </c>
      <c r="D290" s="30" t="s">
        <v>2</v>
      </c>
      <c r="E290" s="28"/>
      <c r="G290" s="41"/>
      <c r="H290" s="42"/>
      <c r="J290" s="33" t="s">
        <v>7</v>
      </c>
      <c r="K290" s="33" t="str">
        <f t="shared" si="41"/>
        <v>3X1</v>
      </c>
      <c r="L290" s="33" t="str">
        <f>IFERROR(VLOOKUP($K290,Mapping!F:H,2,0),"")</f>
        <v/>
      </c>
      <c r="M290" s="33" t="str">
        <f>IFERROR(VLOOKUP($K290,Mapping!$F:$H,3,0),"")</f>
        <v/>
      </c>
      <c r="N290" s="33" t="str">
        <f t="shared" si="42"/>
        <v>3</v>
      </c>
    </row>
    <row r="291" spans="1:14" s="85" customFormat="1" ht="17.25" x14ac:dyDescent="0.6">
      <c r="A291" s="23" t="s">
        <v>322</v>
      </c>
      <c r="B291" s="73" t="s">
        <v>528</v>
      </c>
      <c r="C291" s="79" t="s">
        <v>70</v>
      </c>
      <c r="D291" s="74"/>
      <c r="E291" s="80"/>
      <c r="G291" s="81">
        <f>SUBTOTAL(3,G292:G298)/SUBTOTAL(3,C292:C298)</f>
        <v>0</v>
      </c>
      <c r="H291" s="73"/>
      <c r="J291" s="75"/>
      <c r="K291" s="75"/>
      <c r="L291" s="75">
        <f>SUBTOTAL(9,L292:L298)</f>
        <v>0</v>
      </c>
      <c r="M291" s="75">
        <f>SUBTOTAL(9,M292:M298)</f>
        <v>0</v>
      </c>
      <c r="N291" s="75"/>
    </row>
    <row r="292" spans="1:14" s="86" customFormat="1" outlineLevel="1" x14ac:dyDescent="0.55000000000000004">
      <c r="A292" s="29">
        <v>1</v>
      </c>
      <c r="B292" s="28" t="s">
        <v>529</v>
      </c>
      <c r="C292" s="82">
        <v>1</v>
      </c>
      <c r="D292" s="171" t="s">
        <v>533</v>
      </c>
      <c r="E292" s="171"/>
      <c r="G292" s="39"/>
      <c r="H292" s="40"/>
      <c r="J292" s="29" t="s">
        <v>7</v>
      </c>
      <c r="K292" s="29" t="str">
        <f t="shared" ref="K292:K298" si="43">C292&amp;J292&amp;G292</f>
        <v>1X1</v>
      </c>
      <c r="L292" s="29" t="str">
        <f>IFERROR(VLOOKUP($K292,Mapping!F:H,2,0),"")</f>
        <v/>
      </c>
      <c r="M292" s="29" t="str">
        <f>IFERROR(VLOOKUP($K292,Mapping!$F:$H,3,0),"")</f>
        <v/>
      </c>
      <c r="N292" s="29" t="str">
        <f t="shared" ref="N292:N298" si="44">C292&amp;G292</f>
        <v>1</v>
      </c>
    </row>
    <row r="293" spans="1:14" s="86" customFormat="1" outlineLevel="1" x14ac:dyDescent="0.55000000000000004">
      <c r="A293" s="29">
        <v>2</v>
      </c>
      <c r="B293" s="32" t="s">
        <v>530</v>
      </c>
      <c r="C293" s="83">
        <v>1</v>
      </c>
      <c r="D293" s="30" t="s">
        <v>105</v>
      </c>
      <c r="E293" s="28" t="s">
        <v>535</v>
      </c>
      <c r="G293" s="41"/>
      <c r="H293" s="42"/>
      <c r="J293" s="33" t="s">
        <v>7</v>
      </c>
      <c r="K293" s="33" t="str">
        <f t="shared" si="43"/>
        <v>1X1</v>
      </c>
      <c r="L293" s="33" t="str">
        <f>IFERROR(VLOOKUP($K293,Mapping!F:H,2,0),"")</f>
        <v/>
      </c>
      <c r="M293" s="33" t="str">
        <f>IFERROR(VLOOKUP($K293,Mapping!$F:$H,3,0),"")</f>
        <v/>
      </c>
      <c r="N293" s="33" t="str">
        <f t="shared" si="44"/>
        <v>1</v>
      </c>
    </row>
    <row r="294" spans="1:14" s="86" customFormat="1" ht="110.25" outlineLevel="1" x14ac:dyDescent="0.55000000000000004">
      <c r="A294" s="29">
        <v>3</v>
      </c>
      <c r="B294" s="32" t="s">
        <v>531</v>
      </c>
      <c r="C294" s="162">
        <v>1</v>
      </c>
      <c r="D294" s="159" t="s">
        <v>105</v>
      </c>
      <c r="E294" s="163" t="s">
        <v>535</v>
      </c>
      <c r="G294" s="41"/>
      <c r="H294" s="42"/>
      <c r="J294" s="33" t="s">
        <v>7</v>
      </c>
      <c r="K294" s="33" t="str">
        <f t="shared" si="43"/>
        <v>1X1</v>
      </c>
      <c r="L294" s="33" t="str">
        <f>IFERROR(VLOOKUP($K294,Mapping!F:H,2,0),"")</f>
        <v/>
      </c>
      <c r="M294" s="33" t="str">
        <f>IFERROR(VLOOKUP($K294,Mapping!$F:$H,3,0),"")</f>
        <v/>
      </c>
      <c r="N294" s="33" t="str">
        <f t="shared" si="44"/>
        <v>1</v>
      </c>
    </row>
    <row r="295" spans="1:14" s="86" customFormat="1" ht="63" outlineLevel="1" x14ac:dyDescent="0.55000000000000004">
      <c r="A295" s="29">
        <v>4</v>
      </c>
      <c r="B295" s="32" t="s">
        <v>532</v>
      </c>
      <c r="C295" s="83">
        <v>1</v>
      </c>
      <c r="D295" s="168" t="s">
        <v>534</v>
      </c>
      <c r="E295" s="168"/>
      <c r="G295" s="41"/>
      <c r="H295" s="42"/>
      <c r="J295" s="33" t="s">
        <v>7</v>
      </c>
      <c r="K295" s="33" t="str">
        <f t="shared" si="43"/>
        <v>1X1</v>
      </c>
      <c r="L295" s="33" t="str">
        <f>IFERROR(VLOOKUP($K295,Mapping!F:H,2,0),"")</f>
        <v/>
      </c>
      <c r="M295" s="33" t="str">
        <f>IFERROR(VLOOKUP($K295,Mapping!$F:$H,3,0),"")</f>
        <v/>
      </c>
      <c r="N295" s="33" t="str">
        <f t="shared" si="44"/>
        <v>1</v>
      </c>
    </row>
    <row r="296" spans="1:14" s="86" customFormat="1" ht="31.5" outlineLevel="1" x14ac:dyDescent="0.55000000000000004">
      <c r="A296" s="29">
        <v>5</v>
      </c>
      <c r="B296" s="32" t="s">
        <v>536</v>
      </c>
      <c r="C296" s="83">
        <v>1</v>
      </c>
      <c r="D296" s="30" t="s">
        <v>537</v>
      </c>
      <c r="E296" s="28"/>
      <c r="G296" s="41"/>
      <c r="H296" s="42"/>
      <c r="J296" s="33" t="s">
        <v>7</v>
      </c>
      <c r="K296" s="33" t="str">
        <f t="shared" si="43"/>
        <v>1X1</v>
      </c>
      <c r="L296" s="33" t="str">
        <f>IFERROR(VLOOKUP($K296,Mapping!F:H,2,0),"")</f>
        <v/>
      </c>
      <c r="M296" s="33" t="str">
        <f>IFERROR(VLOOKUP($K296,Mapping!$F:$H,3,0),"")</f>
        <v/>
      </c>
      <c r="N296" s="33" t="str">
        <f t="shared" si="44"/>
        <v>1</v>
      </c>
    </row>
    <row r="297" spans="1:14" s="86" customFormat="1" ht="31.5" outlineLevel="1" x14ac:dyDescent="0.55000000000000004">
      <c r="A297" s="29">
        <v>6</v>
      </c>
      <c r="B297" s="32" t="s">
        <v>509</v>
      </c>
      <c r="C297" s="83">
        <v>1</v>
      </c>
      <c r="D297" s="168" t="s">
        <v>522</v>
      </c>
      <c r="E297" s="168"/>
      <c r="G297" s="41"/>
      <c r="H297" s="42"/>
      <c r="J297" s="33" t="s">
        <v>7</v>
      </c>
      <c r="K297" s="33" t="str">
        <f t="shared" si="43"/>
        <v>1X1</v>
      </c>
      <c r="L297" s="33" t="str">
        <f>IFERROR(VLOOKUP($K297,Mapping!F:H,2,0),"")</f>
        <v/>
      </c>
      <c r="M297" s="33" t="str">
        <f>IFERROR(VLOOKUP($K297,Mapping!$F:$H,3,0),"")</f>
        <v/>
      </c>
      <c r="N297" s="33" t="str">
        <f t="shared" si="44"/>
        <v>1</v>
      </c>
    </row>
    <row r="298" spans="1:14" s="86" customFormat="1" ht="31.5" outlineLevel="1" x14ac:dyDescent="0.55000000000000004">
      <c r="A298" s="29">
        <v>7</v>
      </c>
      <c r="B298" s="32" t="s">
        <v>510</v>
      </c>
      <c r="C298" s="83">
        <v>1</v>
      </c>
      <c r="D298" s="168" t="s">
        <v>522</v>
      </c>
      <c r="E298" s="168"/>
      <c r="G298" s="41"/>
      <c r="H298" s="42"/>
      <c r="J298" s="33" t="s">
        <v>7</v>
      </c>
      <c r="K298" s="33" t="str">
        <f t="shared" si="43"/>
        <v>1X1</v>
      </c>
      <c r="L298" s="33" t="str">
        <f>IFERROR(VLOOKUP($K298,Mapping!F:H,2,0),"")</f>
        <v/>
      </c>
      <c r="M298" s="33" t="str">
        <f>IFERROR(VLOOKUP($K298,Mapping!$F:$H,3,0),"")</f>
        <v/>
      </c>
      <c r="N298" s="33" t="str">
        <f t="shared" si="44"/>
        <v>1</v>
      </c>
    </row>
    <row r="299" spans="1:14" s="85" customFormat="1" ht="17.25" x14ac:dyDescent="0.6">
      <c r="A299" s="23" t="s">
        <v>371</v>
      </c>
      <c r="B299" s="73" t="s">
        <v>538</v>
      </c>
      <c r="C299" s="79" t="s">
        <v>70</v>
      </c>
      <c r="D299" s="74"/>
      <c r="E299" s="80"/>
      <c r="G299" s="81">
        <f>SUBTOTAL(3,G300:G326)/SUBTOTAL(3,C300:C326)</f>
        <v>0</v>
      </c>
      <c r="H299" s="73"/>
      <c r="J299" s="75"/>
      <c r="K299" s="75"/>
      <c r="L299" s="75">
        <f>SUBTOTAL(9,L300:L326)</f>
        <v>0</v>
      </c>
      <c r="M299" s="75">
        <f>SUBTOTAL(9,M300:M326)</f>
        <v>0</v>
      </c>
      <c r="N299" s="75"/>
    </row>
    <row r="300" spans="1:14" s="86" customFormat="1" ht="47.25" outlineLevel="1" x14ac:dyDescent="0.55000000000000004">
      <c r="A300" s="29">
        <v>1</v>
      </c>
      <c r="B300" s="28" t="s">
        <v>539</v>
      </c>
      <c r="C300" s="82">
        <v>1</v>
      </c>
      <c r="D300" s="171" t="s">
        <v>555</v>
      </c>
      <c r="E300" s="171"/>
      <c r="G300" s="39"/>
      <c r="H300" s="40"/>
      <c r="J300" s="29" t="s">
        <v>7</v>
      </c>
      <c r="K300" s="29" t="str">
        <f t="shared" ref="K300:K326" si="45">C300&amp;J300&amp;G300</f>
        <v>1X1</v>
      </c>
      <c r="L300" s="29" t="str">
        <f>IFERROR(VLOOKUP($K300,Mapping!F:H,2,0),"")</f>
        <v/>
      </c>
      <c r="M300" s="29" t="str">
        <f>IFERROR(VLOOKUP($K300,Mapping!$F:$H,3,0),"")</f>
        <v/>
      </c>
      <c r="N300" s="29" t="str">
        <f t="shared" ref="N300:N326" si="46">C300&amp;G300</f>
        <v>1</v>
      </c>
    </row>
    <row r="301" spans="1:14" s="86" customFormat="1" ht="47.25" outlineLevel="1" x14ac:dyDescent="0.55000000000000004">
      <c r="A301" s="29">
        <v>2</v>
      </c>
      <c r="B301" s="36" t="s">
        <v>540</v>
      </c>
      <c r="C301" s="84">
        <v>1</v>
      </c>
      <c r="D301" s="168" t="s">
        <v>556</v>
      </c>
      <c r="E301" s="168"/>
      <c r="G301" s="43"/>
      <c r="H301" s="44"/>
      <c r="J301" s="37" t="s">
        <v>7</v>
      </c>
      <c r="K301" s="37" t="str">
        <f t="shared" si="45"/>
        <v>1X1</v>
      </c>
      <c r="L301" s="37" t="str">
        <f>IFERROR(VLOOKUP($K301,Mapping!F:H,2,0),"")</f>
        <v/>
      </c>
      <c r="M301" s="37" t="str">
        <f>IFERROR(VLOOKUP($K301,Mapping!$F:$H,3,0),"")</f>
        <v/>
      </c>
      <c r="N301" s="37" t="str">
        <f t="shared" si="46"/>
        <v>1</v>
      </c>
    </row>
    <row r="302" spans="1:14" s="86" customFormat="1" ht="47.25" outlineLevel="1" x14ac:dyDescent="0.55000000000000004">
      <c r="A302" s="29">
        <v>3</v>
      </c>
      <c r="B302" s="36" t="s">
        <v>541</v>
      </c>
      <c r="C302" s="84">
        <v>1</v>
      </c>
      <c r="D302" s="168" t="s">
        <v>557</v>
      </c>
      <c r="E302" s="168"/>
      <c r="G302" s="43"/>
      <c r="H302" s="44"/>
      <c r="J302" s="37" t="s">
        <v>7</v>
      </c>
      <c r="K302" s="37" t="str">
        <f t="shared" si="45"/>
        <v>1X1</v>
      </c>
      <c r="L302" s="37" t="str">
        <f>IFERROR(VLOOKUP($K302,Mapping!F:H,2,0),"")</f>
        <v/>
      </c>
      <c r="M302" s="37" t="str">
        <f>IFERROR(VLOOKUP($K302,Mapping!$F:$H,3,0),"")</f>
        <v/>
      </c>
      <c r="N302" s="37" t="str">
        <f t="shared" si="46"/>
        <v>1</v>
      </c>
    </row>
    <row r="303" spans="1:14" s="86" customFormat="1" ht="31.5" outlineLevel="1" x14ac:dyDescent="0.55000000000000004">
      <c r="A303" s="29">
        <v>4</v>
      </c>
      <c r="B303" s="36" t="s">
        <v>542</v>
      </c>
      <c r="C303" s="84">
        <v>1</v>
      </c>
      <c r="D303" s="168" t="s">
        <v>558</v>
      </c>
      <c r="E303" s="168"/>
      <c r="G303" s="43"/>
      <c r="H303" s="44"/>
      <c r="J303" s="37" t="s">
        <v>7</v>
      </c>
      <c r="K303" s="37" t="str">
        <f t="shared" si="45"/>
        <v>1X1</v>
      </c>
      <c r="L303" s="37" t="str">
        <f>IFERROR(VLOOKUP($K303,Mapping!F:H,2,0),"")</f>
        <v/>
      </c>
      <c r="M303" s="37" t="str">
        <f>IFERROR(VLOOKUP($K303,Mapping!$F:$H,3,0),"")</f>
        <v/>
      </c>
      <c r="N303" s="37" t="str">
        <f t="shared" si="46"/>
        <v>1</v>
      </c>
    </row>
    <row r="304" spans="1:14" s="86" customFormat="1" ht="78.75" outlineLevel="1" x14ac:dyDescent="0.55000000000000004">
      <c r="A304" s="29">
        <v>5</v>
      </c>
      <c r="B304" s="36" t="s">
        <v>543</v>
      </c>
      <c r="C304" s="84">
        <v>1</v>
      </c>
      <c r="D304" s="168" t="s">
        <v>559</v>
      </c>
      <c r="E304" s="168"/>
      <c r="G304" s="43"/>
      <c r="H304" s="44"/>
      <c r="J304" s="37" t="s">
        <v>7</v>
      </c>
      <c r="K304" s="37" t="str">
        <f t="shared" si="45"/>
        <v>1X1</v>
      </c>
      <c r="L304" s="37" t="str">
        <f>IFERROR(VLOOKUP($K304,Mapping!F:H,2,0),"")</f>
        <v/>
      </c>
      <c r="M304" s="37" t="str">
        <f>IFERROR(VLOOKUP($K304,Mapping!$F:$H,3,0),"")</f>
        <v/>
      </c>
      <c r="N304" s="37" t="str">
        <f t="shared" si="46"/>
        <v>1</v>
      </c>
    </row>
    <row r="305" spans="1:14" s="86" customFormat="1" ht="78.75" outlineLevel="1" x14ac:dyDescent="0.55000000000000004">
      <c r="A305" s="29">
        <v>6</v>
      </c>
      <c r="B305" s="36" t="s">
        <v>544</v>
      </c>
      <c r="C305" s="84">
        <v>1</v>
      </c>
      <c r="D305" s="168" t="s">
        <v>560</v>
      </c>
      <c r="E305" s="168"/>
      <c r="G305" s="43"/>
      <c r="H305" s="44"/>
      <c r="J305" s="37" t="s">
        <v>7</v>
      </c>
      <c r="K305" s="37" t="str">
        <f t="shared" si="45"/>
        <v>1X1</v>
      </c>
      <c r="L305" s="37" t="str">
        <f>IFERROR(VLOOKUP($K305,Mapping!F:H,2,0),"")</f>
        <v/>
      </c>
      <c r="M305" s="37" t="str">
        <f>IFERROR(VLOOKUP($K305,Mapping!$F:$H,3,0),"")</f>
        <v/>
      </c>
      <c r="N305" s="37" t="str">
        <f t="shared" si="46"/>
        <v>1</v>
      </c>
    </row>
    <row r="306" spans="1:14" s="86" customFormat="1" ht="31.5" outlineLevel="1" x14ac:dyDescent="0.55000000000000004">
      <c r="A306" s="29">
        <v>7</v>
      </c>
      <c r="B306" s="36" t="s">
        <v>545</v>
      </c>
      <c r="C306" s="84">
        <v>3</v>
      </c>
      <c r="D306" s="38" t="s">
        <v>2</v>
      </c>
      <c r="E306" s="36"/>
      <c r="G306" s="43"/>
      <c r="H306" s="44"/>
      <c r="J306" s="37" t="s">
        <v>7</v>
      </c>
      <c r="K306" s="37" t="str">
        <f t="shared" si="45"/>
        <v>3X1</v>
      </c>
      <c r="L306" s="37" t="str">
        <f>IFERROR(VLOOKUP($K306,Mapping!F:H,2,0),"")</f>
        <v/>
      </c>
      <c r="M306" s="37" t="str">
        <f>IFERROR(VLOOKUP($K306,Mapping!$F:$H,3,0),"")</f>
        <v/>
      </c>
      <c r="N306" s="37" t="str">
        <f t="shared" si="46"/>
        <v>3</v>
      </c>
    </row>
    <row r="307" spans="1:14" s="86" customFormat="1" ht="63" outlineLevel="1" x14ac:dyDescent="0.55000000000000004">
      <c r="A307" s="29">
        <v>8</v>
      </c>
      <c r="B307" s="36" t="s">
        <v>546</v>
      </c>
      <c r="C307" s="84">
        <v>1</v>
      </c>
      <c r="D307" s="168" t="s">
        <v>561</v>
      </c>
      <c r="E307" s="168"/>
      <c r="G307" s="43"/>
      <c r="H307" s="44"/>
      <c r="J307" s="37" t="s">
        <v>7</v>
      </c>
      <c r="K307" s="37" t="str">
        <f t="shared" si="45"/>
        <v>1X1</v>
      </c>
      <c r="L307" s="37" t="str">
        <f>IFERROR(VLOOKUP($K307,Mapping!F:H,2,0),"")</f>
        <v/>
      </c>
      <c r="M307" s="37" t="str">
        <f>IFERROR(VLOOKUP($K307,Mapping!$F:$H,3,0),"")</f>
        <v/>
      </c>
      <c r="N307" s="37" t="str">
        <f t="shared" si="46"/>
        <v>1</v>
      </c>
    </row>
    <row r="308" spans="1:14" s="86" customFormat="1" ht="78.75" outlineLevel="1" x14ac:dyDescent="0.55000000000000004">
      <c r="A308" s="29">
        <v>9</v>
      </c>
      <c r="B308" s="36" t="s">
        <v>547</v>
      </c>
      <c r="C308" s="84">
        <v>1</v>
      </c>
      <c r="D308" s="168" t="s">
        <v>562</v>
      </c>
      <c r="E308" s="168"/>
      <c r="G308" s="43"/>
      <c r="H308" s="44"/>
      <c r="J308" s="37" t="s">
        <v>7</v>
      </c>
      <c r="K308" s="37" t="str">
        <f t="shared" si="45"/>
        <v>1X1</v>
      </c>
      <c r="L308" s="37" t="str">
        <f>IFERROR(VLOOKUP($K308,Mapping!F:H,2,0),"")</f>
        <v/>
      </c>
      <c r="M308" s="37" t="str">
        <f>IFERROR(VLOOKUP($K308,Mapping!$F:$H,3,0),"")</f>
        <v/>
      </c>
      <c r="N308" s="37" t="str">
        <f t="shared" si="46"/>
        <v>1</v>
      </c>
    </row>
    <row r="309" spans="1:14" s="86" customFormat="1" outlineLevel="1" x14ac:dyDescent="0.55000000000000004">
      <c r="A309" s="29">
        <v>10</v>
      </c>
      <c r="B309" s="36" t="s">
        <v>548</v>
      </c>
      <c r="C309" s="84">
        <v>3</v>
      </c>
      <c r="D309" s="38" t="s">
        <v>2</v>
      </c>
      <c r="E309" s="36"/>
      <c r="G309" s="43"/>
      <c r="H309" s="44"/>
      <c r="J309" s="37" t="s">
        <v>7</v>
      </c>
      <c r="K309" s="37" t="str">
        <f t="shared" si="45"/>
        <v>3X1</v>
      </c>
      <c r="L309" s="37" t="str">
        <f>IFERROR(VLOOKUP($K309,Mapping!F:H,2,0),"")</f>
        <v/>
      </c>
      <c r="M309" s="37" t="str">
        <f>IFERROR(VLOOKUP($K309,Mapping!$F:$H,3,0),"")</f>
        <v/>
      </c>
      <c r="N309" s="37" t="str">
        <f t="shared" si="46"/>
        <v>3</v>
      </c>
    </row>
    <row r="310" spans="1:14" s="86" customFormat="1" ht="31.5" outlineLevel="1" x14ac:dyDescent="0.55000000000000004">
      <c r="A310" s="29">
        <v>11</v>
      </c>
      <c r="B310" s="36" t="s">
        <v>549</v>
      </c>
      <c r="C310" s="84">
        <v>3</v>
      </c>
      <c r="D310" s="38" t="s">
        <v>2</v>
      </c>
      <c r="E310" s="36"/>
      <c r="G310" s="43"/>
      <c r="H310" s="44"/>
      <c r="J310" s="37" t="s">
        <v>7</v>
      </c>
      <c r="K310" s="37" t="str">
        <f t="shared" si="45"/>
        <v>3X1</v>
      </c>
      <c r="L310" s="37" t="str">
        <f>IFERROR(VLOOKUP($K310,Mapping!F:H,2,0),"")</f>
        <v/>
      </c>
      <c r="M310" s="37" t="str">
        <f>IFERROR(VLOOKUP($K310,Mapping!$F:$H,3,0),"")</f>
        <v/>
      </c>
      <c r="N310" s="37" t="str">
        <f t="shared" si="46"/>
        <v>3</v>
      </c>
    </row>
    <row r="311" spans="1:14" s="86" customFormat="1" ht="78.75" outlineLevel="1" x14ac:dyDescent="0.55000000000000004">
      <c r="A311" s="29">
        <v>12</v>
      </c>
      <c r="B311" s="36" t="s">
        <v>550</v>
      </c>
      <c r="C311" s="84">
        <v>1</v>
      </c>
      <c r="D311" s="168" t="s">
        <v>563</v>
      </c>
      <c r="E311" s="168"/>
      <c r="G311" s="43"/>
      <c r="H311" s="44"/>
      <c r="J311" s="37" t="s">
        <v>7</v>
      </c>
      <c r="K311" s="37" t="str">
        <f t="shared" si="45"/>
        <v>1X1</v>
      </c>
      <c r="L311" s="37" t="str">
        <f>IFERROR(VLOOKUP($K311,Mapping!F:H,2,0),"")</f>
        <v/>
      </c>
      <c r="M311" s="37" t="str">
        <f>IFERROR(VLOOKUP($K311,Mapping!$F:$H,3,0),"")</f>
        <v/>
      </c>
      <c r="N311" s="37" t="str">
        <f t="shared" si="46"/>
        <v>1</v>
      </c>
    </row>
    <row r="312" spans="1:14" s="86" customFormat="1" ht="31.5" outlineLevel="1" x14ac:dyDescent="0.55000000000000004">
      <c r="A312" s="29">
        <v>13</v>
      </c>
      <c r="B312" s="36" t="s">
        <v>551</v>
      </c>
      <c r="C312" s="84">
        <v>1</v>
      </c>
      <c r="D312" s="168" t="s">
        <v>564</v>
      </c>
      <c r="E312" s="168"/>
      <c r="G312" s="43"/>
      <c r="H312" s="44"/>
      <c r="J312" s="37" t="s">
        <v>7</v>
      </c>
      <c r="K312" s="37" t="str">
        <f t="shared" si="45"/>
        <v>1X1</v>
      </c>
      <c r="L312" s="37" t="str">
        <f>IFERROR(VLOOKUP($K312,Mapping!F:H,2,0),"")</f>
        <v/>
      </c>
      <c r="M312" s="37" t="str">
        <f>IFERROR(VLOOKUP($K312,Mapping!$F:$H,3,0),"")</f>
        <v/>
      </c>
      <c r="N312" s="37" t="str">
        <f t="shared" si="46"/>
        <v>1</v>
      </c>
    </row>
    <row r="313" spans="1:14" s="86" customFormat="1" ht="48.75" customHeight="1" outlineLevel="1" x14ac:dyDescent="0.55000000000000004">
      <c r="A313" s="29">
        <v>14</v>
      </c>
      <c r="B313" s="36" t="s">
        <v>568</v>
      </c>
      <c r="C313" s="84">
        <v>1</v>
      </c>
      <c r="D313" s="168" t="s">
        <v>564</v>
      </c>
      <c r="E313" s="168"/>
      <c r="G313" s="43"/>
      <c r="H313" s="44"/>
      <c r="J313" s="37" t="s">
        <v>7</v>
      </c>
      <c r="K313" s="37" t="str">
        <f t="shared" si="45"/>
        <v>1X1</v>
      </c>
      <c r="L313" s="37" t="str">
        <f>IFERROR(VLOOKUP($K313,Mapping!F:H,2,0),"")</f>
        <v/>
      </c>
      <c r="M313" s="37" t="str">
        <f>IFERROR(VLOOKUP($K313,Mapping!$F:$H,3,0),"")</f>
        <v/>
      </c>
      <c r="N313" s="37" t="str">
        <f t="shared" si="46"/>
        <v>1</v>
      </c>
    </row>
    <row r="314" spans="1:14" s="86" customFormat="1" ht="63" outlineLevel="1" x14ac:dyDescent="0.55000000000000004">
      <c r="A314" s="29">
        <v>15</v>
      </c>
      <c r="B314" s="36" t="s">
        <v>569</v>
      </c>
      <c r="C314" s="84">
        <v>1</v>
      </c>
      <c r="D314" s="168" t="s">
        <v>564</v>
      </c>
      <c r="E314" s="168"/>
      <c r="G314" s="43"/>
      <c r="H314" s="44"/>
      <c r="J314" s="37" t="s">
        <v>7</v>
      </c>
      <c r="K314" s="37" t="str">
        <f t="shared" si="45"/>
        <v>1X1</v>
      </c>
      <c r="L314" s="37" t="str">
        <f>IFERROR(VLOOKUP($K314,Mapping!F:H,2,0),"")</f>
        <v/>
      </c>
      <c r="M314" s="37" t="str">
        <f>IFERROR(VLOOKUP($K314,Mapping!$F:$H,3,0),"")</f>
        <v/>
      </c>
      <c r="N314" s="37" t="str">
        <f t="shared" si="46"/>
        <v>1</v>
      </c>
    </row>
    <row r="315" spans="1:14" s="86" customFormat="1" ht="31.5" outlineLevel="1" x14ac:dyDescent="0.55000000000000004">
      <c r="A315" s="29">
        <v>16</v>
      </c>
      <c r="B315" s="36" t="s">
        <v>570</v>
      </c>
      <c r="C315" s="84">
        <v>1</v>
      </c>
      <c r="D315" s="38" t="s">
        <v>564</v>
      </c>
      <c r="E315" s="36"/>
      <c r="G315" s="43"/>
      <c r="H315" s="44"/>
      <c r="J315" s="37" t="s">
        <v>7</v>
      </c>
      <c r="K315" s="37" t="str">
        <f t="shared" si="45"/>
        <v>1X1</v>
      </c>
      <c r="L315" s="37" t="str">
        <f>IFERROR(VLOOKUP($K315,Mapping!F:H,2,0),"")</f>
        <v/>
      </c>
      <c r="M315" s="37" t="str">
        <f>IFERROR(VLOOKUP($K315,Mapping!$F:$H,3,0),"")</f>
        <v/>
      </c>
      <c r="N315" s="37" t="str">
        <f t="shared" si="46"/>
        <v>1</v>
      </c>
    </row>
    <row r="316" spans="1:14" s="86" customFormat="1" ht="31.5" outlineLevel="1" x14ac:dyDescent="0.55000000000000004">
      <c r="A316" s="29">
        <v>17</v>
      </c>
      <c r="B316" s="36" t="s">
        <v>571</v>
      </c>
      <c r="C316" s="84">
        <v>1</v>
      </c>
      <c r="D316" s="38" t="s">
        <v>564</v>
      </c>
      <c r="E316" s="36"/>
      <c r="G316" s="43"/>
      <c r="H316" s="44"/>
      <c r="J316" s="37" t="s">
        <v>7</v>
      </c>
      <c r="K316" s="37" t="str">
        <f t="shared" si="45"/>
        <v>1X1</v>
      </c>
      <c r="L316" s="37" t="str">
        <f>IFERROR(VLOOKUP($K316,Mapping!F:H,2,0),"")</f>
        <v/>
      </c>
      <c r="M316" s="37" t="str">
        <f>IFERROR(VLOOKUP($K316,Mapping!$F:$H,3,0),"")</f>
        <v/>
      </c>
      <c r="N316" s="37" t="str">
        <f t="shared" si="46"/>
        <v>1</v>
      </c>
    </row>
    <row r="317" spans="1:14" s="86" customFormat="1" ht="63" outlineLevel="1" x14ac:dyDescent="0.55000000000000004">
      <c r="A317" s="29">
        <v>18</v>
      </c>
      <c r="B317" s="36" t="s">
        <v>572</v>
      </c>
      <c r="C317" s="84">
        <v>1</v>
      </c>
      <c r="D317" s="168" t="s">
        <v>564</v>
      </c>
      <c r="E317" s="168"/>
      <c r="G317" s="43"/>
      <c r="H317" s="44"/>
      <c r="J317" s="37" t="s">
        <v>7</v>
      </c>
      <c r="K317" s="37" t="str">
        <f t="shared" si="45"/>
        <v>1X1</v>
      </c>
      <c r="L317" s="37" t="str">
        <f>IFERROR(VLOOKUP($K317,Mapping!F:H,2,0),"")</f>
        <v/>
      </c>
      <c r="M317" s="37" t="str">
        <f>IFERROR(VLOOKUP($K317,Mapping!$F:$H,3,0),"")</f>
        <v/>
      </c>
      <c r="N317" s="37" t="str">
        <f t="shared" si="46"/>
        <v>1</v>
      </c>
    </row>
    <row r="318" spans="1:14" s="86" customFormat="1" ht="47.25" outlineLevel="1" x14ac:dyDescent="0.55000000000000004">
      <c r="A318" s="29">
        <v>19</v>
      </c>
      <c r="B318" s="36" t="s">
        <v>573</v>
      </c>
      <c r="C318" s="84">
        <v>1</v>
      </c>
      <c r="D318" s="168" t="s">
        <v>564</v>
      </c>
      <c r="E318" s="168"/>
      <c r="G318" s="43"/>
      <c r="H318" s="44"/>
      <c r="J318" s="37" t="s">
        <v>7</v>
      </c>
      <c r="K318" s="37" t="str">
        <f t="shared" si="45"/>
        <v>1X1</v>
      </c>
      <c r="L318" s="37" t="str">
        <f>IFERROR(VLOOKUP($K318,Mapping!F:H,2,0),"")</f>
        <v/>
      </c>
      <c r="M318" s="37" t="str">
        <f>IFERROR(VLOOKUP($K318,Mapping!$F:$H,3,0),"")</f>
        <v/>
      </c>
      <c r="N318" s="37" t="str">
        <f t="shared" si="46"/>
        <v>1</v>
      </c>
    </row>
    <row r="319" spans="1:14" s="86" customFormat="1" ht="47.25" outlineLevel="1" x14ac:dyDescent="0.55000000000000004">
      <c r="A319" s="29">
        <v>20</v>
      </c>
      <c r="B319" s="36" t="s">
        <v>574</v>
      </c>
      <c r="C319" s="84">
        <v>1</v>
      </c>
      <c r="D319" s="168" t="s">
        <v>564</v>
      </c>
      <c r="E319" s="168"/>
      <c r="G319" s="43"/>
      <c r="H319" s="44"/>
      <c r="J319" s="37" t="s">
        <v>7</v>
      </c>
      <c r="K319" s="37" t="str">
        <f t="shared" si="45"/>
        <v>1X1</v>
      </c>
      <c r="L319" s="37" t="str">
        <f>IFERROR(VLOOKUP($K319,Mapping!F:H,2,0),"")</f>
        <v/>
      </c>
      <c r="M319" s="37" t="str">
        <f>IFERROR(VLOOKUP($K319,Mapping!$F:$H,3,0),"")</f>
        <v/>
      </c>
      <c r="N319" s="37" t="str">
        <f t="shared" si="46"/>
        <v>1</v>
      </c>
    </row>
    <row r="320" spans="1:14" s="86" customFormat="1" ht="47.25" outlineLevel="1" x14ac:dyDescent="0.55000000000000004">
      <c r="A320" s="29">
        <v>21</v>
      </c>
      <c r="B320" s="36" t="s">
        <v>575</v>
      </c>
      <c r="C320" s="84">
        <v>1</v>
      </c>
      <c r="D320" s="168" t="s">
        <v>564</v>
      </c>
      <c r="E320" s="168"/>
      <c r="G320" s="43"/>
      <c r="H320" s="44"/>
      <c r="J320" s="37" t="s">
        <v>7</v>
      </c>
      <c r="K320" s="37" t="str">
        <f t="shared" si="45"/>
        <v>1X1</v>
      </c>
      <c r="L320" s="37" t="str">
        <f>IFERROR(VLOOKUP($K320,Mapping!F:H,2,0),"")</f>
        <v/>
      </c>
      <c r="M320" s="37" t="str">
        <f>IFERROR(VLOOKUP($K320,Mapping!$F:$H,3,0),"")</f>
        <v/>
      </c>
      <c r="N320" s="37" t="str">
        <f t="shared" si="46"/>
        <v>1</v>
      </c>
    </row>
    <row r="321" spans="1:14" s="86" customFormat="1" ht="31.5" outlineLevel="1" x14ac:dyDescent="0.55000000000000004">
      <c r="A321" s="29">
        <v>22</v>
      </c>
      <c r="B321" s="36" t="s">
        <v>576</v>
      </c>
      <c r="C321" s="84">
        <v>1</v>
      </c>
      <c r="D321" s="168" t="s">
        <v>564</v>
      </c>
      <c r="E321" s="168"/>
      <c r="G321" s="43"/>
      <c r="H321" s="44"/>
      <c r="J321" s="37" t="s">
        <v>7</v>
      </c>
      <c r="K321" s="37" t="str">
        <f t="shared" si="45"/>
        <v>1X1</v>
      </c>
      <c r="L321" s="37" t="str">
        <f>IFERROR(VLOOKUP($K321,Mapping!F:H,2,0),"")</f>
        <v/>
      </c>
      <c r="M321" s="37" t="str">
        <f>IFERROR(VLOOKUP($K321,Mapping!$F:$H,3,0),"")</f>
        <v/>
      </c>
      <c r="N321" s="37" t="str">
        <f t="shared" si="46"/>
        <v>1</v>
      </c>
    </row>
    <row r="322" spans="1:14" s="86" customFormat="1" ht="31.5" outlineLevel="1" x14ac:dyDescent="0.55000000000000004">
      <c r="A322" s="29">
        <v>23</v>
      </c>
      <c r="B322" s="36" t="s">
        <v>577</v>
      </c>
      <c r="C322" s="84">
        <v>1</v>
      </c>
      <c r="D322" s="168" t="s">
        <v>564</v>
      </c>
      <c r="E322" s="168"/>
      <c r="G322" s="43"/>
      <c r="H322" s="44"/>
      <c r="J322" s="37" t="s">
        <v>7</v>
      </c>
      <c r="K322" s="37" t="str">
        <f t="shared" si="45"/>
        <v>1X1</v>
      </c>
      <c r="L322" s="37" t="str">
        <f>IFERROR(VLOOKUP($K322,Mapping!F:H,2,0),"")</f>
        <v/>
      </c>
      <c r="M322" s="37" t="str">
        <f>IFERROR(VLOOKUP($K322,Mapping!$F:$H,3,0),"")</f>
        <v/>
      </c>
      <c r="N322" s="37" t="str">
        <f t="shared" si="46"/>
        <v>1</v>
      </c>
    </row>
    <row r="323" spans="1:14" s="86" customFormat="1" ht="31.5" outlineLevel="1" x14ac:dyDescent="0.55000000000000004">
      <c r="A323" s="29">
        <v>24</v>
      </c>
      <c r="B323" s="36" t="s">
        <v>578</v>
      </c>
      <c r="C323" s="84">
        <v>1</v>
      </c>
      <c r="D323" s="38" t="s">
        <v>564</v>
      </c>
      <c r="E323" s="36"/>
      <c r="G323" s="43"/>
      <c r="H323" s="44"/>
      <c r="J323" s="37" t="s">
        <v>7</v>
      </c>
      <c r="K323" s="37" t="str">
        <f t="shared" si="45"/>
        <v>1X1</v>
      </c>
      <c r="L323" s="37" t="str">
        <f>IFERROR(VLOOKUP($K323,Mapping!F:H,2,0),"")</f>
        <v/>
      </c>
      <c r="M323" s="37" t="str">
        <f>IFERROR(VLOOKUP($K323,Mapping!$F:$H,3,0),"")</f>
        <v/>
      </c>
      <c r="N323" s="37" t="str">
        <f t="shared" si="46"/>
        <v>1</v>
      </c>
    </row>
    <row r="324" spans="1:14" s="86" customFormat="1" ht="31.5" outlineLevel="1" x14ac:dyDescent="0.55000000000000004">
      <c r="A324" s="29">
        <v>25</v>
      </c>
      <c r="B324" s="36" t="s">
        <v>552</v>
      </c>
      <c r="C324" s="84">
        <v>1</v>
      </c>
      <c r="D324" s="38" t="s">
        <v>565</v>
      </c>
      <c r="E324" s="36"/>
      <c r="G324" s="43"/>
      <c r="H324" s="44"/>
      <c r="J324" s="37" t="s">
        <v>7</v>
      </c>
      <c r="K324" s="37" t="str">
        <f t="shared" si="45"/>
        <v>1X1</v>
      </c>
      <c r="L324" s="37" t="str">
        <f>IFERROR(VLOOKUP($K324,Mapping!F:H,2,0),"")</f>
        <v/>
      </c>
      <c r="M324" s="37" t="str">
        <f>IFERROR(VLOOKUP($K324,Mapping!$F:$H,3,0),"")</f>
        <v/>
      </c>
      <c r="N324" s="37" t="str">
        <f t="shared" si="46"/>
        <v>1</v>
      </c>
    </row>
    <row r="325" spans="1:14" s="86" customFormat="1" ht="31.5" outlineLevel="1" x14ac:dyDescent="0.55000000000000004">
      <c r="A325" s="29">
        <v>26</v>
      </c>
      <c r="B325" s="36" t="s">
        <v>553</v>
      </c>
      <c r="C325" s="84">
        <v>3</v>
      </c>
      <c r="D325" s="38" t="s">
        <v>566</v>
      </c>
      <c r="E325" s="36"/>
      <c r="G325" s="43"/>
      <c r="H325" s="44"/>
      <c r="J325" s="37" t="s">
        <v>7</v>
      </c>
      <c r="K325" s="37" t="str">
        <f t="shared" si="45"/>
        <v>3X1</v>
      </c>
      <c r="L325" s="37" t="str">
        <f>IFERROR(VLOOKUP($K325,Mapping!F:H,2,0),"")</f>
        <v/>
      </c>
      <c r="M325" s="37" t="str">
        <f>IFERROR(VLOOKUP($K325,Mapping!$F:$H,3,0),"")</f>
        <v/>
      </c>
      <c r="N325" s="37" t="str">
        <f t="shared" si="46"/>
        <v>3</v>
      </c>
    </row>
    <row r="326" spans="1:14" s="86" customFormat="1" ht="94.5" outlineLevel="1" x14ac:dyDescent="0.55000000000000004">
      <c r="A326" s="29">
        <v>27</v>
      </c>
      <c r="B326" s="36" t="s">
        <v>554</v>
      </c>
      <c r="C326" s="164">
        <v>1</v>
      </c>
      <c r="D326" s="172" t="s">
        <v>567</v>
      </c>
      <c r="E326" s="172"/>
      <c r="G326" s="43"/>
      <c r="H326" s="44"/>
      <c r="J326" s="37" t="s">
        <v>7</v>
      </c>
      <c r="K326" s="37" t="str">
        <f t="shared" si="45"/>
        <v>1X1</v>
      </c>
      <c r="L326" s="37" t="str">
        <f>IFERROR(VLOOKUP($K326,Mapping!F:H,2,0),"")</f>
        <v/>
      </c>
      <c r="M326" s="37" t="str">
        <f>IFERROR(VLOOKUP($K326,Mapping!$F:$H,3,0),"")</f>
        <v/>
      </c>
      <c r="N326" s="37" t="str">
        <f t="shared" si="46"/>
        <v>1</v>
      </c>
    </row>
    <row r="327" spans="1:14" s="22" customFormat="1" ht="33" customHeight="1" x14ac:dyDescent="0.75">
      <c r="A327" s="21" t="s">
        <v>579</v>
      </c>
      <c r="B327" s="72" t="s">
        <v>580</v>
      </c>
      <c r="C327" s="47" t="s">
        <v>70</v>
      </c>
      <c r="D327" s="45"/>
      <c r="E327" s="46"/>
      <c r="G327" s="48">
        <f>SUBTOTAL(3,G330:G490)/(SUBTOTAL(3,C330:C490)-8)</f>
        <v>0</v>
      </c>
      <c r="H327" s="20"/>
      <c r="J327" s="53"/>
      <c r="K327" s="53"/>
      <c r="L327" s="53">
        <f>SUBTOTAL(9,L330:L490)</f>
        <v>0</v>
      </c>
      <c r="M327" s="53">
        <f>SUBTOTAL(9,M330:M490)</f>
        <v>0</v>
      </c>
      <c r="N327" s="53"/>
    </row>
    <row r="328" spans="1:14" outlineLevel="1" x14ac:dyDescent="0.55000000000000004">
      <c r="A328" s="16"/>
      <c r="B328" s="17" t="s">
        <v>101</v>
      </c>
      <c r="C328" s="16"/>
      <c r="D328" s="26"/>
      <c r="E328" s="18"/>
      <c r="G328" s="16"/>
      <c r="H328" s="17"/>
      <c r="J328" s="16"/>
      <c r="K328" s="16"/>
      <c r="L328" s="16"/>
      <c r="M328" s="16"/>
      <c r="N328" s="16"/>
    </row>
    <row r="329" spans="1:14" outlineLevel="1" x14ac:dyDescent="0.55000000000000004">
      <c r="A329" s="16"/>
      <c r="B329" s="17" t="s">
        <v>0</v>
      </c>
      <c r="C329" s="16"/>
      <c r="D329" s="26"/>
      <c r="E329" s="18"/>
      <c r="G329" s="16"/>
      <c r="H329" s="17"/>
      <c r="J329" s="16"/>
      <c r="K329" s="16"/>
      <c r="L329" s="16"/>
      <c r="M329" s="16"/>
      <c r="N329" s="16"/>
    </row>
    <row r="330" spans="1:14" s="85" customFormat="1" ht="17.25" x14ac:dyDescent="0.6">
      <c r="A330" s="23" t="s">
        <v>51</v>
      </c>
      <c r="B330" s="73" t="s">
        <v>224</v>
      </c>
      <c r="C330" s="79" t="s">
        <v>70</v>
      </c>
      <c r="D330" s="74"/>
      <c r="E330" s="80"/>
      <c r="G330" s="81">
        <f>SUBTOTAL(3,G331:G358)/SUBTOTAL(3,C331:C358)</f>
        <v>0</v>
      </c>
      <c r="H330" s="73"/>
      <c r="J330" s="75"/>
      <c r="K330" s="75"/>
      <c r="L330" s="75">
        <f>SUBTOTAL(9,L331:L358)</f>
        <v>0</v>
      </c>
      <c r="M330" s="75">
        <f>SUBTOTAL(9,M331:M358)</f>
        <v>0</v>
      </c>
      <c r="N330" s="75"/>
    </row>
    <row r="331" spans="1:14" s="86" customFormat="1" ht="31.5" outlineLevel="1" x14ac:dyDescent="0.55000000000000004">
      <c r="A331" s="33">
        <v>1</v>
      </c>
      <c r="B331" s="28" t="s">
        <v>581</v>
      </c>
      <c r="C331" s="82">
        <v>1</v>
      </c>
      <c r="D331" s="171" t="s">
        <v>606</v>
      </c>
      <c r="E331" s="171"/>
      <c r="G331" s="39"/>
      <c r="H331" s="40"/>
      <c r="J331" s="29" t="s">
        <v>7</v>
      </c>
      <c r="K331" s="29" t="str">
        <f t="shared" ref="K331:K358" si="47">C331&amp;J331&amp;G331</f>
        <v>1X1</v>
      </c>
      <c r="L331" s="29" t="str">
        <f>IFERROR(VLOOKUP($K331,Mapping!F:H,2,0),"")</f>
        <v/>
      </c>
      <c r="M331" s="29" t="str">
        <f>IFERROR(VLOOKUP($K331,Mapping!$F:$H,3,0),"")</f>
        <v/>
      </c>
      <c r="N331" s="29" t="str">
        <f t="shared" ref="N331:N358" si="48">C331&amp;G331</f>
        <v>1</v>
      </c>
    </row>
    <row r="332" spans="1:14" s="86" customFormat="1" ht="34.5" customHeight="1" outlineLevel="1" x14ac:dyDescent="0.55000000000000004">
      <c r="A332" s="33">
        <v>2</v>
      </c>
      <c r="B332" s="160" t="s">
        <v>582</v>
      </c>
      <c r="C332" s="162">
        <v>1</v>
      </c>
      <c r="D332" s="170" t="s">
        <v>607</v>
      </c>
      <c r="E332" s="170"/>
      <c r="G332" s="41"/>
      <c r="H332" s="42"/>
      <c r="J332" s="33" t="s">
        <v>7</v>
      </c>
      <c r="K332" s="33" t="str">
        <f t="shared" si="47"/>
        <v>1X1</v>
      </c>
      <c r="L332" s="33" t="str">
        <f>IFERROR(VLOOKUP($K332,Mapping!F:H,2,0),"")</f>
        <v/>
      </c>
      <c r="M332" s="33" t="str">
        <f>IFERROR(VLOOKUP($K332,Mapping!$F:$H,3,0),"")</f>
        <v/>
      </c>
      <c r="N332" s="33" t="str">
        <f t="shared" si="48"/>
        <v>1</v>
      </c>
    </row>
    <row r="333" spans="1:14" s="86" customFormat="1" ht="31.5" outlineLevel="1" x14ac:dyDescent="0.55000000000000004">
      <c r="A333" s="33">
        <v>3</v>
      </c>
      <c r="B333" s="32" t="s">
        <v>583</v>
      </c>
      <c r="C333" s="83">
        <v>1</v>
      </c>
      <c r="D333" s="168" t="s">
        <v>608</v>
      </c>
      <c r="E333" s="168"/>
      <c r="G333" s="41"/>
      <c r="H333" s="42"/>
      <c r="J333" s="33" t="s">
        <v>7</v>
      </c>
      <c r="K333" s="33" t="str">
        <f t="shared" si="47"/>
        <v>1X1</v>
      </c>
      <c r="L333" s="33" t="str">
        <f>IFERROR(VLOOKUP($K333,Mapping!F:H,2,0),"")</f>
        <v/>
      </c>
      <c r="M333" s="33" t="str">
        <f>IFERROR(VLOOKUP($K333,Mapping!$F:$H,3,0),"")</f>
        <v/>
      </c>
      <c r="N333" s="33" t="str">
        <f t="shared" si="48"/>
        <v>1</v>
      </c>
    </row>
    <row r="334" spans="1:14" s="86" customFormat="1" ht="110.25" outlineLevel="1" x14ac:dyDescent="0.55000000000000004">
      <c r="A334" s="167">
        <v>4</v>
      </c>
      <c r="B334" s="32" t="s">
        <v>584</v>
      </c>
      <c r="C334" s="162">
        <v>1</v>
      </c>
      <c r="D334" s="166" t="s">
        <v>623</v>
      </c>
      <c r="E334" s="166" t="s">
        <v>624</v>
      </c>
      <c r="G334" s="41"/>
      <c r="H334" s="42"/>
      <c r="J334" s="33" t="s">
        <v>7</v>
      </c>
      <c r="K334" s="33" t="str">
        <f t="shared" si="47"/>
        <v>1X1</v>
      </c>
      <c r="L334" s="33" t="str">
        <f>IFERROR(VLOOKUP($K334,Mapping!F:H,2,0),"")</f>
        <v/>
      </c>
      <c r="M334" s="33" t="str">
        <f>IFERROR(VLOOKUP($K334,Mapping!$F:$H,3,0),"")</f>
        <v/>
      </c>
      <c r="N334" s="33" t="str">
        <f t="shared" si="48"/>
        <v>1</v>
      </c>
    </row>
    <row r="335" spans="1:14" s="86" customFormat="1" ht="47.25" outlineLevel="1" x14ac:dyDescent="0.55000000000000004">
      <c r="A335" s="167">
        <v>5</v>
      </c>
      <c r="B335" s="32" t="s">
        <v>585</v>
      </c>
      <c r="C335" s="162">
        <v>1</v>
      </c>
      <c r="D335" s="32" t="s">
        <v>626</v>
      </c>
      <c r="E335" s="166" t="s">
        <v>625</v>
      </c>
      <c r="G335" s="41"/>
      <c r="H335" s="42"/>
      <c r="J335" s="33" t="s">
        <v>7</v>
      </c>
      <c r="K335" s="33" t="str">
        <f t="shared" si="47"/>
        <v>1X1</v>
      </c>
      <c r="L335" s="33" t="str">
        <f>IFERROR(VLOOKUP($K335,Mapping!F:H,2,0),"")</f>
        <v/>
      </c>
      <c r="M335" s="33" t="str">
        <f>IFERROR(VLOOKUP($K335,Mapping!$F:$H,3,0),"")</f>
        <v/>
      </c>
      <c r="N335" s="33" t="str">
        <f t="shared" si="48"/>
        <v>1</v>
      </c>
    </row>
    <row r="336" spans="1:14" s="86" customFormat="1" ht="31.5" outlineLevel="1" x14ac:dyDescent="0.55000000000000004">
      <c r="A336" s="33">
        <v>6</v>
      </c>
      <c r="B336" s="32" t="s">
        <v>627</v>
      </c>
      <c r="C336" s="83">
        <v>3</v>
      </c>
      <c r="D336" s="34" t="s">
        <v>2</v>
      </c>
      <c r="E336" s="32"/>
      <c r="G336" s="41"/>
      <c r="H336" s="42"/>
      <c r="J336" s="33" t="s">
        <v>7</v>
      </c>
      <c r="K336" s="33" t="str">
        <f t="shared" si="47"/>
        <v>3X1</v>
      </c>
      <c r="L336" s="33" t="str">
        <f>IFERROR(VLOOKUP($K336,Mapping!F:H,2,0),"")</f>
        <v/>
      </c>
      <c r="M336" s="33" t="str">
        <f>IFERROR(VLOOKUP($K336,Mapping!$F:$H,3,0),"")</f>
        <v/>
      </c>
      <c r="N336" s="33" t="str">
        <f t="shared" si="48"/>
        <v>3</v>
      </c>
    </row>
    <row r="337" spans="1:14" s="86" customFormat="1" ht="31.5" outlineLevel="1" x14ac:dyDescent="0.55000000000000004">
      <c r="A337" s="33">
        <v>7</v>
      </c>
      <c r="B337" s="32" t="s">
        <v>628</v>
      </c>
      <c r="C337" s="83">
        <v>3</v>
      </c>
      <c r="D337" s="34" t="s">
        <v>2</v>
      </c>
      <c r="E337" s="32"/>
      <c r="G337" s="41"/>
      <c r="H337" s="42"/>
      <c r="J337" s="33" t="s">
        <v>7</v>
      </c>
      <c r="K337" s="33" t="str">
        <f t="shared" si="47"/>
        <v>3X1</v>
      </c>
      <c r="L337" s="33" t="str">
        <f>IFERROR(VLOOKUP($K337,Mapping!F:H,2,0),"")</f>
        <v/>
      </c>
      <c r="M337" s="33" t="str">
        <f>IFERROR(VLOOKUP($K337,Mapping!$F:$H,3,0),"")</f>
        <v/>
      </c>
      <c r="N337" s="33" t="str">
        <f t="shared" si="48"/>
        <v>3</v>
      </c>
    </row>
    <row r="338" spans="1:14" s="86" customFormat="1" ht="31.5" outlineLevel="1" x14ac:dyDescent="0.55000000000000004">
      <c r="A338" s="33">
        <v>8</v>
      </c>
      <c r="B338" s="32" t="s">
        <v>586</v>
      </c>
      <c r="C338" s="83">
        <v>1</v>
      </c>
      <c r="D338" s="168" t="s">
        <v>609</v>
      </c>
      <c r="E338" s="168"/>
      <c r="G338" s="41"/>
      <c r="H338" s="42"/>
      <c r="J338" s="33" t="s">
        <v>7</v>
      </c>
      <c r="K338" s="33" t="str">
        <f t="shared" si="47"/>
        <v>1X1</v>
      </c>
      <c r="L338" s="33" t="str">
        <f>IFERROR(VLOOKUP($K338,Mapping!F:H,2,0),"")</f>
        <v/>
      </c>
      <c r="M338" s="33" t="str">
        <f>IFERROR(VLOOKUP($K338,Mapping!$F:$H,3,0),"")</f>
        <v/>
      </c>
      <c r="N338" s="33" t="str">
        <f t="shared" si="48"/>
        <v>1</v>
      </c>
    </row>
    <row r="339" spans="1:14" s="86" customFormat="1" ht="31.5" outlineLevel="1" x14ac:dyDescent="0.55000000000000004">
      <c r="A339" s="33">
        <v>9</v>
      </c>
      <c r="B339" s="32" t="s">
        <v>587</v>
      </c>
      <c r="C339" s="83">
        <v>1</v>
      </c>
      <c r="D339" s="168" t="s">
        <v>610</v>
      </c>
      <c r="E339" s="168"/>
      <c r="G339" s="41"/>
      <c r="H339" s="42"/>
      <c r="J339" s="33" t="s">
        <v>7</v>
      </c>
      <c r="K339" s="33" t="str">
        <f t="shared" si="47"/>
        <v>1X1</v>
      </c>
      <c r="L339" s="33" t="str">
        <f>IFERROR(VLOOKUP($K339,Mapping!F:H,2,0),"")</f>
        <v/>
      </c>
      <c r="M339" s="33" t="str">
        <f>IFERROR(VLOOKUP($K339,Mapping!$F:$H,3,0),"")</f>
        <v/>
      </c>
      <c r="N339" s="33" t="str">
        <f t="shared" si="48"/>
        <v>1</v>
      </c>
    </row>
    <row r="340" spans="1:14" s="86" customFormat="1" ht="31.5" outlineLevel="1" x14ac:dyDescent="0.55000000000000004">
      <c r="A340" s="33">
        <v>10</v>
      </c>
      <c r="B340" s="32" t="s">
        <v>588</v>
      </c>
      <c r="C340" s="83">
        <v>1</v>
      </c>
      <c r="D340" s="165" t="s">
        <v>611</v>
      </c>
      <c r="E340" s="165"/>
      <c r="G340" s="41"/>
      <c r="H340" s="42"/>
      <c r="J340" s="33" t="s">
        <v>7</v>
      </c>
      <c r="K340" s="33" t="str">
        <f t="shared" si="47"/>
        <v>1X1</v>
      </c>
      <c r="L340" s="33" t="str">
        <f>IFERROR(VLOOKUP($K340,Mapping!F:H,2,0),"")</f>
        <v/>
      </c>
      <c r="M340" s="33" t="str">
        <f>IFERROR(VLOOKUP($K340,Mapping!$F:$H,3,0),"")</f>
        <v/>
      </c>
      <c r="N340" s="33" t="str">
        <f t="shared" si="48"/>
        <v>1</v>
      </c>
    </row>
    <row r="341" spans="1:14" s="86" customFormat="1" ht="63" outlineLevel="1" x14ac:dyDescent="0.55000000000000004">
      <c r="A341" s="33">
        <v>11</v>
      </c>
      <c r="B341" s="32" t="s">
        <v>589</v>
      </c>
      <c r="C341" s="83">
        <v>1</v>
      </c>
      <c r="D341" s="168" t="s">
        <v>612</v>
      </c>
      <c r="E341" s="168"/>
      <c r="G341" s="41"/>
      <c r="H341" s="42"/>
      <c r="J341" s="33" t="s">
        <v>7</v>
      </c>
      <c r="K341" s="33" t="str">
        <f t="shared" si="47"/>
        <v>1X1</v>
      </c>
      <c r="L341" s="33" t="str">
        <f>IFERROR(VLOOKUP($K341,Mapping!F:H,2,0),"")</f>
        <v/>
      </c>
      <c r="M341" s="33" t="str">
        <f>IFERROR(VLOOKUP($K341,Mapping!$F:$H,3,0),"")</f>
        <v/>
      </c>
      <c r="N341" s="33" t="str">
        <f t="shared" si="48"/>
        <v>1</v>
      </c>
    </row>
    <row r="342" spans="1:14" s="86" customFormat="1" ht="31.5" outlineLevel="1" x14ac:dyDescent="0.55000000000000004">
      <c r="A342" s="33">
        <v>12</v>
      </c>
      <c r="B342" s="32" t="s">
        <v>590</v>
      </c>
      <c r="C342" s="83">
        <v>1</v>
      </c>
      <c r="D342" s="168" t="s">
        <v>613</v>
      </c>
      <c r="E342" s="168"/>
      <c r="G342" s="41"/>
      <c r="H342" s="42"/>
      <c r="J342" s="33" t="s">
        <v>7</v>
      </c>
      <c r="K342" s="33" t="str">
        <f t="shared" si="47"/>
        <v>1X1</v>
      </c>
      <c r="L342" s="33" t="str">
        <f>IFERROR(VLOOKUP($K342,Mapping!F:H,2,0),"")</f>
        <v/>
      </c>
      <c r="M342" s="33" t="str">
        <f>IFERROR(VLOOKUP($K342,Mapping!$F:$H,3,0),"")</f>
        <v/>
      </c>
      <c r="N342" s="33" t="str">
        <f t="shared" si="48"/>
        <v>1</v>
      </c>
    </row>
    <row r="343" spans="1:14" s="86" customFormat="1" ht="47.25" outlineLevel="1" x14ac:dyDescent="0.55000000000000004">
      <c r="A343" s="33">
        <v>13</v>
      </c>
      <c r="B343" s="32" t="s">
        <v>591</v>
      </c>
      <c r="C343" s="83">
        <v>1</v>
      </c>
      <c r="D343" s="168" t="s">
        <v>613</v>
      </c>
      <c r="E343" s="168"/>
      <c r="G343" s="41"/>
      <c r="H343" s="42"/>
      <c r="J343" s="33" t="s">
        <v>7</v>
      </c>
      <c r="K343" s="33" t="str">
        <f t="shared" si="47"/>
        <v>1X1</v>
      </c>
      <c r="L343" s="33" t="str">
        <f>IFERROR(VLOOKUP($K343,Mapping!F:H,2,0),"")</f>
        <v/>
      </c>
      <c r="M343" s="33" t="str">
        <f>IFERROR(VLOOKUP($K343,Mapping!$F:$H,3,0),"")</f>
        <v/>
      </c>
      <c r="N343" s="33" t="str">
        <f t="shared" si="48"/>
        <v>1</v>
      </c>
    </row>
    <row r="344" spans="1:14" s="86" customFormat="1" ht="47.25" outlineLevel="1" x14ac:dyDescent="0.55000000000000004">
      <c r="A344" s="33">
        <v>14</v>
      </c>
      <c r="B344" s="32" t="s">
        <v>592</v>
      </c>
      <c r="C344" s="83">
        <v>1</v>
      </c>
      <c r="D344" s="168" t="s">
        <v>614</v>
      </c>
      <c r="E344" s="168"/>
      <c r="G344" s="41"/>
      <c r="H344" s="42"/>
      <c r="J344" s="33" t="s">
        <v>7</v>
      </c>
      <c r="K344" s="33" t="str">
        <f t="shared" si="47"/>
        <v>1X1</v>
      </c>
      <c r="L344" s="33" t="str">
        <f>IFERROR(VLOOKUP($K344,Mapping!F:H,2,0),"")</f>
        <v/>
      </c>
      <c r="M344" s="33" t="str">
        <f>IFERROR(VLOOKUP($K344,Mapping!$F:$H,3,0),"")</f>
        <v/>
      </c>
      <c r="N344" s="33" t="str">
        <f t="shared" si="48"/>
        <v>1</v>
      </c>
    </row>
    <row r="345" spans="1:14" s="86" customFormat="1" ht="31.5" outlineLevel="1" x14ac:dyDescent="0.55000000000000004">
      <c r="A345" s="33">
        <v>15</v>
      </c>
      <c r="B345" s="32" t="s">
        <v>593</v>
      </c>
      <c r="C345" s="83">
        <v>1</v>
      </c>
      <c r="D345" s="168" t="s">
        <v>614</v>
      </c>
      <c r="E345" s="168"/>
      <c r="G345" s="41"/>
      <c r="H345" s="42"/>
      <c r="J345" s="33" t="s">
        <v>7</v>
      </c>
      <c r="K345" s="33" t="str">
        <f t="shared" si="47"/>
        <v>1X1</v>
      </c>
      <c r="L345" s="33" t="str">
        <f>IFERROR(VLOOKUP($K345,Mapping!F:H,2,0),"")</f>
        <v/>
      </c>
      <c r="M345" s="33" t="str">
        <f>IFERROR(VLOOKUP($K345,Mapping!$F:$H,3,0),"")</f>
        <v/>
      </c>
      <c r="N345" s="33" t="str">
        <f t="shared" si="48"/>
        <v>1</v>
      </c>
    </row>
    <row r="346" spans="1:14" s="86" customFormat="1" ht="34.5" customHeight="1" outlineLevel="1" x14ac:dyDescent="0.55000000000000004">
      <c r="A346" s="33">
        <v>16</v>
      </c>
      <c r="B346" s="160" t="s">
        <v>594</v>
      </c>
      <c r="C346" s="162">
        <v>1</v>
      </c>
      <c r="D346" s="170" t="s">
        <v>615</v>
      </c>
      <c r="E346" s="170"/>
      <c r="G346" s="41"/>
      <c r="H346" s="42"/>
      <c r="J346" s="33" t="s">
        <v>7</v>
      </c>
      <c r="K346" s="33" t="str">
        <f t="shared" si="47"/>
        <v>1X1</v>
      </c>
      <c r="L346" s="33" t="str">
        <f>IFERROR(VLOOKUP($K346,Mapping!F:H,2,0),"")</f>
        <v/>
      </c>
      <c r="M346" s="33" t="str">
        <f>IFERROR(VLOOKUP($K346,Mapping!$F:$H,3,0),"")</f>
        <v/>
      </c>
      <c r="N346" s="33" t="str">
        <f t="shared" si="48"/>
        <v>1</v>
      </c>
    </row>
    <row r="347" spans="1:14" s="86" customFormat="1" ht="31.5" outlineLevel="1" x14ac:dyDescent="0.55000000000000004">
      <c r="A347" s="33">
        <v>17</v>
      </c>
      <c r="B347" s="32" t="s">
        <v>595</v>
      </c>
      <c r="C347" s="83">
        <v>3</v>
      </c>
      <c r="D347" s="34" t="s">
        <v>2</v>
      </c>
      <c r="E347" s="34"/>
      <c r="G347" s="41"/>
      <c r="H347" s="42"/>
      <c r="J347" s="33" t="s">
        <v>7</v>
      </c>
      <c r="K347" s="33" t="str">
        <f t="shared" si="47"/>
        <v>3X1</v>
      </c>
      <c r="L347" s="33" t="str">
        <f>IFERROR(VLOOKUP($K347,Mapping!F:H,2,0),"")</f>
        <v/>
      </c>
      <c r="M347" s="33" t="str">
        <f>IFERROR(VLOOKUP($K347,Mapping!$F:$H,3,0),"")</f>
        <v/>
      </c>
      <c r="N347" s="33" t="str">
        <f t="shared" si="48"/>
        <v>3</v>
      </c>
    </row>
    <row r="348" spans="1:14" s="86" customFormat="1" ht="31.5" outlineLevel="1" x14ac:dyDescent="0.55000000000000004">
      <c r="A348" s="33">
        <v>18</v>
      </c>
      <c r="B348" s="32" t="s">
        <v>596</v>
      </c>
      <c r="C348" s="83">
        <v>1</v>
      </c>
      <c r="D348" s="168" t="s">
        <v>616</v>
      </c>
      <c r="E348" s="168"/>
      <c r="G348" s="41"/>
      <c r="H348" s="42"/>
      <c r="J348" s="33" t="s">
        <v>7</v>
      </c>
      <c r="K348" s="33" t="str">
        <f t="shared" si="47"/>
        <v>1X1</v>
      </c>
      <c r="L348" s="33" t="str">
        <f>IFERROR(VLOOKUP($K348,Mapping!F:H,2,0),"")</f>
        <v/>
      </c>
      <c r="M348" s="33" t="str">
        <f>IFERROR(VLOOKUP($K348,Mapping!$F:$H,3,0),"")</f>
        <v/>
      </c>
      <c r="N348" s="33" t="str">
        <f t="shared" si="48"/>
        <v>1</v>
      </c>
    </row>
    <row r="349" spans="1:14" s="86" customFormat="1" ht="47.25" outlineLevel="1" x14ac:dyDescent="0.55000000000000004">
      <c r="A349" s="33">
        <v>19</v>
      </c>
      <c r="B349" s="32" t="s">
        <v>597</v>
      </c>
      <c r="C349" s="83">
        <v>1</v>
      </c>
      <c r="D349" s="168" t="s">
        <v>617</v>
      </c>
      <c r="E349" s="168"/>
      <c r="G349" s="41"/>
      <c r="H349" s="42"/>
      <c r="J349" s="33" t="s">
        <v>7</v>
      </c>
      <c r="K349" s="33" t="str">
        <f t="shared" si="47"/>
        <v>1X1</v>
      </c>
      <c r="L349" s="33" t="str">
        <f>IFERROR(VLOOKUP($K349,Mapping!F:H,2,0),"")</f>
        <v/>
      </c>
      <c r="M349" s="33" t="str">
        <f>IFERROR(VLOOKUP($K349,Mapping!$F:$H,3,0),"")</f>
        <v/>
      </c>
      <c r="N349" s="33" t="str">
        <f t="shared" si="48"/>
        <v>1</v>
      </c>
    </row>
    <row r="350" spans="1:14" s="86" customFormat="1" ht="31.5" outlineLevel="1" x14ac:dyDescent="0.55000000000000004">
      <c r="A350" s="33">
        <v>20</v>
      </c>
      <c r="B350" s="32" t="s">
        <v>598</v>
      </c>
      <c r="C350" s="83">
        <v>1</v>
      </c>
      <c r="D350" s="168" t="s">
        <v>618</v>
      </c>
      <c r="E350" s="168"/>
      <c r="G350" s="41"/>
      <c r="H350" s="42"/>
      <c r="J350" s="33" t="s">
        <v>7</v>
      </c>
      <c r="K350" s="33" t="str">
        <f t="shared" si="47"/>
        <v>1X1</v>
      </c>
      <c r="L350" s="33" t="str">
        <f>IFERROR(VLOOKUP($K350,Mapping!F:H,2,0),"")</f>
        <v/>
      </c>
      <c r="M350" s="33" t="str">
        <f>IFERROR(VLOOKUP($K350,Mapping!$F:$H,3,0),"")</f>
        <v/>
      </c>
      <c r="N350" s="33" t="str">
        <f t="shared" si="48"/>
        <v>1</v>
      </c>
    </row>
    <row r="351" spans="1:14" s="86" customFormat="1" ht="31.5" outlineLevel="1" x14ac:dyDescent="0.55000000000000004">
      <c r="A351" s="33">
        <v>21</v>
      </c>
      <c r="B351" s="32" t="s">
        <v>599</v>
      </c>
      <c r="C351" s="83">
        <v>1</v>
      </c>
      <c r="D351" s="168" t="s">
        <v>619</v>
      </c>
      <c r="E351" s="168"/>
      <c r="G351" s="41"/>
      <c r="H351" s="42"/>
      <c r="J351" s="33" t="s">
        <v>7</v>
      </c>
      <c r="K351" s="33" t="str">
        <f t="shared" si="47"/>
        <v>1X1</v>
      </c>
      <c r="L351" s="33" t="str">
        <f>IFERROR(VLOOKUP($K351,Mapping!F:H,2,0),"")</f>
        <v/>
      </c>
      <c r="M351" s="33" t="str">
        <f>IFERROR(VLOOKUP($K351,Mapping!$F:$H,3,0),"")</f>
        <v/>
      </c>
      <c r="N351" s="33" t="str">
        <f t="shared" si="48"/>
        <v>1</v>
      </c>
    </row>
    <row r="352" spans="1:14" s="86" customFormat="1" ht="31.5" outlineLevel="1" x14ac:dyDescent="0.55000000000000004">
      <c r="A352" s="33">
        <v>22</v>
      </c>
      <c r="B352" s="32" t="s">
        <v>629</v>
      </c>
      <c r="C352" s="83">
        <v>1</v>
      </c>
      <c r="D352" s="168" t="s">
        <v>620</v>
      </c>
      <c r="E352" s="168"/>
      <c r="G352" s="41"/>
      <c r="H352" s="42"/>
      <c r="J352" s="33" t="s">
        <v>7</v>
      </c>
      <c r="K352" s="33" t="str">
        <f t="shared" si="47"/>
        <v>1X1</v>
      </c>
      <c r="L352" s="33" t="str">
        <f>IFERROR(VLOOKUP($K352,Mapping!F:H,2,0),"")</f>
        <v/>
      </c>
      <c r="M352" s="33" t="str">
        <f>IFERROR(VLOOKUP($K352,Mapping!$F:$H,3,0),"")</f>
        <v/>
      </c>
      <c r="N352" s="33" t="str">
        <f t="shared" si="48"/>
        <v>1</v>
      </c>
    </row>
    <row r="353" spans="1:14" s="86" customFormat="1" outlineLevel="1" x14ac:dyDescent="0.55000000000000004">
      <c r="A353" s="33">
        <v>23</v>
      </c>
      <c r="B353" s="32" t="s">
        <v>600</v>
      </c>
      <c r="C353" s="83">
        <v>1</v>
      </c>
      <c r="D353" s="168" t="s">
        <v>621</v>
      </c>
      <c r="E353" s="168"/>
      <c r="G353" s="41"/>
      <c r="H353" s="42"/>
      <c r="J353" s="33" t="s">
        <v>7</v>
      </c>
      <c r="K353" s="33" t="str">
        <f t="shared" si="47"/>
        <v>1X1</v>
      </c>
      <c r="L353" s="33" t="str">
        <f>IFERROR(VLOOKUP($K353,Mapping!F:H,2,0),"")</f>
        <v/>
      </c>
      <c r="M353" s="33" t="str">
        <f>IFERROR(VLOOKUP($K353,Mapping!$F:$H,3,0),"")</f>
        <v/>
      </c>
      <c r="N353" s="33" t="str">
        <f t="shared" si="48"/>
        <v>1</v>
      </c>
    </row>
    <row r="354" spans="1:14" s="86" customFormat="1" ht="31.5" outlineLevel="1" x14ac:dyDescent="0.55000000000000004">
      <c r="A354" s="33">
        <v>24</v>
      </c>
      <c r="B354" s="32" t="s">
        <v>601</v>
      </c>
      <c r="C354" s="83">
        <v>3</v>
      </c>
      <c r="D354" s="34" t="s">
        <v>2</v>
      </c>
      <c r="E354" s="34"/>
      <c r="G354" s="41"/>
      <c r="H354" s="42"/>
      <c r="J354" s="33" t="s">
        <v>7</v>
      </c>
      <c r="K354" s="33" t="str">
        <f t="shared" si="47"/>
        <v>3X1</v>
      </c>
      <c r="L354" s="33" t="str">
        <f>IFERROR(VLOOKUP($K354,Mapping!F:H,2,0),"")</f>
        <v/>
      </c>
      <c r="M354" s="33" t="str">
        <f>IFERROR(VLOOKUP($K354,Mapping!$F:$H,3,0),"")</f>
        <v/>
      </c>
      <c r="N354" s="33" t="str">
        <f t="shared" si="48"/>
        <v>3</v>
      </c>
    </row>
    <row r="355" spans="1:14" s="86" customFormat="1" outlineLevel="1" x14ac:dyDescent="0.55000000000000004">
      <c r="A355" s="33">
        <v>25</v>
      </c>
      <c r="B355" s="32" t="s">
        <v>602</v>
      </c>
      <c r="C355" s="83">
        <v>3</v>
      </c>
      <c r="D355" s="34" t="s">
        <v>2</v>
      </c>
      <c r="E355" s="32"/>
      <c r="G355" s="41"/>
      <c r="H355" s="42"/>
      <c r="J355" s="33" t="s">
        <v>7</v>
      </c>
      <c r="K355" s="33" t="str">
        <f t="shared" si="47"/>
        <v>3X1</v>
      </c>
      <c r="L355" s="33" t="str">
        <f>IFERROR(VLOOKUP($K355,Mapping!F:H,2,0),"")</f>
        <v/>
      </c>
      <c r="M355" s="33" t="str">
        <f>IFERROR(VLOOKUP($K355,Mapping!$F:$H,3,0),"")</f>
        <v/>
      </c>
      <c r="N355" s="33" t="str">
        <f t="shared" si="48"/>
        <v>3</v>
      </c>
    </row>
    <row r="356" spans="1:14" s="86" customFormat="1" outlineLevel="1" x14ac:dyDescent="0.55000000000000004">
      <c r="A356" s="33">
        <v>26</v>
      </c>
      <c r="B356" s="32" t="s">
        <v>603</v>
      </c>
      <c r="C356" s="83">
        <v>3</v>
      </c>
      <c r="D356" s="34" t="s">
        <v>2</v>
      </c>
      <c r="E356" s="34"/>
      <c r="G356" s="41"/>
      <c r="H356" s="42"/>
      <c r="J356" s="33" t="s">
        <v>7</v>
      </c>
      <c r="K356" s="33" t="str">
        <f t="shared" si="47"/>
        <v>3X1</v>
      </c>
      <c r="L356" s="33" t="str">
        <f>IFERROR(VLOOKUP($K356,Mapping!F:H,2,0),"")</f>
        <v/>
      </c>
      <c r="M356" s="33" t="str">
        <f>IFERROR(VLOOKUP($K356,Mapping!$F:$H,3,0),"")</f>
        <v/>
      </c>
      <c r="N356" s="33" t="str">
        <f t="shared" si="48"/>
        <v>3</v>
      </c>
    </row>
    <row r="357" spans="1:14" s="86" customFormat="1" ht="31.5" outlineLevel="1" x14ac:dyDescent="0.55000000000000004">
      <c r="A357" s="33">
        <v>27</v>
      </c>
      <c r="B357" s="32" t="s">
        <v>604</v>
      </c>
      <c r="C357" s="83">
        <v>3</v>
      </c>
      <c r="D357" s="34" t="s">
        <v>2</v>
      </c>
      <c r="E357" s="34"/>
      <c r="G357" s="41"/>
      <c r="H357" s="42"/>
      <c r="J357" s="33" t="s">
        <v>7</v>
      </c>
      <c r="K357" s="33" t="str">
        <f t="shared" si="47"/>
        <v>3X1</v>
      </c>
      <c r="L357" s="33" t="str">
        <f>IFERROR(VLOOKUP($K357,Mapping!F:H,2,0),"")</f>
        <v/>
      </c>
      <c r="M357" s="33" t="str">
        <f>IFERROR(VLOOKUP($K357,Mapping!$F:$H,3,0),"")</f>
        <v/>
      </c>
      <c r="N357" s="33" t="str">
        <f t="shared" si="48"/>
        <v>3</v>
      </c>
    </row>
    <row r="358" spans="1:14" s="86" customFormat="1" ht="31.5" outlineLevel="1" x14ac:dyDescent="0.55000000000000004">
      <c r="A358" s="33">
        <v>28</v>
      </c>
      <c r="B358" s="32" t="s">
        <v>605</v>
      </c>
      <c r="C358" s="83">
        <v>1</v>
      </c>
      <c r="D358" s="168" t="s">
        <v>622</v>
      </c>
      <c r="E358" s="168"/>
      <c r="G358" s="41"/>
      <c r="H358" s="42"/>
      <c r="J358" s="33" t="s">
        <v>7</v>
      </c>
      <c r="K358" s="33" t="str">
        <f t="shared" si="47"/>
        <v>1X1</v>
      </c>
      <c r="L358" s="33" t="str">
        <f>IFERROR(VLOOKUP($K358,Mapping!F:H,2,0),"")</f>
        <v/>
      </c>
      <c r="M358" s="33" t="str">
        <f>IFERROR(VLOOKUP($K358,Mapping!$F:$H,3,0),"")</f>
        <v/>
      </c>
      <c r="N358" s="33" t="str">
        <f t="shared" si="48"/>
        <v>1</v>
      </c>
    </row>
    <row r="359" spans="1:14" s="85" customFormat="1" ht="17.25" x14ac:dyDescent="0.6">
      <c r="A359" s="23" t="s">
        <v>52</v>
      </c>
      <c r="B359" s="73" t="s">
        <v>630</v>
      </c>
      <c r="C359" s="79" t="s">
        <v>70</v>
      </c>
      <c r="D359" s="74"/>
      <c r="E359" s="80"/>
      <c r="G359" s="81">
        <f>SUBTOTAL(3,G360:G372)/SUBTOTAL(3,C360:C372)</f>
        <v>0</v>
      </c>
      <c r="H359" s="73"/>
      <c r="J359" s="75"/>
      <c r="K359" s="75"/>
      <c r="L359" s="75">
        <f>SUBTOTAL(9,L360:L372)</f>
        <v>0</v>
      </c>
      <c r="M359" s="75">
        <f>SUBTOTAL(9,M360:M372)</f>
        <v>0</v>
      </c>
      <c r="N359" s="75"/>
    </row>
    <row r="360" spans="1:14" s="86" customFormat="1" ht="36" customHeight="1" outlineLevel="1" x14ac:dyDescent="0.55000000000000004">
      <c r="A360" s="167">
        <v>1</v>
      </c>
      <c r="B360" s="163" t="s">
        <v>642</v>
      </c>
      <c r="C360" s="158">
        <v>1</v>
      </c>
      <c r="D360" s="175" t="s">
        <v>643</v>
      </c>
      <c r="E360" s="175"/>
      <c r="G360" s="39"/>
      <c r="H360" s="40"/>
      <c r="J360" s="29" t="s">
        <v>7</v>
      </c>
      <c r="K360" s="29" t="str">
        <f t="shared" ref="K360:K372" si="49">C360&amp;J360&amp;G360</f>
        <v>1X1</v>
      </c>
      <c r="L360" s="29" t="str">
        <f>IFERROR(VLOOKUP($K360,Mapping!F:H,2,0),"")</f>
        <v/>
      </c>
      <c r="M360" s="29" t="str">
        <f>IFERROR(VLOOKUP($K360,Mapping!$F:$H,3,0),"")</f>
        <v/>
      </c>
      <c r="N360" s="29" t="str">
        <f t="shared" ref="N360:N372" si="50">C360&amp;G360</f>
        <v>1</v>
      </c>
    </row>
    <row r="361" spans="1:14" s="86" customFormat="1" ht="47.25" outlineLevel="1" x14ac:dyDescent="0.55000000000000004">
      <c r="A361" s="167">
        <v>2</v>
      </c>
      <c r="B361" s="160" t="s">
        <v>646</v>
      </c>
      <c r="C361" s="162">
        <v>1</v>
      </c>
      <c r="D361" s="32" t="s">
        <v>644</v>
      </c>
      <c r="E361" s="32" t="s">
        <v>535</v>
      </c>
      <c r="G361" s="41"/>
      <c r="H361" s="42"/>
      <c r="J361" s="33" t="s">
        <v>7</v>
      </c>
      <c r="K361" s="33" t="str">
        <f t="shared" si="49"/>
        <v>1X1</v>
      </c>
      <c r="L361" s="33" t="str">
        <f>IFERROR(VLOOKUP($K361,Mapping!F:H,2,0),"")</f>
        <v/>
      </c>
      <c r="M361" s="33" t="str">
        <f>IFERROR(VLOOKUP($K361,Mapping!$F:$H,3,0),"")</f>
        <v/>
      </c>
      <c r="N361" s="33" t="str">
        <f t="shared" si="50"/>
        <v>1</v>
      </c>
    </row>
    <row r="362" spans="1:14" s="86" customFormat="1" ht="64.5" customHeight="1" outlineLevel="1" x14ac:dyDescent="0.55000000000000004">
      <c r="A362" s="167">
        <v>3</v>
      </c>
      <c r="B362" s="160" t="s">
        <v>648</v>
      </c>
      <c r="C362" s="162">
        <v>1</v>
      </c>
      <c r="D362" s="160" t="s">
        <v>644</v>
      </c>
      <c r="E362" s="160" t="s">
        <v>649</v>
      </c>
      <c r="G362" s="41"/>
      <c r="H362" s="42"/>
      <c r="J362" s="33" t="s">
        <v>7</v>
      </c>
      <c r="K362" s="33" t="str">
        <f t="shared" si="49"/>
        <v>1X1</v>
      </c>
      <c r="L362" s="33" t="str">
        <f>IFERROR(VLOOKUP($K362,Mapping!F:H,2,0),"")</f>
        <v/>
      </c>
      <c r="M362" s="33" t="str">
        <f>IFERROR(VLOOKUP($K362,Mapping!$F:$H,3,0),"")</f>
        <v/>
      </c>
      <c r="N362" s="33" t="str">
        <f t="shared" si="50"/>
        <v>1</v>
      </c>
    </row>
    <row r="363" spans="1:14" s="86" customFormat="1" ht="69" customHeight="1" outlineLevel="1" x14ac:dyDescent="0.55000000000000004">
      <c r="A363" s="167">
        <v>4</v>
      </c>
      <c r="B363" s="160" t="s">
        <v>647</v>
      </c>
      <c r="C363" s="162">
        <v>1</v>
      </c>
      <c r="D363" s="160" t="s">
        <v>484</v>
      </c>
      <c r="E363" s="160" t="s">
        <v>645</v>
      </c>
      <c r="G363" s="41"/>
      <c r="H363" s="42"/>
      <c r="J363" s="33" t="s">
        <v>7</v>
      </c>
      <c r="K363" s="33" t="str">
        <f t="shared" si="49"/>
        <v>1X1</v>
      </c>
      <c r="L363" s="33" t="str">
        <f>IFERROR(VLOOKUP($K363,Mapping!F:H,2,0),"")</f>
        <v/>
      </c>
      <c r="M363" s="33" t="str">
        <f>IFERROR(VLOOKUP($K363,Mapping!$F:$H,3,0),"")</f>
        <v/>
      </c>
      <c r="N363" s="33" t="str">
        <f t="shared" si="50"/>
        <v>1</v>
      </c>
    </row>
    <row r="364" spans="1:14" s="86" customFormat="1" ht="39" customHeight="1" outlineLevel="1" x14ac:dyDescent="0.55000000000000004">
      <c r="A364" s="167">
        <v>5</v>
      </c>
      <c r="B364" s="32" t="s">
        <v>631</v>
      </c>
      <c r="C364" s="83">
        <v>1</v>
      </c>
      <c r="D364" s="168" t="s">
        <v>639</v>
      </c>
      <c r="E364" s="168"/>
      <c r="G364" s="41"/>
      <c r="H364" s="42"/>
      <c r="J364" s="33" t="s">
        <v>7</v>
      </c>
      <c r="K364" s="33" t="str">
        <f t="shared" si="49"/>
        <v>1X1</v>
      </c>
      <c r="L364" s="33" t="str">
        <f>IFERROR(VLOOKUP($K364,Mapping!F:H,2,0),"")</f>
        <v/>
      </c>
      <c r="M364" s="33" t="str">
        <f>IFERROR(VLOOKUP($K364,Mapping!$F:$H,3,0),"")</f>
        <v/>
      </c>
      <c r="N364" s="33" t="str">
        <f t="shared" si="50"/>
        <v>1</v>
      </c>
    </row>
    <row r="365" spans="1:14" s="86" customFormat="1" ht="24" customHeight="1" outlineLevel="1" x14ac:dyDescent="0.55000000000000004">
      <c r="A365" s="167">
        <v>6</v>
      </c>
      <c r="B365" s="32" t="s">
        <v>632</v>
      </c>
      <c r="C365" s="83">
        <v>1</v>
      </c>
      <c r="D365" s="168" t="s">
        <v>639</v>
      </c>
      <c r="E365" s="168"/>
      <c r="G365" s="41"/>
      <c r="H365" s="42"/>
      <c r="J365" s="33" t="s">
        <v>7</v>
      </c>
      <c r="K365" s="33" t="str">
        <f t="shared" si="49"/>
        <v>1X1</v>
      </c>
      <c r="L365" s="33" t="str">
        <f>IFERROR(VLOOKUP($K365,Mapping!F:H,2,0),"")</f>
        <v/>
      </c>
      <c r="M365" s="33" t="str">
        <f>IFERROR(VLOOKUP($K365,Mapping!$F:$H,3,0),"")</f>
        <v/>
      </c>
      <c r="N365" s="33" t="str">
        <f t="shared" si="50"/>
        <v>1</v>
      </c>
    </row>
    <row r="366" spans="1:14" s="86" customFormat="1" ht="23.25" customHeight="1" outlineLevel="1" x14ac:dyDescent="0.55000000000000004">
      <c r="A366" s="167">
        <v>7</v>
      </c>
      <c r="B366" s="32" t="s">
        <v>652</v>
      </c>
      <c r="C366" s="83">
        <v>1</v>
      </c>
      <c r="D366" s="34" t="s">
        <v>483</v>
      </c>
      <c r="E366" s="32" t="s">
        <v>653</v>
      </c>
      <c r="G366" s="41"/>
      <c r="H366" s="42"/>
      <c r="J366" s="33" t="s">
        <v>7</v>
      </c>
      <c r="K366" s="33" t="str">
        <f t="shared" si="49"/>
        <v>1X1</v>
      </c>
      <c r="L366" s="33" t="str">
        <f>IFERROR(VLOOKUP($K366,Mapping!F:H,2,0),"")</f>
        <v/>
      </c>
      <c r="M366" s="33" t="str">
        <f>IFERROR(VLOOKUP($K366,Mapping!$F:$H,3,0),"")</f>
        <v/>
      </c>
      <c r="N366" s="33" t="str">
        <f t="shared" si="50"/>
        <v>1</v>
      </c>
    </row>
    <row r="367" spans="1:14" s="86" customFormat="1" ht="31.5" outlineLevel="1" x14ac:dyDescent="0.55000000000000004">
      <c r="A367" s="167">
        <v>8</v>
      </c>
      <c r="B367" s="32" t="s">
        <v>633</v>
      </c>
      <c r="C367" s="83">
        <v>1</v>
      </c>
      <c r="D367" s="168" t="s">
        <v>640</v>
      </c>
      <c r="E367" s="168"/>
      <c r="G367" s="41"/>
      <c r="H367" s="42"/>
      <c r="J367" s="33" t="s">
        <v>7</v>
      </c>
      <c r="K367" s="33" t="str">
        <f t="shared" si="49"/>
        <v>1X1</v>
      </c>
      <c r="L367" s="33" t="str">
        <f>IFERROR(VLOOKUP($K367,Mapping!F:H,2,0),"")</f>
        <v/>
      </c>
      <c r="M367" s="33" t="str">
        <f>IFERROR(VLOOKUP($K367,Mapping!$F:$H,3,0),"")</f>
        <v/>
      </c>
      <c r="N367" s="33" t="str">
        <f t="shared" si="50"/>
        <v>1</v>
      </c>
    </row>
    <row r="368" spans="1:14" s="86" customFormat="1" ht="35.25" customHeight="1" outlineLevel="1" x14ac:dyDescent="0.55000000000000004">
      <c r="A368" s="167">
        <v>9</v>
      </c>
      <c r="B368" s="160" t="s">
        <v>634</v>
      </c>
      <c r="C368" s="83">
        <v>1</v>
      </c>
      <c r="D368" s="170" t="s">
        <v>291</v>
      </c>
      <c r="E368" s="170"/>
      <c r="G368" s="41"/>
      <c r="H368" s="42"/>
      <c r="J368" s="33" t="s">
        <v>7</v>
      </c>
      <c r="K368" s="33" t="str">
        <f t="shared" si="49"/>
        <v>1X1</v>
      </c>
      <c r="L368" s="33" t="str">
        <f>IFERROR(VLOOKUP($K368,Mapping!F:H,2,0),"")</f>
        <v/>
      </c>
      <c r="M368" s="33" t="str">
        <f>IFERROR(VLOOKUP($K368,Mapping!$F:$H,3,0),"")</f>
        <v/>
      </c>
      <c r="N368" s="33" t="str">
        <f t="shared" si="50"/>
        <v>1</v>
      </c>
    </row>
    <row r="369" spans="1:14" s="86" customFormat="1" ht="31.5" outlineLevel="1" x14ac:dyDescent="0.55000000000000004">
      <c r="A369" s="167">
        <v>10</v>
      </c>
      <c r="B369" s="32" t="s">
        <v>635</v>
      </c>
      <c r="C369" s="83">
        <v>1</v>
      </c>
      <c r="D369" s="170" t="s">
        <v>291</v>
      </c>
      <c r="E369" s="170"/>
      <c r="G369" s="41"/>
      <c r="H369" s="42"/>
      <c r="J369" s="33" t="s">
        <v>7</v>
      </c>
      <c r="K369" s="33" t="str">
        <f t="shared" si="49"/>
        <v>1X1</v>
      </c>
      <c r="L369" s="33" t="str">
        <f>IFERROR(VLOOKUP($K369,Mapping!F:H,2,0),"")</f>
        <v/>
      </c>
      <c r="M369" s="33" t="str">
        <f>IFERROR(VLOOKUP($K369,Mapping!$F:$H,3,0),"")</f>
        <v/>
      </c>
      <c r="N369" s="33" t="str">
        <f t="shared" si="50"/>
        <v>1</v>
      </c>
    </row>
    <row r="370" spans="1:14" s="86" customFormat="1" ht="31.5" outlineLevel="1" x14ac:dyDescent="0.55000000000000004">
      <c r="A370" s="167">
        <v>11</v>
      </c>
      <c r="B370" s="32" t="s">
        <v>636</v>
      </c>
      <c r="C370" s="83">
        <v>1</v>
      </c>
      <c r="D370" s="168" t="s">
        <v>641</v>
      </c>
      <c r="E370" s="168"/>
      <c r="G370" s="41"/>
      <c r="H370" s="42"/>
      <c r="J370" s="33" t="s">
        <v>7</v>
      </c>
      <c r="K370" s="33" t="str">
        <f t="shared" si="49"/>
        <v>1X1</v>
      </c>
      <c r="L370" s="33" t="str">
        <f>IFERROR(VLOOKUP($K370,Mapping!F:H,2,0),"")</f>
        <v/>
      </c>
      <c r="M370" s="33" t="str">
        <f>IFERROR(VLOOKUP($K370,Mapping!$F:$H,3,0),"")</f>
        <v/>
      </c>
      <c r="N370" s="33" t="str">
        <f t="shared" si="50"/>
        <v>1</v>
      </c>
    </row>
    <row r="371" spans="1:14" s="86" customFormat="1" ht="31.5" outlineLevel="1" x14ac:dyDescent="0.55000000000000004">
      <c r="A371" s="167">
        <v>12</v>
      </c>
      <c r="B371" s="32" t="s">
        <v>637</v>
      </c>
      <c r="C371" s="83">
        <v>1</v>
      </c>
      <c r="D371" s="34" t="s">
        <v>654</v>
      </c>
      <c r="E371" s="34" t="s">
        <v>655</v>
      </c>
      <c r="G371" s="41"/>
      <c r="H371" s="42"/>
      <c r="J371" s="33" t="s">
        <v>7</v>
      </c>
      <c r="K371" s="33" t="str">
        <f t="shared" si="49"/>
        <v>1X1</v>
      </c>
      <c r="L371" s="33" t="str">
        <f>IFERROR(VLOOKUP($K371,Mapping!F:H,2,0),"")</f>
        <v/>
      </c>
      <c r="M371" s="33" t="str">
        <f>IFERROR(VLOOKUP($K371,Mapping!$F:$H,3,0),"")</f>
        <v/>
      </c>
      <c r="N371" s="33" t="str">
        <f t="shared" si="50"/>
        <v>1</v>
      </c>
    </row>
    <row r="372" spans="1:14" s="86" customFormat="1" ht="47.25" outlineLevel="1" x14ac:dyDescent="0.55000000000000004">
      <c r="A372" s="167">
        <v>13</v>
      </c>
      <c r="B372" s="160" t="s">
        <v>638</v>
      </c>
      <c r="C372" s="83">
        <v>1</v>
      </c>
      <c r="D372" s="170" t="s">
        <v>291</v>
      </c>
      <c r="E372" s="170"/>
      <c r="G372" s="41"/>
      <c r="H372" s="42"/>
      <c r="J372" s="33" t="s">
        <v>7</v>
      </c>
      <c r="K372" s="33" t="str">
        <f t="shared" si="49"/>
        <v>1X1</v>
      </c>
      <c r="L372" s="33" t="str">
        <f>IFERROR(VLOOKUP($K372,Mapping!F:H,2,0),"")</f>
        <v/>
      </c>
      <c r="M372" s="33" t="str">
        <f>IFERROR(VLOOKUP($K372,Mapping!$F:$H,3,0),"")</f>
        <v/>
      </c>
      <c r="N372" s="33" t="str">
        <f t="shared" si="50"/>
        <v>1</v>
      </c>
    </row>
    <row r="373" spans="1:14" s="85" customFormat="1" ht="17.25" x14ac:dyDescent="0.6">
      <c r="A373" s="23" t="s">
        <v>53</v>
      </c>
      <c r="B373" s="73" t="s">
        <v>656</v>
      </c>
      <c r="C373" s="79" t="s">
        <v>70</v>
      </c>
      <c r="D373" s="74"/>
      <c r="E373" s="80"/>
      <c r="G373" s="81">
        <f>SUBTOTAL(3,G374:G395)/SUBTOTAL(3,C374:C395)</f>
        <v>0</v>
      </c>
      <c r="H373" s="73"/>
      <c r="J373" s="75"/>
      <c r="K373" s="75"/>
      <c r="L373" s="75">
        <f>SUBTOTAL(9,L374:L395)</f>
        <v>0</v>
      </c>
      <c r="M373" s="75">
        <f>SUBTOTAL(9,M374:M395)</f>
        <v>0</v>
      </c>
      <c r="N373" s="75"/>
    </row>
    <row r="374" spans="1:14" s="86" customFormat="1" ht="31.5" outlineLevel="1" x14ac:dyDescent="0.55000000000000004">
      <c r="A374" s="33">
        <v>1</v>
      </c>
      <c r="B374" s="28" t="s">
        <v>657</v>
      </c>
      <c r="C374" s="82">
        <v>1</v>
      </c>
      <c r="D374" s="171" t="s">
        <v>668</v>
      </c>
      <c r="E374" s="171"/>
      <c r="G374" s="39"/>
      <c r="H374" s="40"/>
      <c r="J374" s="29" t="s">
        <v>7</v>
      </c>
      <c r="K374" s="29" t="str">
        <f t="shared" ref="K374:K395" si="51">C374&amp;J374&amp;G374</f>
        <v>1X1</v>
      </c>
      <c r="L374" s="29" t="str">
        <f>IFERROR(VLOOKUP($K374,Mapping!F:H,2,0),"")</f>
        <v/>
      </c>
      <c r="M374" s="29" t="str">
        <f>IFERROR(VLOOKUP($K374,Mapping!$F:$H,3,0),"")</f>
        <v/>
      </c>
      <c r="N374" s="29" t="str">
        <f t="shared" ref="N374:N395" si="52">C374&amp;G374</f>
        <v>1</v>
      </c>
    </row>
    <row r="375" spans="1:14" s="86" customFormat="1" ht="34.5" customHeight="1" outlineLevel="1" x14ac:dyDescent="0.55000000000000004">
      <c r="A375" s="33">
        <v>2</v>
      </c>
      <c r="B375" s="160" t="s">
        <v>658</v>
      </c>
      <c r="C375" s="162">
        <v>3</v>
      </c>
      <c r="D375" s="160" t="s">
        <v>2</v>
      </c>
      <c r="E375" s="32"/>
      <c r="G375" s="41"/>
      <c r="H375" s="42"/>
      <c r="J375" s="33" t="s">
        <v>7</v>
      </c>
      <c r="K375" s="33" t="str">
        <f t="shared" si="51"/>
        <v>3X1</v>
      </c>
      <c r="L375" s="33" t="str">
        <f>IFERROR(VLOOKUP($K375,Mapping!F:H,2,0),"")</f>
        <v/>
      </c>
      <c r="M375" s="33" t="str">
        <f>IFERROR(VLOOKUP($K375,Mapping!$F:$H,3,0),"")</f>
        <v/>
      </c>
      <c r="N375" s="33" t="str">
        <f t="shared" si="52"/>
        <v>3</v>
      </c>
    </row>
    <row r="376" spans="1:14" s="86" customFormat="1" ht="31.5" outlineLevel="1" x14ac:dyDescent="0.55000000000000004">
      <c r="A376" s="33">
        <v>3</v>
      </c>
      <c r="B376" s="32" t="s">
        <v>659</v>
      </c>
      <c r="C376" s="83">
        <v>3</v>
      </c>
      <c r="D376" s="34" t="s">
        <v>2</v>
      </c>
      <c r="E376" s="34"/>
      <c r="G376" s="41"/>
      <c r="H376" s="42"/>
      <c r="J376" s="33" t="s">
        <v>7</v>
      </c>
      <c r="K376" s="33" t="str">
        <f t="shared" si="51"/>
        <v>3X1</v>
      </c>
      <c r="L376" s="33" t="str">
        <f>IFERROR(VLOOKUP($K376,Mapping!F:H,2,0),"")</f>
        <v/>
      </c>
      <c r="M376" s="33" t="str">
        <f>IFERROR(VLOOKUP($K376,Mapping!$F:$H,3,0),"")</f>
        <v/>
      </c>
      <c r="N376" s="33" t="str">
        <f t="shared" si="52"/>
        <v>3</v>
      </c>
    </row>
    <row r="377" spans="1:14" s="86" customFormat="1" ht="31.5" outlineLevel="1" x14ac:dyDescent="0.55000000000000004">
      <c r="A377" s="33">
        <v>4</v>
      </c>
      <c r="B377" s="32" t="s">
        <v>660</v>
      </c>
      <c r="C377" s="83">
        <v>1</v>
      </c>
      <c r="D377" s="168" t="s">
        <v>669</v>
      </c>
      <c r="E377" s="168"/>
      <c r="G377" s="41"/>
      <c r="H377" s="42"/>
      <c r="J377" s="33" t="s">
        <v>7</v>
      </c>
      <c r="K377" s="33" t="str">
        <f t="shared" si="51"/>
        <v>1X1</v>
      </c>
      <c r="L377" s="33" t="str">
        <f>IFERROR(VLOOKUP($K377,Mapping!F:H,2,0),"")</f>
        <v/>
      </c>
      <c r="M377" s="33" t="str">
        <f>IFERROR(VLOOKUP($K377,Mapping!$F:$H,3,0),"")</f>
        <v/>
      </c>
      <c r="N377" s="33" t="str">
        <f t="shared" si="52"/>
        <v>1</v>
      </c>
    </row>
    <row r="378" spans="1:14" s="86" customFormat="1" ht="31.5" outlineLevel="1" x14ac:dyDescent="0.55000000000000004">
      <c r="A378" s="33">
        <v>5</v>
      </c>
      <c r="B378" s="32" t="s">
        <v>661</v>
      </c>
      <c r="C378" s="83">
        <v>1</v>
      </c>
      <c r="D378" s="168" t="s">
        <v>669</v>
      </c>
      <c r="E378" s="168"/>
      <c r="G378" s="41"/>
      <c r="H378" s="42"/>
      <c r="J378" s="33" t="s">
        <v>7</v>
      </c>
      <c r="K378" s="33" t="str">
        <f t="shared" si="51"/>
        <v>1X1</v>
      </c>
      <c r="L378" s="33" t="str">
        <f>IFERROR(VLOOKUP($K378,Mapping!F:H,2,0),"")</f>
        <v/>
      </c>
      <c r="M378" s="33" t="str">
        <f>IFERROR(VLOOKUP($K378,Mapping!$F:$H,3,0),"")</f>
        <v/>
      </c>
      <c r="N378" s="33" t="str">
        <f t="shared" si="52"/>
        <v>1</v>
      </c>
    </row>
    <row r="379" spans="1:14" s="86" customFormat="1" outlineLevel="1" x14ac:dyDescent="0.55000000000000004">
      <c r="A379" s="33">
        <v>6</v>
      </c>
      <c r="B379" s="32" t="s">
        <v>662</v>
      </c>
      <c r="C379" s="83">
        <v>1</v>
      </c>
      <c r="D379" s="168" t="s">
        <v>670</v>
      </c>
      <c r="E379" s="168"/>
      <c r="G379" s="41"/>
      <c r="H379" s="42"/>
      <c r="J379" s="33" t="s">
        <v>7</v>
      </c>
      <c r="K379" s="33" t="str">
        <f t="shared" si="51"/>
        <v>1X1</v>
      </c>
      <c r="L379" s="33" t="str">
        <f>IFERROR(VLOOKUP($K379,Mapping!F:H,2,0),"")</f>
        <v/>
      </c>
      <c r="M379" s="33" t="str">
        <f>IFERROR(VLOOKUP($K379,Mapping!$F:$H,3,0),"")</f>
        <v/>
      </c>
      <c r="N379" s="33" t="str">
        <f t="shared" si="52"/>
        <v>1</v>
      </c>
    </row>
    <row r="380" spans="1:14" s="86" customFormat="1" ht="47.25" outlineLevel="1" x14ac:dyDescent="0.55000000000000004">
      <c r="A380" s="33">
        <v>7</v>
      </c>
      <c r="B380" s="32" t="s">
        <v>674</v>
      </c>
      <c r="C380" s="83">
        <v>1</v>
      </c>
      <c r="D380" s="34" t="s">
        <v>671</v>
      </c>
      <c r="E380" s="32"/>
      <c r="G380" s="41"/>
      <c r="H380" s="42"/>
      <c r="J380" s="33" t="s">
        <v>7</v>
      </c>
      <c r="K380" s="33" t="str">
        <f t="shared" si="51"/>
        <v>1X1</v>
      </c>
      <c r="L380" s="33" t="str">
        <f>IFERROR(VLOOKUP($K380,Mapping!F:H,2,0),"")</f>
        <v/>
      </c>
      <c r="M380" s="33" t="str">
        <f>IFERROR(VLOOKUP($K380,Mapping!$F:$H,3,0),"")</f>
        <v/>
      </c>
      <c r="N380" s="33" t="str">
        <f t="shared" si="52"/>
        <v>1</v>
      </c>
    </row>
    <row r="381" spans="1:14" s="86" customFormat="1" ht="31.5" outlineLevel="1" x14ac:dyDescent="0.55000000000000004">
      <c r="A381" s="33">
        <v>8</v>
      </c>
      <c r="B381" s="32" t="s">
        <v>675</v>
      </c>
      <c r="C381" s="83">
        <v>1</v>
      </c>
      <c r="D381" s="34" t="s">
        <v>671</v>
      </c>
      <c r="E381" s="32"/>
      <c r="G381" s="41"/>
      <c r="H381" s="42"/>
      <c r="J381" s="33" t="s">
        <v>7</v>
      </c>
      <c r="K381" s="33" t="str">
        <f t="shared" si="51"/>
        <v>1X1</v>
      </c>
      <c r="L381" s="33" t="str">
        <f>IFERROR(VLOOKUP($K381,Mapping!F:H,2,0),"")</f>
        <v/>
      </c>
      <c r="M381" s="33" t="str">
        <f>IFERROR(VLOOKUP($K381,Mapping!$F:$H,3,0),"")</f>
        <v/>
      </c>
      <c r="N381" s="33" t="str">
        <f t="shared" si="52"/>
        <v>1</v>
      </c>
    </row>
    <row r="382" spans="1:14" s="86" customFormat="1" outlineLevel="1" x14ac:dyDescent="0.55000000000000004">
      <c r="A382" s="33">
        <v>9</v>
      </c>
      <c r="B382" s="32" t="s">
        <v>676</v>
      </c>
      <c r="C382" s="83">
        <v>1</v>
      </c>
      <c r="D382" s="34" t="s">
        <v>671</v>
      </c>
      <c r="E382" s="32"/>
      <c r="G382" s="41"/>
      <c r="H382" s="42"/>
      <c r="J382" s="33" t="s">
        <v>7</v>
      </c>
      <c r="K382" s="33" t="str">
        <f t="shared" si="51"/>
        <v>1X1</v>
      </c>
      <c r="L382" s="33" t="str">
        <f>IFERROR(VLOOKUP($K382,Mapping!F:H,2,0),"")</f>
        <v/>
      </c>
      <c r="M382" s="33" t="str">
        <f>IFERROR(VLOOKUP($K382,Mapping!$F:$H,3,0),"")</f>
        <v/>
      </c>
      <c r="N382" s="33" t="str">
        <f t="shared" si="52"/>
        <v>1</v>
      </c>
    </row>
    <row r="383" spans="1:14" s="86" customFormat="1" ht="31.5" outlineLevel="1" x14ac:dyDescent="0.55000000000000004">
      <c r="A383" s="33">
        <v>10</v>
      </c>
      <c r="B383" s="32" t="s">
        <v>677</v>
      </c>
      <c r="C383" s="83">
        <v>1</v>
      </c>
      <c r="D383" s="34" t="s">
        <v>671</v>
      </c>
      <c r="E383" s="32"/>
      <c r="G383" s="41"/>
      <c r="H383" s="42"/>
      <c r="J383" s="33" t="s">
        <v>7</v>
      </c>
      <c r="K383" s="33" t="str">
        <f t="shared" si="51"/>
        <v>1X1</v>
      </c>
      <c r="L383" s="33" t="str">
        <f>IFERROR(VLOOKUP($K383,Mapping!F:H,2,0),"")</f>
        <v/>
      </c>
      <c r="M383" s="33" t="str">
        <f>IFERROR(VLOOKUP($K383,Mapping!$F:$H,3,0),"")</f>
        <v/>
      </c>
      <c r="N383" s="33" t="str">
        <f t="shared" si="52"/>
        <v>1</v>
      </c>
    </row>
    <row r="384" spans="1:14" s="86" customFormat="1" ht="47.25" outlineLevel="1" x14ac:dyDescent="0.55000000000000004">
      <c r="A384" s="33">
        <v>11</v>
      </c>
      <c r="B384" s="32" t="s">
        <v>678</v>
      </c>
      <c r="C384" s="83">
        <v>1</v>
      </c>
      <c r="D384" s="34" t="s">
        <v>671</v>
      </c>
      <c r="E384" s="32"/>
      <c r="G384" s="41"/>
      <c r="H384" s="42"/>
      <c r="J384" s="33" t="s">
        <v>7</v>
      </c>
      <c r="K384" s="33" t="str">
        <f t="shared" si="51"/>
        <v>1X1</v>
      </c>
      <c r="L384" s="33" t="str">
        <f>IFERROR(VLOOKUP($K384,Mapping!F:H,2,0),"")</f>
        <v/>
      </c>
      <c r="M384" s="33" t="str">
        <f>IFERROR(VLOOKUP($K384,Mapping!$F:$H,3,0),"")</f>
        <v/>
      </c>
      <c r="N384" s="33" t="str">
        <f t="shared" si="52"/>
        <v>1</v>
      </c>
    </row>
    <row r="385" spans="1:14" s="86" customFormat="1" ht="31.5" outlineLevel="1" x14ac:dyDescent="0.55000000000000004">
      <c r="A385" s="33">
        <v>12</v>
      </c>
      <c r="B385" s="32" t="s">
        <v>679</v>
      </c>
      <c r="C385" s="83">
        <v>1</v>
      </c>
      <c r="D385" s="34" t="s">
        <v>671</v>
      </c>
      <c r="E385" s="32"/>
      <c r="G385" s="41"/>
      <c r="H385" s="42"/>
      <c r="J385" s="33" t="s">
        <v>7</v>
      </c>
      <c r="K385" s="33" t="str">
        <f t="shared" si="51"/>
        <v>1X1</v>
      </c>
      <c r="L385" s="33" t="str">
        <f>IFERROR(VLOOKUP($K385,Mapping!F:H,2,0),"")</f>
        <v/>
      </c>
      <c r="M385" s="33" t="str">
        <f>IFERROR(VLOOKUP($K385,Mapping!$F:$H,3,0),"")</f>
        <v/>
      </c>
      <c r="N385" s="33" t="str">
        <f t="shared" si="52"/>
        <v>1</v>
      </c>
    </row>
    <row r="386" spans="1:14" s="86" customFormat="1" ht="47.25" outlineLevel="1" x14ac:dyDescent="0.55000000000000004">
      <c r="A386" s="33">
        <v>13</v>
      </c>
      <c r="B386" s="32" t="s">
        <v>680</v>
      </c>
      <c r="C386" s="83">
        <v>1</v>
      </c>
      <c r="D386" s="34" t="s">
        <v>671</v>
      </c>
      <c r="E386" s="32"/>
      <c r="G386" s="41"/>
      <c r="H386" s="42"/>
      <c r="J386" s="33" t="s">
        <v>7</v>
      </c>
      <c r="K386" s="33" t="str">
        <f t="shared" si="51"/>
        <v>1X1</v>
      </c>
      <c r="L386" s="33" t="str">
        <f>IFERROR(VLOOKUP($K386,Mapping!F:H,2,0),"")</f>
        <v/>
      </c>
      <c r="M386" s="33" t="str">
        <f>IFERROR(VLOOKUP($K386,Mapping!$F:$H,3,0),"")</f>
        <v/>
      </c>
      <c r="N386" s="33" t="str">
        <f t="shared" si="52"/>
        <v>1</v>
      </c>
    </row>
    <row r="387" spans="1:14" s="86" customFormat="1" ht="63" outlineLevel="1" x14ac:dyDescent="0.55000000000000004">
      <c r="A387" s="33">
        <v>14</v>
      </c>
      <c r="B387" s="32" t="s">
        <v>681</v>
      </c>
      <c r="C387" s="83">
        <v>1</v>
      </c>
      <c r="D387" s="34" t="s">
        <v>671</v>
      </c>
      <c r="E387" s="32"/>
      <c r="G387" s="41"/>
      <c r="H387" s="42"/>
      <c r="J387" s="33" t="s">
        <v>7</v>
      </c>
      <c r="K387" s="33" t="str">
        <f t="shared" si="51"/>
        <v>1X1</v>
      </c>
      <c r="L387" s="33" t="str">
        <f>IFERROR(VLOOKUP($K387,Mapping!F:H,2,0),"")</f>
        <v/>
      </c>
      <c r="M387" s="33" t="str">
        <f>IFERROR(VLOOKUP($K387,Mapping!$F:$H,3,0),"")</f>
        <v/>
      </c>
      <c r="N387" s="33" t="str">
        <f t="shared" si="52"/>
        <v>1</v>
      </c>
    </row>
    <row r="388" spans="1:14" s="86" customFormat="1" ht="63" outlineLevel="1" x14ac:dyDescent="0.55000000000000004">
      <c r="A388" s="33">
        <v>15</v>
      </c>
      <c r="B388" s="32" t="s">
        <v>682</v>
      </c>
      <c r="C388" s="83">
        <v>1</v>
      </c>
      <c r="D388" s="34" t="s">
        <v>671</v>
      </c>
      <c r="E388" s="32"/>
      <c r="G388" s="41"/>
      <c r="H388" s="42"/>
      <c r="J388" s="33" t="s">
        <v>7</v>
      </c>
      <c r="K388" s="33" t="str">
        <f t="shared" si="51"/>
        <v>1X1</v>
      </c>
      <c r="L388" s="33" t="str">
        <f>IFERROR(VLOOKUP($K388,Mapping!F:H,2,0),"")</f>
        <v/>
      </c>
      <c r="M388" s="33" t="str">
        <f>IFERROR(VLOOKUP($K388,Mapping!$F:$H,3,0),"")</f>
        <v/>
      </c>
      <c r="N388" s="33" t="str">
        <f t="shared" si="52"/>
        <v>1</v>
      </c>
    </row>
    <row r="389" spans="1:14" s="86" customFormat="1" outlineLevel="1" x14ac:dyDescent="0.55000000000000004">
      <c r="A389" s="33">
        <v>16</v>
      </c>
      <c r="B389" s="32" t="s">
        <v>663</v>
      </c>
      <c r="C389" s="83">
        <v>1</v>
      </c>
      <c r="D389" s="168" t="s">
        <v>672</v>
      </c>
      <c r="E389" s="168"/>
      <c r="G389" s="41"/>
      <c r="H389" s="42"/>
      <c r="J389" s="33" t="s">
        <v>7</v>
      </c>
      <c r="K389" s="33" t="str">
        <f t="shared" si="51"/>
        <v>1X1</v>
      </c>
      <c r="L389" s="33" t="str">
        <f>IFERROR(VLOOKUP($K389,Mapping!F:H,2,0),"")</f>
        <v/>
      </c>
      <c r="M389" s="33" t="str">
        <f>IFERROR(VLOOKUP($K389,Mapping!$F:$H,3,0),"")</f>
        <v/>
      </c>
      <c r="N389" s="33" t="str">
        <f t="shared" si="52"/>
        <v>1</v>
      </c>
    </row>
    <row r="390" spans="1:14" s="86" customFormat="1" outlineLevel="1" x14ac:dyDescent="0.55000000000000004">
      <c r="A390" s="33">
        <v>17</v>
      </c>
      <c r="B390" s="32" t="s">
        <v>664</v>
      </c>
      <c r="C390" s="83">
        <v>1</v>
      </c>
      <c r="D390" s="168" t="s">
        <v>672</v>
      </c>
      <c r="E390" s="168"/>
      <c r="G390" s="41"/>
      <c r="H390" s="42"/>
      <c r="J390" s="33" t="s">
        <v>7</v>
      </c>
      <c r="K390" s="33" t="str">
        <f t="shared" si="51"/>
        <v>1X1</v>
      </c>
      <c r="L390" s="33" t="str">
        <f>IFERROR(VLOOKUP($K390,Mapping!F:H,2,0),"")</f>
        <v/>
      </c>
      <c r="M390" s="33" t="str">
        <f>IFERROR(VLOOKUP($K390,Mapping!$F:$H,3,0),"")</f>
        <v/>
      </c>
      <c r="N390" s="33" t="str">
        <f t="shared" si="52"/>
        <v>1</v>
      </c>
    </row>
    <row r="391" spans="1:14" s="86" customFormat="1" ht="47.25" outlineLevel="1" x14ac:dyDescent="0.55000000000000004">
      <c r="A391" s="33">
        <v>18</v>
      </c>
      <c r="B391" s="32" t="s">
        <v>665</v>
      </c>
      <c r="C391" s="83">
        <v>3</v>
      </c>
      <c r="D391" s="34" t="s">
        <v>2</v>
      </c>
      <c r="E391" s="34"/>
      <c r="G391" s="41"/>
      <c r="H391" s="42"/>
      <c r="J391" s="33" t="s">
        <v>7</v>
      </c>
      <c r="K391" s="33" t="str">
        <f t="shared" si="51"/>
        <v>3X1</v>
      </c>
      <c r="L391" s="33" t="str">
        <f>IFERROR(VLOOKUP($K391,Mapping!F:H,2,0),"")</f>
        <v/>
      </c>
      <c r="M391" s="33" t="str">
        <f>IFERROR(VLOOKUP($K391,Mapping!$F:$H,3,0),"")</f>
        <v/>
      </c>
      <c r="N391" s="33" t="str">
        <f t="shared" si="52"/>
        <v>3</v>
      </c>
    </row>
    <row r="392" spans="1:14" s="86" customFormat="1" ht="31.5" outlineLevel="1" x14ac:dyDescent="0.55000000000000004">
      <c r="A392" s="33">
        <v>19</v>
      </c>
      <c r="B392" s="32" t="s">
        <v>684</v>
      </c>
      <c r="C392" s="83">
        <v>1</v>
      </c>
      <c r="D392" s="170" t="s">
        <v>685</v>
      </c>
      <c r="E392" s="170"/>
      <c r="G392" s="41"/>
      <c r="H392" s="42"/>
      <c r="J392" s="33" t="s">
        <v>7</v>
      </c>
      <c r="K392" s="33" t="str">
        <f t="shared" si="51"/>
        <v>1X1</v>
      </c>
      <c r="L392" s="33" t="str">
        <f>IFERROR(VLOOKUP($K392,Mapping!F:H,2,0),"")</f>
        <v/>
      </c>
      <c r="M392" s="33" t="str">
        <f>IFERROR(VLOOKUP($K392,Mapping!$F:$H,3,0),"")</f>
        <v/>
      </c>
      <c r="N392" s="33" t="str">
        <f t="shared" si="52"/>
        <v>1</v>
      </c>
    </row>
    <row r="393" spans="1:14" s="86" customFormat="1" outlineLevel="1" x14ac:dyDescent="0.55000000000000004">
      <c r="A393" s="33">
        <v>20</v>
      </c>
      <c r="B393" s="32" t="s">
        <v>666</v>
      </c>
      <c r="C393" s="83">
        <v>3</v>
      </c>
      <c r="D393" s="34" t="s">
        <v>2</v>
      </c>
      <c r="E393" s="34"/>
      <c r="G393" s="41"/>
      <c r="H393" s="42"/>
      <c r="J393" s="33" t="s">
        <v>7</v>
      </c>
      <c r="K393" s="33" t="str">
        <f t="shared" si="51"/>
        <v>3X1</v>
      </c>
      <c r="L393" s="33" t="str">
        <f>IFERROR(VLOOKUP($K393,Mapping!F:H,2,0),"")</f>
        <v/>
      </c>
      <c r="M393" s="33" t="str">
        <f>IFERROR(VLOOKUP($K393,Mapping!$F:$H,3,0),"")</f>
        <v/>
      </c>
      <c r="N393" s="33" t="str">
        <f t="shared" si="52"/>
        <v>3</v>
      </c>
    </row>
    <row r="394" spans="1:14" s="86" customFormat="1" ht="31.5" outlineLevel="1" x14ac:dyDescent="0.55000000000000004">
      <c r="A394" s="33">
        <v>21</v>
      </c>
      <c r="B394" s="32" t="s">
        <v>667</v>
      </c>
      <c r="C394" s="83">
        <v>1</v>
      </c>
      <c r="D394" s="168" t="s">
        <v>673</v>
      </c>
      <c r="E394" s="168"/>
      <c r="G394" s="41"/>
      <c r="H394" s="42"/>
      <c r="J394" s="33" t="s">
        <v>7</v>
      </c>
      <c r="K394" s="33" t="str">
        <f t="shared" si="51"/>
        <v>1X1</v>
      </c>
      <c r="L394" s="33" t="str">
        <f>IFERROR(VLOOKUP($K394,Mapping!F:H,2,0),"")</f>
        <v/>
      </c>
      <c r="M394" s="33" t="str">
        <f>IFERROR(VLOOKUP($K394,Mapping!$F:$H,3,0),"")</f>
        <v/>
      </c>
      <c r="N394" s="33" t="str">
        <f t="shared" si="52"/>
        <v>1</v>
      </c>
    </row>
    <row r="395" spans="1:14" s="86" customFormat="1" outlineLevel="1" x14ac:dyDescent="0.55000000000000004">
      <c r="A395" s="33">
        <v>22</v>
      </c>
      <c r="B395" s="32" t="s">
        <v>683</v>
      </c>
      <c r="C395" s="83">
        <v>3</v>
      </c>
      <c r="D395" s="34" t="s">
        <v>2</v>
      </c>
      <c r="E395" s="34"/>
      <c r="G395" s="41"/>
      <c r="H395" s="42"/>
      <c r="J395" s="33" t="s">
        <v>7</v>
      </c>
      <c r="K395" s="33" t="str">
        <f t="shared" si="51"/>
        <v>3X1</v>
      </c>
      <c r="L395" s="33" t="str">
        <f>IFERROR(VLOOKUP($K395,Mapping!F:H,2,0),"")</f>
        <v/>
      </c>
      <c r="M395" s="33" t="str">
        <f>IFERROR(VLOOKUP($K395,Mapping!$F:$H,3,0),"")</f>
        <v/>
      </c>
      <c r="N395" s="33" t="str">
        <f t="shared" si="52"/>
        <v>3</v>
      </c>
    </row>
    <row r="396" spans="1:14" s="85" customFormat="1" ht="17.25" x14ac:dyDescent="0.6">
      <c r="A396" s="23" t="s">
        <v>322</v>
      </c>
      <c r="B396" s="73" t="s">
        <v>686</v>
      </c>
      <c r="C396" s="79" t="s">
        <v>70</v>
      </c>
      <c r="D396" s="74"/>
      <c r="E396" s="80"/>
      <c r="G396" s="81">
        <f>SUBTOTAL(3,G397:G443)/SUBTOTAL(3,C397:C443)</f>
        <v>0</v>
      </c>
      <c r="H396" s="73"/>
      <c r="J396" s="75"/>
      <c r="K396" s="75"/>
      <c r="L396" s="75">
        <f>SUBTOTAL(9,L397:L443)</f>
        <v>0</v>
      </c>
      <c r="M396" s="75">
        <f>SUBTOTAL(9,M397:M443)</f>
        <v>0</v>
      </c>
      <c r="N396" s="75"/>
    </row>
    <row r="397" spans="1:14" s="86" customFormat="1" ht="31.5" outlineLevel="1" x14ac:dyDescent="0.55000000000000004">
      <c r="A397" s="33">
        <v>1</v>
      </c>
      <c r="B397" s="28" t="s">
        <v>733</v>
      </c>
      <c r="C397" s="82">
        <v>3</v>
      </c>
      <c r="D397" s="30" t="s">
        <v>718</v>
      </c>
      <c r="E397" s="30"/>
      <c r="G397" s="39"/>
      <c r="H397" s="40"/>
      <c r="J397" s="29" t="s">
        <v>7</v>
      </c>
      <c r="K397" s="29" t="str">
        <f t="shared" ref="K397:K443" si="53">C397&amp;J397&amp;G397</f>
        <v>3X1</v>
      </c>
      <c r="L397" s="29" t="str">
        <f>IFERROR(VLOOKUP($K397,Mapping!F:H,2,0),"")</f>
        <v/>
      </c>
      <c r="M397" s="29" t="str">
        <f>IFERROR(VLOOKUP($K397,Mapping!$F:$H,3,0),"")</f>
        <v/>
      </c>
      <c r="N397" s="29" t="str">
        <f t="shared" ref="N397:N443" si="54">C397&amp;G397</f>
        <v>3</v>
      </c>
    </row>
    <row r="398" spans="1:14" s="86" customFormat="1" ht="36" customHeight="1" outlineLevel="1" x14ac:dyDescent="0.55000000000000004">
      <c r="A398" s="33">
        <v>2</v>
      </c>
      <c r="B398" s="160" t="s">
        <v>734</v>
      </c>
      <c r="C398" s="162">
        <v>2</v>
      </c>
      <c r="D398" s="170" t="s">
        <v>719</v>
      </c>
      <c r="E398" s="170"/>
      <c r="G398" s="41"/>
      <c r="H398" s="42"/>
      <c r="J398" s="33" t="s">
        <v>7</v>
      </c>
      <c r="K398" s="33" t="str">
        <f t="shared" si="53"/>
        <v>2X1</v>
      </c>
      <c r="L398" s="33" t="str">
        <f>IFERROR(VLOOKUP($K398,Mapping!F:H,2,0),"")</f>
        <v/>
      </c>
      <c r="M398" s="33" t="str">
        <f>IFERROR(VLOOKUP($K398,Mapping!$F:$H,3,0),"")</f>
        <v/>
      </c>
      <c r="N398" s="33" t="str">
        <f t="shared" si="54"/>
        <v>2</v>
      </c>
    </row>
    <row r="399" spans="1:14" s="86" customFormat="1" ht="31.5" outlineLevel="1" x14ac:dyDescent="0.55000000000000004">
      <c r="A399" s="33">
        <v>3</v>
      </c>
      <c r="B399" s="160" t="s">
        <v>735</v>
      </c>
      <c r="C399" s="162">
        <v>2</v>
      </c>
      <c r="D399" s="170" t="s">
        <v>719</v>
      </c>
      <c r="E399" s="170"/>
      <c r="G399" s="41"/>
      <c r="H399" s="42"/>
      <c r="J399" s="33" t="s">
        <v>7</v>
      </c>
      <c r="K399" s="33" t="str">
        <f t="shared" si="53"/>
        <v>2X1</v>
      </c>
      <c r="L399" s="33" t="str">
        <f>IFERROR(VLOOKUP($K399,Mapping!F:H,2,0),"")</f>
        <v/>
      </c>
      <c r="M399" s="33" t="str">
        <f>IFERROR(VLOOKUP($K399,Mapping!$F:$H,3,0),"")</f>
        <v/>
      </c>
      <c r="N399" s="33" t="str">
        <f t="shared" si="54"/>
        <v>2</v>
      </c>
    </row>
    <row r="400" spans="1:14" s="86" customFormat="1" ht="30" customHeight="1" outlineLevel="1" x14ac:dyDescent="0.55000000000000004">
      <c r="A400" s="33">
        <v>4</v>
      </c>
      <c r="B400" s="160" t="s">
        <v>736</v>
      </c>
      <c r="C400" s="162">
        <v>2</v>
      </c>
      <c r="D400" s="170" t="s">
        <v>719</v>
      </c>
      <c r="E400" s="170"/>
      <c r="G400" s="41"/>
      <c r="H400" s="42"/>
      <c r="J400" s="33" t="s">
        <v>7</v>
      </c>
      <c r="K400" s="33" t="str">
        <f t="shared" si="53"/>
        <v>2X1</v>
      </c>
      <c r="L400" s="33" t="str">
        <f>IFERROR(VLOOKUP($K400,Mapping!F:H,2,0),"")</f>
        <v/>
      </c>
      <c r="M400" s="33" t="str">
        <f>IFERROR(VLOOKUP($K400,Mapping!$F:$H,3,0),"")</f>
        <v/>
      </c>
      <c r="N400" s="33" t="str">
        <f t="shared" si="54"/>
        <v>2</v>
      </c>
    </row>
    <row r="401" spans="1:14" s="86" customFormat="1" ht="31.5" outlineLevel="1" x14ac:dyDescent="0.55000000000000004">
      <c r="A401" s="33">
        <v>5</v>
      </c>
      <c r="B401" s="160" t="s">
        <v>737</v>
      </c>
      <c r="C401" s="162">
        <v>2</v>
      </c>
      <c r="D401" s="170" t="s">
        <v>719</v>
      </c>
      <c r="E401" s="170"/>
      <c r="G401" s="41"/>
      <c r="H401" s="42"/>
      <c r="J401" s="33" t="s">
        <v>7</v>
      </c>
      <c r="K401" s="33" t="str">
        <f t="shared" si="53"/>
        <v>2X1</v>
      </c>
      <c r="L401" s="33" t="str">
        <f>IFERROR(VLOOKUP($K401,Mapping!F:H,2,0),"")</f>
        <v/>
      </c>
      <c r="M401" s="33" t="str">
        <f>IFERROR(VLOOKUP($K401,Mapping!$F:$H,3,0),"")</f>
        <v/>
      </c>
      <c r="N401" s="33" t="str">
        <f t="shared" si="54"/>
        <v>2</v>
      </c>
    </row>
    <row r="402" spans="1:14" s="86" customFormat="1" ht="31.5" outlineLevel="1" x14ac:dyDescent="0.55000000000000004">
      <c r="A402" s="33">
        <v>6</v>
      </c>
      <c r="B402" s="160" t="s">
        <v>738</v>
      </c>
      <c r="C402" s="162">
        <v>2</v>
      </c>
      <c r="D402" s="170" t="s">
        <v>719</v>
      </c>
      <c r="E402" s="170"/>
      <c r="G402" s="41"/>
      <c r="H402" s="42"/>
      <c r="J402" s="33" t="s">
        <v>7</v>
      </c>
      <c r="K402" s="33" t="str">
        <f t="shared" si="53"/>
        <v>2X1</v>
      </c>
      <c r="L402" s="33" t="str">
        <f>IFERROR(VLOOKUP($K402,Mapping!F:H,2,0),"")</f>
        <v/>
      </c>
      <c r="M402" s="33" t="str">
        <f>IFERROR(VLOOKUP($K402,Mapping!$F:$H,3,0),"")</f>
        <v/>
      </c>
      <c r="N402" s="33" t="str">
        <f t="shared" si="54"/>
        <v>2</v>
      </c>
    </row>
    <row r="403" spans="1:14" s="86" customFormat="1" ht="41.25" customHeight="1" outlineLevel="1" x14ac:dyDescent="0.55000000000000004">
      <c r="A403" s="33">
        <v>7</v>
      </c>
      <c r="B403" s="160" t="s">
        <v>739</v>
      </c>
      <c r="C403" s="162">
        <v>2</v>
      </c>
      <c r="D403" s="170" t="s">
        <v>719</v>
      </c>
      <c r="E403" s="170"/>
      <c r="G403" s="41"/>
      <c r="H403" s="42"/>
      <c r="J403" s="33" t="s">
        <v>7</v>
      </c>
      <c r="K403" s="33" t="str">
        <f t="shared" si="53"/>
        <v>2X1</v>
      </c>
      <c r="L403" s="33" t="str">
        <f>IFERROR(VLOOKUP($K403,Mapping!F:H,2,0),"")</f>
        <v/>
      </c>
      <c r="M403" s="33" t="str">
        <f>IFERROR(VLOOKUP($K403,Mapping!$F:$H,3,0),"")</f>
        <v/>
      </c>
      <c r="N403" s="33" t="str">
        <f t="shared" si="54"/>
        <v>2</v>
      </c>
    </row>
    <row r="404" spans="1:14" s="86" customFormat="1" ht="31.5" customHeight="1" outlineLevel="1" x14ac:dyDescent="0.55000000000000004">
      <c r="A404" s="33">
        <v>8</v>
      </c>
      <c r="B404" s="160" t="s">
        <v>740</v>
      </c>
      <c r="C404" s="162">
        <v>2</v>
      </c>
      <c r="D404" s="170" t="s">
        <v>719</v>
      </c>
      <c r="E404" s="170"/>
      <c r="G404" s="41"/>
      <c r="H404" s="42"/>
      <c r="J404" s="33" t="s">
        <v>7</v>
      </c>
      <c r="K404" s="33" t="str">
        <f t="shared" si="53"/>
        <v>2X1</v>
      </c>
      <c r="L404" s="33" t="str">
        <f>IFERROR(VLOOKUP($K404,Mapping!F:H,2,0),"")</f>
        <v/>
      </c>
      <c r="M404" s="33" t="str">
        <f>IFERROR(VLOOKUP($K404,Mapping!$F:$H,3,0),"")</f>
        <v/>
      </c>
      <c r="N404" s="33" t="str">
        <f t="shared" si="54"/>
        <v>2</v>
      </c>
    </row>
    <row r="405" spans="1:14" s="86" customFormat="1" ht="31.5" customHeight="1" outlineLevel="1" x14ac:dyDescent="0.55000000000000004">
      <c r="A405" s="33">
        <v>9</v>
      </c>
      <c r="B405" s="160" t="s">
        <v>741</v>
      </c>
      <c r="C405" s="162">
        <v>2</v>
      </c>
      <c r="D405" s="170" t="s">
        <v>719</v>
      </c>
      <c r="E405" s="170"/>
      <c r="G405" s="41"/>
      <c r="H405" s="42"/>
      <c r="J405" s="33" t="s">
        <v>7</v>
      </c>
      <c r="K405" s="33" t="str">
        <f t="shared" si="53"/>
        <v>2X1</v>
      </c>
      <c r="L405" s="33" t="str">
        <f>IFERROR(VLOOKUP($K405,Mapping!F:H,2,0),"")</f>
        <v/>
      </c>
      <c r="M405" s="33" t="str">
        <f>IFERROR(VLOOKUP($K405,Mapping!$F:$H,3,0),"")</f>
        <v/>
      </c>
      <c r="N405" s="33" t="str">
        <f t="shared" si="54"/>
        <v>2</v>
      </c>
    </row>
    <row r="406" spans="1:14" s="86" customFormat="1" ht="31.5" customHeight="1" outlineLevel="1" x14ac:dyDescent="0.55000000000000004">
      <c r="A406" s="33">
        <v>10</v>
      </c>
      <c r="B406" s="160" t="s">
        <v>742</v>
      </c>
      <c r="C406" s="162">
        <v>2</v>
      </c>
      <c r="D406" s="170" t="s">
        <v>719</v>
      </c>
      <c r="E406" s="170"/>
      <c r="G406" s="41"/>
      <c r="H406" s="42"/>
      <c r="J406" s="33" t="s">
        <v>7</v>
      </c>
      <c r="K406" s="33" t="str">
        <f t="shared" si="53"/>
        <v>2X1</v>
      </c>
      <c r="L406" s="33" t="str">
        <f>IFERROR(VLOOKUP($K406,Mapping!F:H,2,0),"")</f>
        <v/>
      </c>
      <c r="M406" s="33" t="str">
        <f>IFERROR(VLOOKUP($K406,Mapping!$F:$H,3,0),"")</f>
        <v/>
      </c>
      <c r="N406" s="33" t="str">
        <f t="shared" si="54"/>
        <v>2</v>
      </c>
    </row>
    <row r="407" spans="1:14" s="86" customFormat="1" ht="31.5" customHeight="1" outlineLevel="1" x14ac:dyDescent="0.55000000000000004">
      <c r="A407" s="33">
        <v>11</v>
      </c>
      <c r="B407" s="160" t="s">
        <v>743</v>
      </c>
      <c r="C407" s="162">
        <v>2</v>
      </c>
      <c r="D407" s="170" t="s">
        <v>719</v>
      </c>
      <c r="E407" s="170"/>
      <c r="G407" s="41"/>
      <c r="H407" s="42"/>
      <c r="J407" s="33" t="s">
        <v>7</v>
      </c>
      <c r="K407" s="33" t="str">
        <f t="shared" si="53"/>
        <v>2X1</v>
      </c>
      <c r="L407" s="33" t="str">
        <f>IFERROR(VLOOKUP($K407,Mapping!F:H,2,0),"")</f>
        <v/>
      </c>
      <c r="M407" s="33" t="str">
        <f>IFERROR(VLOOKUP($K407,Mapping!$F:$H,3,0),"")</f>
        <v/>
      </c>
      <c r="N407" s="33" t="str">
        <f t="shared" si="54"/>
        <v>2</v>
      </c>
    </row>
    <row r="408" spans="1:14" s="86" customFormat="1" ht="31.5" customHeight="1" outlineLevel="1" x14ac:dyDescent="0.55000000000000004">
      <c r="A408" s="33">
        <v>12</v>
      </c>
      <c r="B408" s="160" t="s">
        <v>744</v>
      </c>
      <c r="C408" s="162">
        <v>2</v>
      </c>
      <c r="D408" s="170" t="s">
        <v>719</v>
      </c>
      <c r="E408" s="170"/>
      <c r="G408" s="41"/>
      <c r="H408" s="42"/>
      <c r="J408" s="33" t="s">
        <v>7</v>
      </c>
      <c r="K408" s="33" t="str">
        <f t="shared" si="53"/>
        <v>2X1</v>
      </c>
      <c r="L408" s="33" t="str">
        <f>IFERROR(VLOOKUP($K408,Mapping!F:H,2,0),"")</f>
        <v/>
      </c>
      <c r="M408" s="33" t="str">
        <f>IFERROR(VLOOKUP($K408,Mapping!$F:$H,3,0),"")</f>
        <v/>
      </c>
      <c r="N408" s="33" t="str">
        <f t="shared" si="54"/>
        <v>2</v>
      </c>
    </row>
    <row r="409" spans="1:14" s="86" customFormat="1" ht="31.5" customHeight="1" outlineLevel="1" x14ac:dyDescent="0.55000000000000004">
      <c r="A409" s="33">
        <v>13</v>
      </c>
      <c r="B409" s="160" t="s">
        <v>745</v>
      </c>
      <c r="C409" s="162">
        <v>2</v>
      </c>
      <c r="D409" s="170" t="s">
        <v>719</v>
      </c>
      <c r="E409" s="170"/>
      <c r="G409" s="41"/>
      <c r="H409" s="42"/>
      <c r="J409" s="33" t="s">
        <v>7</v>
      </c>
      <c r="K409" s="33" t="str">
        <f t="shared" si="53"/>
        <v>2X1</v>
      </c>
      <c r="L409" s="33" t="str">
        <f>IFERROR(VLOOKUP($K409,Mapping!F:H,2,0),"")</f>
        <v/>
      </c>
      <c r="M409" s="33" t="str">
        <f>IFERROR(VLOOKUP($K409,Mapping!$F:$H,3,0),"")</f>
        <v/>
      </c>
      <c r="N409" s="33" t="str">
        <f t="shared" si="54"/>
        <v>2</v>
      </c>
    </row>
    <row r="410" spans="1:14" s="86" customFormat="1" ht="31.5" customHeight="1" outlineLevel="1" x14ac:dyDescent="0.55000000000000004">
      <c r="A410" s="33">
        <v>14</v>
      </c>
      <c r="B410" s="160" t="s">
        <v>746</v>
      </c>
      <c r="C410" s="162">
        <v>2</v>
      </c>
      <c r="D410" s="170" t="s">
        <v>719</v>
      </c>
      <c r="E410" s="170"/>
      <c r="G410" s="41"/>
      <c r="H410" s="42"/>
      <c r="J410" s="33" t="s">
        <v>7</v>
      </c>
      <c r="K410" s="33" t="str">
        <f t="shared" si="53"/>
        <v>2X1</v>
      </c>
      <c r="L410" s="33" t="str">
        <f>IFERROR(VLOOKUP($K410,Mapping!F:H,2,0),"")</f>
        <v/>
      </c>
      <c r="M410" s="33" t="str">
        <f>IFERROR(VLOOKUP($K410,Mapping!$F:$H,3,0),"")</f>
        <v/>
      </c>
      <c r="N410" s="33" t="str">
        <f t="shared" si="54"/>
        <v>2</v>
      </c>
    </row>
    <row r="411" spans="1:14" s="86" customFormat="1" outlineLevel="1" x14ac:dyDescent="0.55000000000000004">
      <c r="A411" s="33">
        <v>15</v>
      </c>
      <c r="B411" s="32" t="s">
        <v>687</v>
      </c>
      <c r="C411" s="83">
        <v>3</v>
      </c>
      <c r="D411" s="34" t="s">
        <v>2</v>
      </c>
      <c r="E411" s="34"/>
      <c r="G411" s="41"/>
      <c r="H411" s="42"/>
      <c r="J411" s="33" t="s">
        <v>7</v>
      </c>
      <c r="K411" s="33" t="str">
        <f t="shared" si="53"/>
        <v>3X1</v>
      </c>
      <c r="L411" s="33" t="str">
        <f>IFERROR(VLOOKUP($K411,Mapping!F:H,2,0),"")</f>
        <v/>
      </c>
      <c r="M411" s="33" t="str">
        <f>IFERROR(VLOOKUP($K411,Mapping!$F:$H,3,0),"")</f>
        <v/>
      </c>
      <c r="N411" s="33" t="str">
        <f t="shared" si="54"/>
        <v>3</v>
      </c>
    </row>
    <row r="412" spans="1:14" s="86" customFormat="1" ht="31.5" outlineLevel="1" x14ac:dyDescent="0.55000000000000004">
      <c r="A412" s="33">
        <v>16</v>
      </c>
      <c r="B412" s="32" t="s">
        <v>688</v>
      </c>
      <c r="C412" s="83">
        <v>1</v>
      </c>
      <c r="D412" s="168" t="s">
        <v>720</v>
      </c>
      <c r="E412" s="168"/>
      <c r="G412" s="41"/>
      <c r="H412" s="42"/>
      <c r="J412" s="33" t="s">
        <v>7</v>
      </c>
      <c r="K412" s="33" t="str">
        <f t="shared" si="53"/>
        <v>1X1</v>
      </c>
      <c r="L412" s="33" t="str">
        <f>IFERROR(VLOOKUP($K412,Mapping!F:H,2,0),"")</f>
        <v/>
      </c>
      <c r="M412" s="33" t="str">
        <f>IFERROR(VLOOKUP($K412,Mapping!$F:$H,3,0),"")</f>
        <v/>
      </c>
      <c r="N412" s="33" t="str">
        <f t="shared" si="54"/>
        <v>1</v>
      </c>
    </row>
    <row r="413" spans="1:14" s="86" customFormat="1" ht="52.5" customHeight="1" outlineLevel="1" x14ac:dyDescent="0.55000000000000004">
      <c r="A413" s="33">
        <v>17</v>
      </c>
      <c r="B413" s="32" t="s">
        <v>689</v>
      </c>
      <c r="C413" s="83">
        <v>1</v>
      </c>
      <c r="D413" s="168" t="s">
        <v>721</v>
      </c>
      <c r="E413" s="168"/>
      <c r="G413" s="41"/>
      <c r="H413" s="42"/>
      <c r="J413" s="33" t="s">
        <v>7</v>
      </c>
      <c r="K413" s="33" t="str">
        <f t="shared" si="53"/>
        <v>1X1</v>
      </c>
      <c r="L413" s="33" t="str">
        <f>IFERROR(VLOOKUP($K413,Mapping!F:H,2,0),"")</f>
        <v/>
      </c>
      <c r="M413" s="33" t="str">
        <f>IFERROR(VLOOKUP($K413,Mapping!$F:$H,3,0),"")</f>
        <v/>
      </c>
      <c r="N413" s="33" t="str">
        <f t="shared" si="54"/>
        <v>1</v>
      </c>
    </row>
    <row r="414" spans="1:14" s="86" customFormat="1" ht="31.5" outlineLevel="1" x14ac:dyDescent="0.55000000000000004">
      <c r="A414" s="33">
        <v>18</v>
      </c>
      <c r="B414" s="32" t="s">
        <v>690</v>
      </c>
      <c r="C414" s="83">
        <v>1</v>
      </c>
      <c r="D414" s="168" t="s">
        <v>722</v>
      </c>
      <c r="E414" s="168"/>
      <c r="G414" s="41"/>
      <c r="H414" s="42"/>
      <c r="J414" s="33" t="s">
        <v>7</v>
      </c>
      <c r="K414" s="33" t="str">
        <f t="shared" si="53"/>
        <v>1X1</v>
      </c>
      <c r="L414" s="33" t="str">
        <f>IFERROR(VLOOKUP($K414,Mapping!F:H,2,0),"")</f>
        <v/>
      </c>
      <c r="M414" s="33" t="str">
        <f>IFERROR(VLOOKUP($K414,Mapping!$F:$H,3,0),"")</f>
        <v/>
      </c>
      <c r="N414" s="33" t="str">
        <f t="shared" si="54"/>
        <v>1</v>
      </c>
    </row>
    <row r="415" spans="1:14" s="86" customFormat="1" outlineLevel="1" x14ac:dyDescent="0.55000000000000004">
      <c r="A415" s="33">
        <v>19</v>
      </c>
      <c r="B415" s="32" t="s">
        <v>691</v>
      </c>
      <c r="C415" s="83">
        <v>1</v>
      </c>
      <c r="D415" s="168" t="s">
        <v>723</v>
      </c>
      <c r="E415" s="168"/>
      <c r="G415" s="41"/>
      <c r="H415" s="42"/>
      <c r="J415" s="33" t="s">
        <v>7</v>
      </c>
      <c r="K415" s="33" t="str">
        <f t="shared" si="53"/>
        <v>1X1</v>
      </c>
      <c r="L415" s="33" t="str">
        <f>IFERROR(VLOOKUP($K415,Mapping!F:H,2,0),"")</f>
        <v/>
      </c>
      <c r="M415" s="33" t="str">
        <f>IFERROR(VLOOKUP($K415,Mapping!$F:$H,3,0),"")</f>
        <v/>
      </c>
      <c r="N415" s="33" t="str">
        <f t="shared" si="54"/>
        <v>1</v>
      </c>
    </row>
    <row r="416" spans="1:14" s="86" customFormat="1" ht="31.5" outlineLevel="1" x14ac:dyDescent="0.55000000000000004">
      <c r="A416" s="33">
        <v>20</v>
      </c>
      <c r="B416" s="32" t="s">
        <v>692</v>
      </c>
      <c r="C416" s="83">
        <v>1</v>
      </c>
      <c r="D416" s="168" t="s">
        <v>724</v>
      </c>
      <c r="E416" s="168"/>
      <c r="G416" s="41"/>
      <c r="H416" s="42"/>
      <c r="J416" s="33" t="s">
        <v>7</v>
      </c>
      <c r="K416" s="33" t="str">
        <f t="shared" si="53"/>
        <v>1X1</v>
      </c>
      <c r="L416" s="33" t="str">
        <f>IFERROR(VLOOKUP($K416,Mapping!F:H,2,0),"")</f>
        <v/>
      </c>
      <c r="M416" s="33" t="str">
        <f>IFERROR(VLOOKUP($K416,Mapping!$F:$H,3,0),"")</f>
        <v/>
      </c>
      <c r="N416" s="33" t="str">
        <f t="shared" si="54"/>
        <v>1</v>
      </c>
    </row>
    <row r="417" spans="1:14" s="86" customFormat="1" ht="63" outlineLevel="1" x14ac:dyDescent="0.55000000000000004">
      <c r="A417" s="33">
        <v>21</v>
      </c>
      <c r="B417" s="32" t="s">
        <v>693</v>
      </c>
      <c r="C417" s="83">
        <v>1</v>
      </c>
      <c r="D417" s="168" t="s">
        <v>724</v>
      </c>
      <c r="E417" s="168"/>
      <c r="G417" s="41"/>
      <c r="H417" s="42"/>
      <c r="J417" s="33" t="s">
        <v>7</v>
      </c>
      <c r="K417" s="33" t="str">
        <f t="shared" si="53"/>
        <v>1X1</v>
      </c>
      <c r="L417" s="33" t="str">
        <f>IFERROR(VLOOKUP($K417,Mapping!F:H,2,0),"")</f>
        <v/>
      </c>
      <c r="M417" s="33" t="str">
        <f>IFERROR(VLOOKUP($K417,Mapping!$F:$H,3,0),"")</f>
        <v/>
      </c>
      <c r="N417" s="33" t="str">
        <f t="shared" si="54"/>
        <v>1</v>
      </c>
    </row>
    <row r="418" spans="1:14" s="86" customFormat="1" ht="31.5" outlineLevel="1" x14ac:dyDescent="0.55000000000000004">
      <c r="A418" s="33">
        <v>22</v>
      </c>
      <c r="B418" s="32" t="s">
        <v>694</v>
      </c>
      <c r="C418" s="83">
        <v>1</v>
      </c>
      <c r="D418" s="168" t="s">
        <v>725</v>
      </c>
      <c r="E418" s="168"/>
      <c r="G418" s="41"/>
      <c r="H418" s="42"/>
      <c r="J418" s="33" t="s">
        <v>7</v>
      </c>
      <c r="K418" s="33" t="str">
        <f t="shared" si="53"/>
        <v>1X1</v>
      </c>
      <c r="L418" s="33" t="str">
        <f>IFERROR(VLOOKUP($K418,Mapping!F:H,2,0),"")</f>
        <v/>
      </c>
      <c r="M418" s="33" t="str">
        <f>IFERROR(VLOOKUP($K418,Mapping!$F:$H,3,0),"")</f>
        <v/>
      </c>
      <c r="N418" s="33" t="str">
        <f t="shared" si="54"/>
        <v>1</v>
      </c>
    </row>
    <row r="419" spans="1:14" s="86" customFormat="1" ht="31.5" outlineLevel="1" x14ac:dyDescent="0.55000000000000004">
      <c r="A419" s="33">
        <v>23</v>
      </c>
      <c r="B419" s="32" t="s">
        <v>695</v>
      </c>
      <c r="C419" s="83">
        <v>1</v>
      </c>
      <c r="D419" s="168" t="s">
        <v>725</v>
      </c>
      <c r="E419" s="168"/>
      <c r="G419" s="41"/>
      <c r="H419" s="42"/>
      <c r="J419" s="33" t="s">
        <v>7</v>
      </c>
      <c r="K419" s="33" t="str">
        <f t="shared" si="53"/>
        <v>1X1</v>
      </c>
      <c r="L419" s="33" t="str">
        <f>IFERROR(VLOOKUP($K419,Mapping!F:H,2,0),"")</f>
        <v/>
      </c>
      <c r="M419" s="33" t="str">
        <f>IFERROR(VLOOKUP($K419,Mapping!$F:$H,3,0),"")</f>
        <v/>
      </c>
      <c r="N419" s="33" t="str">
        <f t="shared" si="54"/>
        <v>1</v>
      </c>
    </row>
    <row r="420" spans="1:14" s="86" customFormat="1" ht="31.5" outlineLevel="1" x14ac:dyDescent="0.55000000000000004">
      <c r="A420" s="33">
        <v>24</v>
      </c>
      <c r="B420" s="32" t="s">
        <v>696</v>
      </c>
      <c r="C420" s="83">
        <v>1</v>
      </c>
      <c r="D420" s="168" t="s">
        <v>726</v>
      </c>
      <c r="E420" s="168"/>
      <c r="G420" s="41"/>
      <c r="H420" s="42"/>
      <c r="J420" s="33" t="s">
        <v>7</v>
      </c>
      <c r="K420" s="33" t="str">
        <f t="shared" si="53"/>
        <v>1X1</v>
      </c>
      <c r="L420" s="33" t="str">
        <f>IFERROR(VLOOKUP($K420,Mapping!F:H,2,0),"")</f>
        <v/>
      </c>
      <c r="M420" s="33" t="str">
        <f>IFERROR(VLOOKUP($K420,Mapping!$F:$H,3,0),"")</f>
        <v/>
      </c>
      <c r="N420" s="33" t="str">
        <f t="shared" si="54"/>
        <v>1</v>
      </c>
    </row>
    <row r="421" spans="1:14" s="86" customFormat="1" ht="31.5" outlineLevel="1" x14ac:dyDescent="0.55000000000000004">
      <c r="A421" s="33">
        <v>25</v>
      </c>
      <c r="B421" s="32" t="s">
        <v>697</v>
      </c>
      <c r="C421" s="83">
        <v>1</v>
      </c>
      <c r="D421" s="168" t="s">
        <v>727</v>
      </c>
      <c r="E421" s="168"/>
      <c r="G421" s="41"/>
      <c r="H421" s="42"/>
      <c r="J421" s="33" t="s">
        <v>7</v>
      </c>
      <c r="K421" s="33" t="str">
        <f t="shared" si="53"/>
        <v>1X1</v>
      </c>
      <c r="L421" s="33" t="str">
        <f>IFERROR(VLOOKUP($K421,Mapping!F:H,2,0),"")</f>
        <v/>
      </c>
      <c r="M421" s="33" t="str">
        <f>IFERROR(VLOOKUP($K421,Mapping!$F:$H,3,0),"")</f>
        <v/>
      </c>
      <c r="N421" s="33" t="str">
        <f t="shared" si="54"/>
        <v>1</v>
      </c>
    </row>
    <row r="422" spans="1:14" s="86" customFormat="1" ht="47.25" outlineLevel="1" x14ac:dyDescent="0.55000000000000004">
      <c r="A422" s="33">
        <v>26</v>
      </c>
      <c r="B422" s="32" t="s">
        <v>698</v>
      </c>
      <c r="C422" s="83">
        <v>1</v>
      </c>
      <c r="D422" s="168" t="s">
        <v>727</v>
      </c>
      <c r="E422" s="168"/>
      <c r="G422" s="41"/>
      <c r="H422" s="42"/>
      <c r="J422" s="33" t="s">
        <v>7</v>
      </c>
      <c r="K422" s="33" t="str">
        <f t="shared" si="53"/>
        <v>1X1</v>
      </c>
      <c r="L422" s="33" t="str">
        <f>IFERROR(VLOOKUP($K422,Mapping!F:H,2,0),"")</f>
        <v/>
      </c>
      <c r="M422" s="33" t="str">
        <f>IFERROR(VLOOKUP($K422,Mapping!$F:$H,3,0),"")</f>
        <v/>
      </c>
      <c r="N422" s="33" t="str">
        <f t="shared" si="54"/>
        <v>1</v>
      </c>
    </row>
    <row r="423" spans="1:14" s="86" customFormat="1" outlineLevel="1" x14ac:dyDescent="0.55000000000000004">
      <c r="A423" s="33">
        <v>27</v>
      </c>
      <c r="B423" s="32" t="s">
        <v>699</v>
      </c>
      <c r="C423" s="83">
        <v>1</v>
      </c>
      <c r="D423" s="168" t="s">
        <v>727</v>
      </c>
      <c r="E423" s="168"/>
      <c r="G423" s="41"/>
      <c r="H423" s="42"/>
      <c r="J423" s="33" t="s">
        <v>7</v>
      </c>
      <c r="K423" s="33" t="str">
        <f t="shared" si="53"/>
        <v>1X1</v>
      </c>
      <c r="L423" s="33" t="str">
        <f>IFERROR(VLOOKUP($K423,Mapping!F:H,2,0),"")</f>
        <v/>
      </c>
      <c r="M423" s="33" t="str">
        <f>IFERROR(VLOOKUP($K423,Mapping!$F:$H,3,0),"")</f>
        <v/>
      </c>
      <c r="N423" s="33" t="str">
        <f t="shared" si="54"/>
        <v>1</v>
      </c>
    </row>
    <row r="424" spans="1:14" s="86" customFormat="1" ht="31.5" outlineLevel="1" x14ac:dyDescent="0.55000000000000004">
      <c r="A424" s="33">
        <v>28</v>
      </c>
      <c r="B424" s="32" t="s">
        <v>700</v>
      </c>
      <c r="C424" s="83">
        <v>1</v>
      </c>
      <c r="D424" s="168" t="s">
        <v>728</v>
      </c>
      <c r="E424" s="168"/>
      <c r="G424" s="41"/>
      <c r="H424" s="42"/>
      <c r="J424" s="33" t="s">
        <v>7</v>
      </c>
      <c r="K424" s="33" t="str">
        <f t="shared" si="53"/>
        <v>1X1</v>
      </c>
      <c r="L424" s="33" t="str">
        <f>IFERROR(VLOOKUP($K424,Mapping!F:H,2,0),"")</f>
        <v/>
      </c>
      <c r="M424" s="33" t="str">
        <f>IFERROR(VLOOKUP($K424,Mapping!$F:$H,3,0),"")</f>
        <v/>
      </c>
      <c r="N424" s="33" t="str">
        <f t="shared" si="54"/>
        <v>1</v>
      </c>
    </row>
    <row r="425" spans="1:14" s="86" customFormat="1" ht="47.25" outlineLevel="1" x14ac:dyDescent="0.55000000000000004">
      <c r="A425" s="33">
        <v>29</v>
      </c>
      <c r="B425" s="32" t="s">
        <v>701</v>
      </c>
      <c r="C425" s="83">
        <v>1</v>
      </c>
      <c r="D425" s="34" t="s">
        <v>728</v>
      </c>
      <c r="E425" s="32"/>
      <c r="G425" s="41"/>
      <c r="H425" s="42"/>
      <c r="J425" s="33" t="s">
        <v>7</v>
      </c>
      <c r="K425" s="33" t="str">
        <f t="shared" si="53"/>
        <v>1X1</v>
      </c>
      <c r="L425" s="33" t="str">
        <f>IFERROR(VLOOKUP($K425,Mapping!F:H,2,0),"")</f>
        <v/>
      </c>
      <c r="M425" s="33" t="str">
        <f>IFERROR(VLOOKUP($K425,Mapping!$F:$H,3,0),"")</f>
        <v/>
      </c>
      <c r="N425" s="33" t="str">
        <f t="shared" si="54"/>
        <v>1</v>
      </c>
    </row>
    <row r="426" spans="1:14" s="86" customFormat="1" ht="31.5" outlineLevel="1" x14ac:dyDescent="0.55000000000000004">
      <c r="A426" s="33">
        <v>30</v>
      </c>
      <c r="B426" s="32" t="s">
        <v>702</v>
      </c>
      <c r="C426" s="83">
        <v>1</v>
      </c>
      <c r="D426" s="168" t="s">
        <v>728</v>
      </c>
      <c r="E426" s="168"/>
      <c r="G426" s="41"/>
      <c r="H426" s="42"/>
      <c r="J426" s="33" t="s">
        <v>7</v>
      </c>
      <c r="K426" s="33" t="str">
        <f t="shared" si="53"/>
        <v>1X1</v>
      </c>
      <c r="L426" s="33" t="str">
        <f>IFERROR(VLOOKUP($K426,Mapping!F:H,2,0),"")</f>
        <v/>
      </c>
      <c r="M426" s="33" t="str">
        <f>IFERROR(VLOOKUP($K426,Mapping!$F:$H,3,0),"")</f>
        <v/>
      </c>
      <c r="N426" s="33" t="str">
        <f t="shared" si="54"/>
        <v>1</v>
      </c>
    </row>
    <row r="427" spans="1:14" s="86" customFormat="1" ht="31.5" outlineLevel="1" x14ac:dyDescent="0.55000000000000004">
      <c r="A427" s="33">
        <v>31</v>
      </c>
      <c r="B427" s="32" t="s">
        <v>703</v>
      </c>
      <c r="C427" s="83">
        <v>3</v>
      </c>
      <c r="D427" s="34" t="s">
        <v>2</v>
      </c>
      <c r="E427" s="32"/>
      <c r="G427" s="41"/>
      <c r="H427" s="42"/>
      <c r="J427" s="33" t="s">
        <v>7</v>
      </c>
      <c r="K427" s="33" t="str">
        <f t="shared" si="53"/>
        <v>3X1</v>
      </c>
      <c r="L427" s="33" t="str">
        <f>IFERROR(VLOOKUP($K427,Mapping!F:H,2,0),"")</f>
        <v/>
      </c>
      <c r="M427" s="33" t="str">
        <f>IFERROR(VLOOKUP($K427,Mapping!$F:$H,3,0),"")</f>
        <v/>
      </c>
      <c r="N427" s="33" t="str">
        <f t="shared" si="54"/>
        <v>3</v>
      </c>
    </row>
    <row r="428" spans="1:14" s="86" customFormat="1" ht="31.5" outlineLevel="1" x14ac:dyDescent="0.55000000000000004">
      <c r="A428" s="33">
        <v>32</v>
      </c>
      <c r="B428" s="32" t="s">
        <v>704</v>
      </c>
      <c r="C428" s="83">
        <v>3</v>
      </c>
      <c r="D428" s="34" t="s">
        <v>2</v>
      </c>
      <c r="E428" s="34"/>
      <c r="G428" s="41"/>
      <c r="H428" s="42"/>
      <c r="J428" s="33" t="s">
        <v>7</v>
      </c>
      <c r="K428" s="33" t="str">
        <f t="shared" si="53"/>
        <v>3X1</v>
      </c>
      <c r="L428" s="33" t="str">
        <f>IFERROR(VLOOKUP($K428,Mapping!F:H,2,0),"")</f>
        <v/>
      </c>
      <c r="M428" s="33" t="str">
        <f>IFERROR(VLOOKUP($K428,Mapping!$F:$H,3,0),"")</f>
        <v/>
      </c>
      <c r="N428" s="33" t="str">
        <f t="shared" si="54"/>
        <v>3</v>
      </c>
    </row>
    <row r="429" spans="1:14" s="86" customFormat="1" ht="31.5" outlineLevel="1" x14ac:dyDescent="0.55000000000000004">
      <c r="A429" s="33">
        <v>33</v>
      </c>
      <c r="B429" s="32" t="s">
        <v>705</v>
      </c>
      <c r="C429" s="83">
        <v>3</v>
      </c>
      <c r="D429" s="34" t="s">
        <v>2</v>
      </c>
      <c r="E429" s="32"/>
      <c r="G429" s="41"/>
      <c r="H429" s="42"/>
      <c r="J429" s="33" t="s">
        <v>7</v>
      </c>
      <c r="K429" s="33" t="str">
        <f t="shared" si="53"/>
        <v>3X1</v>
      </c>
      <c r="L429" s="33" t="str">
        <f>IFERROR(VLOOKUP($K429,Mapping!F:H,2,0),"")</f>
        <v/>
      </c>
      <c r="M429" s="33" t="str">
        <f>IFERROR(VLOOKUP($K429,Mapping!$F:$H,3,0),"")</f>
        <v/>
      </c>
      <c r="N429" s="33" t="str">
        <f t="shared" si="54"/>
        <v>3</v>
      </c>
    </row>
    <row r="430" spans="1:14" s="86" customFormat="1" ht="31.5" outlineLevel="1" x14ac:dyDescent="0.55000000000000004">
      <c r="A430" s="33">
        <v>34</v>
      </c>
      <c r="B430" s="32" t="s">
        <v>747</v>
      </c>
      <c r="C430" s="83">
        <v>3</v>
      </c>
      <c r="D430" s="34" t="s">
        <v>2</v>
      </c>
      <c r="E430" s="34"/>
      <c r="G430" s="41"/>
      <c r="H430" s="42"/>
      <c r="J430" s="33" t="s">
        <v>7</v>
      </c>
      <c r="K430" s="33" t="str">
        <f t="shared" si="53"/>
        <v>3X1</v>
      </c>
      <c r="L430" s="33" t="str">
        <f>IFERROR(VLOOKUP($K430,Mapping!F:H,2,0),"")</f>
        <v/>
      </c>
      <c r="M430" s="33" t="str">
        <f>IFERROR(VLOOKUP($K430,Mapping!$F:$H,3,0),"")</f>
        <v/>
      </c>
      <c r="N430" s="33" t="str">
        <f t="shared" si="54"/>
        <v>3</v>
      </c>
    </row>
    <row r="431" spans="1:14" s="86" customFormat="1" ht="31.5" outlineLevel="1" x14ac:dyDescent="0.55000000000000004">
      <c r="A431" s="33">
        <v>35</v>
      </c>
      <c r="B431" s="32" t="s">
        <v>748</v>
      </c>
      <c r="C431" s="83">
        <v>3</v>
      </c>
      <c r="D431" s="34" t="s">
        <v>2</v>
      </c>
      <c r="E431" s="34"/>
      <c r="G431" s="41"/>
      <c r="H431" s="42"/>
      <c r="J431" s="33" t="s">
        <v>7</v>
      </c>
      <c r="K431" s="33" t="str">
        <f t="shared" si="53"/>
        <v>3X1</v>
      </c>
      <c r="L431" s="33" t="str">
        <f>IFERROR(VLOOKUP($K431,Mapping!F:H,2,0),"")</f>
        <v/>
      </c>
      <c r="M431" s="33" t="str">
        <f>IFERROR(VLOOKUP($K431,Mapping!$F:$H,3,0),"")</f>
        <v/>
      </c>
      <c r="N431" s="33" t="str">
        <f t="shared" si="54"/>
        <v>3</v>
      </c>
    </row>
    <row r="432" spans="1:14" s="86" customFormat="1" ht="31.5" outlineLevel="1" x14ac:dyDescent="0.55000000000000004">
      <c r="A432" s="33">
        <v>36</v>
      </c>
      <c r="B432" s="32" t="s">
        <v>706</v>
      </c>
      <c r="C432" s="83">
        <v>2</v>
      </c>
      <c r="D432" s="170" t="s">
        <v>729</v>
      </c>
      <c r="E432" s="170"/>
      <c r="G432" s="41"/>
      <c r="H432" s="42"/>
      <c r="J432" s="33" t="s">
        <v>7</v>
      </c>
      <c r="K432" s="33" t="str">
        <f t="shared" si="53"/>
        <v>2X1</v>
      </c>
      <c r="L432" s="33" t="str">
        <f>IFERROR(VLOOKUP($K432,Mapping!F:H,2,0),"")</f>
        <v/>
      </c>
      <c r="M432" s="33" t="str">
        <f>IFERROR(VLOOKUP($K432,Mapping!$F:$H,3,0),"")</f>
        <v/>
      </c>
      <c r="N432" s="33" t="str">
        <f t="shared" si="54"/>
        <v>2</v>
      </c>
    </row>
    <row r="433" spans="1:14" s="86" customFormat="1" outlineLevel="1" x14ac:dyDescent="0.55000000000000004">
      <c r="A433" s="33">
        <v>37</v>
      </c>
      <c r="B433" s="32" t="s">
        <v>707</v>
      </c>
      <c r="C433" s="83">
        <v>3</v>
      </c>
      <c r="D433" s="34" t="s">
        <v>2</v>
      </c>
      <c r="E433" s="34"/>
      <c r="G433" s="41"/>
      <c r="H433" s="42"/>
      <c r="J433" s="33" t="s">
        <v>7</v>
      </c>
      <c r="K433" s="33" t="str">
        <f t="shared" si="53"/>
        <v>3X1</v>
      </c>
      <c r="L433" s="33" t="str">
        <f>IFERROR(VLOOKUP($K433,Mapping!F:H,2,0),"")</f>
        <v/>
      </c>
      <c r="M433" s="33" t="str">
        <f>IFERROR(VLOOKUP($K433,Mapping!$F:$H,3,0),"")</f>
        <v/>
      </c>
      <c r="N433" s="33" t="str">
        <f t="shared" si="54"/>
        <v>3</v>
      </c>
    </row>
    <row r="434" spans="1:14" s="86" customFormat="1" ht="34.5" customHeight="1" outlineLevel="1" x14ac:dyDescent="0.55000000000000004">
      <c r="A434" s="33">
        <v>38</v>
      </c>
      <c r="B434" s="160" t="s">
        <v>708</v>
      </c>
      <c r="C434" s="162">
        <v>1</v>
      </c>
      <c r="D434" s="170" t="s">
        <v>730</v>
      </c>
      <c r="E434" s="170"/>
      <c r="G434" s="41"/>
      <c r="H434" s="42"/>
      <c r="J434" s="33" t="s">
        <v>7</v>
      </c>
      <c r="K434" s="33" t="str">
        <f t="shared" si="53"/>
        <v>1X1</v>
      </c>
      <c r="L434" s="33" t="str">
        <f>IFERROR(VLOOKUP($K434,Mapping!F:H,2,0),"")</f>
        <v/>
      </c>
      <c r="M434" s="33" t="str">
        <f>IFERROR(VLOOKUP($K434,Mapping!$F:$H,3,0),"")</f>
        <v/>
      </c>
      <c r="N434" s="33" t="str">
        <f t="shared" si="54"/>
        <v>1</v>
      </c>
    </row>
    <row r="435" spans="1:14" s="86" customFormat="1" ht="47.25" outlineLevel="1" x14ac:dyDescent="0.55000000000000004">
      <c r="A435" s="33">
        <v>39</v>
      </c>
      <c r="B435" s="32" t="s">
        <v>709</v>
      </c>
      <c r="C435" s="83">
        <v>1</v>
      </c>
      <c r="D435" s="34" t="s">
        <v>731</v>
      </c>
      <c r="E435" s="34"/>
      <c r="G435" s="41"/>
      <c r="H435" s="42"/>
      <c r="J435" s="33" t="s">
        <v>7</v>
      </c>
      <c r="K435" s="33" t="str">
        <f t="shared" si="53"/>
        <v>1X1</v>
      </c>
      <c r="L435" s="33" t="str">
        <f>IFERROR(VLOOKUP($K435,Mapping!F:H,2,0),"")</f>
        <v/>
      </c>
      <c r="M435" s="33" t="str">
        <f>IFERROR(VLOOKUP($K435,Mapping!$F:$H,3,0),"")</f>
        <v/>
      </c>
      <c r="N435" s="33" t="str">
        <f t="shared" si="54"/>
        <v>1</v>
      </c>
    </row>
    <row r="436" spans="1:14" s="86" customFormat="1" outlineLevel="1" x14ac:dyDescent="0.55000000000000004">
      <c r="A436" s="33">
        <v>40</v>
      </c>
      <c r="B436" s="32" t="s">
        <v>710</v>
      </c>
      <c r="C436" s="83">
        <v>3</v>
      </c>
      <c r="D436" s="34" t="s">
        <v>2</v>
      </c>
      <c r="E436" s="34"/>
      <c r="G436" s="41"/>
      <c r="H436" s="42"/>
      <c r="J436" s="33" t="s">
        <v>7</v>
      </c>
      <c r="K436" s="33" t="str">
        <f t="shared" si="53"/>
        <v>3X1</v>
      </c>
      <c r="L436" s="33" t="str">
        <f>IFERROR(VLOOKUP($K436,Mapping!F:H,2,0),"")</f>
        <v/>
      </c>
      <c r="M436" s="33" t="str">
        <f>IFERROR(VLOOKUP($K436,Mapping!$F:$H,3,0),"")</f>
        <v/>
      </c>
      <c r="N436" s="33" t="str">
        <f t="shared" si="54"/>
        <v>3</v>
      </c>
    </row>
    <row r="437" spans="1:14" s="86" customFormat="1" ht="31.5" outlineLevel="1" x14ac:dyDescent="0.55000000000000004">
      <c r="A437" s="33">
        <v>41</v>
      </c>
      <c r="B437" s="32" t="s">
        <v>711</v>
      </c>
      <c r="C437" s="83">
        <v>2</v>
      </c>
      <c r="D437" s="170" t="s">
        <v>719</v>
      </c>
      <c r="E437" s="170"/>
      <c r="G437" s="41"/>
      <c r="H437" s="42"/>
      <c r="J437" s="33" t="s">
        <v>7</v>
      </c>
      <c r="K437" s="33" t="str">
        <f t="shared" si="53"/>
        <v>2X1</v>
      </c>
      <c r="L437" s="33" t="str">
        <f>IFERROR(VLOOKUP($K437,Mapping!F:H,2,0),"")</f>
        <v/>
      </c>
      <c r="M437" s="33" t="str">
        <f>IFERROR(VLOOKUP($K437,Mapping!$F:$H,3,0),"")</f>
        <v/>
      </c>
      <c r="N437" s="33" t="str">
        <f t="shared" si="54"/>
        <v>2</v>
      </c>
    </row>
    <row r="438" spans="1:14" s="86" customFormat="1" ht="31.5" outlineLevel="1" x14ac:dyDescent="0.55000000000000004">
      <c r="A438" s="33">
        <v>42</v>
      </c>
      <c r="B438" s="32" t="s">
        <v>712</v>
      </c>
      <c r="C438" s="83">
        <v>1</v>
      </c>
      <c r="D438" s="168" t="s">
        <v>732</v>
      </c>
      <c r="E438" s="168"/>
      <c r="G438" s="41"/>
      <c r="H438" s="42"/>
      <c r="J438" s="33" t="s">
        <v>7</v>
      </c>
      <c r="K438" s="33" t="str">
        <f t="shared" si="53"/>
        <v>1X1</v>
      </c>
      <c r="L438" s="33" t="str">
        <f>IFERROR(VLOOKUP($K438,Mapping!F:H,2,0),"")</f>
        <v/>
      </c>
      <c r="M438" s="33" t="str">
        <f>IFERROR(VLOOKUP($K438,Mapping!$F:$H,3,0),"")</f>
        <v/>
      </c>
      <c r="N438" s="33" t="str">
        <f t="shared" si="54"/>
        <v>1</v>
      </c>
    </row>
    <row r="439" spans="1:14" s="86" customFormat="1" ht="20.25" customHeight="1" outlineLevel="1" x14ac:dyDescent="0.55000000000000004">
      <c r="A439" s="33">
        <v>43</v>
      </c>
      <c r="B439" s="32" t="s">
        <v>713</v>
      </c>
      <c r="C439" s="83">
        <v>1</v>
      </c>
      <c r="D439" s="168" t="s">
        <v>732</v>
      </c>
      <c r="E439" s="168"/>
      <c r="G439" s="41"/>
      <c r="H439" s="42"/>
      <c r="J439" s="33" t="s">
        <v>7</v>
      </c>
      <c r="K439" s="33" t="str">
        <f t="shared" si="53"/>
        <v>1X1</v>
      </c>
      <c r="L439" s="33" t="str">
        <f>IFERROR(VLOOKUP($K439,Mapping!F:H,2,0),"")</f>
        <v/>
      </c>
      <c r="M439" s="33" t="str">
        <f>IFERROR(VLOOKUP($K439,Mapping!$F:$H,3,0),"")</f>
        <v/>
      </c>
      <c r="N439" s="33" t="str">
        <f t="shared" si="54"/>
        <v>1</v>
      </c>
    </row>
    <row r="440" spans="1:14" s="86" customFormat="1" ht="21.75" customHeight="1" outlineLevel="1" x14ac:dyDescent="0.55000000000000004">
      <c r="A440" s="33">
        <v>44</v>
      </c>
      <c r="B440" s="32" t="s">
        <v>714</v>
      </c>
      <c r="C440" s="83">
        <v>3</v>
      </c>
      <c r="D440" s="34" t="s">
        <v>2</v>
      </c>
      <c r="E440" s="32"/>
      <c r="G440" s="41"/>
      <c r="H440" s="42"/>
      <c r="J440" s="33" t="s">
        <v>7</v>
      </c>
      <c r="K440" s="33" t="str">
        <f t="shared" si="53"/>
        <v>3X1</v>
      </c>
      <c r="L440" s="33" t="str">
        <f>IFERROR(VLOOKUP($K440,Mapping!F:H,2,0),"")</f>
        <v/>
      </c>
      <c r="M440" s="33" t="str">
        <f>IFERROR(VLOOKUP($K440,Mapping!$F:$H,3,0),"")</f>
        <v/>
      </c>
      <c r="N440" s="33" t="str">
        <f t="shared" si="54"/>
        <v>3</v>
      </c>
    </row>
    <row r="441" spans="1:14" s="86" customFormat="1" ht="31.5" outlineLevel="1" x14ac:dyDescent="0.55000000000000004">
      <c r="A441" s="33">
        <v>45</v>
      </c>
      <c r="B441" s="32" t="s">
        <v>715</v>
      </c>
      <c r="C441" s="83">
        <v>3</v>
      </c>
      <c r="D441" s="34" t="s">
        <v>2</v>
      </c>
      <c r="E441" s="32"/>
      <c r="G441" s="41"/>
      <c r="H441" s="42"/>
      <c r="J441" s="33" t="s">
        <v>7</v>
      </c>
      <c r="K441" s="33" t="str">
        <f t="shared" si="53"/>
        <v>3X1</v>
      </c>
      <c r="L441" s="33" t="str">
        <f>IFERROR(VLOOKUP($K441,Mapping!F:H,2,0),"")</f>
        <v/>
      </c>
      <c r="M441" s="33" t="str">
        <f>IFERROR(VLOOKUP($K441,Mapping!$F:$H,3,0),"")</f>
        <v/>
      </c>
      <c r="N441" s="33" t="str">
        <f t="shared" si="54"/>
        <v>3</v>
      </c>
    </row>
    <row r="442" spans="1:14" s="86" customFormat="1" ht="23.25" customHeight="1" outlineLevel="1" x14ac:dyDescent="0.55000000000000004">
      <c r="A442" s="33">
        <v>46</v>
      </c>
      <c r="B442" s="32" t="s">
        <v>716</v>
      </c>
      <c r="C442" s="83">
        <v>3</v>
      </c>
      <c r="D442" s="34" t="s">
        <v>2</v>
      </c>
      <c r="E442" s="32"/>
      <c r="G442" s="41"/>
      <c r="H442" s="42"/>
      <c r="J442" s="33" t="s">
        <v>7</v>
      </c>
      <c r="K442" s="33" t="str">
        <f t="shared" si="53"/>
        <v>3X1</v>
      </c>
      <c r="L442" s="33" t="str">
        <f>IFERROR(VLOOKUP($K442,Mapping!F:H,2,0),"")</f>
        <v/>
      </c>
      <c r="M442" s="33" t="str">
        <f>IFERROR(VLOOKUP($K442,Mapping!$F:$H,3,0),"")</f>
        <v/>
      </c>
      <c r="N442" s="33" t="str">
        <f t="shared" si="54"/>
        <v>3</v>
      </c>
    </row>
    <row r="443" spans="1:14" s="86" customFormat="1" ht="25.5" customHeight="1" outlineLevel="1" x14ac:dyDescent="0.55000000000000004">
      <c r="A443" s="33">
        <v>47</v>
      </c>
      <c r="B443" s="32" t="s">
        <v>717</v>
      </c>
      <c r="C443" s="83">
        <v>3</v>
      </c>
      <c r="D443" s="34" t="s">
        <v>2</v>
      </c>
      <c r="E443" s="34"/>
      <c r="G443" s="41"/>
      <c r="H443" s="42"/>
      <c r="J443" s="33" t="s">
        <v>7</v>
      </c>
      <c r="K443" s="33" t="str">
        <f t="shared" si="53"/>
        <v>3X1</v>
      </c>
      <c r="L443" s="33" t="str">
        <f>IFERROR(VLOOKUP($K443,Mapping!F:H,2,0),"")</f>
        <v/>
      </c>
      <c r="M443" s="33" t="str">
        <f>IFERROR(VLOOKUP($K443,Mapping!$F:$H,3,0),"")</f>
        <v/>
      </c>
      <c r="N443" s="33" t="str">
        <f t="shared" si="54"/>
        <v>3</v>
      </c>
    </row>
    <row r="444" spans="1:14" s="85" customFormat="1" ht="17.25" x14ac:dyDescent="0.6">
      <c r="A444" s="23" t="s">
        <v>371</v>
      </c>
      <c r="B444" s="73" t="s">
        <v>749</v>
      </c>
      <c r="C444" s="79" t="s">
        <v>70</v>
      </c>
      <c r="D444" s="74"/>
      <c r="E444" s="80"/>
      <c r="G444" s="81">
        <f>SUBTOTAL(3,G445:G450)/SUBTOTAL(3,C445:C450)</f>
        <v>0</v>
      </c>
      <c r="H444" s="73"/>
      <c r="J444" s="75"/>
      <c r="K444" s="75"/>
      <c r="L444" s="75">
        <f>SUBTOTAL(9,L445:L450)</f>
        <v>0</v>
      </c>
      <c r="M444" s="75">
        <f>SUBTOTAL(9,M445:M450)</f>
        <v>0</v>
      </c>
      <c r="N444" s="75"/>
    </row>
    <row r="445" spans="1:14" s="86" customFormat="1" ht="189" outlineLevel="1" x14ac:dyDescent="0.55000000000000004">
      <c r="A445" s="167">
        <v>1</v>
      </c>
      <c r="B445" s="28" t="s">
        <v>750</v>
      </c>
      <c r="C445" s="158">
        <v>1</v>
      </c>
      <c r="D445" s="176" t="s">
        <v>319</v>
      </c>
      <c r="E445" s="176"/>
      <c r="G445" s="39"/>
      <c r="H445" s="40"/>
      <c r="J445" s="29" t="s">
        <v>7</v>
      </c>
      <c r="K445" s="29" t="str">
        <f t="shared" ref="K445:K450" si="55">C445&amp;J445&amp;G445</f>
        <v>1X1</v>
      </c>
      <c r="L445" s="29" t="str">
        <f>IFERROR(VLOOKUP($K445,Mapping!F:H,2,0),"")</f>
        <v/>
      </c>
      <c r="M445" s="29" t="str">
        <f>IFERROR(VLOOKUP($K445,Mapping!$F:$H,3,0),"")</f>
        <v/>
      </c>
      <c r="N445" s="29" t="str">
        <f t="shared" ref="N445:N450" si="56">C445&amp;G445</f>
        <v>1</v>
      </c>
    </row>
    <row r="446" spans="1:14" s="86" customFormat="1" ht="34.5" customHeight="1" outlineLevel="1" x14ac:dyDescent="0.55000000000000004">
      <c r="A446" s="33">
        <v>2</v>
      </c>
      <c r="B446" s="160" t="s">
        <v>751</v>
      </c>
      <c r="C446" s="162">
        <v>1</v>
      </c>
      <c r="D446" s="170" t="s">
        <v>755</v>
      </c>
      <c r="E446" s="170"/>
      <c r="G446" s="41"/>
      <c r="H446" s="42"/>
      <c r="J446" s="33" t="s">
        <v>7</v>
      </c>
      <c r="K446" s="33" t="str">
        <f t="shared" si="55"/>
        <v>1X1</v>
      </c>
      <c r="L446" s="33" t="str">
        <f>IFERROR(VLOOKUP($K446,Mapping!F:H,2,0),"")</f>
        <v/>
      </c>
      <c r="M446" s="33" t="str">
        <f>IFERROR(VLOOKUP($K446,Mapping!$F:$H,3,0),"")</f>
        <v/>
      </c>
      <c r="N446" s="33" t="str">
        <f t="shared" si="56"/>
        <v>1</v>
      </c>
    </row>
    <row r="447" spans="1:14" s="86" customFormat="1" ht="31.5" outlineLevel="1" x14ac:dyDescent="0.55000000000000004">
      <c r="A447" s="33">
        <v>3</v>
      </c>
      <c r="B447" s="32" t="s">
        <v>752</v>
      </c>
      <c r="C447" s="83">
        <v>1</v>
      </c>
      <c r="D447" s="168" t="s">
        <v>756</v>
      </c>
      <c r="E447" s="168"/>
      <c r="G447" s="41"/>
      <c r="H447" s="42"/>
      <c r="J447" s="33" t="s">
        <v>7</v>
      </c>
      <c r="K447" s="33" t="str">
        <f t="shared" si="55"/>
        <v>1X1</v>
      </c>
      <c r="L447" s="33" t="str">
        <f>IFERROR(VLOOKUP($K447,Mapping!F:H,2,0),"")</f>
        <v/>
      </c>
      <c r="M447" s="33" t="str">
        <f>IFERROR(VLOOKUP($K447,Mapping!$F:$H,3,0),"")</f>
        <v/>
      </c>
      <c r="N447" s="33" t="str">
        <f t="shared" si="56"/>
        <v>1</v>
      </c>
    </row>
    <row r="448" spans="1:14" s="86" customFormat="1" outlineLevel="1" x14ac:dyDescent="0.55000000000000004">
      <c r="A448" s="33">
        <v>4</v>
      </c>
      <c r="B448" s="32" t="s">
        <v>753</v>
      </c>
      <c r="C448" s="83">
        <v>1</v>
      </c>
      <c r="D448" s="168" t="s">
        <v>757</v>
      </c>
      <c r="E448" s="168"/>
      <c r="G448" s="41"/>
      <c r="H448" s="42"/>
      <c r="J448" s="33" t="s">
        <v>7</v>
      </c>
      <c r="K448" s="33" t="str">
        <f t="shared" si="55"/>
        <v>1X1</v>
      </c>
      <c r="L448" s="33" t="str">
        <f>IFERROR(VLOOKUP($K448,Mapping!F:H,2,0),"")</f>
        <v/>
      </c>
      <c r="M448" s="33" t="str">
        <f>IFERROR(VLOOKUP($K448,Mapping!$F:$H,3,0),"")</f>
        <v/>
      </c>
      <c r="N448" s="33" t="str">
        <f t="shared" si="56"/>
        <v>1</v>
      </c>
    </row>
    <row r="449" spans="1:14" s="86" customFormat="1" ht="31.5" outlineLevel="1" x14ac:dyDescent="0.55000000000000004">
      <c r="A449" s="33">
        <v>5</v>
      </c>
      <c r="B449" s="32" t="s">
        <v>754</v>
      </c>
      <c r="C449" s="83">
        <v>1</v>
      </c>
      <c r="D449" s="168" t="s">
        <v>758</v>
      </c>
      <c r="E449" s="168"/>
      <c r="G449" s="41"/>
      <c r="H449" s="42"/>
      <c r="J449" s="33" t="s">
        <v>7</v>
      </c>
      <c r="K449" s="33" t="str">
        <f t="shared" si="55"/>
        <v>1X1</v>
      </c>
      <c r="L449" s="33" t="str">
        <f>IFERROR(VLOOKUP($K449,Mapping!F:H,2,0),"")</f>
        <v/>
      </c>
      <c r="M449" s="33" t="str">
        <f>IFERROR(VLOOKUP($K449,Mapping!$F:$H,3,0),"")</f>
        <v/>
      </c>
      <c r="N449" s="33" t="str">
        <f t="shared" si="56"/>
        <v>1</v>
      </c>
    </row>
    <row r="450" spans="1:14" s="86" customFormat="1" ht="31.5" outlineLevel="1" x14ac:dyDescent="0.55000000000000004">
      <c r="A450" s="33">
        <v>6</v>
      </c>
      <c r="B450" s="32" t="s">
        <v>760</v>
      </c>
      <c r="C450" s="83">
        <v>1</v>
      </c>
      <c r="D450" s="168" t="s">
        <v>759</v>
      </c>
      <c r="E450" s="168"/>
      <c r="G450" s="41"/>
      <c r="H450" s="42"/>
      <c r="J450" s="33" t="s">
        <v>7</v>
      </c>
      <c r="K450" s="33" t="str">
        <f t="shared" si="55"/>
        <v>1X1</v>
      </c>
      <c r="L450" s="33" t="str">
        <f>IFERROR(VLOOKUP($K450,Mapping!F:H,2,0),"")</f>
        <v/>
      </c>
      <c r="M450" s="33" t="str">
        <f>IFERROR(VLOOKUP($K450,Mapping!$F:$H,3,0),"")</f>
        <v/>
      </c>
      <c r="N450" s="33" t="str">
        <f t="shared" si="56"/>
        <v>1</v>
      </c>
    </row>
    <row r="451" spans="1:14" s="85" customFormat="1" ht="17.25" x14ac:dyDescent="0.6">
      <c r="A451" s="23" t="s">
        <v>392</v>
      </c>
      <c r="B451" s="73" t="s">
        <v>761</v>
      </c>
      <c r="C451" s="79" t="s">
        <v>70</v>
      </c>
      <c r="D451" s="74"/>
      <c r="E451" s="80"/>
      <c r="G451" s="81">
        <f>SUBTOTAL(3,G452:G465)/SUBTOTAL(3,C452:C465)</f>
        <v>0</v>
      </c>
      <c r="H451" s="73"/>
      <c r="J451" s="75"/>
      <c r="K451" s="75"/>
      <c r="L451" s="75">
        <f>SUBTOTAL(9,L452:L465)</f>
        <v>0</v>
      </c>
      <c r="M451" s="75">
        <f>SUBTOTAL(9,M452:M465)</f>
        <v>0</v>
      </c>
      <c r="N451" s="75"/>
    </row>
    <row r="452" spans="1:14" s="86" customFormat="1" outlineLevel="1" x14ac:dyDescent="0.55000000000000004">
      <c r="A452" s="33">
        <v>1</v>
      </c>
      <c r="B452" s="28" t="s">
        <v>775</v>
      </c>
      <c r="C452" s="82">
        <v>1</v>
      </c>
      <c r="D452" s="171" t="s">
        <v>766</v>
      </c>
      <c r="E452" s="171"/>
      <c r="G452" s="39"/>
      <c r="H452" s="40"/>
      <c r="J452" s="29" t="s">
        <v>7</v>
      </c>
      <c r="K452" s="29" t="str">
        <f t="shared" ref="K452:K465" si="57">C452&amp;J452&amp;G452</f>
        <v>1X1</v>
      </c>
      <c r="L452" s="29" t="str">
        <f>IFERROR(VLOOKUP($K452,Mapping!F:H,2,0),"")</f>
        <v/>
      </c>
      <c r="M452" s="29" t="str">
        <f>IFERROR(VLOOKUP($K452,Mapping!$F:$H,3,0),"")</f>
        <v/>
      </c>
      <c r="N452" s="29" t="str">
        <f t="shared" ref="N452:N465" si="58">C452&amp;G452</f>
        <v>1</v>
      </c>
    </row>
    <row r="453" spans="1:14" s="86" customFormat="1" ht="34.5" customHeight="1" outlineLevel="1" x14ac:dyDescent="0.55000000000000004">
      <c r="A453" s="33">
        <v>2</v>
      </c>
      <c r="B453" s="160" t="s">
        <v>776</v>
      </c>
      <c r="C453" s="162">
        <v>1</v>
      </c>
      <c r="D453" s="170" t="s">
        <v>766</v>
      </c>
      <c r="E453" s="170"/>
      <c r="G453" s="41"/>
      <c r="H453" s="42"/>
      <c r="J453" s="33" t="s">
        <v>7</v>
      </c>
      <c r="K453" s="33" t="str">
        <f t="shared" si="57"/>
        <v>1X1</v>
      </c>
      <c r="L453" s="33" t="str">
        <f>IFERROR(VLOOKUP($K453,Mapping!F:H,2,0),"")</f>
        <v/>
      </c>
      <c r="M453" s="33" t="str">
        <f>IFERROR(VLOOKUP($K453,Mapping!$F:$H,3,0),"")</f>
        <v/>
      </c>
      <c r="N453" s="33" t="str">
        <f t="shared" si="58"/>
        <v>1</v>
      </c>
    </row>
    <row r="454" spans="1:14" s="86" customFormat="1" ht="31.5" outlineLevel="1" x14ac:dyDescent="0.55000000000000004">
      <c r="A454" s="33">
        <v>3</v>
      </c>
      <c r="B454" s="32" t="s">
        <v>777</v>
      </c>
      <c r="C454" s="83">
        <v>1</v>
      </c>
      <c r="D454" s="168" t="s">
        <v>767</v>
      </c>
      <c r="E454" s="168"/>
      <c r="G454" s="41"/>
      <c r="H454" s="42"/>
      <c r="J454" s="33" t="s">
        <v>7</v>
      </c>
      <c r="K454" s="33" t="str">
        <f t="shared" si="57"/>
        <v>1X1</v>
      </c>
      <c r="L454" s="33" t="str">
        <f>IFERROR(VLOOKUP($K454,Mapping!F:H,2,0),"")</f>
        <v/>
      </c>
      <c r="M454" s="33" t="str">
        <f>IFERROR(VLOOKUP($K454,Mapping!$F:$H,3,0),"")</f>
        <v/>
      </c>
      <c r="N454" s="33" t="str">
        <f t="shared" si="58"/>
        <v>1</v>
      </c>
    </row>
    <row r="455" spans="1:14" s="86" customFormat="1" ht="47.25" outlineLevel="1" x14ac:dyDescent="0.55000000000000004">
      <c r="A455" s="33">
        <v>4</v>
      </c>
      <c r="B455" s="32" t="s">
        <v>778</v>
      </c>
      <c r="C455" s="83">
        <v>1</v>
      </c>
      <c r="D455" s="168" t="s">
        <v>767</v>
      </c>
      <c r="E455" s="168"/>
      <c r="G455" s="41"/>
      <c r="H455" s="42"/>
      <c r="J455" s="33" t="s">
        <v>7</v>
      </c>
      <c r="K455" s="33" t="str">
        <f t="shared" si="57"/>
        <v>1X1</v>
      </c>
      <c r="L455" s="33" t="str">
        <f>IFERROR(VLOOKUP($K455,Mapping!F:H,2,0),"")</f>
        <v/>
      </c>
      <c r="M455" s="33" t="str">
        <f>IFERROR(VLOOKUP($K455,Mapping!$F:$H,3,0),"")</f>
        <v/>
      </c>
      <c r="N455" s="33" t="str">
        <f t="shared" si="58"/>
        <v>1</v>
      </c>
    </row>
    <row r="456" spans="1:14" s="86" customFormat="1" ht="31.5" outlineLevel="1" x14ac:dyDescent="0.55000000000000004">
      <c r="A456" s="33">
        <v>5</v>
      </c>
      <c r="B456" s="32" t="s">
        <v>762</v>
      </c>
      <c r="C456" s="83">
        <v>1</v>
      </c>
      <c r="D456" s="34" t="s">
        <v>768</v>
      </c>
      <c r="E456" s="34"/>
      <c r="G456" s="41"/>
      <c r="H456" s="42"/>
      <c r="J456" s="33" t="s">
        <v>7</v>
      </c>
      <c r="K456" s="33" t="str">
        <f t="shared" si="57"/>
        <v>1X1</v>
      </c>
      <c r="L456" s="33" t="str">
        <f>IFERROR(VLOOKUP($K456,Mapping!F:H,2,0),"")</f>
        <v/>
      </c>
      <c r="M456" s="33" t="str">
        <f>IFERROR(VLOOKUP($K456,Mapping!$F:$H,3,0),"")</f>
        <v/>
      </c>
      <c r="N456" s="33" t="str">
        <f t="shared" si="58"/>
        <v>1</v>
      </c>
    </row>
    <row r="457" spans="1:14" s="86" customFormat="1" ht="31.5" outlineLevel="1" x14ac:dyDescent="0.55000000000000004">
      <c r="A457" s="33">
        <v>6</v>
      </c>
      <c r="B457" s="32" t="s">
        <v>779</v>
      </c>
      <c r="C457" s="83">
        <v>1</v>
      </c>
      <c r="D457" s="168" t="s">
        <v>769</v>
      </c>
      <c r="E457" s="168"/>
      <c r="G457" s="41"/>
      <c r="H457" s="42"/>
      <c r="J457" s="33" t="s">
        <v>7</v>
      </c>
      <c r="K457" s="33" t="str">
        <f t="shared" si="57"/>
        <v>1X1</v>
      </c>
      <c r="L457" s="33" t="str">
        <f>IFERROR(VLOOKUP($K457,Mapping!F:H,2,0),"")</f>
        <v/>
      </c>
      <c r="M457" s="33" t="str">
        <f>IFERROR(VLOOKUP($K457,Mapping!$F:$H,3,0),"")</f>
        <v/>
      </c>
      <c r="N457" s="33" t="str">
        <f t="shared" si="58"/>
        <v>1</v>
      </c>
    </row>
    <row r="458" spans="1:14" s="86" customFormat="1" ht="31.5" outlineLevel="1" x14ac:dyDescent="0.55000000000000004">
      <c r="A458" s="33">
        <v>7</v>
      </c>
      <c r="B458" s="32" t="s">
        <v>780</v>
      </c>
      <c r="C458" s="83">
        <v>1</v>
      </c>
      <c r="D458" s="168" t="s">
        <v>769</v>
      </c>
      <c r="E458" s="168"/>
      <c r="G458" s="41"/>
      <c r="H458" s="42"/>
      <c r="J458" s="33" t="s">
        <v>7</v>
      </c>
      <c r="K458" s="33" t="str">
        <f t="shared" si="57"/>
        <v>1X1</v>
      </c>
      <c r="L458" s="33" t="str">
        <f>IFERROR(VLOOKUP($K458,Mapping!F:H,2,0),"")</f>
        <v/>
      </c>
      <c r="M458" s="33" t="str">
        <f>IFERROR(VLOOKUP($K458,Mapping!$F:$H,3,0),"")</f>
        <v/>
      </c>
      <c r="N458" s="33" t="str">
        <f t="shared" si="58"/>
        <v>1</v>
      </c>
    </row>
    <row r="459" spans="1:14" s="86" customFormat="1" ht="31.5" outlineLevel="1" x14ac:dyDescent="0.55000000000000004">
      <c r="A459" s="33">
        <v>8</v>
      </c>
      <c r="B459" s="32" t="s">
        <v>781</v>
      </c>
      <c r="C459" s="83">
        <v>1</v>
      </c>
      <c r="D459" s="168" t="s">
        <v>770</v>
      </c>
      <c r="E459" s="168"/>
      <c r="G459" s="41"/>
      <c r="H459" s="42"/>
      <c r="J459" s="33" t="s">
        <v>7</v>
      </c>
      <c r="K459" s="33" t="str">
        <f t="shared" si="57"/>
        <v>1X1</v>
      </c>
      <c r="L459" s="33" t="str">
        <f>IFERROR(VLOOKUP($K459,Mapping!F:H,2,0),"")</f>
        <v/>
      </c>
      <c r="M459" s="33" t="str">
        <f>IFERROR(VLOOKUP($K459,Mapping!$F:$H,3,0),"")</f>
        <v/>
      </c>
      <c r="N459" s="33" t="str">
        <f t="shared" si="58"/>
        <v>1</v>
      </c>
    </row>
    <row r="460" spans="1:14" s="86" customFormat="1" ht="31.5" outlineLevel="1" x14ac:dyDescent="0.55000000000000004">
      <c r="A460" s="33">
        <v>9</v>
      </c>
      <c r="B460" s="32" t="s">
        <v>782</v>
      </c>
      <c r="C460" s="83">
        <v>1</v>
      </c>
      <c r="D460" s="168" t="s">
        <v>771</v>
      </c>
      <c r="E460" s="168"/>
      <c r="G460" s="41"/>
      <c r="H460" s="42"/>
      <c r="J460" s="33" t="s">
        <v>7</v>
      </c>
      <c r="K460" s="33" t="str">
        <f t="shared" si="57"/>
        <v>1X1</v>
      </c>
      <c r="L460" s="33" t="str">
        <f>IFERROR(VLOOKUP($K460,Mapping!F:H,2,0),"")</f>
        <v/>
      </c>
      <c r="M460" s="33" t="str">
        <f>IFERROR(VLOOKUP($K460,Mapping!$F:$H,3,0),"")</f>
        <v/>
      </c>
      <c r="N460" s="33" t="str">
        <f t="shared" si="58"/>
        <v>1</v>
      </c>
    </row>
    <row r="461" spans="1:14" s="86" customFormat="1" ht="31.5" outlineLevel="1" x14ac:dyDescent="0.55000000000000004">
      <c r="A461" s="33">
        <v>10</v>
      </c>
      <c r="B461" s="32" t="s">
        <v>783</v>
      </c>
      <c r="C461" s="83">
        <v>1</v>
      </c>
      <c r="D461" s="168" t="s">
        <v>771</v>
      </c>
      <c r="E461" s="168"/>
      <c r="G461" s="41"/>
      <c r="H461" s="42"/>
      <c r="J461" s="33" t="s">
        <v>7</v>
      </c>
      <c r="K461" s="33" t="str">
        <f t="shared" si="57"/>
        <v>1X1</v>
      </c>
      <c r="L461" s="33" t="str">
        <f>IFERROR(VLOOKUP($K461,Mapping!F:H,2,0),"")</f>
        <v/>
      </c>
      <c r="M461" s="33" t="str">
        <f>IFERROR(VLOOKUP($K461,Mapping!$F:$H,3,0),"")</f>
        <v/>
      </c>
      <c r="N461" s="33" t="str">
        <f t="shared" si="58"/>
        <v>1</v>
      </c>
    </row>
    <row r="462" spans="1:14" s="86" customFormat="1" ht="31.5" outlineLevel="1" x14ac:dyDescent="0.55000000000000004">
      <c r="A462" s="33">
        <v>11</v>
      </c>
      <c r="B462" s="32" t="s">
        <v>784</v>
      </c>
      <c r="C462" s="83">
        <v>1</v>
      </c>
      <c r="D462" s="168" t="s">
        <v>772</v>
      </c>
      <c r="E462" s="168"/>
      <c r="G462" s="41"/>
      <c r="H462" s="42"/>
      <c r="J462" s="33" t="s">
        <v>7</v>
      </c>
      <c r="K462" s="33" t="str">
        <f t="shared" si="57"/>
        <v>1X1</v>
      </c>
      <c r="L462" s="33" t="str">
        <f>IFERROR(VLOOKUP($K462,Mapping!F:H,2,0),"")</f>
        <v/>
      </c>
      <c r="M462" s="33" t="str">
        <f>IFERROR(VLOOKUP($K462,Mapping!$F:$H,3,0),"")</f>
        <v/>
      </c>
      <c r="N462" s="33" t="str">
        <f t="shared" si="58"/>
        <v>1</v>
      </c>
    </row>
    <row r="463" spans="1:14" s="86" customFormat="1" outlineLevel="1" x14ac:dyDescent="0.55000000000000004">
      <c r="A463" s="33">
        <v>12</v>
      </c>
      <c r="B463" s="32" t="s">
        <v>763</v>
      </c>
      <c r="C463" s="83">
        <v>1</v>
      </c>
      <c r="D463" s="168" t="s">
        <v>773</v>
      </c>
      <c r="E463" s="168"/>
      <c r="G463" s="41"/>
      <c r="H463" s="42"/>
      <c r="J463" s="33" t="s">
        <v>7</v>
      </c>
      <c r="K463" s="33" t="str">
        <f t="shared" si="57"/>
        <v>1X1</v>
      </c>
      <c r="L463" s="33" t="str">
        <f>IFERROR(VLOOKUP($K463,Mapping!F:H,2,0),"")</f>
        <v/>
      </c>
      <c r="M463" s="33" t="str">
        <f>IFERROR(VLOOKUP($K463,Mapping!$F:$H,3,0),"")</f>
        <v/>
      </c>
      <c r="N463" s="33" t="str">
        <f t="shared" si="58"/>
        <v>1</v>
      </c>
    </row>
    <row r="464" spans="1:14" s="86" customFormat="1" ht="47.25" outlineLevel="1" x14ac:dyDescent="0.55000000000000004">
      <c r="A464" s="33">
        <v>13</v>
      </c>
      <c r="B464" s="32" t="s">
        <v>764</v>
      </c>
      <c r="C464" s="83">
        <v>1</v>
      </c>
      <c r="D464" s="168" t="s">
        <v>773</v>
      </c>
      <c r="E464" s="168"/>
      <c r="G464" s="41"/>
      <c r="H464" s="42"/>
      <c r="J464" s="33" t="s">
        <v>7</v>
      </c>
      <c r="K464" s="33" t="str">
        <f t="shared" si="57"/>
        <v>1X1</v>
      </c>
      <c r="L464" s="33" t="str">
        <f>IFERROR(VLOOKUP($K464,Mapping!F:H,2,0),"")</f>
        <v/>
      </c>
      <c r="M464" s="33" t="str">
        <f>IFERROR(VLOOKUP($K464,Mapping!$F:$H,3,0),"")</f>
        <v/>
      </c>
      <c r="N464" s="33" t="str">
        <f t="shared" si="58"/>
        <v>1</v>
      </c>
    </row>
    <row r="465" spans="1:14" s="86" customFormat="1" ht="47.25" outlineLevel="1" x14ac:dyDescent="0.55000000000000004">
      <c r="A465" s="33">
        <v>14</v>
      </c>
      <c r="B465" s="32" t="s">
        <v>765</v>
      </c>
      <c r="C465" s="83">
        <v>1</v>
      </c>
      <c r="D465" s="168" t="s">
        <v>774</v>
      </c>
      <c r="E465" s="168"/>
      <c r="G465" s="41"/>
      <c r="H465" s="42"/>
      <c r="J465" s="33" t="s">
        <v>7</v>
      </c>
      <c r="K465" s="33" t="str">
        <f t="shared" si="57"/>
        <v>1X1</v>
      </c>
      <c r="L465" s="33" t="str">
        <f>IFERROR(VLOOKUP($K465,Mapping!F:H,2,0),"")</f>
        <v/>
      </c>
      <c r="M465" s="33" t="str">
        <f>IFERROR(VLOOKUP($K465,Mapping!$F:$H,3,0),"")</f>
        <v/>
      </c>
      <c r="N465" s="33" t="str">
        <f t="shared" si="58"/>
        <v>1</v>
      </c>
    </row>
    <row r="466" spans="1:14" s="85" customFormat="1" ht="17.25" x14ac:dyDescent="0.6">
      <c r="A466" s="23" t="s">
        <v>785</v>
      </c>
      <c r="B466" s="73" t="s">
        <v>786</v>
      </c>
      <c r="C466" s="79" t="s">
        <v>70</v>
      </c>
      <c r="D466" s="74"/>
      <c r="E466" s="80"/>
      <c r="G466" s="81">
        <f>SUBTOTAL(3,G467:G479)/SUBTOTAL(3,C467:C479)</f>
        <v>0</v>
      </c>
      <c r="H466" s="73"/>
      <c r="J466" s="75"/>
      <c r="K466" s="75"/>
      <c r="L466" s="75">
        <f>SUBTOTAL(9,L467:L479)</f>
        <v>0</v>
      </c>
      <c r="M466" s="75">
        <f>SUBTOTAL(9,M467:M479)</f>
        <v>0</v>
      </c>
      <c r="N466" s="75"/>
    </row>
    <row r="467" spans="1:14" s="86" customFormat="1" ht="31.5" outlineLevel="1" x14ac:dyDescent="0.55000000000000004">
      <c r="A467" s="33">
        <v>1</v>
      </c>
      <c r="B467" s="28" t="s">
        <v>800</v>
      </c>
      <c r="C467" s="82">
        <v>3</v>
      </c>
      <c r="D467" s="30" t="s">
        <v>2</v>
      </c>
      <c r="E467" s="30"/>
      <c r="G467" s="39"/>
      <c r="H467" s="40"/>
      <c r="J467" s="29" t="s">
        <v>7</v>
      </c>
      <c r="K467" s="29" t="str">
        <f t="shared" ref="K467:K479" si="59">C467&amp;J467&amp;G467</f>
        <v>3X1</v>
      </c>
      <c r="L467" s="29" t="str">
        <f>IFERROR(VLOOKUP($K467,Mapping!F:H,2,0),"")</f>
        <v/>
      </c>
      <c r="M467" s="29" t="str">
        <f>IFERROR(VLOOKUP($K467,Mapping!$F:$H,3,0),"")</f>
        <v/>
      </c>
      <c r="N467" s="29" t="str">
        <f t="shared" ref="N467:N479" si="60">C467&amp;G467</f>
        <v>3</v>
      </c>
    </row>
    <row r="468" spans="1:14" s="86" customFormat="1" ht="34.5" customHeight="1" outlineLevel="1" x14ac:dyDescent="0.55000000000000004">
      <c r="A468" s="33">
        <v>2</v>
      </c>
      <c r="B468" s="160" t="s">
        <v>787</v>
      </c>
      <c r="C468" s="162">
        <v>1</v>
      </c>
      <c r="D468" s="32" t="s">
        <v>105</v>
      </c>
      <c r="E468" s="32" t="s">
        <v>801</v>
      </c>
      <c r="G468" s="41"/>
      <c r="H468" s="42"/>
      <c r="J468" s="33" t="s">
        <v>7</v>
      </c>
      <c r="K468" s="33" t="str">
        <f t="shared" si="59"/>
        <v>1X1</v>
      </c>
      <c r="L468" s="33" t="str">
        <f>IFERROR(VLOOKUP($K468,Mapping!F:H,2,0),"")</f>
        <v/>
      </c>
      <c r="M468" s="33" t="str">
        <f>IFERROR(VLOOKUP($K468,Mapping!$F:$H,3,0),"")</f>
        <v/>
      </c>
      <c r="N468" s="33" t="str">
        <f t="shared" si="60"/>
        <v>1</v>
      </c>
    </row>
    <row r="469" spans="1:14" s="86" customFormat="1" ht="31.5" outlineLevel="1" x14ac:dyDescent="0.55000000000000004">
      <c r="A469" s="33">
        <v>3</v>
      </c>
      <c r="B469" s="32" t="s">
        <v>788</v>
      </c>
      <c r="C469" s="83">
        <v>1</v>
      </c>
      <c r="D469" s="170" t="s">
        <v>798</v>
      </c>
      <c r="E469" s="170"/>
      <c r="G469" s="41"/>
      <c r="H469" s="42"/>
      <c r="J469" s="33" t="s">
        <v>7</v>
      </c>
      <c r="K469" s="33" t="str">
        <f t="shared" si="59"/>
        <v>1X1</v>
      </c>
      <c r="L469" s="33" t="str">
        <f>IFERROR(VLOOKUP($K469,Mapping!F:H,2,0),"")</f>
        <v/>
      </c>
      <c r="M469" s="33" t="str">
        <f>IFERROR(VLOOKUP($K469,Mapping!$F:$H,3,0),"")</f>
        <v/>
      </c>
      <c r="N469" s="33" t="str">
        <f t="shared" si="60"/>
        <v>1</v>
      </c>
    </row>
    <row r="470" spans="1:14" s="86" customFormat="1" ht="31.5" outlineLevel="1" x14ac:dyDescent="0.55000000000000004">
      <c r="A470" s="33">
        <v>4</v>
      </c>
      <c r="B470" s="32" t="s">
        <v>789</v>
      </c>
      <c r="C470" s="83">
        <v>3</v>
      </c>
      <c r="D470" s="34" t="s">
        <v>2</v>
      </c>
      <c r="E470" s="34"/>
      <c r="G470" s="41"/>
      <c r="H470" s="42"/>
      <c r="J470" s="33" t="s">
        <v>7</v>
      </c>
      <c r="K470" s="33" t="str">
        <f t="shared" si="59"/>
        <v>3X1</v>
      </c>
      <c r="L470" s="33" t="str">
        <f>IFERROR(VLOOKUP($K470,Mapping!F:H,2,0),"")</f>
        <v/>
      </c>
      <c r="M470" s="33" t="str">
        <f>IFERROR(VLOOKUP($K470,Mapping!$F:$H,3,0),"")</f>
        <v/>
      </c>
      <c r="N470" s="33" t="str">
        <f t="shared" si="60"/>
        <v>3</v>
      </c>
    </row>
    <row r="471" spans="1:14" s="86" customFormat="1" ht="31.5" outlineLevel="1" x14ac:dyDescent="0.55000000000000004">
      <c r="A471" s="33">
        <v>5</v>
      </c>
      <c r="B471" s="32" t="s">
        <v>790</v>
      </c>
      <c r="C471" s="83">
        <v>3</v>
      </c>
      <c r="D471" s="34" t="s">
        <v>2</v>
      </c>
      <c r="E471" s="32"/>
      <c r="G471" s="41"/>
      <c r="H471" s="42"/>
      <c r="J471" s="33" t="s">
        <v>7</v>
      </c>
      <c r="K471" s="33" t="str">
        <f t="shared" si="59"/>
        <v>3X1</v>
      </c>
      <c r="L471" s="33" t="str">
        <f>IFERROR(VLOOKUP($K471,Mapping!F:H,2,0),"")</f>
        <v/>
      </c>
      <c r="M471" s="33" t="str">
        <f>IFERROR(VLOOKUP($K471,Mapping!$F:$H,3,0),"")</f>
        <v/>
      </c>
      <c r="N471" s="33" t="str">
        <f t="shared" si="60"/>
        <v>3</v>
      </c>
    </row>
    <row r="472" spans="1:14" s="86" customFormat="1" ht="47.25" outlineLevel="1" x14ac:dyDescent="0.55000000000000004">
      <c r="A472" s="33">
        <v>6</v>
      </c>
      <c r="B472" s="32" t="s">
        <v>802</v>
      </c>
      <c r="C472" s="83">
        <v>1</v>
      </c>
      <c r="D472" s="170" t="s">
        <v>798</v>
      </c>
      <c r="E472" s="170"/>
      <c r="G472" s="41"/>
      <c r="H472" s="42"/>
      <c r="J472" s="33" t="s">
        <v>7</v>
      </c>
      <c r="K472" s="33" t="str">
        <f t="shared" si="59"/>
        <v>1X1</v>
      </c>
      <c r="L472" s="33" t="str">
        <f>IFERROR(VLOOKUP($K472,Mapping!F:H,2,0),"")</f>
        <v/>
      </c>
      <c r="M472" s="33" t="str">
        <f>IFERROR(VLOOKUP($K472,Mapping!$F:$H,3,0),"")</f>
        <v/>
      </c>
      <c r="N472" s="33" t="str">
        <f t="shared" si="60"/>
        <v>1</v>
      </c>
    </row>
    <row r="473" spans="1:14" s="86" customFormat="1" ht="31.5" outlineLevel="1" x14ac:dyDescent="0.55000000000000004">
      <c r="A473" s="33">
        <v>7</v>
      </c>
      <c r="B473" s="32" t="s">
        <v>791</v>
      </c>
      <c r="C473" s="83">
        <v>1</v>
      </c>
      <c r="D473" s="170" t="s">
        <v>798</v>
      </c>
      <c r="E473" s="170"/>
      <c r="G473" s="41"/>
      <c r="H473" s="42"/>
      <c r="J473" s="33" t="s">
        <v>7</v>
      </c>
      <c r="K473" s="33" t="str">
        <f t="shared" si="59"/>
        <v>1X1</v>
      </c>
      <c r="L473" s="33" t="str">
        <f>IFERROR(VLOOKUP($K473,Mapping!F:H,2,0),"")</f>
        <v/>
      </c>
      <c r="M473" s="33" t="str">
        <f>IFERROR(VLOOKUP($K473,Mapping!$F:$H,3,0),"")</f>
        <v/>
      </c>
      <c r="N473" s="33" t="str">
        <f t="shared" si="60"/>
        <v>1</v>
      </c>
    </row>
    <row r="474" spans="1:14" s="86" customFormat="1" ht="31.5" outlineLevel="1" x14ac:dyDescent="0.55000000000000004">
      <c r="A474" s="33">
        <v>8</v>
      </c>
      <c r="B474" s="32" t="s">
        <v>792</v>
      </c>
      <c r="C474" s="83">
        <v>1</v>
      </c>
      <c r="D474" s="170" t="s">
        <v>798</v>
      </c>
      <c r="E474" s="170"/>
      <c r="G474" s="41"/>
      <c r="H474" s="42"/>
      <c r="J474" s="33" t="s">
        <v>7</v>
      </c>
      <c r="K474" s="33" t="str">
        <f t="shared" si="59"/>
        <v>1X1</v>
      </c>
      <c r="L474" s="33" t="str">
        <f>IFERROR(VLOOKUP($K474,Mapping!F:H,2,0),"")</f>
        <v/>
      </c>
      <c r="M474" s="33" t="str">
        <f>IFERROR(VLOOKUP($K474,Mapping!$F:$H,3,0),"")</f>
        <v/>
      </c>
      <c r="N474" s="33" t="str">
        <f t="shared" si="60"/>
        <v>1</v>
      </c>
    </row>
    <row r="475" spans="1:14" s="86" customFormat="1" ht="31.5" outlineLevel="1" x14ac:dyDescent="0.55000000000000004">
      <c r="A475" s="33">
        <v>9</v>
      </c>
      <c r="B475" s="32" t="s">
        <v>793</v>
      </c>
      <c r="C475" s="83">
        <v>1</v>
      </c>
      <c r="D475" s="170" t="s">
        <v>798</v>
      </c>
      <c r="E475" s="170"/>
      <c r="G475" s="41"/>
      <c r="H475" s="42"/>
      <c r="J475" s="33" t="s">
        <v>7</v>
      </c>
      <c r="K475" s="33" t="str">
        <f t="shared" si="59"/>
        <v>1X1</v>
      </c>
      <c r="L475" s="33" t="str">
        <f>IFERROR(VLOOKUP($K475,Mapping!F:H,2,0),"")</f>
        <v/>
      </c>
      <c r="M475" s="33" t="str">
        <f>IFERROR(VLOOKUP($K475,Mapping!$F:$H,3,0),"")</f>
        <v/>
      </c>
      <c r="N475" s="33" t="str">
        <f t="shared" si="60"/>
        <v>1</v>
      </c>
    </row>
    <row r="476" spans="1:14" s="86" customFormat="1" ht="31.5" outlineLevel="1" x14ac:dyDescent="0.55000000000000004">
      <c r="A476" s="33">
        <v>10</v>
      </c>
      <c r="B476" s="32" t="s">
        <v>794</v>
      </c>
      <c r="C476" s="83">
        <v>1</v>
      </c>
      <c r="D476" s="170" t="s">
        <v>798</v>
      </c>
      <c r="E476" s="170"/>
      <c r="G476" s="41"/>
      <c r="H476" s="42"/>
      <c r="J476" s="33" t="s">
        <v>7</v>
      </c>
      <c r="K476" s="33" t="str">
        <f t="shared" si="59"/>
        <v>1X1</v>
      </c>
      <c r="L476" s="33" t="str">
        <f>IFERROR(VLOOKUP($K476,Mapping!F:H,2,0),"")</f>
        <v/>
      </c>
      <c r="M476" s="33" t="str">
        <f>IFERROR(VLOOKUP($K476,Mapping!$F:$H,3,0),"")</f>
        <v/>
      </c>
      <c r="N476" s="33" t="str">
        <f t="shared" si="60"/>
        <v>1</v>
      </c>
    </row>
    <row r="477" spans="1:14" s="86" customFormat="1" ht="31.5" outlineLevel="1" x14ac:dyDescent="0.55000000000000004">
      <c r="A477" s="33">
        <v>11</v>
      </c>
      <c r="B477" s="32" t="s">
        <v>795</v>
      </c>
      <c r="C477" s="83">
        <v>1</v>
      </c>
      <c r="D477" s="168" t="s">
        <v>799</v>
      </c>
      <c r="E477" s="168"/>
      <c r="G477" s="41"/>
      <c r="H477" s="42"/>
      <c r="J477" s="33" t="s">
        <v>7</v>
      </c>
      <c r="K477" s="33" t="str">
        <f t="shared" si="59"/>
        <v>1X1</v>
      </c>
      <c r="L477" s="33" t="str">
        <f>IFERROR(VLOOKUP($K477,Mapping!F:H,2,0),"")</f>
        <v/>
      </c>
      <c r="M477" s="33" t="str">
        <f>IFERROR(VLOOKUP($K477,Mapping!$F:$H,3,0),"")</f>
        <v/>
      </c>
      <c r="N477" s="33" t="str">
        <f t="shared" si="60"/>
        <v>1</v>
      </c>
    </row>
    <row r="478" spans="1:14" s="86" customFormat="1" outlineLevel="1" x14ac:dyDescent="0.55000000000000004">
      <c r="A478" s="33">
        <v>12</v>
      </c>
      <c r="B478" s="32" t="s">
        <v>796</v>
      </c>
      <c r="C478" s="83">
        <v>3</v>
      </c>
      <c r="D478" s="34" t="s">
        <v>2</v>
      </c>
      <c r="E478" s="34"/>
      <c r="G478" s="41"/>
      <c r="H478" s="42"/>
      <c r="J478" s="33" t="s">
        <v>7</v>
      </c>
      <c r="K478" s="33" t="str">
        <f t="shared" si="59"/>
        <v>3X1</v>
      </c>
      <c r="L478" s="33" t="str">
        <f>IFERROR(VLOOKUP($K478,Mapping!F:H,2,0),"")</f>
        <v/>
      </c>
      <c r="M478" s="33" t="str">
        <f>IFERROR(VLOOKUP($K478,Mapping!$F:$H,3,0),"")</f>
        <v/>
      </c>
      <c r="N478" s="33" t="str">
        <f t="shared" si="60"/>
        <v>3</v>
      </c>
    </row>
    <row r="479" spans="1:14" s="86" customFormat="1" ht="27" customHeight="1" outlineLevel="1" x14ac:dyDescent="0.55000000000000004">
      <c r="A479" s="33">
        <v>13</v>
      </c>
      <c r="B479" s="32" t="s">
        <v>797</v>
      </c>
      <c r="C479" s="83">
        <v>1</v>
      </c>
      <c r="D479" s="168" t="s">
        <v>799</v>
      </c>
      <c r="E479" s="168"/>
      <c r="G479" s="41"/>
      <c r="H479" s="42"/>
      <c r="J479" s="33" t="s">
        <v>7</v>
      </c>
      <c r="K479" s="33" t="str">
        <f t="shared" si="59"/>
        <v>1X1</v>
      </c>
      <c r="L479" s="33" t="str">
        <f>IFERROR(VLOOKUP($K479,Mapping!F:H,2,0),"")</f>
        <v/>
      </c>
      <c r="M479" s="33" t="str">
        <f>IFERROR(VLOOKUP($K479,Mapping!$F:$H,3,0),"")</f>
        <v/>
      </c>
      <c r="N479" s="33" t="str">
        <f t="shared" si="60"/>
        <v>1</v>
      </c>
    </row>
    <row r="480" spans="1:14" s="85" customFormat="1" ht="17.25" x14ac:dyDescent="0.6">
      <c r="A480" s="23" t="s">
        <v>803</v>
      </c>
      <c r="B480" s="73" t="s">
        <v>804</v>
      </c>
      <c r="C480" s="79" t="s">
        <v>70</v>
      </c>
      <c r="D480" s="74"/>
      <c r="E480" s="80"/>
      <c r="G480" s="81">
        <f>SUBTOTAL(3,G481:G490)/SUBTOTAL(3,C481:C490)</f>
        <v>0</v>
      </c>
      <c r="H480" s="73"/>
      <c r="J480" s="75"/>
      <c r="K480" s="75"/>
      <c r="L480" s="75">
        <f>SUBTOTAL(9,L481:L490)</f>
        <v>0</v>
      </c>
      <c r="M480" s="75">
        <f>SUBTOTAL(9,M481:M490)</f>
        <v>0</v>
      </c>
      <c r="N480" s="75"/>
    </row>
    <row r="481" spans="1:14" s="86" customFormat="1" outlineLevel="1" x14ac:dyDescent="0.55000000000000004">
      <c r="A481" s="33">
        <v>1</v>
      </c>
      <c r="B481" s="28" t="s">
        <v>805</v>
      </c>
      <c r="C481" s="82">
        <v>3</v>
      </c>
      <c r="D481" s="30" t="s">
        <v>2</v>
      </c>
      <c r="E481" s="30"/>
      <c r="G481" s="39"/>
      <c r="H481" s="40"/>
      <c r="J481" s="29" t="s">
        <v>7</v>
      </c>
      <c r="K481" s="29" t="str">
        <f t="shared" ref="K481:K490" si="61">C481&amp;J481&amp;G481</f>
        <v>3X1</v>
      </c>
      <c r="L481" s="29" t="str">
        <f>IFERROR(VLOOKUP($K481,Mapping!F:H,2,0),"")</f>
        <v/>
      </c>
      <c r="M481" s="29" t="str">
        <f>IFERROR(VLOOKUP($K481,Mapping!$F:$H,3,0),"")</f>
        <v/>
      </c>
      <c r="N481" s="29" t="str">
        <f t="shared" ref="N481:N490" si="62">C481&amp;G481</f>
        <v>3</v>
      </c>
    </row>
    <row r="482" spans="1:14" s="86" customFormat="1" ht="34.5" customHeight="1" outlineLevel="1" x14ac:dyDescent="0.55000000000000004">
      <c r="A482" s="33">
        <v>2</v>
      </c>
      <c r="B482" s="160" t="s">
        <v>806</v>
      </c>
      <c r="C482" s="162">
        <v>3</v>
      </c>
      <c r="D482" s="32" t="s">
        <v>2</v>
      </c>
      <c r="E482" s="32"/>
      <c r="G482" s="41"/>
      <c r="H482" s="42"/>
      <c r="J482" s="33" t="s">
        <v>7</v>
      </c>
      <c r="K482" s="33" t="str">
        <f t="shared" si="61"/>
        <v>3X1</v>
      </c>
      <c r="L482" s="33" t="str">
        <f>IFERROR(VLOOKUP($K482,Mapping!F:H,2,0),"")</f>
        <v/>
      </c>
      <c r="M482" s="33" t="str">
        <f>IFERROR(VLOOKUP($K482,Mapping!$F:$H,3,0),"")</f>
        <v/>
      </c>
      <c r="N482" s="33" t="str">
        <f t="shared" si="62"/>
        <v>3</v>
      </c>
    </row>
    <row r="483" spans="1:14" s="86" customFormat="1" outlineLevel="1" x14ac:dyDescent="0.55000000000000004">
      <c r="A483" s="33">
        <v>3</v>
      </c>
      <c r="B483" s="32" t="s">
        <v>807</v>
      </c>
      <c r="C483" s="83">
        <v>3</v>
      </c>
      <c r="D483" s="34" t="s">
        <v>2</v>
      </c>
      <c r="E483" s="34"/>
      <c r="G483" s="41"/>
      <c r="H483" s="42"/>
      <c r="J483" s="33" t="s">
        <v>7</v>
      </c>
      <c r="K483" s="33" t="str">
        <f t="shared" si="61"/>
        <v>3X1</v>
      </c>
      <c r="L483" s="33" t="str">
        <f>IFERROR(VLOOKUP($K483,Mapping!F:H,2,0),"")</f>
        <v/>
      </c>
      <c r="M483" s="33" t="str">
        <f>IFERROR(VLOOKUP($K483,Mapping!$F:$H,3,0),"")</f>
        <v/>
      </c>
      <c r="N483" s="33" t="str">
        <f t="shared" si="62"/>
        <v>3</v>
      </c>
    </row>
    <row r="484" spans="1:14" s="86" customFormat="1" ht="31.5" outlineLevel="1" x14ac:dyDescent="0.55000000000000004">
      <c r="A484" s="33">
        <v>4</v>
      </c>
      <c r="B484" s="32" t="s">
        <v>808</v>
      </c>
      <c r="C484" s="83">
        <v>3</v>
      </c>
      <c r="D484" s="34" t="s">
        <v>2</v>
      </c>
      <c r="E484" s="34"/>
      <c r="G484" s="41"/>
      <c r="H484" s="42"/>
      <c r="J484" s="33" t="s">
        <v>7</v>
      </c>
      <c r="K484" s="33" t="str">
        <f t="shared" si="61"/>
        <v>3X1</v>
      </c>
      <c r="L484" s="33" t="str">
        <f>IFERROR(VLOOKUP($K484,Mapping!F:H,2,0),"")</f>
        <v/>
      </c>
      <c r="M484" s="33" t="str">
        <f>IFERROR(VLOOKUP($K484,Mapping!$F:$H,3,0),"")</f>
        <v/>
      </c>
      <c r="N484" s="33" t="str">
        <f t="shared" si="62"/>
        <v>3</v>
      </c>
    </row>
    <row r="485" spans="1:14" s="86" customFormat="1" ht="31.5" outlineLevel="1" x14ac:dyDescent="0.55000000000000004">
      <c r="A485" s="33">
        <v>5</v>
      </c>
      <c r="B485" s="32" t="s">
        <v>809</v>
      </c>
      <c r="C485" s="83">
        <v>3</v>
      </c>
      <c r="D485" s="34" t="s">
        <v>2</v>
      </c>
      <c r="E485" s="34"/>
      <c r="G485" s="41"/>
      <c r="H485" s="42"/>
      <c r="J485" s="33" t="s">
        <v>7</v>
      </c>
      <c r="K485" s="33" t="str">
        <f t="shared" si="61"/>
        <v>3X1</v>
      </c>
      <c r="L485" s="33" t="str">
        <f>IFERROR(VLOOKUP($K485,Mapping!F:H,2,0),"")</f>
        <v/>
      </c>
      <c r="M485" s="33" t="str">
        <f>IFERROR(VLOOKUP($K485,Mapping!$F:$H,3,0),"")</f>
        <v/>
      </c>
      <c r="N485" s="33" t="str">
        <f t="shared" si="62"/>
        <v>3</v>
      </c>
    </row>
    <row r="486" spans="1:14" s="86" customFormat="1" ht="31.5" outlineLevel="1" x14ac:dyDescent="0.55000000000000004">
      <c r="A486" s="33">
        <v>6</v>
      </c>
      <c r="B486" s="32" t="s">
        <v>810</v>
      </c>
      <c r="C486" s="83">
        <v>3</v>
      </c>
      <c r="D486" s="34" t="s">
        <v>2</v>
      </c>
      <c r="E486" s="32"/>
      <c r="G486" s="41"/>
      <c r="H486" s="42"/>
      <c r="J486" s="33" t="s">
        <v>7</v>
      </c>
      <c r="K486" s="33" t="str">
        <f t="shared" si="61"/>
        <v>3X1</v>
      </c>
      <c r="L486" s="33" t="str">
        <f>IFERROR(VLOOKUP($K486,Mapping!F:H,2,0),"")</f>
        <v/>
      </c>
      <c r="M486" s="33" t="str">
        <f>IFERROR(VLOOKUP($K486,Mapping!$F:$H,3,0),"")</f>
        <v/>
      </c>
      <c r="N486" s="33" t="str">
        <f t="shared" si="62"/>
        <v>3</v>
      </c>
    </row>
    <row r="487" spans="1:14" s="86" customFormat="1" ht="31.5" outlineLevel="1" x14ac:dyDescent="0.55000000000000004">
      <c r="A487" s="33">
        <v>7</v>
      </c>
      <c r="B487" s="32" t="s">
        <v>811</v>
      </c>
      <c r="C487" s="83">
        <v>3</v>
      </c>
      <c r="D487" s="34" t="s">
        <v>2</v>
      </c>
      <c r="E487" s="32"/>
      <c r="G487" s="41"/>
      <c r="H487" s="42"/>
      <c r="J487" s="33" t="s">
        <v>7</v>
      </c>
      <c r="K487" s="33" t="str">
        <f t="shared" si="61"/>
        <v>3X1</v>
      </c>
      <c r="L487" s="33" t="str">
        <f>IFERROR(VLOOKUP($K487,Mapping!F:H,2,0),"")</f>
        <v/>
      </c>
      <c r="M487" s="33" t="str">
        <f>IFERROR(VLOOKUP($K487,Mapping!$F:$H,3,0),"")</f>
        <v/>
      </c>
      <c r="N487" s="33" t="str">
        <f t="shared" si="62"/>
        <v>3</v>
      </c>
    </row>
    <row r="488" spans="1:14" s="86" customFormat="1" outlineLevel="1" x14ac:dyDescent="0.55000000000000004">
      <c r="A488" s="33">
        <v>8</v>
      </c>
      <c r="B488" s="32" t="s">
        <v>812</v>
      </c>
      <c r="C488" s="83">
        <v>3</v>
      </c>
      <c r="D488" s="34" t="s">
        <v>2</v>
      </c>
      <c r="E488" s="32"/>
      <c r="G488" s="41"/>
      <c r="H488" s="42"/>
      <c r="J488" s="33" t="s">
        <v>7</v>
      </c>
      <c r="K488" s="33" t="str">
        <f t="shared" si="61"/>
        <v>3X1</v>
      </c>
      <c r="L488" s="33" t="str">
        <f>IFERROR(VLOOKUP($K488,Mapping!F:H,2,0),"")</f>
        <v/>
      </c>
      <c r="M488" s="33" t="str">
        <f>IFERROR(VLOOKUP($K488,Mapping!$F:$H,3,0),"")</f>
        <v/>
      </c>
      <c r="N488" s="33" t="str">
        <f t="shared" si="62"/>
        <v>3</v>
      </c>
    </row>
    <row r="489" spans="1:14" s="86" customFormat="1" ht="31.5" outlineLevel="1" x14ac:dyDescent="0.55000000000000004">
      <c r="A489" s="33">
        <v>9</v>
      </c>
      <c r="B489" s="32" t="s">
        <v>813</v>
      </c>
      <c r="C489" s="83">
        <v>3</v>
      </c>
      <c r="D489" s="34" t="s">
        <v>2</v>
      </c>
      <c r="E489" s="32"/>
      <c r="G489" s="41"/>
      <c r="H489" s="42"/>
      <c r="J489" s="33" t="s">
        <v>7</v>
      </c>
      <c r="K489" s="33" t="str">
        <f t="shared" si="61"/>
        <v>3X1</v>
      </c>
      <c r="L489" s="33" t="str">
        <f>IFERROR(VLOOKUP($K489,Mapping!F:H,2,0),"")</f>
        <v/>
      </c>
      <c r="M489" s="33" t="str">
        <f>IFERROR(VLOOKUP($K489,Mapping!$F:$H,3,0),"")</f>
        <v/>
      </c>
      <c r="N489" s="33" t="str">
        <f t="shared" si="62"/>
        <v>3</v>
      </c>
    </row>
    <row r="490" spans="1:14" s="86" customFormat="1" ht="78.75" outlineLevel="1" x14ac:dyDescent="0.55000000000000004">
      <c r="A490" s="33">
        <v>10</v>
      </c>
      <c r="B490" s="32" t="s">
        <v>814</v>
      </c>
      <c r="C490" s="83">
        <v>1</v>
      </c>
      <c r="D490" s="34" t="s">
        <v>105</v>
      </c>
      <c r="E490" s="34" t="s">
        <v>815</v>
      </c>
      <c r="G490" s="41"/>
      <c r="H490" s="42"/>
      <c r="J490" s="33" t="s">
        <v>7</v>
      </c>
      <c r="K490" s="33" t="str">
        <f t="shared" si="61"/>
        <v>1X1</v>
      </c>
      <c r="L490" s="33" t="str">
        <f>IFERROR(VLOOKUP($K490,Mapping!F:H,2,0),"")</f>
        <v/>
      </c>
      <c r="M490" s="33" t="str">
        <f>IFERROR(VLOOKUP($K490,Mapping!$F:$H,3,0),"")</f>
        <v/>
      </c>
      <c r="N490" s="33" t="str">
        <f t="shared" si="62"/>
        <v>1</v>
      </c>
    </row>
    <row r="491" spans="1:14" s="22" customFormat="1" ht="33" customHeight="1" x14ac:dyDescent="0.75">
      <c r="A491" s="21" t="s">
        <v>873</v>
      </c>
      <c r="B491" s="72" t="s">
        <v>816</v>
      </c>
      <c r="C491" s="47" t="s">
        <v>70</v>
      </c>
      <c r="D491" s="45"/>
      <c r="E491" s="46"/>
      <c r="G491" s="48">
        <f>SUBTOTAL(3,G494:G564)/(SUBTOTAL(3,C494:C564)-3)</f>
        <v>0</v>
      </c>
      <c r="H491" s="20"/>
      <c r="J491" s="53"/>
      <c r="K491" s="53"/>
      <c r="L491" s="53">
        <f>SUBTOTAL(9,L494:L564)</f>
        <v>0</v>
      </c>
      <c r="M491" s="53">
        <f>SUBTOTAL(9,M494:M564)</f>
        <v>0</v>
      </c>
      <c r="N491" s="53"/>
    </row>
    <row r="492" spans="1:14" outlineLevel="1" x14ac:dyDescent="0.55000000000000004">
      <c r="A492" s="16"/>
      <c r="B492" s="17" t="s">
        <v>101</v>
      </c>
      <c r="C492" s="16"/>
      <c r="D492" s="26"/>
      <c r="E492" s="18"/>
      <c r="G492" s="16"/>
      <c r="H492" s="17"/>
      <c r="J492" s="16"/>
      <c r="K492" s="16"/>
      <c r="L492" s="16"/>
      <c r="M492" s="16"/>
      <c r="N492" s="16"/>
    </row>
    <row r="493" spans="1:14" outlineLevel="1" x14ac:dyDescent="0.55000000000000004">
      <c r="A493" s="16"/>
      <c r="B493" s="17" t="s">
        <v>0</v>
      </c>
      <c r="C493" s="16"/>
      <c r="D493" s="26"/>
      <c r="E493" s="18"/>
      <c r="G493" s="16"/>
      <c r="H493" s="17"/>
      <c r="J493" s="16"/>
      <c r="K493" s="16"/>
      <c r="L493" s="16"/>
      <c r="M493" s="16"/>
      <c r="N493" s="16"/>
    </row>
    <row r="494" spans="1:14" s="85" customFormat="1" ht="17.25" x14ac:dyDescent="0.6">
      <c r="A494" s="23" t="s">
        <v>51</v>
      </c>
      <c r="B494" s="73" t="s">
        <v>224</v>
      </c>
      <c r="C494" s="79" t="s">
        <v>70</v>
      </c>
      <c r="D494" s="74"/>
      <c r="E494" s="80"/>
      <c r="G494" s="81">
        <f>SUBTOTAL(3,G495:G529)/SUBTOTAL(3,C495:C529)</f>
        <v>0</v>
      </c>
      <c r="H494" s="73"/>
      <c r="J494" s="75"/>
      <c r="K494" s="75"/>
      <c r="L494" s="75">
        <f>SUBTOTAL(9,L495:L529)</f>
        <v>0</v>
      </c>
      <c r="M494" s="75">
        <f>SUBTOTAL(9,M495:M529)</f>
        <v>0</v>
      </c>
      <c r="N494" s="75"/>
    </row>
    <row r="495" spans="1:14" s="86" customFormat="1" ht="31.5" outlineLevel="1" x14ac:dyDescent="0.55000000000000004">
      <c r="A495" s="33">
        <v>1</v>
      </c>
      <c r="B495" s="28" t="s">
        <v>817</v>
      </c>
      <c r="C495" s="82">
        <v>1</v>
      </c>
      <c r="D495" s="171" t="s">
        <v>846</v>
      </c>
      <c r="E495" s="171"/>
      <c r="G495" s="39"/>
      <c r="H495" s="40"/>
      <c r="J495" s="29" t="s">
        <v>7</v>
      </c>
      <c r="K495" s="29" t="str">
        <f t="shared" ref="K495:K529" si="63">C495&amp;J495&amp;G495</f>
        <v>1X1</v>
      </c>
      <c r="L495" s="29" t="str">
        <f>IFERROR(VLOOKUP($K495,Mapping!F:H,2,0),"")</f>
        <v/>
      </c>
      <c r="M495" s="29" t="str">
        <f>IFERROR(VLOOKUP($K495,Mapping!$F:$H,3,0),"")</f>
        <v/>
      </c>
      <c r="N495" s="29" t="str">
        <f t="shared" ref="N495:N529" si="64">C495&amp;G495</f>
        <v>1</v>
      </c>
    </row>
    <row r="496" spans="1:14" s="86" customFormat="1" ht="34.5" customHeight="1" outlineLevel="1" x14ac:dyDescent="0.55000000000000004">
      <c r="A496" s="33">
        <v>2</v>
      </c>
      <c r="B496" s="160" t="s">
        <v>871</v>
      </c>
      <c r="C496" s="162">
        <v>1</v>
      </c>
      <c r="D496" s="170" t="s">
        <v>291</v>
      </c>
      <c r="E496" s="170"/>
      <c r="G496" s="41"/>
      <c r="H496" s="42"/>
      <c r="J496" s="33" t="s">
        <v>7</v>
      </c>
      <c r="K496" s="33" t="str">
        <f t="shared" si="63"/>
        <v>1X1</v>
      </c>
      <c r="L496" s="33" t="str">
        <f>IFERROR(VLOOKUP($K496,Mapping!F:H,2,0),"")</f>
        <v/>
      </c>
      <c r="M496" s="33" t="str">
        <f>IFERROR(VLOOKUP($K496,Mapping!$F:$H,3,0),"")</f>
        <v/>
      </c>
      <c r="N496" s="33" t="str">
        <f t="shared" si="64"/>
        <v>1</v>
      </c>
    </row>
    <row r="497" spans="1:14" s="86" customFormat="1" ht="34.5" customHeight="1" outlineLevel="1" x14ac:dyDescent="0.55000000000000004">
      <c r="A497" s="33">
        <v>3</v>
      </c>
      <c r="B497" s="160" t="s">
        <v>872</v>
      </c>
      <c r="C497" s="162">
        <v>1</v>
      </c>
      <c r="D497" s="170" t="s">
        <v>291</v>
      </c>
      <c r="E497" s="170"/>
      <c r="G497" s="41"/>
      <c r="H497" s="42"/>
      <c r="J497" s="33" t="s">
        <v>7</v>
      </c>
      <c r="K497" s="33" t="str">
        <f t="shared" si="63"/>
        <v>1X1</v>
      </c>
      <c r="L497" s="33" t="str">
        <f>IFERROR(VLOOKUP($K497,Mapping!F:H,2,0),"")</f>
        <v/>
      </c>
      <c r="M497" s="33" t="str">
        <f>IFERROR(VLOOKUP($K497,Mapping!$F:$H,3,0),"")</f>
        <v/>
      </c>
      <c r="N497" s="33" t="str">
        <f t="shared" si="64"/>
        <v>1</v>
      </c>
    </row>
    <row r="498" spans="1:14" s="86" customFormat="1" ht="34.5" customHeight="1" outlineLevel="1" x14ac:dyDescent="0.55000000000000004">
      <c r="A498" s="33">
        <v>4</v>
      </c>
      <c r="B498" s="160" t="s">
        <v>818</v>
      </c>
      <c r="C498" s="162">
        <v>1</v>
      </c>
      <c r="D498" s="170" t="s">
        <v>847</v>
      </c>
      <c r="E498" s="170"/>
      <c r="G498" s="41"/>
      <c r="H498" s="42"/>
      <c r="J498" s="33" t="s">
        <v>7</v>
      </c>
      <c r="K498" s="33" t="str">
        <f t="shared" si="63"/>
        <v>1X1</v>
      </c>
      <c r="L498" s="33" t="str">
        <f>IFERROR(VLOOKUP($K498,Mapping!F:H,2,0),"")</f>
        <v/>
      </c>
      <c r="M498" s="33" t="str">
        <f>IFERROR(VLOOKUP($K498,Mapping!$F:$H,3,0),"")</f>
        <v/>
      </c>
      <c r="N498" s="33" t="str">
        <f t="shared" si="64"/>
        <v>1</v>
      </c>
    </row>
    <row r="499" spans="1:14" s="86" customFormat="1" ht="31.5" outlineLevel="1" x14ac:dyDescent="0.55000000000000004">
      <c r="A499" s="33">
        <v>5</v>
      </c>
      <c r="B499" s="32" t="s">
        <v>867</v>
      </c>
      <c r="C499" s="83">
        <v>1</v>
      </c>
      <c r="D499" s="168" t="s">
        <v>847</v>
      </c>
      <c r="E499" s="168"/>
      <c r="G499" s="41"/>
      <c r="H499" s="42"/>
      <c r="J499" s="33" t="s">
        <v>7</v>
      </c>
      <c r="K499" s="33" t="str">
        <f t="shared" si="63"/>
        <v>1X1</v>
      </c>
      <c r="L499" s="33" t="str">
        <f>IFERROR(VLOOKUP($K499,Mapping!F:H,2,0),"")</f>
        <v/>
      </c>
      <c r="M499" s="33" t="str">
        <f>IFERROR(VLOOKUP($K499,Mapping!$F:$H,3,0),"")</f>
        <v/>
      </c>
      <c r="N499" s="33" t="str">
        <f t="shared" si="64"/>
        <v>1</v>
      </c>
    </row>
    <row r="500" spans="1:14" s="86" customFormat="1" outlineLevel="1" x14ac:dyDescent="0.55000000000000004">
      <c r="A500" s="33">
        <v>6</v>
      </c>
      <c r="B500" s="32" t="s">
        <v>819</v>
      </c>
      <c r="C500" s="162">
        <v>1</v>
      </c>
      <c r="D500" s="172" t="s">
        <v>847</v>
      </c>
      <c r="E500" s="172"/>
      <c r="G500" s="41"/>
      <c r="H500" s="42"/>
      <c r="J500" s="33" t="s">
        <v>7</v>
      </c>
      <c r="K500" s="33" t="str">
        <f t="shared" si="63"/>
        <v>1X1</v>
      </c>
      <c r="L500" s="33" t="str">
        <f>IFERROR(VLOOKUP($K500,Mapping!F:H,2,0),"")</f>
        <v/>
      </c>
      <c r="M500" s="33" t="str">
        <f>IFERROR(VLOOKUP($K500,Mapping!$F:$H,3,0),"")</f>
        <v/>
      </c>
      <c r="N500" s="33" t="str">
        <f t="shared" si="64"/>
        <v>1</v>
      </c>
    </row>
    <row r="501" spans="1:14" s="86" customFormat="1" ht="31.5" outlineLevel="1" x14ac:dyDescent="0.55000000000000004">
      <c r="A501" s="33">
        <v>7</v>
      </c>
      <c r="B501" s="32" t="s">
        <v>868</v>
      </c>
      <c r="C501" s="162">
        <v>1</v>
      </c>
      <c r="D501" s="170" t="s">
        <v>848</v>
      </c>
      <c r="E501" s="170"/>
      <c r="G501" s="41"/>
      <c r="H501" s="42"/>
      <c r="J501" s="33" t="s">
        <v>7</v>
      </c>
      <c r="K501" s="33" t="str">
        <f t="shared" si="63"/>
        <v>1X1</v>
      </c>
      <c r="L501" s="33" t="str">
        <f>IFERROR(VLOOKUP($K501,Mapping!F:H,2,0),"")</f>
        <v/>
      </c>
      <c r="M501" s="33" t="str">
        <f>IFERROR(VLOOKUP($K501,Mapping!$F:$H,3,0),"")</f>
        <v/>
      </c>
      <c r="N501" s="33" t="str">
        <f t="shared" si="64"/>
        <v>1</v>
      </c>
    </row>
    <row r="502" spans="1:14" s="86" customFormat="1" outlineLevel="1" x14ac:dyDescent="0.55000000000000004">
      <c r="A502" s="33">
        <v>8</v>
      </c>
      <c r="B502" s="32" t="s">
        <v>820</v>
      </c>
      <c r="C502" s="83">
        <v>1</v>
      </c>
      <c r="D502" s="168" t="s">
        <v>849</v>
      </c>
      <c r="E502" s="168"/>
      <c r="G502" s="41"/>
      <c r="H502" s="42"/>
      <c r="J502" s="33" t="s">
        <v>7</v>
      </c>
      <c r="K502" s="33" t="str">
        <f t="shared" si="63"/>
        <v>1X1</v>
      </c>
      <c r="L502" s="33" t="str">
        <f>IFERROR(VLOOKUP($K502,Mapping!F:H,2,0),"")</f>
        <v/>
      </c>
      <c r="M502" s="33" t="str">
        <f>IFERROR(VLOOKUP($K502,Mapping!$F:$H,3,0),"")</f>
        <v/>
      </c>
      <c r="N502" s="33" t="str">
        <f t="shared" si="64"/>
        <v>1</v>
      </c>
    </row>
    <row r="503" spans="1:14" s="86" customFormat="1" ht="31.5" outlineLevel="1" x14ac:dyDescent="0.55000000000000004">
      <c r="A503" s="33">
        <v>9</v>
      </c>
      <c r="B503" s="32" t="s">
        <v>821</v>
      </c>
      <c r="C503" s="83">
        <v>1</v>
      </c>
      <c r="D503" s="170" t="s">
        <v>850</v>
      </c>
      <c r="E503" s="170"/>
      <c r="G503" s="41"/>
      <c r="H503" s="42"/>
      <c r="J503" s="33" t="s">
        <v>7</v>
      </c>
      <c r="K503" s="33" t="str">
        <f t="shared" si="63"/>
        <v>1X1</v>
      </c>
      <c r="L503" s="33" t="str">
        <f>IFERROR(VLOOKUP($K503,Mapping!F:H,2,0),"")</f>
        <v/>
      </c>
      <c r="M503" s="33" t="str">
        <f>IFERROR(VLOOKUP($K503,Mapping!$F:$H,3,0),"")</f>
        <v/>
      </c>
      <c r="N503" s="33" t="str">
        <f t="shared" si="64"/>
        <v>1</v>
      </c>
    </row>
    <row r="504" spans="1:14" s="86" customFormat="1" ht="31.5" outlineLevel="1" x14ac:dyDescent="0.55000000000000004">
      <c r="A504" s="33">
        <v>10</v>
      </c>
      <c r="B504" s="32" t="s">
        <v>822</v>
      </c>
      <c r="C504" s="83">
        <v>1</v>
      </c>
      <c r="D504" s="168" t="s">
        <v>851</v>
      </c>
      <c r="E504" s="168"/>
      <c r="G504" s="41"/>
      <c r="H504" s="42"/>
      <c r="J504" s="33" t="s">
        <v>7</v>
      </c>
      <c r="K504" s="33" t="str">
        <f t="shared" si="63"/>
        <v>1X1</v>
      </c>
      <c r="L504" s="33" t="str">
        <f>IFERROR(VLOOKUP($K504,Mapping!F:H,2,0),"")</f>
        <v/>
      </c>
      <c r="M504" s="33" t="str">
        <f>IFERROR(VLOOKUP($K504,Mapping!$F:$H,3,0),"")</f>
        <v/>
      </c>
      <c r="N504" s="33" t="str">
        <f t="shared" si="64"/>
        <v>1</v>
      </c>
    </row>
    <row r="505" spans="1:14" s="86" customFormat="1" outlineLevel="1" x14ac:dyDescent="0.55000000000000004">
      <c r="A505" s="33">
        <v>11</v>
      </c>
      <c r="B505" s="32" t="s">
        <v>823</v>
      </c>
      <c r="C505" s="83">
        <v>1</v>
      </c>
      <c r="D505" s="168" t="s">
        <v>852</v>
      </c>
      <c r="E505" s="168"/>
      <c r="G505" s="41"/>
      <c r="H505" s="42"/>
      <c r="J505" s="33" t="s">
        <v>7</v>
      </c>
      <c r="K505" s="33" t="str">
        <f t="shared" si="63"/>
        <v>1X1</v>
      </c>
      <c r="L505" s="33" t="str">
        <f>IFERROR(VLOOKUP($K505,Mapping!F:H,2,0),"")</f>
        <v/>
      </c>
      <c r="M505" s="33" t="str">
        <f>IFERROR(VLOOKUP($K505,Mapping!$F:$H,3,0),"")</f>
        <v/>
      </c>
      <c r="N505" s="33" t="str">
        <f t="shared" si="64"/>
        <v>1</v>
      </c>
    </row>
    <row r="506" spans="1:14" s="86" customFormat="1" ht="31.5" outlineLevel="1" x14ac:dyDescent="0.55000000000000004">
      <c r="A506" s="33">
        <v>12</v>
      </c>
      <c r="B506" s="32" t="s">
        <v>824</v>
      </c>
      <c r="C506" s="83">
        <v>1</v>
      </c>
      <c r="D506" s="168" t="s">
        <v>853</v>
      </c>
      <c r="E506" s="168"/>
      <c r="G506" s="41"/>
      <c r="H506" s="42"/>
      <c r="J506" s="33" t="s">
        <v>7</v>
      </c>
      <c r="K506" s="33" t="str">
        <f t="shared" si="63"/>
        <v>1X1</v>
      </c>
      <c r="L506" s="33" t="str">
        <f>IFERROR(VLOOKUP($K506,Mapping!F:H,2,0),"")</f>
        <v/>
      </c>
      <c r="M506" s="33" t="str">
        <f>IFERROR(VLOOKUP($K506,Mapping!$F:$H,3,0),"")</f>
        <v/>
      </c>
      <c r="N506" s="33" t="str">
        <f t="shared" si="64"/>
        <v>1</v>
      </c>
    </row>
    <row r="507" spans="1:14" s="86" customFormat="1" ht="21.75" customHeight="1" outlineLevel="1" x14ac:dyDescent="0.55000000000000004">
      <c r="A507" s="33">
        <v>13</v>
      </c>
      <c r="B507" s="32" t="s">
        <v>825</v>
      </c>
      <c r="C507" s="83">
        <v>1</v>
      </c>
      <c r="D507" s="168" t="s">
        <v>854</v>
      </c>
      <c r="E507" s="168"/>
      <c r="G507" s="41"/>
      <c r="H507" s="42"/>
      <c r="J507" s="33" t="s">
        <v>7</v>
      </c>
      <c r="K507" s="33" t="str">
        <f t="shared" si="63"/>
        <v>1X1</v>
      </c>
      <c r="L507" s="33" t="str">
        <f>IFERROR(VLOOKUP($K507,Mapping!F:H,2,0),"")</f>
        <v/>
      </c>
      <c r="M507" s="33" t="str">
        <f>IFERROR(VLOOKUP($K507,Mapping!$F:$H,3,0),"")</f>
        <v/>
      </c>
      <c r="N507" s="33" t="str">
        <f t="shared" si="64"/>
        <v>1</v>
      </c>
    </row>
    <row r="508" spans="1:14" s="86" customFormat="1" ht="63" outlineLevel="1" x14ac:dyDescent="0.55000000000000004">
      <c r="A508" s="33">
        <v>14</v>
      </c>
      <c r="B508" s="32" t="s">
        <v>826</v>
      </c>
      <c r="C508" s="83">
        <v>1</v>
      </c>
      <c r="D508" s="168" t="s">
        <v>855</v>
      </c>
      <c r="E508" s="168"/>
      <c r="G508" s="41"/>
      <c r="H508" s="42"/>
      <c r="J508" s="33" t="s">
        <v>7</v>
      </c>
      <c r="K508" s="33" t="str">
        <f t="shared" si="63"/>
        <v>1X1</v>
      </c>
      <c r="L508" s="33" t="str">
        <f>IFERROR(VLOOKUP($K508,Mapping!F:H,2,0),"")</f>
        <v/>
      </c>
      <c r="M508" s="33" t="str">
        <f>IFERROR(VLOOKUP($K508,Mapping!$F:$H,3,0),"")</f>
        <v/>
      </c>
      <c r="N508" s="33" t="str">
        <f t="shared" si="64"/>
        <v>1</v>
      </c>
    </row>
    <row r="509" spans="1:14" s="86" customFormat="1" ht="47.25" outlineLevel="1" x14ac:dyDescent="0.55000000000000004">
      <c r="A509" s="33">
        <v>15</v>
      </c>
      <c r="B509" s="32" t="s">
        <v>827</v>
      </c>
      <c r="C509" s="83">
        <v>1</v>
      </c>
      <c r="D509" s="168" t="s">
        <v>856</v>
      </c>
      <c r="E509" s="168"/>
      <c r="G509" s="41"/>
      <c r="H509" s="42"/>
      <c r="J509" s="33" t="s">
        <v>7</v>
      </c>
      <c r="K509" s="33" t="str">
        <f t="shared" si="63"/>
        <v>1X1</v>
      </c>
      <c r="L509" s="33" t="str">
        <f>IFERROR(VLOOKUP($K509,Mapping!F:H,2,0),"")</f>
        <v/>
      </c>
      <c r="M509" s="33" t="str">
        <f>IFERROR(VLOOKUP($K509,Mapping!$F:$H,3,0),"")</f>
        <v/>
      </c>
      <c r="N509" s="33" t="str">
        <f t="shared" si="64"/>
        <v>1</v>
      </c>
    </row>
    <row r="510" spans="1:14" s="86" customFormat="1" ht="31.5" outlineLevel="1" x14ac:dyDescent="0.55000000000000004">
      <c r="A510" s="33">
        <v>16</v>
      </c>
      <c r="B510" s="32" t="s">
        <v>828</v>
      </c>
      <c r="C510" s="83">
        <v>1</v>
      </c>
      <c r="D510" s="168" t="s">
        <v>856</v>
      </c>
      <c r="E510" s="168"/>
      <c r="G510" s="41"/>
      <c r="H510" s="42"/>
      <c r="J510" s="33" t="s">
        <v>7</v>
      </c>
      <c r="K510" s="33" t="str">
        <f t="shared" si="63"/>
        <v>1X1</v>
      </c>
      <c r="L510" s="33" t="str">
        <f>IFERROR(VLOOKUP($K510,Mapping!F:H,2,0),"")</f>
        <v/>
      </c>
      <c r="M510" s="33" t="str">
        <f>IFERROR(VLOOKUP($K510,Mapping!$F:$H,3,0),"")</f>
        <v/>
      </c>
      <c r="N510" s="33" t="str">
        <f t="shared" si="64"/>
        <v>1</v>
      </c>
    </row>
    <row r="511" spans="1:14" s="86" customFormat="1" ht="31.5" outlineLevel="1" x14ac:dyDescent="0.55000000000000004">
      <c r="A511" s="33">
        <v>17</v>
      </c>
      <c r="B511" s="32" t="s">
        <v>829</v>
      </c>
      <c r="C511" s="162">
        <v>1</v>
      </c>
      <c r="D511" s="172" t="s">
        <v>856</v>
      </c>
      <c r="E511" s="172"/>
      <c r="G511" s="41"/>
      <c r="H511" s="42"/>
      <c r="J511" s="33" t="s">
        <v>7</v>
      </c>
      <c r="K511" s="33" t="str">
        <f t="shared" si="63"/>
        <v>1X1</v>
      </c>
      <c r="L511" s="33" t="str">
        <f>IFERROR(VLOOKUP($K511,Mapping!F:H,2,0),"")</f>
        <v/>
      </c>
      <c r="M511" s="33" t="str">
        <f>IFERROR(VLOOKUP($K511,Mapping!$F:$H,3,0),"")</f>
        <v/>
      </c>
      <c r="N511" s="33" t="str">
        <f t="shared" si="64"/>
        <v>1</v>
      </c>
    </row>
    <row r="512" spans="1:14" s="86" customFormat="1" ht="47.25" outlineLevel="1" x14ac:dyDescent="0.55000000000000004">
      <c r="A512" s="33">
        <v>18</v>
      </c>
      <c r="B512" s="32" t="s">
        <v>830</v>
      </c>
      <c r="C512" s="162">
        <v>1</v>
      </c>
      <c r="D512" s="170" t="s">
        <v>857</v>
      </c>
      <c r="E512" s="170"/>
      <c r="G512" s="41"/>
      <c r="H512" s="42"/>
      <c r="J512" s="33" t="s">
        <v>7</v>
      </c>
      <c r="K512" s="33" t="str">
        <f t="shared" si="63"/>
        <v>1X1</v>
      </c>
      <c r="L512" s="33" t="str">
        <f>IFERROR(VLOOKUP($K512,Mapping!F:H,2,0),"")</f>
        <v/>
      </c>
      <c r="M512" s="33" t="str">
        <f>IFERROR(VLOOKUP($K512,Mapping!$F:$H,3,0),"")</f>
        <v/>
      </c>
      <c r="N512" s="33" t="str">
        <f t="shared" si="64"/>
        <v>1</v>
      </c>
    </row>
    <row r="513" spans="1:14" s="86" customFormat="1" ht="31.5" outlineLevel="1" x14ac:dyDescent="0.55000000000000004">
      <c r="A513" s="33">
        <v>19</v>
      </c>
      <c r="B513" s="32" t="s">
        <v>831</v>
      </c>
      <c r="C513" s="83">
        <v>1</v>
      </c>
      <c r="D513" s="168" t="s">
        <v>857</v>
      </c>
      <c r="E513" s="168"/>
      <c r="G513" s="41"/>
      <c r="H513" s="42"/>
      <c r="J513" s="33" t="s">
        <v>7</v>
      </c>
      <c r="K513" s="33" t="str">
        <f t="shared" si="63"/>
        <v>1X1</v>
      </c>
      <c r="L513" s="33" t="str">
        <f>IFERROR(VLOOKUP($K513,Mapping!F:H,2,0),"")</f>
        <v/>
      </c>
      <c r="M513" s="33" t="str">
        <f>IFERROR(VLOOKUP($K513,Mapping!$F:$H,3,0),"")</f>
        <v/>
      </c>
      <c r="N513" s="33" t="str">
        <f t="shared" si="64"/>
        <v>1</v>
      </c>
    </row>
    <row r="514" spans="1:14" s="86" customFormat="1" ht="31.5" outlineLevel="1" x14ac:dyDescent="0.55000000000000004">
      <c r="A514" s="33">
        <v>20</v>
      </c>
      <c r="B514" s="32" t="s">
        <v>832</v>
      </c>
      <c r="C514" s="83">
        <v>1</v>
      </c>
      <c r="D514" s="168" t="s">
        <v>858</v>
      </c>
      <c r="E514" s="168"/>
      <c r="G514" s="41"/>
      <c r="H514" s="42"/>
      <c r="J514" s="33" t="s">
        <v>7</v>
      </c>
      <c r="K514" s="33" t="str">
        <f t="shared" si="63"/>
        <v>1X1</v>
      </c>
      <c r="L514" s="33" t="str">
        <f>IFERROR(VLOOKUP($K514,Mapping!F:H,2,0),"")</f>
        <v/>
      </c>
      <c r="M514" s="33" t="str">
        <f>IFERROR(VLOOKUP($K514,Mapping!$F:$H,3,0),"")</f>
        <v/>
      </c>
      <c r="N514" s="33" t="str">
        <f t="shared" si="64"/>
        <v>1</v>
      </c>
    </row>
    <row r="515" spans="1:14" s="86" customFormat="1" ht="63" outlineLevel="1" x14ac:dyDescent="0.55000000000000004">
      <c r="A515" s="33">
        <v>21</v>
      </c>
      <c r="B515" s="32" t="s">
        <v>869</v>
      </c>
      <c r="C515" s="83">
        <v>1</v>
      </c>
      <c r="D515" s="168" t="s">
        <v>858</v>
      </c>
      <c r="E515" s="168"/>
      <c r="G515" s="41"/>
      <c r="H515" s="42"/>
      <c r="J515" s="33" t="s">
        <v>7</v>
      </c>
      <c r="K515" s="33" t="str">
        <f t="shared" si="63"/>
        <v>1X1</v>
      </c>
      <c r="L515" s="33" t="str">
        <f>IFERROR(VLOOKUP($K515,Mapping!F:H,2,0),"")</f>
        <v/>
      </c>
      <c r="M515" s="33" t="str">
        <f>IFERROR(VLOOKUP($K515,Mapping!$F:$H,3,0),"")</f>
        <v/>
      </c>
      <c r="N515" s="33" t="str">
        <f t="shared" si="64"/>
        <v>1</v>
      </c>
    </row>
    <row r="516" spans="1:14" s="86" customFormat="1" outlineLevel="1" x14ac:dyDescent="0.55000000000000004">
      <c r="A516" s="33">
        <v>22</v>
      </c>
      <c r="B516" s="32" t="s">
        <v>833</v>
      </c>
      <c r="C516" s="83">
        <v>1</v>
      </c>
      <c r="D516" s="168" t="s">
        <v>859</v>
      </c>
      <c r="E516" s="168"/>
      <c r="G516" s="41"/>
      <c r="H516" s="42"/>
      <c r="J516" s="33" t="s">
        <v>7</v>
      </c>
      <c r="K516" s="33" t="str">
        <f t="shared" si="63"/>
        <v>1X1</v>
      </c>
      <c r="L516" s="33" t="str">
        <f>IFERROR(VLOOKUP($K516,Mapping!F:H,2,0),"")</f>
        <v/>
      </c>
      <c r="M516" s="33" t="str">
        <f>IFERROR(VLOOKUP($K516,Mapping!$F:$H,3,0),"")</f>
        <v/>
      </c>
      <c r="N516" s="33" t="str">
        <f t="shared" si="64"/>
        <v>1</v>
      </c>
    </row>
    <row r="517" spans="1:14" s="86" customFormat="1" ht="31.5" outlineLevel="1" x14ac:dyDescent="0.55000000000000004">
      <c r="A517" s="33">
        <v>23</v>
      </c>
      <c r="B517" s="32" t="s">
        <v>834</v>
      </c>
      <c r="C517" s="83">
        <v>1</v>
      </c>
      <c r="D517" s="168" t="s">
        <v>859</v>
      </c>
      <c r="E517" s="168"/>
      <c r="G517" s="41"/>
      <c r="H517" s="42"/>
      <c r="J517" s="33" t="s">
        <v>7</v>
      </c>
      <c r="K517" s="33" t="str">
        <f t="shared" si="63"/>
        <v>1X1</v>
      </c>
      <c r="L517" s="33" t="str">
        <f>IFERROR(VLOOKUP($K517,Mapping!F:H,2,0),"")</f>
        <v/>
      </c>
      <c r="M517" s="33" t="str">
        <f>IFERROR(VLOOKUP($K517,Mapping!$F:$H,3,0),"")</f>
        <v/>
      </c>
      <c r="N517" s="33" t="str">
        <f t="shared" si="64"/>
        <v>1</v>
      </c>
    </row>
    <row r="518" spans="1:14" s="86" customFormat="1" ht="63" outlineLevel="1" x14ac:dyDescent="0.55000000000000004">
      <c r="A518" s="33">
        <v>24</v>
      </c>
      <c r="B518" s="32" t="s">
        <v>835</v>
      </c>
      <c r="C518" s="83">
        <v>1</v>
      </c>
      <c r="D518" s="168" t="s">
        <v>860</v>
      </c>
      <c r="E518" s="168"/>
      <c r="G518" s="41"/>
      <c r="H518" s="42"/>
      <c r="J518" s="33" t="s">
        <v>7</v>
      </c>
      <c r="K518" s="33" t="str">
        <f t="shared" si="63"/>
        <v>1X1</v>
      </c>
      <c r="L518" s="33" t="str">
        <f>IFERROR(VLOOKUP($K518,Mapping!F:H,2,0),"")</f>
        <v/>
      </c>
      <c r="M518" s="33" t="str">
        <f>IFERROR(VLOOKUP($K518,Mapping!$F:$H,3,0),"")</f>
        <v/>
      </c>
      <c r="N518" s="33" t="str">
        <f t="shared" si="64"/>
        <v>1</v>
      </c>
    </row>
    <row r="519" spans="1:14" s="86" customFormat="1" outlineLevel="1" x14ac:dyDescent="0.55000000000000004">
      <c r="A519" s="33">
        <v>25</v>
      </c>
      <c r="B519" s="32" t="s">
        <v>836</v>
      </c>
      <c r="C519" s="83">
        <v>1</v>
      </c>
      <c r="D519" s="168" t="s">
        <v>860</v>
      </c>
      <c r="E519" s="168"/>
      <c r="G519" s="41"/>
      <c r="H519" s="42"/>
      <c r="J519" s="33" t="s">
        <v>7</v>
      </c>
      <c r="K519" s="33" t="str">
        <f t="shared" si="63"/>
        <v>1X1</v>
      </c>
      <c r="L519" s="33" t="str">
        <f>IFERROR(VLOOKUP($K519,Mapping!F:H,2,0),"")</f>
        <v/>
      </c>
      <c r="M519" s="33" t="str">
        <f>IFERROR(VLOOKUP($K519,Mapping!$F:$H,3,0),"")</f>
        <v/>
      </c>
      <c r="N519" s="33" t="str">
        <f t="shared" si="64"/>
        <v>1</v>
      </c>
    </row>
    <row r="520" spans="1:14" s="86" customFormat="1" ht="31.5" outlineLevel="1" x14ac:dyDescent="0.55000000000000004">
      <c r="A520" s="33">
        <v>26</v>
      </c>
      <c r="B520" s="32" t="s">
        <v>837</v>
      </c>
      <c r="C520" s="83">
        <v>1</v>
      </c>
      <c r="D520" s="168" t="s">
        <v>861</v>
      </c>
      <c r="E520" s="168"/>
      <c r="G520" s="41"/>
      <c r="H520" s="42"/>
      <c r="J520" s="33" t="s">
        <v>7</v>
      </c>
      <c r="K520" s="33" t="str">
        <f t="shared" si="63"/>
        <v>1X1</v>
      </c>
      <c r="L520" s="33" t="str">
        <f>IFERROR(VLOOKUP($K520,Mapping!F:H,2,0),"")</f>
        <v/>
      </c>
      <c r="M520" s="33" t="str">
        <f>IFERROR(VLOOKUP($K520,Mapping!$F:$H,3,0),"")</f>
        <v/>
      </c>
      <c r="N520" s="33" t="str">
        <f t="shared" si="64"/>
        <v>1</v>
      </c>
    </row>
    <row r="521" spans="1:14" s="86" customFormat="1" ht="31.5" outlineLevel="1" x14ac:dyDescent="0.55000000000000004">
      <c r="A521" s="33">
        <v>27</v>
      </c>
      <c r="B521" s="32" t="s">
        <v>870</v>
      </c>
      <c r="C521" s="83">
        <v>1</v>
      </c>
      <c r="D521" s="168" t="s">
        <v>862</v>
      </c>
      <c r="E521" s="168"/>
      <c r="G521" s="41"/>
      <c r="H521" s="42"/>
      <c r="J521" s="33" t="s">
        <v>7</v>
      </c>
      <c r="K521" s="33" t="str">
        <f t="shared" si="63"/>
        <v>1X1</v>
      </c>
      <c r="L521" s="33" t="str">
        <f>IFERROR(VLOOKUP($K521,Mapping!F:H,2,0),"")</f>
        <v/>
      </c>
      <c r="M521" s="33" t="str">
        <f>IFERROR(VLOOKUP($K521,Mapping!$F:$H,3,0),"")</f>
        <v/>
      </c>
      <c r="N521" s="33" t="str">
        <f t="shared" si="64"/>
        <v>1</v>
      </c>
    </row>
    <row r="522" spans="1:14" s="86" customFormat="1" ht="34.5" customHeight="1" outlineLevel="1" x14ac:dyDescent="0.55000000000000004">
      <c r="A522" s="33">
        <v>28</v>
      </c>
      <c r="B522" s="160" t="s">
        <v>838</v>
      </c>
      <c r="C522" s="162">
        <v>1</v>
      </c>
      <c r="D522" s="170" t="s">
        <v>863</v>
      </c>
      <c r="E522" s="170"/>
      <c r="G522" s="41"/>
      <c r="H522" s="42"/>
      <c r="J522" s="33" t="s">
        <v>7</v>
      </c>
      <c r="K522" s="33" t="str">
        <f t="shared" si="63"/>
        <v>1X1</v>
      </c>
      <c r="L522" s="33" t="str">
        <f>IFERROR(VLOOKUP($K522,Mapping!F:H,2,0),"")</f>
        <v/>
      </c>
      <c r="M522" s="33" t="str">
        <f>IFERROR(VLOOKUP($K522,Mapping!$F:$H,3,0),"")</f>
        <v/>
      </c>
      <c r="N522" s="33" t="str">
        <f t="shared" si="64"/>
        <v>1</v>
      </c>
    </row>
    <row r="523" spans="1:14" s="86" customFormat="1" ht="31.5" outlineLevel="1" x14ac:dyDescent="0.55000000000000004">
      <c r="A523" s="33">
        <v>29</v>
      </c>
      <c r="B523" s="32" t="s">
        <v>839</v>
      </c>
      <c r="C523" s="83">
        <v>1</v>
      </c>
      <c r="D523" s="168" t="s">
        <v>863</v>
      </c>
      <c r="E523" s="168"/>
      <c r="G523" s="41"/>
      <c r="H523" s="42"/>
      <c r="J523" s="33" t="s">
        <v>7</v>
      </c>
      <c r="K523" s="33" t="str">
        <f t="shared" si="63"/>
        <v>1X1</v>
      </c>
      <c r="L523" s="33" t="str">
        <f>IFERROR(VLOOKUP($K523,Mapping!F:H,2,0),"")</f>
        <v/>
      </c>
      <c r="M523" s="33" t="str">
        <f>IFERROR(VLOOKUP($K523,Mapping!$F:$H,3,0),"")</f>
        <v/>
      </c>
      <c r="N523" s="33" t="str">
        <f t="shared" si="64"/>
        <v>1</v>
      </c>
    </row>
    <row r="524" spans="1:14" s="86" customFormat="1" ht="31.5" outlineLevel="1" x14ac:dyDescent="0.55000000000000004">
      <c r="A524" s="33">
        <v>30</v>
      </c>
      <c r="B524" s="32" t="s">
        <v>840</v>
      </c>
      <c r="C524" s="83">
        <v>1</v>
      </c>
      <c r="D524" s="168" t="s">
        <v>864</v>
      </c>
      <c r="E524" s="168"/>
      <c r="G524" s="41"/>
      <c r="H524" s="42"/>
      <c r="J524" s="33" t="s">
        <v>7</v>
      </c>
      <c r="K524" s="33" t="str">
        <f t="shared" si="63"/>
        <v>1X1</v>
      </c>
      <c r="L524" s="33" t="str">
        <f>IFERROR(VLOOKUP($K524,Mapping!F:H,2,0),"")</f>
        <v/>
      </c>
      <c r="M524" s="33" t="str">
        <f>IFERROR(VLOOKUP($K524,Mapping!$F:$H,3,0),"")</f>
        <v/>
      </c>
      <c r="N524" s="33" t="str">
        <f t="shared" si="64"/>
        <v>1</v>
      </c>
    </row>
    <row r="525" spans="1:14" s="86" customFormat="1" ht="31.5" outlineLevel="1" x14ac:dyDescent="0.55000000000000004">
      <c r="A525" s="33">
        <v>31</v>
      </c>
      <c r="B525" s="32" t="s">
        <v>841</v>
      </c>
      <c r="C525" s="83">
        <v>1</v>
      </c>
      <c r="D525" s="168" t="s">
        <v>723</v>
      </c>
      <c r="E525" s="168"/>
      <c r="G525" s="41"/>
      <c r="H525" s="42"/>
      <c r="J525" s="33" t="s">
        <v>7</v>
      </c>
      <c r="K525" s="33" t="str">
        <f t="shared" si="63"/>
        <v>1X1</v>
      </c>
      <c r="L525" s="33" t="str">
        <f>IFERROR(VLOOKUP($K525,Mapping!F:H,2,0),"")</f>
        <v/>
      </c>
      <c r="M525" s="33" t="str">
        <f>IFERROR(VLOOKUP($K525,Mapping!$F:$H,3,0),"")</f>
        <v/>
      </c>
      <c r="N525" s="33" t="str">
        <f t="shared" si="64"/>
        <v>1</v>
      </c>
    </row>
    <row r="526" spans="1:14" s="86" customFormat="1" outlineLevel="1" x14ac:dyDescent="0.55000000000000004">
      <c r="A526" s="33">
        <v>32</v>
      </c>
      <c r="B526" s="32" t="s">
        <v>842</v>
      </c>
      <c r="C526" s="83">
        <v>1</v>
      </c>
      <c r="D526" s="168" t="s">
        <v>865</v>
      </c>
      <c r="E526" s="168"/>
      <c r="G526" s="41"/>
      <c r="H526" s="42"/>
      <c r="J526" s="33" t="s">
        <v>7</v>
      </c>
      <c r="K526" s="33" t="str">
        <f t="shared" si="63"/>
        <v>1X1</v>
      </c>
      <c r="L526" s="33" t="str">
        <f>IFERROR(VLOOKUP($K526,Mapping!F:H,2,0),"")</f>
        <v/>
      </c>
      <c r="M526" s="33" t="str">
        <f>IFERROR(VLOOKUP($K526,Mapping!$F:$H,3,0),"")</f>
        <v/>
      </c>
      <c r="N526" s="33" t="str">
        <f t="shared" si="64"/>
        <v>1</v>
      </c>
    </row>
    <row r="527" spans="1:14" s="86" customFormat="1" ht="31.5" outlineLevel="1" x14ac:dyDescent="0.55000000000000004">
      <c r="A527" s="33">
        <v>33</v>
      </c>
      <c r="B527" s="32" t="s">
        <v>843</v>
      </c>
      <c r="C527" s="83">
        <v>1</v>
      </c>
      <c r="D527" s="168" t="s">
        <v>866</v>
      </c>
      <c r="E527" s="168"/>
      <c r="G527" s="41"/>
      <c r="H527" s="42"/>
      <c r="J527" s="33" t="s">
        <v>7</v>
      </c>
      <c r="K527" s="33" t="str">
        <f t="shared" si="63"/>
        <v>1X1</v>
      </c>
      <c r="L527" s="33" t="str">
        <f>IFERROR(VLOOKUP($K527,Mapping!F:H,2,0),"")</f>
        <v/>
      </c>
      <c r="M527" s="33" t="str">
        <f>IFERROR(VLOOKUP($K527,Mapping!$F:$H,3,0),"")</f>
        <v/>
      </c>
      <c r="N527" s="33" t="str">
        <f t="shared" si="64"/>
        <v>1</v>
      </c>
    </row>
    <row r="528" spans="1:14" s="86" customFormat="1" ht="47.25" outlineLevel="1" x14ac:dyDescent="0.55000000000000004">
      <c r="A528" s="33">
        <v>34</v>
      </c>
      <c r="B528" s="32" t="s">
        <v>844</v>
      </c>
      <c r="C528" s="83">
        <v>1</v>
      </c>
      <c r="D528" s="168" t="s">
        <v>866</v>
      </c>
      <c r="E528" s="168"/>
      <c r="G528" s="41"/>
      <c r="H528" s="42"/>
      <c r="J528" s="33" t="s">
        <v>7</v>
      </c>
      <c r="K528" s="33" t="str">
        <f t="shared" si="63"/>
        <v>1X1</v>
      </c>
      <c r="L528" s="33" t="str">
        <f>IFERROR(VLOOKUP($K528,Mapping!F:H,2,0),"")</f>
        <v/>
      </c>
      <c r="M528" s="33" t="str">
        <f>IFERROR(VLOOKUP($K528,Mapping!$F:$H,3,0),"")</f>
        <v/>
      </c>
      <c r="N528" s="33" t="str">
        <f t="shared" si="64"/>
        <v>1</v>
      </c>
    </row>
    <row r="529" spans="1:14" s="86" customFormat="1" ht="31.5" outlineLevel="1" x14ac:dyDescent="0.55000000000000004">
      <c r="A529" s="33">
        <v>35</v>
      </c>
      <c r="B529" s="32" t="s">
        <v>845</v>
      </c>
      <c r="C529" s="83">
        <v>1</v>
      </c>
      <c r="D529" s="177" t="s">
        <v>480</v>
      </c>
      <c r="E529" s="177"/>
      <c r="G529" s="41"/>
      <c r="H529" s="42"/>
      <c r="J529" s="33" t="s">
        <v>7</v>
      </c>
      <c r="K529" s="33" t="str">
        <f t="shared" si="63"/>
        <v>1X1</v>
      </c>
      <c r="L529" s="33" t="str">
        <f>IFERROR(VLOOKUP($K529,Mapping!F:H,2,0),"")</f>
        <v/>
      </c>
      <c r="M529" s="33" t="str">
        <f>IFERROR(VLOOKUP($K529,Mapping!$F:$H,3,0),"")</f>
        <v/>
      </c>
      <c r="N529" s="33" t="str">
        <f t="shared" si="64"/>
        <v>1</v>
      </c>
    </row>
    <row r="530" spans="1:14" s="85" customFormat="1" ht="17.25" x14ac:dyDescent="0.6">
      <c r="A530" s="23" t="s">
        <v>52</v>
      </c>
      <c r="B530" s="73" t="s">
        <v>874</v>
      </c>
      <c r="C530" s="79" t="s">
        <v>70</v>
      </c>
      <c r="D530" s="74"/>
      <c r="E530" s="80"/>
      <c r="G530" s="81">
        <f>SUBTOTAL(3,G531:G542)/SUBTOTAL(3,C531:C542)</f>
        <v>0</v>
      </c>
      <c r="H530" s="73"/>
      <c r="J530" s="75"/>
      <c r="K530" s="75"/>
      <c r="L530" s="75">
        <f>SUBTOTAL(9,L531:L542)</f>
        <v>0</v>
      </c>
      <c r="M530" s="75">
        <f>SUBTOTAL(9,M531:M542)</f>
        <v>0</v>
      </c>
      <c r="N530" s="75"/>
    </row>
    <row r="531" spans="1:14" s="86" customFormat="1" ht="47.25" outlineLevel="1" x14ac:dyDescent="0.55000000000000004">
      <c r="A531" s="167">
        <v>1</v>
      </c>
      <c r="B531" s="28" t="s">
        <v>885</v>
      </c>
      <c r="C531" s="158">
        <v>1</v>
      </c>
      <c r="D531" s="176" t="s">
        <v>883</v>
      </c>
      <c r="E531" s="176"/>
      <c r="G531" s="39"/>
      <c r="H531" s="40"/>
      <c r="J531" s="29" t="s">
        <v>7</v>
      </c>
      <c r="K531" s="29" t="str">
        <f t="shared" ref="K531:K542" si="65">C531&amp;J531&amp;G531</f>
        <v>1X1</v>
      </c>
      <c r="L531" s="29" t="str">
        <f>IFERROR(VLOOKUP($K531,Mapping!F:H,2,0),"")</f>
        <v/>
      </c>
      <c r="M531" s="29" t="str">
        <f>IFERROR(VLOOKUP($K531,Mapping!$F:$H,3,0),"")</f>
        <v/>
      </c>
      <c r="N531" s="29" t="str">
        <f t="shared" ref="N531:N542" si="66">C531&amp;G531</f>
        <v>1</v>
      </c>
    </row>
    <row r="532" spans="1:14" s="86" customFormat="1" ht="60.75" customHeight="1" outlineLevel="1" x14ac:dyDescent="0.55000000000000004">
      <c r="A532" s="167">
        <v>2</v>
      </c>
      <c r="B532" s="160" t="s">
        <v>875</v>
      </c>
      <c r="C532" s="162">
        <v>1</v>
      </c>
      <c r="D532" s="169" t="s">
        <v>883</v>
      </c>
      <c r="E532" s="169"/>
      <c r="G532" s="41"/>
      <c r="H532" s="42"/>
      <c r="J532" s="33" t="s">
        <v>7</v>
      </c>
      <c r="K532" s="33" t="str">
        <f t="shared" si="65"/>
        <v>1X1</v>
      </c>
      <c r="L532" s="33" t="str">
        <f>IFERROR(VLOOKUP($K532,Mapping!F:H,2,0),"")</f>
        <v/>
      </c>
      <c r="M532" s="33" t="str">
        <f>IFERROR(VLOOKUP($K532,Mapping!$F:$H,3,0),"")</f>
        <v/>
      </c>
      <c r="N532" s="33" t="str">
        <f t="shared" si="66"/>
        <v>1</v>
      </c>
    </row>
    <row r="533" spans="1:14" s="86" customFormat="1" ht="56.25" customHeight="1" outlineLevel="1" x14ac:dyDescent="0.55000000000000004">
      <c r="A533" s="167">
        <v>3</v>
      </c>
      <c r="B533" s="32" t="s">
        <v>886</v>
      </c>
      <c r="C533" s="162">
        <v>1</v>
      </c>
      <c r="D533" s="172" t="s">
        <v>883</v>
      </c>
      <c r="E533" s="172"/>
      <c r="G533" s="41"/>
      <c r="H533" s="42"/>
      <c r="J533" s="33" t="s">
        <v>7</v>
      </c>
      <c r="K533" s="33" t="str">
        <f t="shared" si="65"/>
        <v>1X1</v>
      </c>
      <c r="L533" s="33" t="str">
        <f>IFERROR(VLOOKUP($K533,Mapping!F:H,2,0),"")</f>
        <v/>
      </c>
      <c r="M533" s="33" t="str">
        <f>IFERROR(VLOOKUP($K533,Mapping!$F:$H,3,0),"")</f>
        <v/>
      </c>
      <c r="N533" s="33" t="str">
        <f t="shared" si="66"/>
        <v>1</v>
      </c>
    </row>
    <row r="534" spans="1:14" s="86" customFormat="1" ht="55.5" customHeight="1" outlineLevel="1" x14ac:dyDescent="0.55000000000000004">
      <c r="A534" s="167">
        <v>4</v>
      </c>
      <c r="B534" s="32" t="s">
        <v>887</v>
      </c>
      <c r="C534" s="162">
        <v>1</v>
      </c>
      <c r="D534" s="172" t="s">
        <v>883</v>
      </c>
      <c r="E534" s="172"/>
      <c r="G534" s="41"/>
      <c r="H534" s="42"/>
      <c r="J534" s="33" t="s">
        <v>7</v>
      </c>
      <c r="K534" s="33" t="str">
        <f t="shared" si="65"/>
        <v>1X1</v>
      </c>
      <c r="L534" s="33" t="str">
        <f>IFERROR(VLOOKUP($K534,Mapping!F:H,2,0),"")</f>
        <v/>
      </c>
      <c r="M534" s="33" t="str">
        <f>IFERROR(VLOOKUP($K534,Mapping!$F:$H,3,0),"")</f>
        <v/>
      </c>
      <c r="N534" s="33" t="str">
        <f t="shared" si="66"/>
        <v>1</v>
      </c>
    </row>
    <row r="535" spans="1:14" s="86" customFormat="1" ht="31.5" outlineLevel="1" x14ac:dyDescent="0.55000000000000004">
      <c r="A535" s="167">
        <v>5</v>
      </c>
      <c r="B535" s="32" t="s">
        <v>876</v>
      </c>
      <c r="C535" s="162">
        <v>1</v>
      </c>
      <c r="D535" s="169" t="s">
        <v>884</v>
      </c>
      <c r="E535" s="169"/>
      <c r="G535" s="41"/>
      <c r="H535" s="42"/>
      <c r="J535" s="33" t="s">
        <v>7</v>
      </c>
      <c r="K535" s="33" t="str">
        <f t="shared" si="65"/>
        <v>1X1</v>
      </c>
      <c r="L535" s="33" t="str">
        <f>IFERROR(VLOOKUP($K535,Mapping!F:H,2,0),"")</f>
        <v/>
      </c>
      <c r="M535" s="33" t="str">
        <f>IFERROR(VLOOKUP($K535,Mapping!$F:$H,3,0),"")</f>
        <v/>
      </c>
      <c r="N535" s="33" t="str">
        <f t="shared" si="66"/>
        <v>1</v>
      </c>
    </row>
    <row r="536" spans="1:14" s="86" customFormat="1" ht="31.5" outlineLevel="1" x14ac:dyDescent="0.55000000000000004">
      <c r="A536" s="167">
        <v>6</v>
      </c>
      <c r="B536" s="32" t="s">
        <v>877</v>
      </c>
      <c r="C536" s="162">
        <v>1</v>
      </c>
      <c r="D536" s="172" t="s">
        <v>884</v>
      </c>
      <c r="E536" s="172"/>
      <c r="G536" s="41"/>
      <c r="H536" s="42"/>
      <c r="J536" s="33" t="s">
        <v>7</v>
      </c>
      <c r="K536" s="33" t="str">
        <f t="shared" si="65"/>
        <v>1X1</v>
      </c>
      <c r="L536" s="33" t="str">
        <f>IFERROR(VLOOKUP($K536,Mapping!F:H,2,0),"")</f>
        <v/>
      </c>
      <c r="M536" s="33" t="str">
        <f>IFERROR(VLOOKUP($K536,Mapping!$F:$H,3,0),"")</f>
        <v/>
      </c>
      <c r="N536" s="33" t="str">
        <f t="shared" si="66"/>
        <v>1</v>
      </c>
    </row>
    <row r="537" spans="1:14" s="86" customFormat="1" ht="31.5" outlineLevel="1" x14ac:dyDescent="0.55000000000000004">
      <c r="A537" s="167">
        <v>7</v>
      </c>
      <c r="B537" s="32" t="s">
        <v>878</v>
      </c>
      <c r="C537" s="162">
        <v>1</v>
      </c>
      <c r="D537" s="168" t="s">
        <v>884</v>
      </c>
      <c r="E537" s="168"/>
      <c r="G537" s="41"/>
      <c r="H537" s="42"/>
      <c r="J537" s="33" t="s">
        <v>7</v>
      </c>
      <c r="K537" s="33" t="str">
        <f t="shared" si="65"/>
        <v>1X1</v>
      </c>
      <c r="L537" s="33" t="str">
        <f>IFERROR(VLOOKUP($K537,Mapping!F:H,2,0),"")</f>
        <v/>
      </c>
      <c r="M537" s="33" t="str">
        <f>IFERROR(VLOOKUP($K537,Mapping!$F:$H,3,0),"")</f>
        <v/>
      </c>
      <c r="N537" s="33" t="str">
        <f t="shared" si="66"/>
        <v>1</v>
      </c>
    </row>
    <row r="538" spans="1:14" s="86" customFormat="1" ht="31.5" outlineLevel="1" x14ac:dyDescent="0.55000000000000004">
      <c r="A538" s="167">
        <v>8</v>
      </c>
      <c r="B538" s="32" t="s">
        <v>879</v>
      </c>
      <c r="C538" s="162">
        <v>1</v>
      </c>
      <c r="D538" s="172" t="s">
        <v>884</v>
      </c>
      <c r="E538" s="172"/>
      <c r="G538" s="41"/>
      <c r="H538" s="42"/>
      <c r="J538" s="33" t="s">
        <v>7</v>
      </c>
      <c r="K538" s="33" t="str">
        <f t="shared" si="65"/>
        <v>1X1</v>
      </c>
      <c r="L538" s="33" t="str">
        <f>IFERROR(VLOOKUP($K538,Mapping!F:H,2,0),"")</f>
        <v/>
      </c>
      <c r="M538" s="33" t="str">
        <f>IFERROR(VLOOKUP($K538,Mapping!$F:$H,3,0),"")</f>
        <v/>
      </c>
      <c r="N538" s="33" t="str">
        <f t="shared" si="66"/>
        <v>1</v>
      </c>
    </row>
    <row r="539" spans="1:14" s="86" customFormat="1" ht="20.25" customHeight="1" outlineLevel="1" x14ac:dyDescent="0.55000000000000004">
      <c r="A539" s="33">
        <v>9</v>
      </c>
      <c r="B539" s="32" t="s">
        <v>880</v>
      </c>
      <c r="C539" s="83">
        <v>1</v>
      </c>
      <c r="D539" s="168" t="s">
        <v>884</v>
      </c>
      <c r="E539" s="168"/>
      <c r="G539" s="41"/>
      <c r="H539" s="42"/>
      <c r="J539" s="33" t="s">
        <v>7</v>
      </c>
      <c r="K539" s="33" t="str">
        <f t="shared" si="65"/>
        <v>1X1</v>
      </c>
      <c r="L539" s="33" t="str">
        <f>IFERROR(VLOOKUP($K539,Mapping!F:H,2,0),"")</f>
        <v/>
      </c>
      <c r="M539" s="33" t="str">
        <f>IFERROR(VLOOKUP($K539,Mapping!$F:$H,3,0),"")</f>
        <v/>
      </c>
      <c r="N539" s="33" t="str">
        <f t="shared" si="66"/>
        <v>1</v>
      </c>
    </row>
    <row r="540" spans="1:14" s="86" customFormat="1" ht="24" customHeight="1" outlineLevel="1" x14ac:dyDescent="0.55000000000000004">
      <c r="A540" s="33">
        <v>10</v>
      </c>
      <c r="B540" s="32" t="s">
        <v>881</v>
      </c>
      <c r="C540" s="83">
        <v>1</v>
      </c>
      <c r="D540" s="168" t="s">
        <v>884</v>
      </c>
      <c r="E540" s="168"/>
      <c r="G540" s="41"/>
      <c r="H540" s="42"/>
      <c r="J540" s="33" t="s">
        <v>7</v>
      </c>
      <c r="K540" s="33" t="str">
        <f t="shared" si="65"/>
        <v>1X1</v>
      </c>
      <c r="L540" s="33" t="str">
        <f>IFERROR(VLOOKUP($K540,Mapping!F:H,2,0),"")</f>
        <v/>
      </c>
      <c r="M540" s="33" t="str">
        <f>IFERROR(VLOOKUP($K540,Mapping!$F:$H,3,0),"")</f>
        <v/>
      </c>
      <c r="N540" s="33" t="str">
        <f t="shared" si="66"/>
        <v>1</v>
      </c>
    </row>
    <row r="541" spans="1:14" s="86" customFormat="1" ht="26.25" customHeight="1" outlineLevel="1" x14ac:dyDescent="0.55000000000000004">
      <c r="A541" s="33">
        <v>11</v>
      </c>
      <c r="B541" s="32" t="s">
        <v>882</v>
      </c>
      <c r="C541" s="83">
        <v>1</v>
      </c>
      <c r="D541" s="168" t="s">
        <v>884</v>
      </c>
      <c r="E541" s="168"/>
      <c r="G541" s="41"/>
      <c r="H541" s="42"/>
      <c r="J541" s="33" t="s">
        <v>7</v>
      </c>
      <c r="K541" s="33" t="str">
        <f t="shared" si="65"/>
        <v>1X1</v>
      </c>
      <c r="L541" s="33" t="str">
        <f>IFERROR(VLOOKUP($K541,Mapping!F:H,2,0),"")</f>
        <v/>
      </c>
      <c r="M541" s="33" t="str">
        <f>IFERROR(VLOOKUP($K541,Mapping!$F:$H,3,0),"")</f>
        <v/>
      </c>
      <c r="N541" s="33" t="str">
        <f t="shared" si="66"/>
        <v>1</v>
      </c>
    </row>
    <row r="542" spans="1:14" s="86" customFormat="1" ht="53.25" customHeight="1" outlineLevel="1" x14ac:dyDescent="0.55000000000000004">
      <c r="A542" s="167">
        <v>12</v>
      </c>
      <c r="B542" s="32" t="s">
        <v>907</v>
      </c>
      <c r="C542" s="162">
        <v>1</v>
      </c>
      <c r="D542" s="169" t="s">
        <v>888</v>
      </c>
      <c r="E542" s="169"/>
      <c r="G542" s="41"/>
      <c r="H542" s="42"/>
      <c r="J542" s="33" t="s">
        <v>7</v>
      </c>
      <c r="K542" s="33" t="str">
        <f t="shared" si="65"/>
        <v>1X1</v>
      </c>
      <c r="L542" s="33" t="str">
        <f>IFERROR(VLOOKUP($K542,Mapping!F:H,2,0),"")</f>
        <v/>
      </c>
      <c r="M542" s="33" t="str">
        <f>IFERROR(VLOOKUP($K542,Mapping!$F:$H,3,0),"")</f>
        <v/>
      </c>
      <c r="N542" s="33" t="str">
        <f t="shared" si="66"/>
        <v>1</v>
      </c>
    </row>
    <row r="543" spans="1:14" s="85" customFormat="1" ht="17.25" x14ac:dyDescent="0.6">
      <c r="A543" s="23" t="s">
        <v>53</v>
      </c>
      <c r="B543" s="73" t="s">
        <v>889</v>
      </c>
      <c r="C543" s="79" t="s">
        <v>70</v>
      </c>
      <c r="D543" s="74"/>
      <c r="E543" s="80"/>
      <c r="G543" s="81">
        <f>SUBTOTAL(3,G544:G564)/SUBTOTAL(3,C544:C564)</f>
        <v>0</v>
      </c>
      <c r="H543" s="73"/>
      <c r="J543" s="75"/>
      <c r="K543" s="75"/>
      <c r="L543" s="75">
        <f>SUBTOTAL(9,L544:L564)</f>
        <v>0</v>
      </c>
      <c r="M543" s="75">
        <f>SUBTOTAL(9,M544:M564)</f>
        <v>0</v>
      </c>
      <c r="N543" s="75"/>
    </row>
    <row r="544" spans="1:14" s="86" customFormat="1" ht="18" customHeight="1" outlineLevel="1" x14ac:dyDescent="0.55000000000000004">
      <c r="A544" s="33">
        <v>1</v>
      </c>
      <c r="B544" s="28" t="s">
        <v>890</v>
      </c>
      <c r="C544" s="82">
        <v>1</v>
      </c>
      <c r="D544" s="171" t="s">
        <v>895</v>
      </c>
      <c r="E544" s="171"/>
      <c r="G544" s="39"/>
      <c r="H544" s="40"/>
      <c r="J544" s="29" t="s">
        <v>7</v>
      </c>
      <c r="K544" s="29" t="str">
        <f t="shared" ref="K544:K553" si="67">C544&amp;J544&amp;G544</f>
        <v>1X1</v>
      </c>
      <c r="L544" s="29" t="str">
        <f>IFERROR(VLOOKUP($K544,Mapping!F:H,2,0),"")</f>
        <v/>
      </c>
      <c r="M544" s="29" t="str">
        <f>IFERROR(VLOOKUP($K544,Mapping!$F:$H,3,0),"")</f>
        <v/>
      </c>
      <c r="N544" s="29" t="str">
        <f t="shared" ref="N544:N553" si="68">C544&amp;G544</f>
        <v>1</v>
      </c>
    </row>
    <row r="545" spans="1:14" s="86" customFormat="1" ht="34.5" customHeight="1" outlineLevel="1" x14ac:dyDescent="0.55000000000000004">
      <c r="A545" s="33">
        <v>2</v>
      </c>
      <c r="B545" s="160" t="s">
        <v>891</v>
      </c>
      <c r="C545" s="162">
        <v>1</v>
      </c>
      <c r="D545" s="169" t="s">
        <v>895</v>
      </c>
      <c r="E545" s="169"/>
      <c r="G545" s="41"/>
      <c r="H545" s="42"/>
      <c r="J545" s="33" t="s">
        <v>7</v>
      </c>
      <c r="K545" s="33" t="str">
        <f t="shared" si="67"/>
        <v>1X1</v>
      </c>
      <c r="L545" s="33" t="str">
        <f>IFERROR(VLOOKUP($K545,Mapping!F:H,2,0),"")</f>
        <v/>
      </c>
      <c r="M545" s="33" t="str">
        <f>IFERROR(VLOOKUP($K545,Mapping!$F:$H,3,0),"")</f>
        <v/>
      </c>
      <c r="N545" s="33" t="str">
        <f t="shared" si="68"/>
        <v>1</v>
      </c>
    </row>
    <row r="546" spans="1:14" s="86" customFormat="1" ht="31.5" outlineLevel="1" x14ac:dyDescent="0.55000000000000004">
      <c r="A546" s="33">
        <v>3</v>
      </c>
      <c r="B546" s="32" t="s">
        <v>902</v>
      </c>
      <c r="C546" s="162">
        <v>1</v>
      </c>
      <c r="D546" s="172" t="s">
        <v>896</v>
      </c>
      <c r="E546" s="172"/>
      <c r="G546" s="41"/>
      <c r="H546" s="42"/>
      <c r="J546" s="33" t="s">
        <v>7</v>
      </c>
      <c r="K546" s="33" t="str">
        <f t="shared" si="67"/>
        <v>1X1</v>
      </c>
      <c r="L546" s="33" t="str">
        <f>IFERROR(VLOOKUP($K546,Mapping!F:H,2,0),"")</f>
        <v/>
      </c>
      <c r="M546" s="33" t="str">
        <f>IFERROR(VLOOKUP($K546,Mapping!$F:$H,3,0),"")</f>
        <v/>
      </c>
      <c r="N546" s="33" t="str">
        <f t="shared" si="68"/>
        <v>1</v>
      </c>
    </row>
    <row r="547" spans="1:14" s="86" customFormat="1" ht="20.25" customHeight="1" outlineLevel="1" x14ac:dyDescent="0.55000000000000004">
      <c r="A547" s="33">
        <v>4</v>
      </c>
      <c r="B547" s="32" t="s">
        <v>901</v>
      </c>
      <c r="C547" s="162">
        <v>1</v>
      </c>
      <c r="D547" s="172" t="s">
        <v>896</v>
      </c>
      <c r="E547" s="172"/>
      <c r="G547" s="41"/>
      <c r="H547" s="42"/>
      <c r="J547" s="33" t="s">
        <v>7</v>
      </c>
      <c r="K547" s="33" t="str">
        <f t="shared" si="67"/>
        <v>1X1</v>
      </c>
      <c r="L547" s="33" t="str">
        <f>IFERROR(VLOOKUP($K547,Mapping!F:H,2,0),"")</f>
        <v/>
      </c>
      <c r="M547" s="33" t="str">
        <f>IFERROR(VLOOKUP($K547,Mapping!$F:$H,3,0),"")</f>
        <v/>
      </c>
      <c r="N547" s="33" t="str">
        <f t="shared" si="68"/>
        <v>1</v>
      </c>
    </row>
    <row r="548" spans="1:14" s="86" customFormat="1" ht="54" customHeight="1" outlineLevel="1" x14ac:dyDescent="0.55000000000000004">
      <c r="A548" s="33">
        <v>5</v>
      </c>
      <c r="B548" s="32" t="s">
        <v>892</v>
      </c>
      <c r="C548" s="162">
        <v>1</v>
      </c>
      <c r="D548" s="172" t="s">
        <v>897</v>
      </c>
      <c r="E548" s="172"/>
      <c r="G548" s="41"/>
      <c r="H548" s="42"/>
      <c r="J548" s="33" t="s">
        <v>7</v>
      </c>
      <c r="K548" s="33" t="str">
        <f t="shared" si="67"/>
        <v>1X1</v>
      </c>
      <c r="L548" s="33" t="str">
        <f>IFERROR(VLOOKUP($K548,Mapping!F:H,2,0),"")</f>
        <v/>
      </c>
      <c r="M548" s="33" t="str">
        <f>IFERROR(VLOOKUP($K548,Mapping!$F:$H,3,0),"")</f>
        <v/>
      </c>
      <c r="N548" s="33" t="str">
        <f t="shared" si="68"/>
        <v>1</v>
      </c>
    </row>
    <row r="549" spans="1:14" s="86" customFormat="1" ht="39.75" customHeight="1" outlineLevel="1" x14ac:dyDescent="0.55000000000000004">
      <c r="A549" s="33">
        <v>6</v>
      </c>
      <c r="B549" s="32" t="s">
        <v>903</v>
      </c>
      <c r="C549" s="162">
        <v>1</v>
      </c>
      <c r="D549" s="169" t="s">
        <v>898</v>
      </c>
      <c r="E549" s="169"/>
      <c r="G549" s="41"/>
      <c r="H549" s="42"/>
      <c r="J549" s="33" t="s">
        <v>7</v>
      </c>
      <c r="K549" s="33" t="str">
        <f t="shared" si="67"/>
        <v>1X1</v>
      </c>
      <c r="L549" s="33" t="str">
        <f>IFERROR(VLOOKUP($K549,Mapping!F:H,2,0),"")</f>
        <v/>
      </c>
      <c r="M549" s="33" t="str">
        <f>IFERROR(VLOOKUP($K549,Mapping!$F:$H,3,0),"")</f>
        <v/>
      </c>
      <c r="N549" s="33" t="str">
        <f t="shared" si="68"/>
        <v>1</v>
      </c>
    </row>
    <row r="550" spans="1:14" s="86" customFormat="1" ht="39.75" customHeight="1" outlineLevel="1" x14ac:dyDescent="0.55000000000000004">
      <c r="A550" s="33">
        <v>7</v>
      </c>
      <c r="B550" s="32" t="s">
        <v>904</v>
      </c>
      <c r="C550" s="162">
        <v>1</v>
      </c>
      <c r="D550" s="169" t="s">
        <v>898</v>
      </c>
      <c r="E550" s="169"/>
      <c r="G550" s="41"/>
      <c r="H550" s="42"/>
      <c r="J550" s="33" t="s">
        <v>7</v>
      </c>
      <c r="K550" s="33" t="str">
        <f t="shared" si="67"/>
        <v>1X1</v>
      </c>
      <c r="L550" s="33" t="str">
        <f>IFERROR(VLOOKUP($K550,Mapping!F:H,2,0),"")</f>
        <v/>
      </c>
      <c r="M550" s="33" t="str">
        <f>IFERROR(VLOOKUP($K550,Mapping!$F:$H,3,0),"")</f>
        <v/>
      </c>
      <c r="N550" s="33" t="str">
        <f t="shared" si="68"/>
        <v>1</v>
      </c>
    </row>
    <row r="551" spans="1:14" s="86" customFormat="1" ht="22.5" customHeight="1" outlineLevel="1" x14ac:dyDescent="0.55000000000000004">
      <c r="A551" s="33">
        <v>8</v>
      </c>
      <c r="B551" s="32" t="s">
        <v>905</v>
      </c>
      <c r="C551" s="162">
        <v>1</v>
      </c>
      <c r="D551" s="169" t="s">
        <v>898</v>
      </c>
      <c r="E551" s="169"/>
      <c r="G551" s="41"/>
      <c r="H551" s="42"/>
      <c r="J551" s="33" t="s">
        <v>7</v>
      </c>
      <c r="K551" s="33" t="str">
        <f t="shared" si="67"/>
        <v>1X1</v>
      </c>
      <c r="L551" s="33" t="str">
        <f>IFERROR(VLOOKUP($K551,Mapping!F:H,2,0),"")</f>
        <v/>
      </c>
      <c r="M551" s="33" t="str">
        <f>IFERROR(VLOOKUP($K551,Mapping!$F:$H,3,0),"")</f>
        <v/>
      </c>
      <c r="N551" s="33" t="str">
        <f t="shared" si="68"/>
        <v>1</v>
      </c>
    </row>
    <row r="552" spans="1:14" s="86" customFormat="1" ht="22.5" customHeight="1" outlineLevel="1" x14ac:dyDescent="0.55000000000000004">
      <c r="A552" s="33">
        <v>9</v>
      </c>
      <c r="B552" s="32" t="s">
        <v>906</v>
      </c>
      <c r="C552" s="162">
        <v>1</v>
      </c>
      <c r="D552" s="169" t="s">
        <v>898</v>
      </c>
      <c r="E552" s="169"/>
      <c r="G552" s="41"/>
      <c r="H552" s="42"/>
      <c r="J552" s="33" t="s">
        <v>7</v>
      </c>
      <c r="K552" s="33" t="str">
        <f t="shared" si="67"/>
        <v>1X1</v>
      </c>
      <c r="L552" s="33" t="str">
        <f>IFERROR(VLOOKUP($K552,Mapping!F:H,2,0),"")</f>
        <v/>
      </c>
      <c r="M552" s="33" t="str">
        <f>IFERROR(VLOOKUP($K552,Mapping!$F:$H,3,0),"")</f>
        <v/>
      </c>
      <c r="N552" s="33" t="str">
        <f t="shared" si="68"/>
        <v>1</v>
      </c>
    </row>
    <row r="553" spans="1:14" s="86" customFormat="1" ht="47.25" outlineLevel="1" x14ac:dyDescent="0.55000000000000004">
      <c r="A553" s="33">
        <v>10</v>
      </c>
      <c r="B553" s="32" t="s">
        <v>918</v>
      </c>
      <c r="C553" s="162">
        <v>1</v>
      </c>
      <c r="D553" s="169" t="s">
        <v>888</v>
      </c>
      <c r="E553" s="169"/>
      <c r="G553" s="41"/>
      <c r="H553" s="42"/>
      <c r="J553" s="33" t="s">
        <v>7</v>
      </c>
      <c r="K553" s="33" t="str">
        <f t="shared" si="67"/>
        <v>1X1</v>
      </c>
      <c r="L553" s="33" t="str">
        <f>IFERROR(VLOOKUP($K553,Mapping!F:H,2,0),"")</f>
        <v/>
      </c>
      <c r="M553" s="33" t="str">
        <f>IFERROR(VLOOKUP($K553,Mapping!$F:$H,3,0),"")</f>
        <v/>
      </c>
      <c r="N553" s="33" t="str">
        <f t="shared" si="68"/>
        <v>1</v>
      </c>
    </row>
    <row r="554" spans="1:14" s="86" customFormat="1" ht="31.5" outlineLevel="1" x14ac:dyDescent="0.55000000000000004">
      <c r="A554" s="33">
        <v>11</v>
      </c>
      <c r="B554" s="32" t="s">
        <v>908</v>
      </c>
      <c r="C554" s="83">
        <v>1</v>
      </c>
      <c r="D554" s="168" t="s">
        <v>899</v>
      </c>
      <c r="E554" s="168"/>
      <c r="G554" s="41"/>
      <c r="H554" s="42"/>
      <c r="J554" s="33" t="s">
        <v>7</v>
      </c>
      <c r="K554" s="33" t="s">
        <v>313</v>
      </c>
      <c r="L554" s="33" t="s">
        <v>314</v>
      </c>
      <c r="M554" s="33" t="s">
        <v>314</v>
      </c>
      <c r="N554" s="33" t="s">
        <v>184</v>
      </c>
    </row>
    <row r="555" spans="1:14" s="86" customFormat="1" ht="31.5" outlineLevel="1" x14ac:dyDescent="0.55000000000000004">
      <c r="A555" s="33">
        <v>12</v>
      </c>
      <c r="B555" s="32" t="s">
        <v>909</v>
      </c>
      <c r="C555" s="83">
        <v>1</v>
      </c>
      <c r="D555" s="168" t="s">
        <v>899</v>
      </c>
      <c r="E555" s="168"/>
      <c r="G555" s="41"/>
      <c r="H555" s="42"/>
      <c r="J555" s="33" t="s">
        <v>7</v>
      </c>
      <c r="K555" s="33" t="s">
        <v>313</v>
      </c>
      <c r="L555" s="33" t="s">
        <v>314</v>
      </c>
      <c r="M555" s="33" t="s">
        <v>314</v>
      </c>
      <c r="N555" s="33" t="s">
        <v>184</v>
      </c>
    </row>
    <row r="556" spans="1:14" s="86" customFormat="1" ht="39.75" customHeight="1" outlineLevel="1" x14ac:dyDescent="0.55000000000000004">
      <c r="A556" s="33">
        <v>13</v>
      </c>
      <c r="B556" s="32" t="s">
        <v>910</v>
      </c>
      <c r="C556" s="83">
        <v>1</v>
      </c>
      <c r="D556" s="168" t="s">
        <v>899</v>
      </c>
      <c r="E556" s="168"/>
      <c r="G556" s="41"/>
      <c r="H556" s="42"/>
      <c r="J556" s="33" t="s">
        <v>7</v>
      </c>
      <c r="K556" s="33" t="s">
        <v>313</v>
      </c>
      <c r="L556" s="33" t="s">
        <v>314</v>
      </c>
      <c r="M556" s="33" t="s">
        <v>314</v>
      </c>
      <c r="N556" s="33" t="s">
        <v>184</v>
      </c>
    </row>
    <row r="557" spans="1:14" s="86" customFormat="1" ht="31.5" outlineLevel="1" x14ac:dyDescent="0.55000000000000004">
      <c r="A557" s="33">
        <v>14</v>
      </c>
      <c r="B557" s="32" t="s">
        <v>911</v>
      </c>
      <c r="C557" s="83">
        <v>1</v>
      </c>
      <c r="D557" s="168" t="s">
        <v>899</v>
      </c>
      <c r="E557" s="168"/>
      <c r="G557" s="41"/>
      <c r="H557" s="42"/>
      <c r="J557" s="33" t="s">
        <v>7</v>
      </c>
      <c r="K557" s="33" t="s">
        <v>313</v>
      </c>
      <c r="L557" s="33" t="s">
        <v>314</v>
      </c>
      <c r="M557" s="33" t="s">
        <v>314</v>
      </c>
      <c r="N557" s="33" t="s">
        <v>184</v>
      </c>
    </row>
    <row r="558" spans="1:14" s="86" customFormat="1" ht="31.5" outlineLevel="1" x14ac:dyDescent="0.55000000000000004">
      <c r="A558" s="33">
        <v>15</v>
      </c>
      <c r="B558" s="32" t="s">
        <v>912</v>
      </c>
      <c r="C558" s="83">
        <v>1</v>
      </c>
      <c r="D558" s="168" t="s">
        <v>899</v>
      </c>
      <c r="E558" s="168"/>
      <c r="G558" s="41"/>
      <c r="H558" s="42"/>
      <c r="J558" s="33" t="s">
        <v>7</v>
      </c>
      <c r="K558" s="33" t="s">
        <v>313</v>
      </c>
      <c r="L558" s="33" t="s">
        <v>314</v>
      </c>
      <c r="M558" s="33" t="s">
        <v>314</v>
      </c>
      <c r="N558" s="33" t="s">
        <v>184</v>
      </c>
    </row>
    <row r="559" spans="1:14" s="86" customFormat="1" ht="31.5" outlineLevel="1" x14ac:dyDescent="0.55000000000000004">
      <c r="A559" s="33">
        <v>16</v>
      </c>
      <c r="B559" s="32" t="s">
        <v>913</v>
      </c>
      <c r="C559" s="83">
        <v>1</v>
      </c>
      <c r="D559" s="168" t="s">
        <v>899</v>
      </c>
      <c r="E559" s="168"/>
      <c r="G559" s="41"/>
      <c r="H559" s="42"/>
      <c r="J559" s="33" t="s">
        <v>7</v>
      </c>
      <c r="K559" s="33" t="s">
        <v>313</v>
      </c>
      <c r="L559" s="33" t="s">
        <v>314</v>
      </c>
      <c r="M559" s="33" t="s">
        <v>314</v>
      </c>
      <c r="N559" s="33" t="s">
        <v>184</v>
      </c>
    </row>
    <row r="560" spans="1:14" s="86" customFormat="1" ht="31.5" outlineLevel="1" x14ac:dyDescent="0.55000000000000004">
      <c r="A560" s="33">
        <v>17</v>
      </c>
      <c r="B560" s="32" t="s">
        <v>914</v>
      </c>
      <c r="C560" s="83">
        <v>1</v>
      </c>
      <c r="D560" s="168" t="s">
        <v>899</v>
      </c>
      <c r="E560" s="168"/>
      <c r="G560" s="41"/>
      <c r="H560" s="42"/>
      <c r="J560" s="33" t="s">
        <v>7</v>
      </c>
      <c r="K560" s="33" t="s">
        <v>313</v>
      </c>
      <c r="L560" s="33" t="s">
        <v>314</v>
      </c>
      <c r="M560" s="33" t="s">
        <v>314</v>
      </c>
      <c r="N560" s="33" t="s">
        <v>184</v>
      </c>
    </row>
    <row r="561" spans="1:14" s="86" customFormat="1" ht="31.5" outlineLevel="1" x14ac:dyDescent="0.55000000000000004">
      <c r="A561" s="33">
        <v>18</v>
      </c>
      <c r="B561" s="32" t="s">
        <v>915</v>
      </c>
      <c r="C561" s="83">
        <v>1</v>
      </c>
      <c r="D561" s="168" t="s">
        <v>899</v>
      </c>
      <c r="E561" s="168"/>
      <c r="G561" s="41"/>
      <c r="H561" s="42"/>
      <c r="J561" s="33" t="s">
        <v>7</v>
      </c>
      <c r="K561" s="33" t="s">
        <v>313</v>
      </c>
      <c r="L561" s="33" t="s">
        <v>314</v>
      </c>
      <c r="M561" s="33" t="s">
        <v>314</v>
      </c>
      <c r="N561" s="33" t="s">
        <v>184</v>
      </c>
    </row>
    <row r="562" spans="1:14" s="86" customFormat="1" ht="47.25" outlineLevel="1" x14ac:dyDescent="0.55000000000000004">
      <c r="A562" s="33">
        <v>19</v>
      </c>
      <c r="B562" s="32" t="s">
        <v>916</v>
      </c>
      <c r="C562" s="162">
        <v>1</v>
      </c>
      <c r="D562" s="169" t="s">
        <v>917</v>
      </c>
      <c r="E562" s="169"/>
      <c r="G562" s="41"/>
      <c r="H562" s="42"/>
      <c r="J562" s="33" t="s">
        <v>7</v>
      </c>
      <c r="K562" s="33" t="str">
        <f t="shared" ref="K562:K564" si="69">C562&amp;J562&amp;G562</f>
        <v>1X1</v>
      </c>
      <c r="L562" s="33" t="str">
        <f>IFERROR(VLOOKUP($K562,Mapping!F:H,2,0),"")</f>
        <v/>
      </c>
      <c r="M562" s="33" t="str">
        <f>IFERROR(VLOOKUP($K562,Mapping!$F:$H,3,0),"")</f>
        <v/>
      </c>
      <c r="N562" s="33" t="str">
        <f t="shared" ref="N562:N564" si="70">C562&amp;G562</f>
        <v>1</v>
      </c>
    </row>
    <row r="563" spans="1:14" s="86" customFormat="1" ht="31.5" outlineLevel="1" x14ac:dyDescent="0.55000000000000004">
      <c r="A563" s="33">
        <v>20</v>
      </c>
      <c r="B563" s="32" t="s">
        <v>893</v>
      </c>
      <c r="C563" s="83">
        <v>1</v>
      </c>
      <c r="D563" s="168" t="s">
        <v>900</v>
      </c>
      <c r="E563" s="168"/>
      <c r="G563" s="41"/>
      <c r="H563" s="42"/>
      <c r="J563" s="33" t="s">
        <v>7</v>
      </c>
      <c r="K563" s="33" t="str">
        <f t="shared" si="69"/>
        <v>1X1</v>
      </c>
      <c r="L563" s="33" t="str">
        <f>IFERROR(VLOOKUP($K563,Mapping!F:H,2,0),"")</f>
        <v/>
      </c>
      <c r="M563" s="33" t="str">
        <f>IFERROR(VLOOKUP($K563,Mapping!$F:$H,3,0),"")</f>
        <v/>
      </c>
      <c r="N563" s="33" t="str">
        <f t="shared" si="70"/>
        <v>1</v>
      </c>
    </row>
    <row r="564" spans="1:14" s="86" customFormat="1" ht="31.5" outlineLevel="1" x14ac:dyDescent="0.55000000000000004">
      <c r="A564" s="33">
        <v>21</v>
      </c>
      <c r="B564" s="32" t="s">
        <v>894</v>
      </c>
      <c r="C564" s="83">
        <v>1</v>
      </c>
      <c r="D564" s="168" t="s">
        <v>900</v>
      </c>
      <c r="E564" s="168"/>
      <c r="G564" s="41"/>
      <c r="H564" s="42"/>
      <c r="J564" s="33" t="s">
        <v>7</v>
      </c>
      <c r="K564" s="33" t="str">
        <f t="shared" si="69"/>
        <v>1X1</v>
      </c>
      <c r="L564" s="33" t="str">
        <f>IFERROR(VLOOKUP($K564,Mapping!F:H,2,0),"")</f>
        <v/>
      </c>
      <c r="M564" s="33" t="str">
        <f>IFERROR(VLOOKUP($K564,Mapping!$F:$H,3,0),"")</f>
        <v/>
      </c>
      <c r="N564" s="33" t="str">
        <f t="shared" si="70"/>
        <v>1</v>
      </c>
    </row>
    <row r="565" spans="1:14" s="22" customFormat="1" ht="33" customHeight="1" x14ac:dyDescent="0.75">
      <c r="A565" s="21" t="s">
        <v>48</v>
      </c>
      <c r="B565" s="72" t="s">
        <v>983</v>
      </c>
      <c r="C565" s="47" t="s">
        <v>70</v>
      </c>
      <c r="D565" s="45"/>
      <c r="E565" s="46"/>
      <c r="G565" s="48">
        <f>SUBTOTAL(3,G568:G581)/(SUBTOTAL(3,C568:C581)-0)</f>
        <v>0</v>
      </c>
      <c r="H565" s="20"/>
      <c r="J565" s="53"/>
      <c r="K565" s="53"/>
      <c r="L565" s="53">
        <f>SUBTOTAL(9,L568:L581)</f>
        <v>0</v>
      </c>
      <c r="M565" s="53">
        <f>SUBTOTAL(9,M568:M581)</f>
        <v>0</v>
      </c>
      <c r="N565" s="53"/>
    </row>
    <row r="566" spans="1:14" outlineLevel="1" x14ac:dyDescent="0.55000000000000004">
      <c r="A566" s="16"/>
      <c r="B566" s="17" t="s">
        <v>101</v>
      </c>
      <c r="C566" s="16"/>
      <c r="D566" s="26"/>
      <c r="E566" s="18"/>
      <c r="G566" s="16"/>
      <c r="H566" s="17"/>
      <c r="J566" s="16"/>
      <c r="K566" s="16"/>
      <c r="L566" s="16"/>
      <c r="M566" s="16"/>
      <c r="N566" s="16"/>
    </row>
    <row r="567" spans="1:14" outlineLevel="1" x14ac:dyDescent="0.55000000000000004">
      <c r="A567" s="16"/>
      <c r="B567" s="17" t="s">
        <v>0</v>
      </c>
      <c r="C567" s="16"/>
      <c r="D567" s="26"/>
      <c r="E567" s="18"/>
      <c r="G567" s="16"/>
      <c r="H567" s="17"/>
      <c r="J567" s="16"/>
      <c r="K567" s="16"/>
      <c r="L567" s="16"/>
      <c r="M567" s="16"/>
      <c r="N567" s="16"/>
    </row>
    <row r="568" spans="1:14" s="86" customFormat="1" outlineLevel="1" x14ac:dyDescent="0.55000000000000004">
      <c r="A568" s="33">
        <v>1</v>
      </c>
      <c r="B568" s="28" t="s">
        <v>984</v>
      </c>
      <c r="C568" s="82">
        <v>3</v>
      </c>
      <c r="D568" s="30" t="s">
        <v>2</v>
      </c>
      <c r="E568" s="30"/>
      <c r="G568" s="39"/>
      <c r="H568" s="40"/>
      <c r="J568" s="29" t="s">
        <v>7</v>
      </c>
      <c r="K568" s="29" t="str">
        <f t="shared" ref="K568:K581" si="71">C568&amp;J568&amp;G568</f>
        <v>3X1</v>
      </c>
      <c r="L568" s="29" t="str">
        <f>IFERROR(VLOOKUP($K568,Mapping!F:H,2,0),"")</f>
        <v/>
      </c>
      <c r="M568" s="29" t="str">
        <f>IFERROR(VLOOKUP($K568,Mapping!$F:$H,3,0),"")</f>
        <v/>
      </c>
      <c r="N568" s="29" t="str">
        <f t="shared" ref="N568:N581" si="72">C568&amp;G568</f>
        <v>3</v>
      </c>
    </row>
    <row r="569" spans="1:14" s="86" customFormat="1" ht="28.5" customHeight="1" outlineLevel="1" x14ac:dyDescent="0.55000000000000004">
      <c r="A569" s="33">
        <v>2</v>
      </c>
      <c r="B569" s="160" t="s">
        <v>985</v>
      </c>
      <c r="C569" s="162">
        <v>1</v>
      </c>
      <c r="D569" s="168" t="s">
        <v>996</v>
      </c>
      <c r="E569" s="168"/>
      <c r="G569" s="41"/>
      <c r="H569" s="42"/>
      <c r="J569" s="33" t="s">
        <v>7</v>
      </c>
      <c r="K569" s="33" t="str">
        <f t="shared" si="71"/>
        <v>1X1</v>
      </c>
      <c r="L569" s="33" t="str">
        <f>IFERROR(VLOOKUP($K569,Mapping!F:H,2,0),"")</f>
        <v/>
      </c>
      <c r="M569" s="33" t="str">
        <f>IFERROR(VLOOKUP($K569,Mapping!$F:$H,3,0),"")</f>
        <v/>
      </c>
      <c r="N569" s="33" t="str">
        <f t="shared" si="72"/>
        <v>1</v>
      </c>
    </row>
    <row r="570" spans="1:14" s="86" customFormat="1" ht="34.5" customHeight="1" outlineLevel="1" x14ac:dyDescent="0.55000000000000004">
      <c r="A570" s="33">
        <v>3</v>
      </c>
      <c r="B570" s="160" t="s">
        <v>997</v>
      </c>
      <c r="C570" s="162">
        <v>1</v>
      </c>
      <c r="D570" s="168" t="s">
        <v>996</v>
      </c>
      <c r="E570" s="168"/>
      <c r="G570" s="41"/>
      <c r="H570" s="42"/>
      <c r="J570" s="33" t="s">
        <v>7</v>
      </c>
      <c r="K570" s="33" t="str">
        <f t="shared" si="71"/>
        <v>1X1</v>
      </c>
      <c r="L570" s="33" t="str">
        <f>IFERROR(VLOOKUP($K570,Mapping!F:H,2,0),"")</f>
        <v/>
      </c>
      <c r="M570" s="33" t="str">
        <f>IFERROR(VLOOKUP($K570,Mapping!$F:$H,3,0),"")</f>
        <v/>
      </c>
      <c r="N570" s="33" t="str">
        <f t="shared" si="72"/>
        <v>1</v>
      </c>
    </row>
    <row r="571" spans="1:14" s="86" customFormat="1" ht="34.5" customHeight="1" outlineLevel="1" x14ac:dyDescent="0.55000000000000004">
      <c r="A571" s="33">
        <v>4</v>
      </c>
      <c r="B571" s="160" t="s">
        <v>986</v>
      </c>
      <c r="C571" s="162">
        <v>1</v>
      </c>
      <c r="D571" s="168" t="s">
        <v>996</v>
      </c>
      <c r="E571" s="168"/>
      <c r="G571" s="41"/>
      <c r="H571" s="42"/>
      <c r="J571" s="33" t="s">
        <v>7</v>
      </c>
      <c r="K571" s="33" t="str">
        <f t="shared" si="71"/>
        <v>1X1</v>
      </c>
      <c r="L571" s="33" t="str">
        <f>IFERROR(VLOOKUP($K571,Mapping!F:H,2,0),"")</f>
        <v/>
      </c>
      <c r="M571" s="33" t="str">
        <f>IFERROR(VLOOKUP($K571,Mapping!$F:$H,3,0),"")</f>
        <v/>
      </c>
      <c r="N571" s="33" t="str">
        <f t="shared" si="72"/>
        <v>1</v>
      </c>
    </row>
    <row r="572" spans="1:14" s="86" customFormat="1" outlineLevel="1" x14ac:dyDescent="0.55000000000000004">
      <c r="A572" s="33">
        <v>5</v>
      </c>
      <c r="B572" s="32" t="s">
        <v>998</v>
      </c>
      <c r="C572" s="162">
        <v>1</v>
      </c>
      <c r="D572" s="168" t="s">
        <v>996</v>
      </c>
      <c r="E572" s="168"/>
      <c r="G572" s="41"/>
      <c r="H572" s="42"/>
      <c r="J572" s="33" t="s">
        <v>7</v>
      </c>
      <c r="K572" s="33" t="str">
        <f t="shared" si="71"/>
        <v>1X1</v>
      </c>
      <c r="L572" s="33" t="str">
        <f>IFERROR(VLOOKUP($K572,Mapping!F:H,2,0),"")</f>
        <v/>
      </c>
      <c r="M572" s="33" t="str">
        <f>IFERROR(VLOOKUP($K572,Mapping!$F:$H,3,0),"")</f>
        <v/>
      </c>
      <c r="N572" s="33" t="str">
        <f t="shared" si="72"/>
        <v>1</v>
      </c>
    </row>
    <row r="573" spans="1:14" s="86" customFormat="1" ht="31.5" outlineLevel="1" x14ac:dyDescent="0.55000000000000004">
      <c r="A573" s="33">
        <v>6</v>
      </c>
      <c r="B573" s="32" t="s">
        <v>987</v>
      </c>
      <c r="C573" s="162">
        <v>1</v>
      </c>
      <c r="D573" s="168" t="s">
        <v>996</v>
      </c>
      <c r="E573" s="168"/>
      <c r="G573" s="41"/>
      <c r="H573" s="42"/>
      <c r="J573" s="33" t="s">
        <v>7</v>
      </c>
      <c r="K573" s="33" t="str">
        <f t="shared" si="71"/>
        <v>1X1</v>
      </c>
      <c r="L573" s="33" t="str">
        <f>IFERROR(VLOOKUP($K573,Mapping!F:H,2,0),"")</f>
        <v/>
      </c>
      <c r="M573" s="33" t="str">
        <f>IFERROR(VLOOKUP($K573,Mapping!$F:$H,3,0),"")</f>
        <v/>
      </c>
      <c r="N573" s="33" t="str">
        <f t="shared" si="72"/>
        <v>1</v>
      </c>
    </row>
    <row r="574" spans="1:14" s="86" customFormat="1" ht="34.5" customHeight="1" outlineLevel="1" x14ac:dyDescent="0.55000000000000004">
      <c r="A574" s="33">
        <v>7</v>
      </c>
      <c r="B574" s="160" t="s">
        <v>988</v>
      </c>
      <c r="C574" s="162">
        <v>3</v>
      </c>
      <c r="D574" s="30" t="s">
        <v>2</v>
      </c>
      <c r="E574" s="30"/>
      <c r="G574" s="41"/>
      <c r="H574" s="42"/>
      <c r="J574" s="33" t="s">
        <v>7</v>
      </c>
      <c r="K574" s="33" t="str">
        <f t="shared" ref="K574:K577" si="73">C574&amp;J574&amp;G574</f>
        <v>3X1</v>
      </c>
      <c r="L574" s="33" t="str">
        <f>IFERROR(VLOOKUP($K574,Mapping!F:H,2,0),"")</f>
        <v/>
      </c>
      <c r="M574" s="33" t="str">
        <f>IFERROR(VLOOKUP($K574,Mapping!$F:$H,3,0),"")</f>
        <v/>
      </c>
      <c r="N574" s="33" t="str">
        <f t="shared" ref="N574:N577" si="74">C574&amp;G574</f>
        <v>3</v>
      </c>
    </row>
    <row r="575" spans="1:14" s="86" customFormat="1" ht="54" customHeight="1" outlineLevel="1" x14ac:dyDescent="0.55000000000000004">
      <c r="A575" s="33">
        <v>8</v>
      </c>
      <c r="B575" s="160" t="s">
        <v>989</v>
      </c>
      <c r="C575" s="162">
        <v>3</v>
      </c>
      <c r="D575" s="159" t="s">
        <v>2</v>
      </c>
      <c r="E575" s="30"/>
      <c r="G575" s="41"/>
      <c r="H575" s="42"/>
      <c r="J575" s="33" t="s">
        <v>7</v>
      </c>
      <c r="K575" s="33" t="str">
        <f t="shared" si="73"/>
        <v>3X1</v>
      </c>
      <c r="L575" s="33" t="str">
        <f>IFERROR(VLOOKUP($K575,Mapping!F:H,2,0),"")</f>
        <v/>
      </c>
      <c r="M575" s="33" t="str">
        <f>IFERROR(VLOOKUP($K575,Mapping!$F:$H,3,0),"")</f>
        <v/>
      </c>
      <c r="N575" s="33" t="str">
        <f t="shared" si="74"/>
        <v>3</v>
      </c>
    </row>
    <row r="576" spans="1:14" s="86" customFormat="1" ht="34.5" customHeight="1" outlineLevel="1" x14ac:dyDescent="0.55000000000000004">
      <c r="A576" s="33">
        <v>9</v>
      </c>
      <c r="B576" s="160" t="s">
        <v>990</v>
      </c>
      <c r="C576" s="162">
        <v>3</v>
      </c>
      <c r="D576" s="30" t="s">
        <v>2</v>
      </c>
      <c r="E576" s="30"/>
      <c r="G576" s="41"/>
      <c r="H576" s="42"/>
      <c r="J576" s="33" t="s">
        <v>7</v>
      </c>
      <c r="K576" s="33" t="str">
        <f t="shared" si="73"/>
        <v>3X1</v>
      </c>
      <c r="L576" s="33" t="str">
        <f>IFERROR(VLOOKUP($K576,Mapping!F:H,2,0),"")</f>
        <v/>
      </c>
      <c r="M576" s="33" t="str">
        <f>IFERROR(VLOOKUP($K576,Mapping!$F:$H,3,0),"")</f>
        <v/>
      </c>
      <c r="N576" s="33" t="str">
        <f t="shared" si="74"/>
        <v>3</v>
      </c>
    </row>
    <row r="577" spans="1:14" s="86" customFormat="1" ht="31.5" outlineLevel="1" x14ac:dyDescent="0.55000000000000004">
      <c r="A577" s="33">
        <v>10</v>
      </c>
      <c r="B577" s="32" t="s">
        <v>991</v>
      </c>
      <c r="C577" s="162">
        <v>1</v>
      </c>
      <c r="D577" s="168" t="s">
        <v>996</v>
      </c>
      <c r="E577" s="168"/>
      <c r="G577" s="41"/>
      <c r="H577" s="42"/>
      <c r="J577" s="33" t="s">
        <v>7</v>
      </c>
      <c r="K577" s="33" t="str">
        <f t="shared" si="73"/>
        <v>1X1</v>
      </c>
      <c r="L577" s="33" t="str">
        <f>IFERROR(VLOOKUP($K577,Mapping!F:H,2,0),"")</f>
        <v/>
      </c>
      <c r="M577" s="33" t="str">
        <f>IFERROR(VLOOKUP($K577,Mapping!$F:$H,3,0),"")</f>
        <v/>
      </c>
      <c r="N577" s="33" t="str">
        <f t="shared" si="74"/>
        <v>1</v>
      </c>
    </row>
    <row r="578" spans="1:14" s="86" customFormat="1" ht="31.5" outlineLevel="1" x14ac:dyDescent="0.55000000000000004">
      <c r="A578" s="33">
        <v>11</v>
      </c>
      <c r="B578" s="32" t="s">
        <v>992</v>
      </c>
      <c r="C578" s="162">
        <v>3</v>
      </c>
      <c r="D578" s="30" t="s">
        <v>2</v>
      </c>
      <c r="E578" s="30"/>
      <c r="G578" s="41"/>
      <c r="H578" s="42"/>
      <c r="J578" s="33" t="s">
        <v>7</v>
      </c>
      <c r="K578" s="33" t="str">
        <f t="shared" ref="K578:K579" si="75">C578&amp;J578&amp;G578</f>
        <v>3X1</v>
      </c>
      <c r="L578" s="33" t="str">
        <f>IFERROR(VLOOKUP($K578,Mapping!F:H,2,0),"")</f>
        <v/>
      </c>
      <c r="M578" s="33" t="str">
        <f>IFERROR(VLOOKUP($K578,Mapping!$F:$H,3,0),"")</f>
        <v/>
      </c>
      <c r="N578" s="33" t="str">
        <f t="shared" ref="N578:N579" si="76">C578&amp;G578</f>
        <v>3</v>
      </c>
    </row>
    <row r="579" spans="1:14" s="86" customFormat="1" outlineLevel="1" x14ac:dyDescent="0.55000000000000004">
      <c r="A579" s="33">
        <v>12</v>
      </c>
      <c r="B579" s="32" t="s">
        <v>993</v>
      </c>
      <c r="C579" s="162">
        <v>3</v>
      </c>
      <c r="D579" s="30" t="s">
        <v>2</v>
      </c>
      <c r="E579" s="30"/>
      <c r="G579" s="41"/>
      <c r="H579" s="42"/>
      <c r="J579" s="33" t="s">
        <v>7</v>
      </c>
      <c r="K579" s="33" t="str">
        <f t="shared" si="75"/>
        <v>3X1</v>
      </c>
      <c r="L579" s="33" t="str">
        <f>IFERROR(VLOOKUP($K579,Mapping!F:H,2,0),"")</f>
        <v/>
      </c>
      <c r="M579" s="33" t="str">
        <f>IFERROR(VLOOKUP($K579,Mapping!$F:$H,3,0),"")</f>
        <v/>
      </c>
      <c r="N579" s="33" t="str">
        <f t="shared" si="76"/>
        <v>3</v>
      </c>
    </row>
    <row r="580" spans="1:14" s="86" customFormat="1" ht="34.5" customHeight="1" outlineLevel="1" x14ac:dyDescent="0.55000000000000004">
      <c r="A580" s="33">
        <v>13</v>
      </c>
      <c r="B580" s="160" t="s">
        <v>994</v>
      </c>
      <c r="C580" s="162">
        <v>3</v>
      </c>
      <c r="D580" s="30" t="s">
        <v>2</v>
      </c>
      <c r="E580" s="30"/>
      <c r="G580" s="41"/>
      <c r="H580" s="42"/>
      <c r="J580" s="33" t="s">
        <v>7</v>
      </c>
      <c r="K580" s="33" t="str">
        <f t="shared" si="71"/>
        <v>3X1</v>
      </c>
      <c r="L580" s="33" t="str">
        <f>IFERROR(VLOOKUP($K580,Mapping!F:H,2,0),"")</f>
        <v/>
      </c>
      <c r="M580" s="33" t="str">
        <f>IFERROR(VLOOKUP($K580,Mapping!$F:$H,3,0),"")</f>
        <v/>
      </c>
      <c r="N580" s="33" t="str">
        <f t="shared" si="72"/>
        <v>3</v>
      </c>
    </row>
    <row r="581" spans="1:14" s="86" customFormat="1" ht="34.5" customHeight="1" outlineLevel="1" x14ac:dyDescent="0.55000000000000004">
      <c r="A581" s="33">
        <v>14</v>
      </c>
      <c r="B581" s="160" t="s">
        <v>995</v>
      </c>
      <c r="C581" s="162">
        <v>3</v>
      </c>
      <c r="D581" s="30" t="s">
        <v>2</v>
      </c>
      <c r="E581" s="30"/>
      <c r="G581" s="41"/>
      <c r="H581" s="42"/>
      <c r="J581" s="33" t="s">
        <v>7</v>
      </c>
      <c r="K581" s="33" t="str">
        <f t="shared" si="71"/>
        <v>3X1</v>
      </c>
      <c r="L581" s="33" t="str">
        <f>IFERROR(VLOOKUP($K581,Mapping!F:H,2,0),"")</f>
        <v/>
      </c>
      <c r="M581" s="33" t="str">
        <f>IFERROR(VLOOKUP($K581,Mapping!$F:$H,3,0),"")</f>
        <v/>
      </c>
      <c r="N581" s="33" t="str">
        <f t="shared" si="72"/>
        <v>3</v>
      </c>
    </row>
    <row r="582" spans="1:14" s="22" customFormat="1" ht="33" customHeight="1" x14ac:dyDescent="0.75">
      <c r="A582" s="21" t="s">
        <v>49</v>
      </c>
      <c r="B582" s="72" t="s">
        <v>919</v>
      </c>
      <c r="C582" s="47" t="s">
        <v>70</v>
      </c>
      <c r="D582" s="45"/>
      <c r="E582" s="46"/>
      <c r="G582" s="48">
        <f>SUBTOTAL(3,G585:G591)/(SUBTOTAL(3,C585:C591)-0)</f>
        <v>0</v>
      </c>
      <c r="H582" s="20"/>
      <c r="J582" s="53"/>
      <c r="K582" s="53"/>
      <c r="L582" s="53">
        <f>SUBTOTAL(9,L585:L591)</f>
        <v>0</v>
      </c>
      <c r="M582" s="53">
        <f>SUBTOTAL(9,M585:M591)</f>
        <v>0</v>
      </c>
      <c r="N582" s="53"/>
    </row>
    <row r="583" spans="1:14" outlineLevel="1" x14ac:dyDescent="0.55000000000000004">
      <c r="A583" s="16"/>
      <c r="B583" s="17" t="s">
        <v>101</v>
      </c>
      <c r="C583" s="16"/>
      <c r="D583" s="26"/>
      <c r="E583" s="18"/>
      <c r="G583" s="16"/>
      <c r="H583" s="17"/>
      <c r="J583" s="16"/>
      <c r="K583" s="16"/>
      <c r="L583" s="16"/>
      <c r="M583" s="16"/>
      <c r="N583" s="16"/>
    </row>
    <row r="584" spans="1:14" outlineLevel="1" x14ac:dyDescent="0.55000000000000004">
      <c r="A584" s="16"/>
      <c r="B584" s="17" t="s">
        <v>0</v>
      </c>
      <c r="C584" s="16"/>
      <c r="D584" s="26"/>
      <c r="E584" s="18"/>
      <c r="G584" s="16"/>
      <c r="H584" s="17"/>
      <c r="J584" s="16"/>
      <c r="K584" s="16"/>
      <c r="L584" s="16"/>
      <c r="M584" s="16"/>
      <c r="N584" s="16"/>
    </row>
    <row r="585" spans="1:14" s="86" customFormat="1" outlineLevel="1" x14ac:dyDescent="0.55000000000000004">
      <c r="A585" s="33">
        <v>1</v>
      </c>
      <c r="B585" s="28" t="s">
        <v>929</v>
      </c>
      <c r="C585" s="82">
        <v>1</v>
      </c>
      <c r="D585" s="171" t="s">
        <v>925</v>
      </c>
      <c r="E585" s="171"/>
      <c r="G585" s="39"/>
      <c r="H585" s="40"/>
      <c r="J585" s="29" t="s">
        <v>7</v>
      </c>
      <c r="K585" s="29" t="str">
        <f t="shared" ref="K585:K591" si="77">C585&amp;J585&amp;G585</f>
        <v>1X1</v>
      </c>
      <c r="L585" s="29" t="str">
        <f>IFERROR(VLOOKUP($K585,Mapping!F:H,2,0),"")</f>
        <v/>
      </c>
      <c r="M585" s="29" t="str">
        <f>IFERROR(VLOOKUP($K585,Mapping!$F:$H,3,0),"")</f>
        <v/>
      </c>
      <c r="N585" s="29" t="str">
        <f t="shared" ref="N585:N591" si="78">C585&amp;G585</f>
        <v>1</v>
      </c>
    </row>
    <row r="586" spans="1:14" s="86" customFormat="1" ht="34.5" customHeight="1" outlineLevel="1" x14ac:dyDescent="0.55000000000000004">
      <c r="A586" s="33">
        <v>2</v>
      </c>
      <c r="B586" s="160" t="s">
        <v>920</v>
      </c>
      <c r="C586" s="162">
        <v>1</v>
      </c>
      <c r="D586" s="170" t="s">
        <v>926</v>
      </c>
      <c r="E586" s="170"/>
      <c r="G586" s="41"/>
      <c r="H586" s="42"/>
      <c r="J586" s="33" t="s">
        <v>7</v>
      </c>
      <c r="K586" s="33" t="str">
        <f t="shared" si="77"/>
        <v>1X1</v>
      </c>
      <c r="L586" s="33" t="str">
        <f>IFERROR(VLOOKUP($K586,Mapping!F:H,2,0),"")</f>
        <v/>
      </c>
      <c r="M586" s="33" t="str">
        <f>IFERROR(VLOOKUP($K586,Mapping!$F:$H,3,0),"")</f>
        <v/>
      </c>
      <c r="N586" s="33" t="str">
        <f t="shared" si="78"/>
        <v>1</v>
      </c>
    </row>
    <row r="587" spans="1:14" s="86" customFormat="1" ht="34.5" customHeight="1" outlineLevel="1" x14ac:dyDescent="0.55000000000000004">
      <c r="A587" s="33">
        <v>3</v>
      </c>
      <c r="B587" s="160" t="s">
        <v>921</v>
      </c>
      <c r="C587" s="162">
        <v>1</v>
      </c>
      <c r="D587" s="170" t="s">
        <v>926</v>
      </c>
      <c r="E587" s="170"/>
      <c r="G587" s="41"/>
      <c r="H587" s="42"/>
      <c r="J587" s="33" t="s">
        <v>7</v>
      </c>
      <c r="K587" s="33" t="str">
        <f t="shared" si="77"/>
        <v>1X1</v>
      </c>
      <c r="L587" s="33" t="str">
        <f>IFERROR(VLOOKUP($K587,Mapping!F:H,2,0),"")</f>
        <v/>
      </c>
      <c r="M587" s="33" t="str">
        <f>IFERROR(VLOOKUP($K587,Mapping!$F:$H,3,0),"")</f>
        <v/>
      </c>
      <c r="N587" s="33" t="str">
        <f t="shared" si="78"/>
        <v>1</v>
      </c>
    </row>
    <row r="588" spans="1:14" s="86" customFormat="1" ht="34.5" customHeight="1" outlineLevel="1" x14ac:dyDescent="0.55000000000000004">
      <c r="A588" s="33">
        <v>4</v>
      </c>
      <c r="B588" s="160" t="s">
        <v>922</v>
      </c>
      <c r="C588" s="162">
        <v>1</v>
      </c>
      <c r="D588" s="170" t="s">
        <v>927</v>
      </c>
      <c r="E588" s="170"/>
      <c r="G588" s="41"/>
      <c r="H588" s="42"/>
      <c r="J588" s="33" t="s">
        <v>7</v>
      </c>
      <c r="K588" s="33" t="str">
        <f t="shared" si="77"/>
        <v>1X1</v>
      </c>
      <c r="L588" s="33" t="str">
        <f>IFERROR(VLOOKUP($K588,Mapping!F:H,2,0),"")</f>
        <v/>
      </c>
      <c r="M588" s="33" t="str">
        <f>IFERROR(VLOOKUP($K588,Mapping!$F:$H,3,0),"")</f>
        <v/>
      </c>
      <c r="N588" s="33" t="str">
        <f t="shared" si="78"/>
        <v>1</v>
      </c>
    </row>
    <row r="589" spans="1:14" s="86" customFormat="1" ht="47.25" outlineLevel="1" x14ac:dyDescent="0.55000000000000004">
      <c r="A589" s="33">
        <v>5</v>
      </c>
      <c r="B589" s="32" t="s">
        <v>930</v>
      </c>
      <c r="C589" s="162">
        <v>1</v>
      </c>
      <c r="D589" s="172" t="s">
        <v>928</v>
      </c>
      <c r="E589" s="172"/>
      <c r="G589" s="41"/>
      <c r="H589" s="42"/>
      <c r="J589" s="33" t="s">
        <v>7</v>
      </c>
      <c r="K589" s="33" t="str">
        <f t="shared" si="77"/>
        <v>1X1</v>
      </c>
      <c r="L589" s="33" t="str">
        <f>IFERROR(VLOOKUP($K589,Mapping!F:H,2,0),"")</f>
        <v/>
      </c>
      <c r="M589" s="33" t="str">
        <f>IFERROR(VLOOKUP($K589,Mapping!$F:$H,3,0),"")</f>
        <v/>
      </c>
      <c r="N589" s="33" t="str">
        <f t="shared" si="78"/>
        <v>1</v>
      </c>
    </row>
    <row r="590" spans="1:14" s="86" customFormat="1" outlineLevel="1" x14ac:dyDescent="0.55000000000000004">
      <c r="A590" s="33">
        <v>6</v>
      </c>
      <c r="B590" s="32" t="s">
        <v>923</v>
      </c>
      <c r="C590" s="162">
        <v>3</v>
      </c>
      <c r="D590" s="166" t="s">
        <v>2</v>
      </c>
      <c r="E590" s="166"/>
      <c r="G590" s="41"/>
      <c r="H590" s="42"/>
      <c r="J590" s="33" t="s">
        <v>7</v>
      </c>
      <c r="K590" s="33" t="str">
        <f t="shared" si="77"/>
        <v>3X1</v>
      </c>
      <c r="L590" s="33" t="str">
        <f>IFERROR(VLOOKUP($K590,Mapping!F:H,2,0),"")</f>
        <v/>
      </c>
      <c r="M590" s="33" t="str">
        <f>IFERROR(VLOOKUP($K590,Mapping!$F:$H,3,0),"")</f>
        <v/>
      </c>
      <c r="N590" s="33" t="str">
        <f t="shared" si="78"/>
        <v>3</v>
      </c>
    </row>
    <row r="591" spans="1:14" s="86" customFormat="1" ht="31.5" outlineLevel="1" x14ac:dyDescent="0.55000000000000004">
      <c r="A591" s="33">
        <v>7</v>
      </c>
      <c r="B591" s="32" t="s">
        <v>924</v>
      </c>
      <c r="C591" s="162">
        <v>1</v>
      </c>
      <c r="D591" s="170" t="s">
        <v>565</v>
      </c>
      <c r="E591" s="170"/>
      <c r="G591" s="41"/>
      <c r="H591" s="42"/>
      <c r="J591" s="33" t="s">
        <v>7</v>
      </c>
      <c r="K591" s="33" t="str">
        <f t="shared" si="77"/>
        <v>1X1</v>
      </c>
      <c r="L591" s="33" t="str">
        <f>IFERROR(VLOOKUP($K591,Mapping!F:H,2,0),"")</f>
        <v/>
      </c>
      <c r="M591" s="33" t="str">
        <f>IFERROR(VLOOKUP($K591,Mapping!$F:$H,3,0),"")</f>
        <v/>
      </c>
      <c r="N591" s="33" t="str">
        <f t="shared" si="78"/>
        <v>1</v>
      </c>
    </row>
    <row r="592" spans="1:14" s="22" customFormat="1" ht="33" customHeight="1" x14ac:dyDescent="0.75">
      <c r="A592" s="21" t="s">
        <v>50</v>
      </c>
      <c r="B592" s="72" t="s">
        <v>931</v>
      </c>
      <c r="C592" s="47" t="s">
        <v>70</v>
      </c>
      <c r="D592" s="45"/>
      <c r="E592" s="46"/>
      <c r="G592" s="48">
        <f>SUBTOTAL(3,G595:G614)/(SUBTOTAL(3,C595:C614)-0)</f>
        <v>0</v>
      </c>
      <c r="H592" s="20"/>
      <c r="J592" s="53"/>
      <c r="K592" s="53"/>
      <c r="L592" s="53">
        <f>SUBTOTAL(9,L595:L614)</f>
        <v>0</v>
      </c>
      <c r="M592" s="53">
        <f>SUBTOTAL(9,M595:M614)</f>
        <v>0</v>
      </c>
      <c r="N592" s="53"/>
    </row>
    <row r="593" spans="1:14" outlineLevel="1" x14ac:dyDescent="0.55000000000000004">
      <c r="A593" s="16"/>
      <c r="B593" s="17" t="s">
        <v>101</v>
      </c>
      <c r="C593" s="16"/>
      <c r="D593" s="26"/>
      <c r="E593" s="18"/>
      <c r="G593" s="16"/>
      <c r="H593" s="17"/>
      <c r="J593" s="16"/>
      <c r="K593" s="16"/>
      <c r="L593" s="16"/>
      <c r="M593" s="16"/>
      <c r="N593" s="16"/>
    </row>
    <row r="594" spans="1:14" outlineLevel="1" x14ac:dyDescent="0.55000000000000004">
      <c r="A594" s="16"/>
      <c r="B594" s="17" t="s">
        <v>0</v>
      </c>
      <c r="C594" s="16"/>
      <c r="D594" s="26"/>
      <c r="E594" s="18"/>
      <c r="G594" s="16"/>
      <c r="H594" s="17"/>
      <c r="J594" s="16"/>
      <c r="K594" s="16"/>
      <c r="L594" s="16"/>
      <c r="M594" s="16"/>
      <c r="N594" s="16"/>
    </row>
    <row r="595" spans="1:14" s="86" customFormat="1" ht="31.5" outlineLevel="1" x14ac:dyDescent="0.55000000000000004">
      <c r="A595" s="33">
        <v>1</v>
      </c>
      <c r="B595" s="28" t="s">
        <v>932</v>
      </c>
      <c r="C595" s="82">
        <v>1</v>
      </c>
      <c r="D595" s="171" t="s">
        <v>945</v>
      </c>
      <c r="E595" s="171"/>
      <c r="G595" s="39"/>
      <c r="H595" s="40"/>
      <c r="J595" s="29" t="s">
        <v>7</v>
      </c>
      <c r="K595" s="29" t="str">
        <f t="shared" ref="K595:K614" si="79">C595&amp;J595&amp;G595</f>
        <v>1X1</v>
      </c>
      <c r="L595" s="29" t="str">
        <f>IFERROR(VLOOKUP($K595,Mapping!F:H,2,0),"")</f>
        <v/>
      </c>
      <c r="M595" s="29" t="str">
        <f>IFERROR(VLOOKUP($K595,Mapping!$F:$H,3,0),"")</f>
        <v/>
      </c>
      <c r="N595" s="29" t="str">
        <f t="shared" ref="N595:N614" si="80">C595&amp;G595</f>
        <v>1</v>
      </c>
    </row>
    <row r="596" spans="1:14" s="86" customFormat="1" ht="34.5" customHeight="1" outlineLevel="1" x14ac:dyDescent="0.55000000000000004">
      <c r="A596" s="33">
        <v>2</v>
      </c>
      <c r="B596" s="160" t="s">
        <v>933</v>
      </c>
      <c r="C596" s="162">
        <v>1</v>
      </c>
      <c r="D596" s="169" t="s">
        <v>946</v>
      </c>
      <c r="E596" s="169"/>
      <c r="G596" s="41"/>
      <c r="H596" s="42"/>
      <c r="J596" s="33" t="s">
        <v>7</v>
      </c>
      <c r="K596" s="33" t="str">
        <f t="shared" si="79"/>
        <v>1X1</v>
      </c>
      <c r="L596" s="33" t="str">
        <f>IFERROR(VLOOKUP($K596,Mapping!F:H,2,0),"")</f>
        <v/>
      </c>
      <c r="M596" s="33" t="str">
        <f>IFERROR(VLOOKUP($K596,Mapping!$F:$H,3,0),"")</f>
        <v/>
      </c>
      <c r="N596" s="33" t="str">
        <f t="shared" si="80"/>
        <v>1</v>
      </c>
    </row>
    <row r="597" spans="1:14" s="86" customFormat="1" ht="34.5" customHeight="1" outlineLevel="1" x14ac:dyDescent="0.55000000000000004">
      <c r="A597" s="33">
        <v>3</v>
      </c>
      <c r="B597" s="160" t="s">
        <v>956</v>
      </c>
      <c r="C597" s="162">
        <v>1</v>
      </c>
      <c r="D597" s="32" t="s">
        <v>947</v>
      </c>
      <c r="E597" s="32"/>
      <c r="G597" s="41"/>
      <c r="H597" s="42"/>
      <c r="J597" s="33" t="s">
        <v>7</v>
      </c>
      <c r="K597" s="33" t="str">
        <f t="shared" si="79"/>
        <v>1X1</v>
      </c>
      <c r="L597" s="33" t="str">
        <f>IFERROR(VLOOKUP($K597,Mapping!F:H,2,0),"")</f>
        <v/>
      </c>
      <c r="M597" s="33" t="str">
        <f>IFERROR(VLOOKUP($K597,Mapping!$F:$H,3,0),"")</f>
        <v/>
      </c>
      <c r="N597" s="33" t="str">
        <f t="shared" si="80"/>
        <v>1</v>
      </c>
    </row>
    <row r="598" spans="1:14" s="86" customFormat="1" ht="34.5" customHeight="1" outlineLevel="1" x14ac:dyDescent="0.55000000000000004">
      <c r="A598" s="33">
        <v>4</v>
      </c>
      <c r="B598" s="160" t="s">
        <v>934</v>
      </c>
      <c r="C598" s="162">
        <v>1</v>
      </c>
      <c r="D598" s="170" t="s">
        <v>947</v>
      </c>
      <c r="E598" s="170"/>
      <c r="G598" s="41"/>
      <c r="H598" s="42"/>
      <c r="J598" s="33" t="s">
        <v>7</v>
      </c>
      <c r="K598" s="33" t="str">
        <f t="shared" si="79"/>
        <v>1X1</v>
      </c>
      <c r="L598" s="33" t="str">
        <f>IFERROR(VLOOKUP($K598,Mapping!F:H,2,0),"")</f>
        <v/>
      </c>
      <c r="M598" s="33" t="str">
        <f>IFERROR(VLOOKUP($K598,Mapping!$F:$H,3,0),"")</f>
        <v/>
      </c>
      <c r="N598" s="33" t="str">
        <f t="shared" si="80"/>
        <v>1</v>
      </c>
    </row>
    <row r="599" spans="1:14" s="86" customFormat="1" outlineLevel="1" x14ac:dyDescent="0.55000000000000004">
      <c r="A599" s="33">
        <v>5</v>
      </c>
      <c r="B599" s="32" t="s">
        <v>935</v>
      </c>
      <c r="C599" s="83">
        <v>3</v>
      </c>
      <c r="D599" s="34" t="s">
        <v>2</v>
      </c>
      <c r="E599" s="34"/>
      <c r="G599" s="41"/>
      <c r="H599" s="42"/>
      <c r="J599" s="33" t="s">
        <v>7</v>
      </c>
      <c r="K599" s="33" t="str">
        <f t="shared" si="79"/>
        <v>3X1</v>
      </c>
      <c r="L599" s="33" t="str">
        <f>IFERROR(VLOOKUP($K599,Mapping!F:H,2,0),"")</f>
        <v/>
      </c>
      <c r="M599" s="33" t="str">
        <f>IFERROR(VLOOKUP($K599,Mapping!$F:$H,3,0),"")</f>
        <v/>
      </c>
      <c r="N599" s="33" t="str">
        <f t="shared" si="80"/>
        <v>3</v>
      </c>
    </row>
    <row r="600" spans="1:14" s="86" customFormat="1" ht="31.5" outlineLevel="1" x14ac:dyDescent="0.55000000000000004">
      <c r="A600" s="33">
        <v>6</v>
      </c>
      <c r="B600" s="32" t="s">
        <v>936</v>
      </c>
      <c r="C600" s="162">
        <v>1</v>
      </c>
      <c r="D600" s="172" t="s">
        <v>947</v>
      </c>
      <c r="E600" s="172"/>
      <c r="G600" s="41"/>
      <c r="H600" s="42"/>
      <c r="J600" s="33" t="s">
        <v>7</v>
      </c>
      <c r="K600" s="33" t="str">
        <f t="shared" si="79"/>
        <v>1X1</v>
      </c>
      <c r="L600" s="33" t="str">
        <f>IFERROR(VLOOKUP($K600,Mapping!F:H,2,0),"")</f>
        <v/>
      </c>
      <c r="M600" s="33" t="str">
        <f>IFERROR(VLOOKUP($K600,Mapping!$F:$H,3,0),"")</f>
        <v/>
      </c>
      <c r="N600" s="33" t="str">
        <f t="shared" si="80"/>
        <v>1</v>
      </c>
    </row>
    <row r="601" spans="1:14" s="86" customFormat="1" ht="31.5" outlineLevel="1" x14ac:dyDescent="0.55000000000000004">
      <c r="A601" s="33">
        <v>7</v>
      </c>
      <c r="B601" s="32" t="s">
        <v>957</v>
      </c>
      <c r="C601" s="162">
        <v>1</v>
      </c>
      <c r="D601" s="170" t="s">
        <v>948</v>
      </c>
      <c r="E601" s="170"/>
      <c r="G601" s="41"/>
      <c r="H601" s="42"/>
      <c r="J601" s="33" t="s">
        <v>7</v>
      </c>
      <c r="K601" s="33" t="str">
        <f t="shared" si="79"/>
        <v>1X1</v>
      </c>
      <c r="L601" s="33" t="str">
        <f>IFERROR(VLOOKUP($K601,Mapping!F:H,2,0),"")</f>
        <v/>
      </c>
      <c r="M601" s="33" t="str">
        <f>IFERROR(VLOOKUP($K601,Mapping!$F:$H,3,0),"")</f>
        <v/>
      </c>
      <c r="N601" s="33" t="str">
        <f t="shared" si="80"/>
        <v>1</v>
      </c>
    </row>
    <row r="602" spans="1:14" s="86" customFormat="1" outlineLevel="1" x14ac:dyDescent="0.55000000000000004">
      <c r="A602" s="33">
        <v>8</v>
      </c>
      <c r="B602" s="32" t="s">
        <v>937</v>
      </c>
      <c r="C602" s="83">
        <v>3</v>
      </c>
      <c r="D602" s="34" t="s">
        <v>2</v>
      </c>
      <c r="E602" s="34"/>
      <c r="G602" s="41"/>
      <c r="H602" s="42"/>
      <c r="J602" s="33" t="s">
        <v>7</v>
      </c>
      <c r="K602" s="33" t="str">
        <f t="shared" si="79"/>
        <v>3X1</v>
      </c>
      <c r="L602" s="33" t="str">
        <f>IFERROR(VLOOKUP($K602,Mapping!F:H,2,0),"")</f>
        <v/>
      </c>
      <c r="M602" s="33" t="str">
        <f>IFERROR(VLOOKUP($K602,Mapping!$F:$H,3,0),"")</f>
        <v/>
      </c>
      <c r="N602" s="33" t="str">
        <f t="shared" si="80"/>
        <v>3</v>
      </c>
    </row>
    <row r="603" spans="1:14" s="86" customFormat="1" ht="31.5" outlineLevel="1" x14ac:dyDescent="0.55000000000000004">
      <c r="A603" s="33">
        <v>9</v>
      </c>
      <c r="B603" s="32" t="s">
        <v>938</v>
      </c>
      <c r="C603" s="83">
        <v>1</v>
      </c>
      <c r="D603" s="170" t="s">
        <v>949</v>
      </c>
      <c r="E603" s="170"/>
      <c r="G603" s="41"/>
      <c r="H603" s="42"/>
      <c r="J603" s="33" t="s">
        <v>7</v>
      </c>
      <c r="K603" s="33" t="str">
        <f t="shared" si="79"/>
        <v>1X1</v>
      </c>
      <c r="L603" s="33" t="str">
        <f>IFERROR(VLOOKUP($K603,Mapping!F:H,2,0),"")</f>
        <v/>
      </c>
      <c r="M603" s="33" t="str">
        <f>IFERROR(VLOOKUP($K603,Mapping!$F:$H,3,0),"")</f>
        <v/>
      </c>
      <c r="N603" s="33" t="str">
        <f t="shared" si="80"/>
        <v>1</v>
      </c>
    </row>
    <row r="604" spans="1:14" s="86" customFormat="1" ht="31.5" outlineLevel="1" x14ac:dyDescent="0.55000000000000004">
      <c r="A604" s="33">
        <v>10</v>
      </c>
      <c r="B604" s="32" t="s">
        <v>939</v>
      </c>
      <c r="C604" s="83">
        <v>3</v>
      </c>
      <c r="D604" s="32" t="s">
        <v>2</v>
      </c>
      <c r="E604" s="32"/>
      <c r="G604" s="41"/>
      <c r="H604" s="42"/>
      <c r="J604" s="33" t="s">
        <v>7</v>
      </c>
      <c r="K604" s="33" t="str">
        <f t="shared" si="79"/>
        <v>3X1</v>
      </c>
      <c r="L604" s="33" t="str">
        <f>IFERROR(VLOOKUP($K604,Mapping!F:H,2,0),"")</f>
        <v/>
      </c>
      <c r="M604" s="33" t="str">
        <f>IFERROR(VLOOKUP($K604,Mapping!$F:$H,3,0),"")</f>
        <v/>
      </c>
      <c r="N604" s="33" t="str">
        <f t="shared" si="80"/>
        <v>3</v>
      </c>
    </row>
    <row r="605" spans="1:14" s="86" customFormat="1" ht="63" outlineLevel="1" x14ac:dyDescent="0.55000000000000004">
      <c r="A605" s="33">
        <v>11</v>
      </c>
      <c r="B605" s="32" t="s">
        <v>940</v>
      </c>
      <c r="C605" s="162">
        <v>1</v>
      </c>
      <c r="D605" s="169" t="s">
        <v>950</v>
      </c>
      <c r="E605" s="169"/>
      <c r="G605" s="41"/>
      <c r="H605" s="42"/>
      <c r="J605" s="33" t="s">
        <v>7</v>
      </c>
      <c r="K605" s="33" t="str">
        <f t="shared" si="79"/>
        <v>1X1</v>
      </c>
      <c r="L605" s="33" t="str">
        <f>IFERROR(VLOOKUP($K605,Mapping!F:H,2,0),"")</f>
        <v/>
      </c>
      <c r="M605" s="33" t="str">
        <f>IFERROR(VLOOKUP($K605,Mapping!$F:$H,3,0),"")</f>
        <v/>
      </c>
      <c r="N605" s="33" t="str">
        <f t="shared" si="80"/>
        <v>1</v>
      </c>
    </row>
    <row r="606" spans="1:14" s="86" customFormat="1" ht="47.25" outlineLevel="1" x14ac:dyDescent="0.55000000000000004">
      <c r="A606" s="33">
        <v>12</v>
      </c>
      <c r="B606" s="32" t="s">
        <v>941</v>
      </c>
      <c r="C606" s="83">
        <v>1</v>
      </c>
      <c r="D606" s="170" t="s">
        <v>951</v>
      </c>
      <c r="E606" s="170"/>
      <c r="G606" s="41"/>
      <c r="H606" s="42"/>
      <c r="J606" s="33" t="s">
        <v>7</v>
      </c>
      <c r="K606" s="33" t="str">
        <f t="shared" si="79"/>
        <v>1X1</v>
      </c>
      <c r="L606" s="33" t="str">
        <f>IFERROR(VLOOKUP($K606,Mapping!F:H,2,0),"")</f>
        <v/>
      </c>
      <c r="M606" s="33" t="str">
        <f>IFERROR(VLOOKUP($K606,Mapping!$F:$H,3,0),"")</f>
        <v/>
      </c>
      <c r="N606" s="33" t="str">
        <f t="shared" si="80"/>
        <v>1</v>
      </c>
    </row>
    <row r="607" spans="1:14" s="86" customFormat="1" ht="31.5" customHeight="1" outlineLevel="1" x14ac:dyDescent="0.55000000000000004">
      <c r="A607" s="33">
        <v>13</v>
      </c>
      <c r="B607" s="32" t="s">
        <v>942</v>
      </c>
      <c r="C607" s="83">
        <v>1</v>
      </c>
      <c r="D607" s="170" t="s">
        <v>950</v>
      </c>
      <c r="E607" s="170"/>
      <c r="G607" s="41"/>
      <c r="H607" s="42"/>
      <c r="J607" s="33" t="s">
        <v>7</v>
      </c>
      <c r="K607" s="33" t="str">
        <f t="shared" ref="K607:K609" si="81">C607&amp;J607&amp;G607</f>
        <v>1X1</v>
      </c>
      <c r="L607" s="33" t="str">
        <f>IFERROR(VLOOKUP($K607,Mapping!F:H,2,0),"")</f>
        <v/>
      </c>
      <c r="M607" s="33" t="str">
        <f>IFERROR(VLOOKUP($K607,Mapping!$F:$H,3,0),"")</f>
        <v/>
      </c>
      <c r="N607" s="33" t="str">
        <f t="shared" ref="N607:N609" si="82">C607&amp;G607</f>
        <v>1</v>
      </c>
    </row>
    <row r="608" spans="1:14" s="86" customFormat="1" ht="31.5" customHeight="1" outlineLevel="1" x14ac:dyDescent="0.55000000000000004">
      <c r="A608" s="33">
        <v>14</v>
      </c>
      <c r="B608" s="32" t="s">
        <v>960</v>
      </c>
      <c r="C608" s="83">
        <v>1</v>
      </c>
      <c r="D608" s="170" t="s">
        <v>955</v>
      </c>
      <c r="E608" s="170"/>
      <c r="G608" s="41"/>
      <c r="H608" s="42"/>
      <c r="J608" s="33" t="s">
        <v>7</v>
      </c>
      <c r="K608" s="33" t="str">
        <f t="shared" si="81"/>
        <v>1X1</v>
      </c>
      <c r="L608" s="33" t="str">
        <f>IFERROR(VLOOKUP($K608,Mapping!F:H,2,0),"")</f>
        <v/>
      </c>
      <c r="M608" s="33" t="str">
        <f>IFERROR(VLOOKUP($K608,Mapping!$F:$H,3,0),"")</f>
        <v/>
      </c>
      <c r="N608" s="33" t="str">
        <f t="shared" si="82"/>
        <v>1</v>
      </c>
    </row>
    <row r="609" spans="1:14" s="86" customFormat="1" ht="51.75" customHeight="1" outlineLevel="1" x14ac:dyDescent="0.55000000000000004">
      <c r="A609" s="33">
        <v>15</v>
      </c>
      <c r="B609" s="32" t="s">
        <v>961</v>
      </c>
      <c r="C609" s="83">
        <v>1</v>
      </c>
      <c r="D609" s="170" t="s">
        <v>955</v>
      </c>
      <c r="E609" s="170"/>
      <c r="G609" s="41"/>
      <c r="H609" s="42"/>
      <c r="J609" s="33" t="s">
        <v>7</v>
      </c>
      <c r="K609" s="33" t="str">
        <f t="shared" si="81"/>
        <v>1X1</v>
      </c>
      <c r="L609" s="33" t="str">
        <f>IFERROR(VLOOKUP($K609,Mapping!F:H,2,0),"")</f>
        <v/>
      </c>
      <c r="M609" s="33" t="str">
        <f>IFERROR(VLOOKUP($K609,Mapping!$F:$H,3,0),"")</f>
        <v/>
      </c>
      <c r="N609" s="33" t="str">
        <f t="shared" si="82"/>
        <v>1</v>
      </c>
    </row>
    <row r="610" spans="1:14" s="86" customFormat="1" ht="50.25" customHeight="1" outlineLevel="1" x14ac:dyDescent="0.55000000000000004">
      <c r="A610" s="33">
        <v>16</v>
      </c>
      <c r="B610" s="32" t="s">
        <v>962</v>
      </c>
      <c r="C610" s="83">
        <v>1</v>
      </c>
      <c r="D610" s="170" t="s">
        <v>955</v>
      </c>
      <c r="E610" s="170"/>
      <c r="G610" s="41"/>
      <c r="H610" s="42"/>
      <c r="J610" s="33" t="s">
        <v>7</v>
      </c>
      <c r="K610" s="33" t="str">
        <f t="shared" si="79"/>
        <v>1X1</v>
      </c>
      <c r="L610" s="33" t="str">
        <f>IFERROR(VLOOKUP($K610,Mapping!F:H,2,0),"")</f>
        <v/>
      </c>
      <c r="M610" s="33" t="str">
        <f>IFERROR(VLOOKUP($K610,Mapping!$F:$H,3,0),"")</f>
        <v/>
      </c>
      <c r="N610" s="33" t="str">
        <f t="shared" si="80"/>
        <v>1</v>
      </c>
    </row>
    <row r="611" spans="1:14" s="86" customFormat="1" ht="31.5" outlineLevel="1" x14ac:dyDescent="0.55000000000000004">
      <c r="A611" s="33">
        <v>17</v>
      </c>
      <c r="B611" s="32" t="s">
        <v>958</v>
      </c>
      <c r="C611" s="83">
        <v>1</v>
      </c>
      <c r="D611" s="170" t="s">
        <v>952</v>
      </c>
      <c r="E611" s="170"/>
      <c r="G611" s="41"/>
      <c r="H611" s="42"/>
      <c r="J611" s="33" t="s">
        <v>7</v>
      </c>
      <c r="K611" s="33" t="str">
        <f t="shared" si="79"/>
        <v>1X1</v>
      </c>
      <c r="L611" s="33" t="str">
        <f>IFERROR(VLOOKUP($K611,Mapping!F:H,2,0),"")</f>
        <v/>
      </c>
      <c r="M611" s="33" t="str">
        <f>IFERROR(VLOOKUP($K611,Mapping!$F:$H,3,0),"")</f>
        <v/>
      </c>
      <c r="N611" s="33" t="str">
        <f t="shared" si="80"/>
        <v>1</v>
      </c>
    </row>
    <row r="612" spans="1:14" s="86" customFormat="1" ht="31.5" outlineLevel="1" x14ac:dyDescent="0.55000000000000004">
      <c r="A612" s="33">
        <v>18</v>
      </c>
      <c r="B612" s="32" t="s">
        <v>959</v>
      </c>
      <c r="C612" s="83">
        <v>1</v>
      </c>
      <c r="D612" s="170" t="s">
        <v>953</v>
      </c>
      <c r="E612" s="170"/>
      <c r="G612" s="41"/>
      <c r="H612" s="42"/>
      <c r="J612" s="33" t="s">
        <v>7</v>
      </c>
      <c r="K612" s="33" t="str">
        <f t="shared" si="79"/>
        <v>1X1</v>
      </c>
      <c r="L612" s="33" t="str">
        <f>IFERROR(VLOOKUP($K612,Mapping!F:H,2,0),"")</f>
        <v/>
      </c>
      <c r="M612" s="33" t="str">
        <f>IFERROR(VLOOKUP($K612,Mapping!$F:$H,3,0),"")</f>
        <v/>
      </c>
      <c r="N612" s="33" t="str">
        <f t="shared" si="80"/>
        <v>1</v>
      </c>
    </row>
    <row r="613" spans="1:14" s="86" customFormat="1" ht="31.5" outlineLevel="1" x14ac:dyDescent="0.55000000000000004">
      <c r="A613" s="33">
        <v>19</v>
      </c>
      <c r="B613" s="32" t="s">
        <v>943</v>
      </c>
      <c r="C613" s="83">
        <v>1</v>
      </c>
      <c r="D613" s="170" t="s">
        <v>954</v>
      </c>
      <c r="E613" s="170"/>
      <c r="G613" s="41"/>
      <c r="H613" s="42"/>
      <c r="J613" s="33" t="s">
        <v>7</v>
      </c>
      <c r="K613" s="33" t="str">
        <f t="shared" si="79"/>
        <v>1X1</v>
      </c>
      <c r="L613" s="33" t="str">
        <f>IFERROR(VLOOKUP($K613,Mapping!F:H,2,0),"")</f>
        <v/>
      </c>
      <c r="M613" s="33" t="str">
        <f>IFERROR(VLOOKUP($K613,Mapping!$F:$H,3,0),"")</f>
        <v/>
      </c>
      <c r="N613" s="33" t="str">
        <f t="shared" si="80"/>
        <v>1</v>
      </c>
    </row>
    <row r="614" spans="1:14" s="86" customFormat="1" ht="18" customHeight="1" outlineLevel="1" x14ac:dyDescent="0.55000000000000004">
      <c r="A614" s="33">
        <v>20</v>
      </c>
      <c r="B614" s="32" t="s">
        <v>944</v>
      </c>
      <c r="C614" s="162">
        <v>1</v>
      </c>
      <c r="D614" s="168" t="s">
        <v>954</v>
      </c>
      <c r="E614" s="168"/>
      <c r="G614" s="41"/>
      <c r="H614" s="42"/>
      <c r="J614" s="33" t="s">
        <v>7</v>
      </c>
      <c r="K614" s="33" t="str">
        <f t="shared" si="79"/>
        <v>1X1</v>
      </c>
      <c r="L614" s="33" t="str">
        <f>IFERROR(VLOOKUP($K614,Mapping!F:H,2,0),"")</f>
        <v/>
      </c>
      <c r="M614" s="33" t="str">
        <f>IFERROR(VLOOKUP($K614,Mapping!$F:$H,3,0),"")</f>
        <v/>
      </c>
      <c r="N614" s="33" t="str">
        <f t="shared" si="80"/>
        <v>1</v>
      </c>
    </row>
    <row r="615" spans="1:14" s="22" customFormat="1" ht="33" customHeight="1" x14ac:dyDescent="0.75">
      <c r="A615" s="21" t="s">
        <v>107</v>
      </c>
      <c r="B615" s="72" t="s">
        <v>963</v>
      </c>
      <c r="C615" s="47" t="s">
        <v>70</v>
      </c>
      <c r="D615" s="45"/>
      <c r="E615" s="46"/>
      <c r="G615" s="48">
        <f>SUBTOTAL(3,G618:G636)/(SUBTOTAL(3,C618:C636)-2)</f>
        <v>0</v>
      </c>
      <c r="H615" s="20"/>
      <c r="J615" s="53"/>
      <c r="K615" s="53"/>
      <c r="L615" s="53">
        <f>SUBTOTAL(9,L618:L636)</f>
        <v>0</v>
      </c>
      <c r="M615" s="53">
        <f>SUBTOTAL(9,M618:M636)</f>
        <v>0</v>
      </c>
      <c r="N615" s="53"/>
    </row>
    <row r="616" spans="1:14" outlineLevel="1" x14ac:dyDescent="0.55000000000000004">
      <c r="A616" s="16"/>
      <c r="B616" s="17" t="s">
        <v>101</v>
      </c>
      <c r="C616" s="16"/>
      <c r="D616" s="26"/>
      <c r="E616" s="18"/>
      <c r="G616" s="16"/>
      <c r="H616" s="17"/>
      <c r="J616" s="16"/>
      <c r="K616" s="16"/>
      <c r="L616" s="16"/>
      <c r="M616" s="16"/>
      <c r="N616" s="16"/>
    </row>
    <row r="617" spans="1:14" outlineLevel="1" x14ac:dyDescent="0.55000000000000004">
      <c r="A617" s="16"/>
      <c r="B617" s="17" t="s">
        <v>0</v>
      </c>
      <c r="C617" s="16"/>
      <c r="D617" s="26"/>
      <c r="E617" s="18"/>
      <c r="G617" s="16"/>
      <c r="H617" s="17"/>
      <c r="J617" s="16"/>
      <c r="K617" s="16"/>
      <c r="L617" s="16"/>
      <c r="M617" s="16"/>
      <c r="N617" s="16"/>
    </row>
    <row r="618" spans="1:14" s="85" customFormat="1" ht="17.25" x14ac:dyDescent="0.6">
      <c r="A618" s="23" t="s">
        <v>51</v>
      </c>
      <c r="B618" s="73" t="s">
        <v>224</v>
      </c>
      <c r="C618" s="79" t="s">
        <v>70</v>
      </c>
      <c r="D618" s="74"/>
      <c r="E618" s="80"/>
      <c r="G618" s="81">
        <f>SUBTOTAL(3,G619:G627)/SUBTOTAL(3,C619:C627)</f>
        <v>0</v>
      </c>
      <c r="H618" s="73"/>
      <c r="J618" s="75"/>
      <c r="K618" s="75"/>
      <c r="L618" s="75">
        <f>SUBTOTAL(9,L619:L627)</f>
        <v>0</v>
      </c>
      <c r="M618" s="75">
        <f>SUBTOTAL(9,M619:M627)</f>
        <v>0</v>
      </c>
      <c r="N618" s="75"/>
    </row>
    <row r="619" spans="1:14" s="86" customFormat="1" outlineLevel="1" x14ac:dyDescent="0.55000000000000004">
      <c r="A619" s="33">
        <v>1</v>
      </c>
      <c r="B619" s="28" t="s">
        <v>964</v>
      </c>
      <c r="C619" s="82">
        <v>3</v>
      </c>
      <c r="D619" s="30" t="s">
        <v>2</v>
      </c>
      <c r="E619" s="30"/>
      <c r="G619" s="39"/>
      <c r="H619" s="40"/>
      <c r="J619" s="29" t="s">
        <v>7</v>
      </c>
      <c r="K619" s="29" t="str">
        <f t="shared" ref="K619:K627" si="83">C619&amp;J619&amp;G619</f>
        <v>3X1</v>
      </c>
      <c r="L619" s="29" t="str">
        <f>IFERROR(VLOOKUP($K619,Mapping!F:H,2,0),"")</f>
        <v/>
      </c>
      <c r="M619" s="29" t="str">
        <f>IFERROR(VLOOKUP($K619,Mapping!$F:$H,3,0),"")</f>
        <v/>
      </c>
      <c r="N619" s="29" t="str">
        <f t="shared" ref="N619:N627" si="84">C619&amp;G619</f>
        <v>3</v>
      </c>
    </row>
    <row r="620" spans="1:14" s="86" customFormat="1" ht="34.5" customHeight="1" outlineLevel="1" x14ac:dyDescent="0.55000000000000004">
      <c r="A620" s="33">
        <v>2</v>
      </c>
      <c r="B620" s="160" t="s">
        <v>965</v>
      </c>
      <c r="C620" s="162">
        <v>2</v>
      </c>
      <c r="D620" s="170" t="s">
        <v>719</v>
      </c>
      <c r="E620" s="170"/>
      <c r="G620" s="41"/>
      <c r="H620" s="42"/>
      <c r="J620" s="33" t="s">
        <v>7</v>
      </c>
      <c r="K620" s="33" t="str">
        <f t="shared" si="83"/>
        <v>2X1</v>
      </c>
      <c r="L620" s="33" t="str">
        <f>IFERROR(VLOOKUP($K620,Mapping!F:H,2,0),"")</f>
        <v/>
      </c>
      <c r="M620" s="33" t="str">
        <f>IFERROR(VLOOKUP($K620,Mapping!$F:$H,3,0),"")</f>
        <v/>
      </c>
      <c r="N620" s="33" t="str">
        <f t="shared" si="84"/>
        <v>2</v>
      </c>
    </row>
    <row r="621" spans="1:14" s="86" customFormat="1" ht="26.25" customHeight="1" outlineLevel="1" x14ac:dyDescent="0.55000000000000004">
      <c r="A621" s="33">
        <v>3</v>
      </c>
      <c r="B621" s="160" t="s">
        <v>966</v>
      </c>
      <c r="C621" s="162">
        <v>3</v>
      </c>
      <c r="D621" s="30" t="s">
        <v>2</v>
      </c>
      <c r="E621" s="30"/>
      <c r="G621" s="41"/>
      <c r="H621" s="42"/>
      <c r="J621" s="33" t="s">
        <v>7</v>
      </c>
      <c r="K621" s="33" t="str">
        <f t="shared" si="83"/>
        <v>3X1</v>
      </c>
      <c r="L621" s="33" t="str">
        <f>IFERROR(VLOOKUP($K621,Mapping!F:H,2,0),"")</f>
        <v/>
      </c>
      <c r="M621" s="33" t="str">
        <f>IFERROR(VLOOKUP($K621,Mapping!$F:$H,3,0),"")</f>
        <v/>
      </c>
      <c r="N621" s="33" t="str">
        <f t="shared" si="84"/>
        <v>3</v>
      </c>
    </row>
    <row r="622" spans="1:14" s="86" customFormat="1" ht="27" customHeight="1" outlineLevel="1" x14ac:dyDescent="0.55000000000000004">
      <c r="A622" s="33">
        <v>4</v>
      </c>
      <c r="B622" s="160" t="s">
        <v>967</v>
      </c>
      <c r="C622" s="162">
        <v>3</v>
      </c>
      <c r="D622" s="30" t="s">
        <v>2</v>
      </c>
      <c r="E622" s="30"/>
      <c r="G622" s="41"/>
      <c r="H622" s="42"/>
      <c r="J622" s="33" t="s">
        <v>7</v>
      </c>
      <c r="K622" s="33" t="str">
        <f t="shared" si="83"/>
        <v>3X1</v>
      </c>
      <c r="L622" s="33" t="str">
        <f>IFERROR(VLOOKUP($K622,Mapping!F:H,2,0),"")</f>
        <v/>
      </c>
      <c r="M622" s="33" t="str">
        <f>IFERROR(VLOOKUP($K622,Mapping!$F:$H,3,0),"")</f>
        <v/>
      </c>
      <c r="N622" s="33" t="str">
        <f t="shared" si="84"/>
        <v>3</v>
      </c>
    </row>
    <row r="623" spans="1:14" s="86" customFormat="1" ht="22.5" customHeight="1" outlineLevel="1" x14ac:dyDescent="0.55000000000000004">
      <c r="A623" s="33">
        <v>5</v>
      </c>
      <c r="B623" s="32" t="s">
        <v>968</v>
      </c>
      <c r="C623" s="83">
        <v>3</v>
      </c>
      <c r="D623" s="30" t="s">
        <v>2</v>
      </c>
      <c r="E623" s="30"/>
      <c r="G623" s="41"/>
      <c r="H623" s="42"/>
      <c r="J623" s="33" t="s">
        <v>7</v>
      </c>
      <c r="K623" s="33" t="str">
        <f t="shared" si="83"/>
        <v>3X1</v>
      </c>
      <c r="L623" s="33" t="str">
        <f>IFERROR(VLOOKUP($K623,Mapping!F:H,2,0),"")</f>
        <v/>
      </c>
      <c r="M623" s="33" t="str">
        <f>IFERROR(VLOOKUP($K623,Mapping!$F:$H,3,0),"")</f>
        <v/>
      </c>
      <c r="N623" s="33" t="str">
        <f t="shared" si="84"/>
        <v>3</v>
      </c>
    </row>
    <row r="624" spans="1:14" s="86" customFormat="1" ht="31.5" outlineLevel="1" x14ac:dyDescent="0.55000000000000004">
      <c r="A624" s="33">
        <v>6</v>
      </c>
      <c r="B624" s="32" t="s">
        <v>969</v>
      </c>
      <c r="C624" s="162">
        <v>3</v>
      </c>
      <c r="D624" s="30" t="s">
        <v>2</v>
      </c>
      <c r="E624" s="30"/>
      <c r="G624" s="41"/>
      <c r="H624" s="42"/>
      <c r="J624" s="33" t="s">
        <v>7</v>
      </c>
      <c r="K624" s="33" t="str">
        <f t="shared" si="83"/>
        <v>3X1</v>
      </c>
      <c r="L624" s="33" t="str">
        <f>IFERROR(VLOOKUP($K624,Mapping!F:H,2,0),"")</f>
        <v/>
      </c>
      <c r="M624" s="33" t="str">
        <f>IFERROR(VLOOKUP($K624,Mapping!$F:$H,3,0),"")</f>
        <v/>
      </c>
      <c r="N624" s="33" t="str">
        <f t="shared" si="84"/>
        <v>3</v>
      </c>
    </row>
    <row r="625" spans="1:14" s="86" customFormat="1" ht="32.25" customHeight="1" outlineLevel="1" x14ac:dyDescent="0.55000000000000004">
      <c r="A625" s="33">
        <v>7</v>
      </c>
      <c r="B625" s="32" t="s">
        <v>970</v>
      </c>
      <c r="C625" s="162">
        <v>3</v>
      </c>
      <c r="D625" s="30" t="s">
        <v>2</v>
      </c>
      <c r="E625" s="30"/>
      <c r="G625" s="41"/>
      <c r="H625" s="42"/>
      <c r="J625" s="33" t="s">
        <v>7</v>
      </c>
      <c r="K625" s="33" t="str">
        <f t="shared" si="83"/>
        <v>3X1</v>
      </c>
      <c r="L625" s="33" t="str">
        <f>IFERROR(VLOOKUP($K625,Mapping!F:H,2,0),"")</f>
        <v/>
      </c>
      <c r="M625" s="33" t="str">
        <f>IFERROR(VLOOKUP($K625,Mapping!$F:$H,3,0),"")</f>
        <v/>
      </c>
      <c r="N625" s="33" t="str">
        <f t="shared" si="84"/>
        <v>3</v>
      </c>
    </row>
    <row r="626" spans="1:14" s="86" customFormat="1" ht="31.5" outlineLevel="1" x14ac:dyDescent="0.55000000000000004">
      <c r="A626" s="33">
        <v>8</v>
      </c>
      <c r="B626" s="32" t="s">
        <v>971</v>
      </c>
      <c r="C626" s="83">
        <v>2</v>
      </c>
      <c r="D626" s="170" t="s">
        <v>719</v>
      </c>
      <c r="E626" s="170"/>
      <c r="G626" s="41"/>
      <c r="H626" s="42"/>
      <c r="J626" s="33" t="s">
        <v>7</v>
      </c>
      <c r="K626" s="33" t="str">
        <f t="shared" si="83"/>
        <v>2X1</v>
      </c>
      <c r="L626" s="33" t="str">
        <f>IFERROR(VLOOKUP($K626,Mapping!F:H,2,0),"")</f>
        <v/>
      </c>
      <c r="M626" s="33" t="str">
        <f>IFERROR(VLOOKUP($K626,Mapping!$F:$H,3,0),"")</f>
        <v/>
      </c>
      <c r="N626" s="33" t="str">
        <f t="shared" si="84"/>
        <v>2</v>
      </c>
    </row>
    <row r="627" spans="1:14" s="86" customFormat="1" ht="31.5" outlineLevel="1" x14ac:dyDescent="0.55000000000000004">
      <c r="A627" s="33">
        <v>9</v>
      </c>
      <c r="B627" s="32" t="s">
        <v>972</v>
      </c>
      <c r="C627" s="83">
        <v>3</v>
      </c>
      <c r="D627" s="30" t="s">
        <v>2</v>
      </c>
      <c r="E627" s="30"/>
      <c r="G627" s="41"/>
      <c r="H627" s="42"/>
      <c r="J627" s="33" t="s">
        <v>7</v>
      </c>
      <c r="K627" s="33" t="str">
        <f t="shared" si="83"/>
        <v>3X1</v>
      </c>
      <c r="L627" s="33" t="str">
        <f>IFERROR(VLOOKUP($K627,Mapping!F:H,2,0),"")</f>
        <v/>
      </c>
      <c r="M627" s="33" t="str">
        <f>IFERROR(VLOOKUP($K627,Mapping!$F:$H,3,0),"")</f>
        <v/>
      </c>
      <c r="N627" s="33" t="str">
        <f t="shared" si="84"/>
        <v>3</v>
      </c>
    </row>
    <row r="628" spans="1:14" s="85" customFormat="1" ht="17.25" x14ac:dyDescent="0.6">
      <c r="A628" s="23" t="s">
        <v>52</v>
      </c>
      <c r="B628" s="73" t="s">
        <v>973</v>
      </c>
      <c r="C628" s="79" t="s">
        <v>70</v>
      </c>
      <c r="D628" s="74"/>
      <c r="E628" s="80"/>
      <c r="G628" s="81">
        <f>SUBTOTAL(3,G629:G636)/SUBTOTAL(3,C629:C636)</f>
        <v>0</v>
      </c>
      <c r="H628" s="73"/>
      <c r="J628" s="75"/>
      <c r="K628" s="75"/>
      <c r="L628" s="75">
        <f>SUBTOTAL(9,L629:L636)</f>
        <v>0</v>
      </c>
      <c r="M628" s="75">
        <f>SUBTOTAL(9,M629:M636)</f>
        <v>0</v>
      </c>
      <c r="N628" s="75"/>
    </row>
    <row r="629" spans="1:14" s="86" customFormat="1" ht="31.5" outlineLevel="1" x14ac:dyDescent="0.55000000000000004">
      <c r="A629" s="167">
        <v>1</v>
      </c>
      <c r="B629" s="28" t="s">
        <v>974</v>
      </c>
      <c r="C629" s="158">
        <v>3</v>
      </c>
      <c r="D629" s="159" t="s">
        <v>2</v>
      </c>
      <c r="E629" s="159"/>
      <c r="G629" s="39"/>
      <c r="H629" s="40"/>
      <c r="J629" s="29" t="s">
        <v>7</v>
      </c>
      <c r="K629" s="29" t="str">
        <f t="shared" ref="K629:K636" si="85">C629&amp;J629&amp;G629</f>
        <v>3X1</v>
      </c>
      <c r="L629" s="29" t="str">
        <f>IFERROR(VLOOKUP($K629,Mapping!F:H,2,0),"")</f>
        <v/>
      </c>
      <c r="M629" s="29" t="str">
        <f>IFERROR(VLOOKUP($K629,Mapping!$F:$H,3,0),"")</f>
        <v/>
      </c>
      <c r="N629" s="29" t="str">
        <f t="shared" ref="N629:N636" si="86">C629&amp;G629</f>
        <v>3</v>
      </c>
    </row>
    <row r="630" spans="1:14" s="86" customFormat="1" ht="45" customHeight="1" outlineLevel="1" x14ac:dyDescent="0.55000000000000004">
      <c r="A630" s="167">
        <v>2</v>
      </c>
      <c r="B630" s="160" t="s">
        <v>975</v>
      </c>
      <c r="C630" s="162">
        <v>2</v>
      </c>
      <c r="D630" s="170" t="s">
        <v>719</v>
      </c>
      <c r="E630" s="170"/>
      <c r="G630" s="41"/>
      <c r="H630" s="42"/>
      <c r="J630" s="33" t="s">
        <v>7</v>
      </c>
      <c r="K630" s="33" t="str">
        <f t="shared" si="85"/>
        <v>2X1</v>
      </c>
      <c r="L630" s="33" t="str">
        <f>IFERROR(VLOOKUP($K630,Mapping!F:H,2,0),"")</f>
        <v/>
      </c>
      <c r="M630" s="33" t="str">
        <f>IFERROR(VLOOKUP($K630,Mapping!$F:$H,3,0),"")</f>
        <v/>
      </c>
      <c r="N630" s="33" t="str">
        <f t="shared" si="86"/>
        <v>2</v>
      </c>
    </row>
    <row r="631" spans="1:14" s="86" customFormat="1" ht="39" customHeight="1" outlineLevel="1" x14ac:dyDescent="0.55000000000000004">
      <c r="A631" s="167">
        <v>3</v>
      </c>
      <c r="B631" s="32" t="s">
        <v>976</v>
      </c>
      <c r="C631" s="162">
        <v>3</v>
      </c>
      <c r="D631" s="159" t="s">
        <v>2</v>
      </c>
      <c r="E631" s="159"/>
      <c r="G631" s="41"/>
      <c r="H631" s="42"/>
      <c r="J631" s="33" t="s">
        <v>7</v>
      </c>
      <c r="K631" s="33" t="str">
        <f t="shared" si="85"/>
        <v>3X1</v>
      </c>
      <c r="L631" s="33" t="str">
        <f>IFERROR(VLOOKUP($K631,Mapping!F:H,2,0),"")</f>
        <v/>
      </c>
      <c r="M631" s="33" t="str">
        <f>IFERROR(VLOOKUP($K631,Mapping!$F:$H,3,0),"")</f>
        <v/>
      </c>
      <c r="N631" s="33" t="str">
        <f t="shared" si="86"/>
        <v>3</v>
      </c>
    </row>
    <row r="632" spans="1:14" s="86" customFormat="1" ht="35.25" customHeight="1" outlineLevel="1" x14ac:dyDescent="0.55000000000000004">
      <c r="A632" s="167">
        <v>4</v>
      </c>
      <c r="B632" s="32" t="s">
        <v>977</v>
      </c>
      <c r="C632" s="162">
        <v>3</v>
      </c>
      <c r="D632" s="159" t="s">
        <v>2</v>
      </c>
      <c r="E632" s="159"/>
      <c r="G632" s="41"/>
      <c r="H632" s="42"/>
      <c r="J632" s="33" t="s">
        <v>7</v>
      </c>
      <c r="K632" s="33" t="str">
        <f t="shared" si="85"/>
        <v>3X1</v>
      </c>
      <c r="L632" s="33" t="str">
        <f>IFERROR(VLOOKUP($K632,Mapping!F:H,2,0),"")</f>
        <v/>
      </c>
      <c r="M632" s="33" t="str">
        <f>IFERROR(VLOOKUP($K632,Mapping!$F:$H,3,0),"")</f>
        <v/>
      </c>
      <c r="N632" s="33" t="str">
        <f t="shared" si="86"/>
        <v>3</v>
      </c>
    </row>
    <row r="633" spans="1:14" s="86" customFormat="1" ht="31.5" outlineLevel="1" x14ac:dyDescent="0.55000000000000004">
      <c r="A633" s="167">
        <v>5</v>
      </c>
      <c r="B633" s="32" t="s">
        <v>978</v>
      </c>
      <c r="C633" s="162">
        <v>3</v>
      </c>
      <c r="D633" s="159" t="s">
        <v>2</v>
      </c>
      <c r="E633" s="159"/>
      <c r="G633" s="41"/>
      <c r="H633" s="42"/>
      <c r="J633" s="33" t="s">
        <v>7</v>
      </c>
      <c r="K633" s="33" t="str">
        <f t="shared" si="85"/>
        <v>3X1</v>
      </c>
      <c r="L633" s="33" t="str">
        <f>IFERROR(VLOOKUP($K633,Mapping!F:H,2,0),"")</f>
        <v/>
      </c>
      <c r="M633" s="33" t="str">
        <f>IFERROR(VLOOKUP($K633,Mapping!$F:$H,3,0),"")</f>
        <v/>
      </c>
      <c r="N633" s="33" t="str">
        <f t="shared" si="86"/>
        <v>3</v>
      </c>
    </row>
    <row r="634" spans="1:14" s="86" customFormat="1" ht="31.5" outlineLevel="1" x14ac:dyDescent="0.55000000000000004">
      <c r="A634" s="167">
        <v>6</v>
      </c>
      <c r="B634" s="32" t="s">
        <v>979</v>
      </c>
      <c r="C634" s="162">
        <v>3</v>
      </c>
      <c r="D634" s="159" t="s">
        <v>2</v>
      </c>
      <c r="E634" s="159"/>
      <c r="G634" s="41"/>
      <c r="H634" s="42"/>
      <c r="J634" s="33" t="s">
        <v>7</v>
      </c>
      <c r="K634" s="33" t="str">
        <f t="shared" si="85"/>
        <v>3X1</v>
      </c>
      <c r="L634" s="33" t="str">
        <f>IFERROR(VLOOKUP($K634,Mapping!F:H,2,0),"")</f>
        <v/>
      </c>
      <c r="M634" s="33" t="str">
        <f>IFERROR(VLOOKUP($K634,Mapping!$F:$H,3,0),"")</f>
        <v/>
      </c>
      <c r="N634" s="33" t="str">
        <f t="shared" si="86"/>
        <v>3</v>
      </c>
    </row>
    <row r="635" spans="1:14" s="86" customFormat="1" ht="31.5" outlineLevel="1" x14ac:dyDescent="0.55000000000000004">
      <c r="A635" s="167">
        <v>7</v>
      </c>
      <c r="B635" s="32" t="s">
        <v>980</v>
      </c>
      <c r="C635" s="162">
        <v>3</v>
      </c>
      <c r="D635" s="159" t="s">
        <v>2</v>
      </c>
      <c r="E635" s="159"/>
      <c r="G635" s="41"/>
      <c r="H635" s="42"/>
      <c r="J635" s="33" t="s">
        <v>7</v>
      </c>
      <c r="K635" s="33" t="str">
        <f t="shared" si="85"/>
        <v>3X1</v>
      </c>
      <c r="L635" s="33" t="str">
        <f>IFERROR(VLOOKUP($K635,Mapping!F:H,2,0),"")</f>
        <v/>
      </c>
      <c r="M635" s="33" t="str">
        <f>IFERROR(VLOOKUP($K635,Mapping!$F:$H,3,0),"")</f>
        <v/>
      </c>
      <c r="N635" s="33" t="str">
        <f t="shared" si="86"/>
        <v>3</v>
      </c>
    </row>
    <row r="636" spans="1:14" s="86" customFormat="1" ht="47.25" outlineLevel="1" x14ac:dyDescent="0.55000000000000004">
      <c r="A636" s="167">
        <v>8</v>
      </c>
      <c r="B636" s="32" t="s">
        <v>981</v>
      </c>
      <c r="C636" s="162">
        <v>3</v>
      </c>
      <c r="D636" s="159" t="s">
        <v>2</v>
      </c>
      <c r="E636" s="159"/>
      <c r="G636" s="41"/>
      <c r="H636" s="42"/>
      <c r="J636" s="33" t="s">
        <v>7</v>
      </c>
      <c r="K636" s="33" t="str">
        <f t="shared" si="85"/>
        <v>3X1</v>
      </c>
      <c r="L636" s="33" t="str">
        <f>IFERROR(VLOOKUP($K636,Mapping!F:H,2,0),"")</f>
        <v/>
      </c>
      <c r="M636" s="33" t="str">
        <f>IFERROR(VLOOKUP($K636,Mapping!$F:$H,3,0),"")</f>
        <v/>
      </c>
      <c r="N636" s="33" t="str">
        <f t="shared" si="86"/>
        <v>3</v>
      </c>
    </row>
    <row r="637" spans="1:14" s="22" customFormat="1" ht="33" customHeight="1" x14ac:dyDescent="0.75">
      <c r="A637" s="21" t="s">
        <v>999</v>
      </c>
      <c r="B637" s="72" t="s">
        <v>982</v>
      </c>
      <c r="C637" s="47" t="s">
        <v>70</v>
      </c>
      <c r="D637" s="45"/>
      <c r="E637" s="46"/>
      <c r="G637" s="48">
        <f>SUBTOTAL(3,G640:G672)/(SUBTOTAL(3,C640:C672)-0)</f>
        <v>0</v>
      </c>
      <c r="H637" s="20"/>
      <c r="J637" s="53"/>
      <c r="K637" s="53"/>
      <c r="L637" s="53">
        <f>SUBTOTAL(9,L640:L672)</f>
        <v>0</v>
      </c>
      <c r="M637" s="53">
        <f>SUBTOTAL(9,M640:M672)</f>
        <v>0</v>
      </c>
      <c r="N637" s="53"/>
    </row>
    <row r="638" spans="1:14" outlineLevel="1" x14ac:dyDescent="0.55000000000000004">
      <c r="A638" s="16"/>
      <c r="B638" s="17" t="s">
        <v>101</v>
      </c>
      <c r="C638" s="16"/>
      <c r="D638" s="26"/>
      <c r="E638" s="18"/>
      <c r="G638" s="16"/>
      <c r="H638" s="17"/>
      <c r="J638" s="16"/>
      <c r="K638" s="16"/>
      <c r="L638" s="16"/>
      <c r="M638" s="16"/>
      <c r="N638" s="16"/>
    </row>
    <row r="639" spans="1:14" outlineLevel="1" x14ac:dyDescent="0.55000000000000004">
      <c r="A639" s="16"/>
      <c r="B639" s="17" t="s">
        <v>0</v>
      </c>
      <c r="C639" s="16"/>
      <c r="D639" s="26"/>
      <c r="E639" s="18"/>
      <c r="G639" s="16"/>
      <c r="H639" s="17"/>
      <c r="J639" s="16"/>
      <c r="K639" s="16"/>
      <c r="L639" s="16"/>
      <c r="M639" s="16"/>
      <c r="N639" s="16"/>
    </row>
    <row r="640" spans="1:14" s="86" customFormat="1" ht="63" outlineLevel="1" x14ac:dyDescent="0.55000000000000004">
      <c r="A640" s="167">
        <v>1</v>
      </c>
      <c r="B640" s="28" t="s">
        <v>1022</v>
      </c>
      <c r="C640" s="158">
        <v>1</v>
      </c>
      <c r="D640" s="159" t="s">
        <v>1020</v>
      </c>
      <c r="E640" s="159" t="s">
        <v>1021</v>
      </c>
      <c r="G640" s="39"/>
      <c r="H640" s="40"/>
      <c r="J640" s="29" t="s">
        <v>7</v>
      </c>
      <c r="K640" s="29" t="str">
        <f t="shared" ref="K640:K672" si="87">C640&amp;J640&amp;G640</f>
        <v>1X1</v>
      </c>
      <c r="L640" s="29" t="str">
        <f>IFERROR(VLOOKUP($K640,Mapping!F:H,2,0),"")</f>
        <v/>
      </c>
      <c r="M640" s="29" t="str">
        <f>IFERROR(VLOOKUP($K640,Mapping!$F:$H,3,0),"")</f>
        <v/>
      </c>
      <c r="N640" s="29" t="str">
        <f t="shared" ref="N640:N672" si="88">C640&amp;G640</f>
        <v>1</v>
      </c>
    </row>
    <row r="641" spans="1:14" s="86" customFormat="1" ht="38.25" customHeight="1" outlineLevel="1" x14ac:dyDescent="0.55000000000000004">
      <c r="A641" s="167">
        <v>2</v>
      </c>
      <c r="B641" s="160" t="s">
        <v>1023</v>
      </c>
      <c r="C641" s="162">
        <v>1</v>
      </c>
      <c r="D641" s="159" t="s">
        <v>1024</v>
      </c>
      <c r="E641" s="159" t="s">
        <v>1025</v>
      </c>
      <c r="G641" s="41"/>
      <c r="H641" s="42"/>
      <c r="J641" s="33" t="s">
        <v>7</v>
      </c>
      <c r="K641" s="33" t="str">
        <f t="shared" si="87"/>
        <v>1X1</v>
      </c>
      <c r="L641" s="33" t="str">
        <f>IFERROR(VLOOKUP($K641,Mapping!F:H,2,0),"")</f>
        <v/>
      </c>
      <c r="M641" s="33" t="str">
        <f>IFERROR(VLOOKUP($K641,Mapping!$F:$H,3,0),"")</f>
        <v/>
      </c>
      <c r="N641" s="33" t="str">
        <f t="shared" si="88"/>
        <v>1</v>
      </c>
    </row>
    <row r="642" spans="1:14" s="86" customFormat="1" ht="34.5" customHeight="1" outlineLevel="1" x14ac:dyDescent="0.55000000000000004">
      <c r="A642" s="167">
        <v>3</v>
      </c>
      <c r="B642" s="160" t="s">
        <v>1000</v>
      </c>
      <c r="C642" s="162">
        <v>1</v>
      </c>
      <c r="D642" s="168" t="s">
        <v>1013</v>
      </c>
      <c r="E642" s="168"/>
      <c r="G642" s="41"/>
      <c r="H642" s="42"/>
      <c r="J642" s="33" t="s">
        <v>7</v>
      </c>
      <c r="K642" s="33" t="str">
        <f t="shared" si="87"/>
        <v>1X1</v>
      </c>
      <c r="L642" s="33" t="str">
        <f>IFERROR(VLOOKUP($K642,Mapping!F:H,2,0),"")</f>
        <v/>
      </c>
      <c r="M642" s="33" t="str">
        <f>IFERROR(VLOOKUP($K642,Mapping!$F:$H,3,0),"")</f>
        <v/>
      </c>
      <c r="N642" s="33" t="str">
        <f t="shared" si="88"/>
        <v>1</v>
      </c>
    </row>
    <row r="643" spans="1:14" s="86" customFormat="1" ht="34.5" customHeight="1" outlineLevel="1" x14ac:dyDescent="0.55000000000000004">
      <c r="A643" s="167">
        <v>4</v>
      </c>
      <c r="B643" s="160" t="s">
        <v>1001</v>
      </c>
      <c r="C643" s="162">
        <v>1</v>
      </c>
      <c r="D643" s="168" t="s">
        <v>1013</v>
      </c>
      <c r="E643" s="168"/>
      <c r="G643" s="41"/>
      <c r="H643" s="42"/>
      <c r="J643" s="33" t="s">
        <v>7</v>
      </c>
      <c r="K643" s="33" t="str">
        <f t="shared" si="87"/>
        <v>1X1</v>
      </c>
      <c r="L643" s="33" t="str">
        <f>IFERROR(VLOOKUP($K643,Mapping!F:H,2,0),"")</f>
        <v/>
      </c>
      <c r="M643" s="33" t="str">
        <f>IFERROR(VLOOKUP($K643,Mapping!$F:$H,3,0),"")</f>
        <v/>
      </c>
      <c r="N643" s="33" t="str">
        <f t="shared" si="88"/>
        <v>1</v>
      </c>
    </row>
    <row r="644" spans="1:14" s="86" customFormat="1" ht="31.5" outlineLevel="1" x14ac:dyDescent="0.55000000000000004">
      <c r="A644" s="167">
        <v>5</v>
      </c>
      <c r="B644" s="32" t="s">
        <v>1002</v>
      </c>
      <c r="C644" s="83">
        <v>1</v>
      </c>
      <c r="D644" s="168" t="s">
        <v>1013</v>
      </c>
      <c r="E644" s="168"/>
      <c r="G644" s="41"/>
      <c r="H644" s="42"/>
      <c r="J644" s="33" t="s">
        <v>7</v>
      </c>
      <c r="K644" s="33" t="str">
        <f t="shared" si="87"/>
        <v>1X1</v>
      </c>
      <c r="L644" s="33" t="str">
        <f>IFERROR(VLOOKUP($K644,Mapping!F:H,2,0),"")</f>
        <v/>
      </c>
      <c r="M644" s="33" t="str">
        <f>IFERROR(VLOOKUP($K644,Mapping!$F:$H,3,0),"")</f>
        <v/>
      </c>
      <c r="N644" s="33" t="str">
        <f t="shared" si="88"/>
        <v>1</v>
      </c>
    </row>
    <row r="645" spans="1:14" s="86" customFormat="1" ht="31.5" outlineLevel="1" x14ac:dyDescent="0.55000000000000004">
      <c r="A645" s="167">
        <v>6</v>
      </c>
      <c r="B645" s="32" t="s">
        <v>1026</v>
      </c>
      <c r="C645" s="162">
        <v>1</v>
      </c>
      <c r="D645" s="30" t="s">
        <v>1020</v>
      </c>
      <c r="E645" s="30" t="s">
        <v>1027</v>
      </c>
      <c r="G645" s="41"/>
      <c r="H645" s="42"/>
      <c r="J645" s="33" t="s">
        <v>7</v>
      </c>
      <c r="K645" s="33" t="str">
        <f t="shared" si="87"/>
        <v>1X1</v>
      </c>
      <c r="L645" s="33" t="str">
        <f>IFERROR(VLOOKUP($K645,Mapping!F:H,2,0),"")</f>
        <v/>
      </c>
      <c r="M645" s="33" t="str">
        <f>IFERROR(VLOOKUP($K645,Mapping!$F:$H,3,0),"")</f>
        <v/>
      </c>
      <c r="N645" s="33" t="str">
        <f t="shared" si="88"/>
        <v>1</v>
      </c>
    </row>
    <row r="646" spans="1:14" s="86" customFormat="1" ht="39.75" customHeight="1" outlineLevel="1" x14ac:dyDescent="0.55000000000000004">
      <c r="A646" s="167">
        <v>7</v>
      </c>
      <c r="B646" s="32" t="s">
        <v>1028</v>
      </c>
      <c r="C646" s="162">
        <v>1</v>
      </c>
      <c r="D646" s="170" t="s">
        <v>1014</v>
      </c>
      <c r="E646" s="170"/>
      <c r="G646" s="41"/>
      <c r="H646" s="42"/>
      <c r="J646" s="33" t="s">
        <v>7</v>
      </c>
      <c r="K646" s="33" t="str">
        <f t="shared" si="87"/>
        <v>1X1</v>
      </c>
      <c r="L646" s="33" t="str">
        <f>IFERROR(VLOOKUP($K646,Mapping!F:H,2,0),"")</f>
        <v/>
      </c>
      <c r="M646" s="33" t="str">
        <f>IFERROR(VLOOKUP($K646,Mapping!$F:$H,3,0),"")</f>
        <v/>
      </c>
      <c r="N646" s="33" t="str">
        <f t="shared" si="88"/>
        <v>1</v>
      </c>
    </row>
    <row r="647" spans="1:14" s="86" customFormat="1" ht="78.75" outlineLevel="1" x14ac:dyDescent="0.55000000000000004">
      <c r="A647" s="167">
        <v>8</v>
      </c>
      <c r="B647" s="32" t="s">
        <v>1029</v>
      </c>
      <c r="C647" s="162">
        <v>1</v>
      </c>
      <c r="D647" s="30" t="s">
        <v>1020</v>
      </c>
      <c r="E647" s="30" t="s">
        <v>1030</v>
      </c>
      <c r="G647" s="41"/>
      <c r="H647" s="42"/>
      <c r="J647" s="33" t="s">
        <v>7</v>
      </c>
      <c r="K647" s="33" t="str">
        <f t="shared" si="87"/>
        <v>1X1</v>
      </c>
      <c r="L647" s="33" t="str">
        <f>IFERROR(VLOOKUP($K647,Mapping!F:H,2,0),"")</f>
        <v/>
      </c>
      <c r="M647" s="33" t="str">
        <f>IFERROR(VLOOKUP($K647,Mapping!$F:$H,3,0),"")</f>
        <v/>
      </c>
      <c r="N647" s="33" t="str">
        <f t="shared" si="88"/>
        <v>1</v>
      </c>
    </row>
    <row r="648" spans="1:14" s="86" customFormat="1" ht="31.5" outlineLevel="1" x14ac:dyDescent="0.55000000000000004">
      <c r="A648" s="167">
        <v>9</v>
      </c>
      <c r="B648" s="32" t="s">
        <v>1003</v>
      </c>
      <c r="C648" s="83">
        <v>1</v>
      </c>
      <c r="D648" s="168" t="s">
        <v>1015</v>
      </c>
      <c r="E648" s="168"/>
      <c r="G648" s="41"/>
      <c r="H648" s="42"/>
      <c r="J648" s="33" t="s">
        <v>7</v>
      </c>
      <c r="K648" s="33" t="str">
        <f t="shared" si="87"/>
        <v>1X1</v>
      </c>
      <c r="L648" s="33" t="str">
        <f>IFERROR(VLOOKUP($K648,Mapping!F:H,2,0),"")</f>
        <v/>
      </c>
      <c r="M648" s="33" t="str">
        <f>IFERROR(VLOOKUP($K648,Mapping!$F:$H,3,0),"")</f>
        <v/>
      </c>
      <c r="N648" s="33" t="str">
        <f t="shared" si="88"/>
        <v>1</v>
      </c>
    </row>
    <row r="649" spans="1:14" s="86" customFormat="1" ht="46.5" customHeight="1" outlineLevel="1" x14ac:dyDescent="0.55000000000000004">
      <c r="A649" s="167">
        <v>10</v>
      </c>
      <c r="B649" s="32" t="s">
        <v>1004</v>
      </c>
      <c r="C649" s="83">
        <v>1</v>
      </c>
      <c r="D649" s="30" t="s">
        <v>1020</v>
      </c>
      <c r="E649" s="30" t="s">
        <v>1031</v>
      </c>
      <c r="G649" s="41"/>
      <c r="H649" s="42"/>
      <c r="J649" s="33" t="s">
        <v>7</v>
      </c>
      <c r="K649" s="33" t="str">
        <f t="shared" si="87"/>
        <v>1X1</v>
      </c>
      <c r="L649" s="33" t="str">
        <f>IFERROR(VLOOKUP($K649,Mapping!F:H,2,0),"")</f>
        <v/>
      </c>
      <c r="M649" s="33" t="str">
        <f>IFERROR(VLOOKUP($K649,Mapping!$F:$H,3,0),"")</f>
        <v/>
      </c>
      <c r="N649" s="33" t="str">
        <f t="shared" si="88"/>
        <v>1</v>
      </c>
    </row>
    <row r="650" spans="1:14" s="86" customFormat="1" ht="46.5" customHeight="1" outlineLevel="1" x14ac:dyDescent="0.55000000000000004">
      <c r="A650" s="167">
        <v>11</v>
      </c>
      <c r="B650" s="32" t="s">
        <v>1034</v>
      </c>
      <c r="C650" s="83">
        <v>1</v>
      </c>
      <c r="D650" s="30" t="s">
        <v>1020</v>
      </c>
      <c r="E650" s="30" t="s">
        <v>1031</v>
      </c>
      <c r="G650" s="41"/>
      <c r="H650" s="42"/>
      <c r="J650" s="33" t="s">
        <v>7</v>
      </c>
      <c r="K650" s="33" t="str">
        <f t="shared" si="87"/>
        <v>1X1</v>
      </c>
      <c r="L650" s="33" t="str">
        <f>IFERROR(VLOOKUP($K650,Mapping!F:H,2,0),"")</f>
        <v/>
      </c>
      <c r="M650" s="33" t="str">
        <f>IFERROR(VLOOKUP($K650,Mapping!$F:$H,3,0),"")</f>
        <v/>
      </c>
      <c r="N650" s="33" t="str">
        <f t="shared" si="88"/>
        <v>1</v>
      </c>
    </row>
    <row r="651" spans="1:14" s="86" customFormat="1" ht="39.75" customHeight="1" outlineLevel="1" x14ac:dyDescent="0.55000000000000004">
      <c r="A651" s="167">
        <v>12</v>
      </c>
      <c r="B651" s="32" t="s">
        <v>1032</v>
      </c>
      <c r="C651" s="83">
        <v>1</v>
      </c>
      <c r="D651" s="30" t="s">
        <v>1020</v>
      </c>
      <c r="E651" s="30" t="s">
        <v>1031</v>
      </c>
      <c r="G651" s="41"/>
      <c r="H651" s="42"/>
      <c r="J651" s="33" t="s">
        <v>7</v>
      </c>
      <c r="K651" s="33" t="str">
        <f t="shared" si="87"/>
        <v>1X1</v>
      </c>
      <c r="L651" s="33" t="str">
        <f>IFERROR(VLOOKUP($K651,Mapping!F:H,2,0),"")</f>
        <v/>
      </c>
      <c r="M651" s="33" t="str">
        <f>IFERROR(VLOOKUP($K651,Mapping!$F:$H,3,0),"")</f>
        <v/>
      </c>
      <c r="N651" s="33" t="str">
        <f t="shared" si="88"/>
        <v>1</v>
      </c>
    </row>
    <row r="652" spans="1:14" s="86" customFormat="1" ht="39.75" customHeight="1" outlineLevel="1" x14ac:dyDescent="0.55000000000000004">
      <c r="A652" s="167">
        <v>13</v>
      </c>
      <c r="B652" s="32" t="s">
        <v>1033</v>
      </c>
      <c r="C652" s="83">
        <v>1</v>
      </c>
      <c r="D652" s="30" t="s">
        <v>1020</v>
      </c>
      <c r="E652" s="30" t="s">
        <v>1031</v>
      </c>
      <c r="G652" s="41"/>
      <c r="H652" s="42"/>
      <c r="J652" s="33" t="s">
        <v>7</v>
      </c>
      <c r="K652" s="33" t="str">
        <f t="shared" si="87"/>
        <v>1X1</v>
      </c>
      <c r="L652" s="33" t="str">
        <f>IFERROR(VLOOKUP($K652,Mapping!F:H,2,0),"")</f>
        <v/>
      </c>
      <c r="M652" s="33" t="str">
        <f>IFERROR(VLOOKUP($K652,Mapping!$F:$H,3,0),"")</f>
        <v/>
      </c>
      <c r="N652" s="33" t="str">
        <f t="shared" si="88"/>
        <v>1</v>
      </c>
    </row>
    <row r="653" spans="1:14" s="86" customFormat="1" ht="64.5" customHeight="1" outlineLevel="1" x14ac:dyDescent="0.55000000000000004">
      <c r="A653" s="167">
        <v>14</v>
      </c>
      <c r="B653" s="32" t="s">
        <v>1035</v>
      </c>
      <c r="C653" s="83">
        <v>1</v>
      </c>
      <c r="D653" s="30" t="s">
        <v>1020</v>
      </c>
      <c r="E653" s="30" t="s">
        <v>1031</v>
      </c>
      <c r="G653" s="41"/>
      <c r="H653" s="42"/>
      <c r="J653" s="33" t="s">
        <v>7</v>
      </c>
      <c r="K653" s="33" t="str">
        <f t="shared" si="87"/>
        <v>1X1</v>
      </c>
      <c r="L653" s="33" t="str">
        <f>IFERROR(VLOOKUP($K653,Mapping!F:H,2,0),"")</f>
        <v/>
      </c>
      <c r="M653" s="33" t="str">
        <f>IFERROR(VLOOKUP($K653,Mapping!$F:$H,3,0),"")</f>
        <v/>
      </c>
      <c r="N653" s="33" t="str">
        <f t="shared" si="88"/>
        <v>1</v>
      </c>
    </row>
    <row r="654" spans="1:14" s="86" customFormat="1" ht="63" outlineLevel="1" x14ac:dyDescent="0.55000000000000004">
      <c r="A654" s="167">
        <v>15</v>
      </c>
      <c r="B654" s="32" t="s">
        <v>1005</v>
      </c>
      <c r="C654" s="83">
        <v>1</v>
      </c>
      <c r="D654" s="30" t="s">
        <v>1020</v>
      </c>
      <c r="E654" s="30" t="s">
        <v>1031</v>
      </c>
      <c r="G654" s="41"/>
      <c r="H654" s="42"/>
      <c r="J654" s="33" t="s">
        <v>7</v>
      </c>
      <c r="K654" s="33" t="str">
        <f t="shared" si="87"/>
        <v>1X1</v>
      </c>
      <c r="L654" s="33" t="str">
        <f>IFERROR(VLOOKUP($K654,Mapping!F:H,2,0),"")</f>
        <v/>
      </c>
      <c r="M654" s="33" t="str">
        <f>IFERROR(VLOOKUP($K654,Mapping!$F:$H,3,0),"")</f>
        <v/>
      </c>
      <c r="N654" s="33" t="str">
        <f t="shared" si="88"/>
        <v>1</v>
      </c>
    </row>
    <row r="655" spans="1:14" s="86" customFormat="1" ht="31.5" outlineLevel="1" x14ac:dyDescent="0.55000000000000004">
      <c r="A655" s="167">
        <v>16</v>
      </c>
      <c r="B655" s="32" t="s">
        <v>1006</v>
      </c>
      <c r="C655" s="83">
        <v>1</v>
      </c>
      <c r="D655" s="168" t="s">
        <v>1016</v>
      </c>
      <c r="E655" s="168"/>
      <c r="G655" s="41"/>
      <c r="H655" s="42"/>
      <c r="J655" s="33" t="s">
        <v>7</v>
      </c>
      <c r="K655" s="33" t="str">
        <f t="shared" si="87"/>
        <v>1X1</v>
      </c>
      <c r="L655" s="33" t="str">
        <f>IFERROR(VLOOKUP($K655,Mapping!F:H,2,0),"")</f>
        <v/>
      </c>
      <c r="M655" s="33" t="str">
        <f>IFERROR(VLOOKUP($K655,Mapping!$F:$H,3,0),"")</f>
        <v/>
      </c>
      <c r="N655" s="33" t="str">
        <f t="shared" si="88"/>
        <v>1</v>
      </c>
    </row>
    <row r="656" spans="1:14" s="86" customFormat="1" ht="56.25" customHeight="1" outlineLevel="1" x14ac:dyDescent="0.55000000000000004">
      <c r="A656" s="167">
        <v>17</v>
      </c>
      <c r="B656" s="32" t="s">
        <v>1007</v>
      </c>
      <c r="C656" s="83">
        <v>1</v>
      </c>
      <c r="D656" s="168" t="s">
        <v>1017</v>
      </c>
      <c r="E656" s="168"/>
      <c r="G656" s="41"/>
      <c r="H656" s="42"/>
      <c r="J656" s="33" t="s">
        <v>7</v>
      </c>
      <c r="K656" s="33" t="str">
        <f t="shared" si="87"/>
        <v>1X1</v>
      </c>
      <c r="L656" s="33" t="str">
        <f>IFERROR(VLOOKUP($K656,Mapping!F:H,2,0),"")</f>
        <v/>
      </c>
      <c r="M656" s="33" t="str">
        <f>IFERROR(VLOOKUP($K656,Mapping!$F:$H,3,0),"")</f>
        <v/>
      </c>
      <c r="N656" s="33" t="str">
        <f t="shared" si="88"/>
        <v>1</v>
      </c>
    </row>
    <row r="657" spans="1:14" s="86" customFormat="1" ht="47.25" outlineLevel="1" x14ac:dyDescent="0.55000000000000004">
      <c r="A657" s="167">
        <v>18</v>
      </c>
      <c r="B657" s="32" t="s">
        <v>1008</v>
      </c>
      <c r="C657" s="83">
        <v>1</v>
      </c>
      <c r="D657" s="168" t="s">
        <v>1017</v>
      </c>
      <c r="E657" s="168"/>
      <c r="G657" s="41"/>
      <c r="H657" s="42"/>
      <c r="J657" s="33" t="s">
        <v>7</v>
      </c>
      <c r="K657" s="33" t="str">
        <f t="shared" si="87"/>
        <v>1X1</v>
      </c>
      <c r="L657" s="33" t="str">
        <f>IFERROR(VLOOKUP($K657,Mapping!F:H,2,0),"")</f>
        <v/>
      </c>
      <c r="M657" s="33" t="str">
        <f>IFERROR(VLOOKUP($K657,Mapping!$F:$H,3,0),"")</f>
        <v/>
      </c>
      <c r="N657" s="33" t="str">
        <f t="shared" si="88"/>
        <v>1</v>
      </c>
    </row>
    <row r="658" spans="1:14" s="86" customFormat="1" ht="31.5" outlineLevel="1" x14ac:dyDescent="0.55000000000000004">
      <c r="A658" s="167">
        <v>19</v>
      </c>
      <c r="B658" s="32" t="s">
        <v>1009</v>
      </c>
      <c r="C658" s="83">
        <v>1</v>
      </c>
      <c r="D658" s="30" t="s">
        <v>1018</v>
      </c>
      <c r="E658" s="30"/>
      <c r="G658" s="41"/>
      <c r="H658" s="42"/>
      <c r="J658" s="33" t="s">
        <v>7</v>
      </c>
      <c r="K658" s="33" t="str">
        <f t="shared" si="87"/>
        <v>1X1</v>
      </c>
      <c r="L658" s="33" t="str">
        <f>IFERROR(VLOOKUP($K658,Mapping!F:H,2,0),"")</f>
        <v/>
      </c>
      <c r="M658" s="33" t="str">
        <f>IFERROR(VLOOKUP($K658,Mapping!$F:$H,3,0),"")</f>
        <v/>
      </c>
      <c r="N658" s="33" t="str">
        <f t="shared" si="88"/>
        <v>1</v>
      </c>
    </row>
    <row r="659" spans="1:14" s="86" customFormat="1" ht="31.5" outlineLevel="1" x14ac:dyDescent="0.55000000000000004">
      <c r="A659" s="167">
        <v>20</v>
      </c>
      <c r="B659" s="32" t="s">
        <v>1010</v>
      </c>
      <c r="C659" s="83">
        <v>1</v>
      </c>
      <c r="D659" s="30" t="s">
        <v>1019</v>
      </c>
      <c r="E659" s="30"/>
      <c r="G659" s="41"/>
      <c r="H659" s="42"/>
      <c r="J659" s="33" t="s">
        <v>7</v>
      </c>
      <c r="K659" s="33" t="str">
        <f t="shared" si="87"/>
        <v>1X1</v>
      </c>
      <c r="L659" s="33" t="str">
        <f>IFERROR(VLOOKUP($K659,Mapping!F:H,2,0),"")</f>
        <v/>
      </c>
      <c r="M659" s="33" t="str">
        <f>IFERROR(VLOOKUP($K659,Mapping!$F:$H,3,0),"")</f>
        <v/>
      </c>
      <c r="N659" s="33" t="str">
        <f t="shared" si="88"/>
        <v>1</v>
      </c>
    </row>
    <row r="660" spans="1:14" s="86" customFormat="1" ht="47.25" outlineLevel="1" x14ac:dyDescent="0.55000000000000004">
      <c r="A660" s="167">
        <v>21</v>
      </c>
      <c r="B660" s="32" t="s">
        <v>1036</v>
      </c>
      <c r="C660" s="162">
        <v>1</v>
      </c>
      <c r="D660" s="168" t="s">
        <v>1019</v>
      </c>
      <c r="E660" s="168"/>
      <c r="G660" s="41"/>
      <c r="H660" s="42"/>
      <c r="J660" s="33" t="s">
        <v>7</v>
      </c>
      <c r="K660" s="33" t="str">
        <f t="shared" si="87"/>
        <v>1X1</v>
      </c>
      <c r="L660" s="33" t="str">
        <f>IFERROR(VLOOKUP($K660,Mapping!F:H,2,0),"")</f>
        <v/>
      </c>
      <c r="M660" s="33" t="str">
        <f>IFERROR(VLOOKUP($K660,Mapping!$F:$H,3,0),"")</f>
        <v/>
      </c>
      <c r="N660" s="33" t="str">
        <f t="shared" si="88"/>
        <v>1</v>
      </c>
    </row>
    <row r="661" spans="1:14" s="86" customFormat="1" outlineLevel="1" x14ac:dyDescent="0.55000000000000004">
      <c r="A661" s="167">
        <v>22</v>
      </c>
      <c r="B661" s="32" t="s">
        <v>1011</v>
      </c>
      <c r="C661" s="83">
        <v>1</v>
      </c>
      <c r="D661" s="30" t="s">
        <v>1020</v>
      </c>
      <c r="E661" s="30" t="s">
        <v>1037</v>
      </c>
      <c r="G661" s="41"/>
      <c r="H661" s="42"/>
      <c r="J661" s="33" t="s">
        <v>7</v>
      </c>
      <c r="K661" s="33" t="str">
        <f t="shared" si="87"/>
        <v>1X1</v>
      </c>
      <c r="L661" s="33" t="str">
        <f>IFERROR(VLOOKUP($K661,Mapping!F:H,2,0),"")</f>
        <v/>
      </c>
      <c r="M661" s="33" t="str">
        <f>IFERROR(VLOOKUP($K661,Mapping!$F:$H,3,0),"")</f>
        <v/>
      </c>
      <c r="N661" s="33" t="str">
        <f t="shared" si="88"/>
        <v>1</v>
      </c>
    </row>
    <row r="662" spans="1:14" s="86" customFormat="1" ht="31.5" outlineLevel="1" x14ac:dyDescent="0.55000000000000004">
      <c r="A662" s="167">
        <v>23</v>
      </c>
      <c r="B662" s="32" t="s">
        <v>1012</v>
      </c>
      <c r="C662" s="83">
        <v>1</v>
      </c>
      <c r="D662" s="30" t="s">
        <v>1020</v>
      </c>
      <c r="E662" s="30" t="s">
        <v>1037</v>
      </c>
      <c r="G662" s="41"/>
      <c r="H662" s="42"/>
      <c r="J662" s="33" t="s">
        <v>7</v>
      </c>
      <c r="K662" s="33" t="str">
        <f t="shared" si="87"/>
        <v>1X1</v>
      </c>
      <c r="L662" s="33" t="str">
        <f>IFERROR(VLOOKUP($K662,Mapping!F:H,2,0),"")</f>
        <v/>
      </c>
      <c r="M662" s="33" t="str">
        <f>IFERROR(VLOOKUP($K662,Mapping!$F:$H,3,0),"")</f>
        <v/>
      </c>
      <c r="N662" s="33" t="str">
        <f t="shared" si="88"/>
        <v>1</v>
      </c>
    </row>
    <row r="663" spans="1:14" s="86" customFormat="1" ht="31.5" outlineLevel="1" x14ac:dyDescent="0.55000000000000004">
      <c r="A663" s="167">
        <v>24</v>
      </c>
      <c r="B663" s="32" t="s">
        <v>1038</v>
      </c>
      <c r="C663" s="83">
        <v>1</v>
      </c>
      <c r="D663" s="30" t="s">
        <v>1020</v>
      </c>
      <c r="E663" s="30" t="s">
        <v>1037</v>
      </c>
      <c r="G663" s="41"/>
      <c r="H663" s="42"/>
      <c r="J663" s="33" t="s">
        <v>7</v>
      </c>
      <c r="K663" s="33" t="str">
        <f t="shared" si="87"/>
        <v>1X1</v>
      </c>
      <c r="L663" s="33" t="str">
        <f>IFERROR(VLOOKUP($K663,Mapping!F:H,2,0),"")</f>
        <v/>
      </c>
      <c r="M663" s="33" t="str">
        <f>IFERROR(VLOOKUP($K663,Mapping!$F:$H,3,0),"")</f>
        <v/>
      </c>
      <c r="N663" s="33" t="str">
        <f t="shared" si="88"/>
        <v>1</v>
      </c>
    </row>
    <row r="664" spans="1:14" s="86" customFormat="1" ht="21.75" customHeight="1" outlineLevel="1" x14ac:dyDescent="0.55000000000000004">
      <c r="A664" s="167">
        <v>25</v>
      </c>
      <c r="B664" s="32" t="s">
        <v>1039</v>
      </c>
      <c r="C664" s="83">
        <v>1</v>
      </c>
      <c r="D664" s="30" t="s">
        <v>1024</v>
      </c>
      <c r="E664" s="30" t="s">
        <v>1037</v>
      </c>
      <c r="G664" s="41"/>
      <c r="H664" s="42"/>
      <c r="J664" s="33" t="s">
        <v>7</v>
      </c>
      <c r="K664" s="33" t="str">
        <f t="shared" si="87"/>
        <v>1X1</v>
      </c>
      <c r="L664" s="33" t="str">
        <f>IFERROR(VLOOKUP($K664,Mapping!F:H,2,0),"")</f>
        <v/>
      </c>
      <c r="M664" s="33" t="str">
        <f>IFERROR(VLOOKUP($K664,Mapping!$F:$H,3,0),"")</f>
        <v/>
      </c>
      <c r="N664" s="33" t="str">
        <f t="shared" si="88"/>
        <v>1</v>
      </c>
    </row>
    <row r="665" spans="1:14" s="86" customFormat="1" ht="22.5" customHeight="1" outlineLevel="1" x14ac:dyDescent="0.55000000000000004">
      <c r="A665" s="167">
        <v>26</v>
      </c>
      <c r="B665" s="32" t="s">
        <v>1040</v>
      </c>
      <c r="C665" s="83">
        <v>1</v>
      </c>
      <c r="D665" s="30" t="s">
        <v>1024</v>
      </c>
      <c r="E665" s="30" t="s">
        <v>1037</v>
      </c>
      <c r="G665" s="41"/>
      <c r="H665" s="42"/>
      <c r="J665" s="33" t="s">
        <v>7</v>
      </c>
      <c r="K665" s="33" t="str">
        <f t="shared" si="87"/>
        <v>1X1</v>
      </c>
      <c r="L665" s="33" t="str">
        <f>IFERROR(VLOOKUP($K665,Mapping!F:H,2,0),"")</f>
        <v/>
      </c>
      <c r="M665" s="33" t="str">
        <f>IFERROR(VLOOKUP($K665,Mapping!$F:$H,3,0),"")</f>
        <v/>
      </c>
      <c r="N665" s="33" t="str">
        <f t="shared" si="88"/>
        <v>1</v>
      </c>
    </row>
    <row r="666" spans="1:14" s="86" customFormat="1" ht="31.5" outlineLevel="1" x14ac:dyDescent="0.55000000000000004">
      <c r="A666" s="167">
        <v>27</v>
      </c>
      <c r="B666" s="32" t="s">
        <v>1041</v>
      </c>
      <c r="C666" s="83">
        <v>1</v>
      </c>
      <c r="D666" s="30" t="s">
        <v>1020</v>
      </c>
      <c r="E666" s="30" t="s">
        <v>1037</v>
      </c>
      <c r="G666" s="41"/>
      <c r="H666" s="42"/>
      <c r="J666" s="33" t="s">
        <v>7</v>
      </c>
      <c r="K666" s="33" t="str">
        <f t="shared" si="87"/>
        <v>1X1</v>
      </c>
      <c r="L666" s="33" t="str">
        <f>IFERROR(VLOOKUP($K666,Mapping!F:H,2,0),"")</f>
        <v/>
      </c>
      <c r="M666" s="33" t="str">
        <f>IFERROR(VLOOKUP($K666,Mapping!$F:$H,3,0),"")</f>
        <v/>
      </c>
      <c r="N666" s="33" t="str">
        <f t="shared" si="88"/>
        <v>1</v>
      </c>
    </row>
    <row r="667" spans="1:14" s="86" customFormat="1" ht="31.5" outlineLevel="1" x14ac:dyDescent="0.55000000000000004">
      <c r="A667" s="167">
        <v>28</v>
      </c>
      <c r="B667" s="32" t="s">
        <v>1042</v>
      </c>
      <c r="C667" s="83">
        <v>1</v>
      </c>
      <c r="D667" s="30" t="s">
        <v>1020</v>
      </c>
      <c r="E667" s="30" t="s">
        <v>1037</v>
      </c>
      <c r="G667" s="41"/>
      <c r="H667" s="42"/>
      <c r="J667" s="33" t="s">
        <v>7</v>
      </c>
      <c r="K667" s="33" t="str">
        <f t="shared" si="87"/>
        <v>1X1</v>
      </c>
      <c r="L667" s="33" t="str">
        <f>IFERROR(VLOOKUP($K667,Mapping!F:H,2,0),"")</f>
        <v/>
      </c>
      <c r="M667" s="33" t="str">
        <f>IFERROR(VLOOKUP($K667,Mapping!$F:$H,3,0),"")</f>
        <v/>
      </c>
      <c r="N667" s="33" t="str">
        <f t="shared" si="88"/>
        <v>1</v>
      </c>
    </row>
    <row r="668" spans="1:14" s="86" customFormat="1" ht="31.5" outlineLevel="1" x14ac:dyDescent="0.55000000000000004">
      <c r="A668" s="167">
        <v>29</v>
      </c>
      <c r="B668" s="32" t="s">
        <v>1043</v>
      </c>
      <c r="C668" s="83">
        <v>1</v>
      </c>
      <c r="D668" s="30" t="s">
        <v>1048</v>
      </c>
      <c r="E668" s="30" t="s">
        <v>1051</v>
      </c>
      <c r="G668" s="41"/>
      <c r="H668" s="42"/>
      <c r="J668" s="33" t="s">
        <v>7</v>
      </c>
      <c r="K668" s="33" t="str">
        <f t="shared" si="87"/>
        <v>1X1</v>
      </c>
      <c r="L668" s="33" t="str">
        <f>IFERROR(VLOOKUP($K668,Mapping!F:H,2,0),"")</f>
        <v/>
      </c>
      <c r="M668" s="33" t="str">
        <f>IFERROR(VLOOKUP($K668,Mapping!$F:$H,3,0),"")</f>
        <v/>
      </c>
      <c r="N668" s="33" t="str">
        <f t="shared" si="88"/>
        <v>1</v>
      </c>
    </row>
    <row r="669" spans="1:14" s="86" customFormat="1" ht="20.25" customHeight="1" outlineLevel="1" x14ac:dyDescent="0.55000000000000004">
      <c r="A669" s="167">
        <v>30</v>
      </c>
      <c r="B669" s="32" t="s">
        <v>1044</v>
      </c>
      <c r="C669" s="83">
        <v>1</v>
      </c>
      <c r="D669" s="30" t="s">
        <v>1048</v>
      </c>
      <c r="E669" s="30" t="s">
        <v>1051</v>
      </c>
      <c r="G669" s="41"/>
      <c r="H669" s="42"/>
      <c r="J669" s="33" t="s">
        <v>7</v>
      </c>
      <c r="K669" s="33" t="str">
        <f t="shared" si="87"/>
        <v>1X1</v>
      </c>
      <c r="L669" s="33" t="str">
        <f>IFERROR(VLOOKUP($K669,Mapping!F:H,2,0),"")</f>
        <v/>
      </c>
      <c r="M669" s="33" t="str">
        <f>IFERROR(VLOOKUP($K669,Mapping!$F:$H,3,0),"")</f>
        <v/>
      </c>
      <c r="N669" s="33" t="str">
        <f t="shared" si="88"/>
        <v>1</v>
      </c>
    </row>
    <row r="670" spans="1:14" s="86" customFormat="1" ht="26.35" customHeight="1" outlineLevel="1" x14ac:dyDescent="0.55000000000000004">
      <c r="A670" s="167">
        <v>31</v>
      </c>
      <c r="B670" s="32" t="s">
        <v>1046</v>
      </c>
      <c r="C670" s="83">
        <v>1</v>
      </c>
      <c r="D670" s="30" t="s">
        <v>1048</v>
      </c>
      <c r="E670" s="30" t="s">
        <v>1051</v>
      </c>
      <c r="G670" s="41"/>
      <c r="H670" s="42"/>
      <c r="J670" s="33" t="s">
        <v>7</v>
      </c>
      <c r="K670" s="33" t="str">
        <f t="shared" si="87"/>
        <v>1X1</v>
      </c>
      <c r="L670" s="33" t="str">
        <f>IFERROR(VLOOKUP($K670,Mapping!F:H,2,0),"")</f>
        <v/>
      </c>
      <c r="M670" s="33" t="str">
        <f>IFERROR(VLOOKUP($K670,Mapping!$F:$H,3,0),"")</f>
        <v/>
      </c>
      <c r="N670" s="33" t="str">
        <f t="shared" si="88"/>
        <v>1</v>
      </c>
    </row>
    <row r="671" spans="1:14" s="86" customFormat="1" ht="24" customHeight="1" outlineLevel="1" x14ac:dyDescent="0.55000000000000004">
      <c r="A671" s="167">
        <v>32</v>
      </c>
      <c r="B671" s="32" t="s">
        <v>1045</v>
      </c>
      <c r="C671" s="83">
        <v>1</v>
      </c>
      <c r="D671" s="30" t="s">
        <v>1048</v>
      </c>
      <c r="E671" s="30" t="s">
        <v>1051</v>
      </c>
      <c r="G671" s="41"/>
      <c r="H671" s="42"/>
      <c r="J671" s="33" t="s">
        <v>7</v>
      </c>
      <c r="K671" s="33" t="str">
        <f t="shared" si="87"/>
        <v>1X1</v>
      </c>
      <c r="L671" s="33" t="str">
        <f>IFERROR(VLOOKUP($K671,Mapping!F:H,2,0),"")</f>
        <v/>
      </c>
      <c r="M671" s="33" t="str">
        <f>IFERROR(VLOOKUP($K671,Mapping!$F:$H,3,0),"")</f>
        <v/>
      </c>
      <c r="N671" s="33" t="str">
        <f t="shared" si="88"/>
        <v>1</v>
      </c>
    </row>
    <row r="672" spans="1:14" s="86" customFormat="1" ht="40.5" customHeight="1" outlineLevel="1" x14ac:dyDescent="0.55000000000000004">
      <c r="A672" s="167">
        <v>33</v>
      </c>
      <c r="B672" s="32" t="s">
        <v>1047</v>
      </c>
      <c r="C672" s="83">
        <v>1</v>
      </c>
      <c r="D672" s="30" t="s">
        <v>1048</v>
      </c>
      <c r="E672" s="30" t="s">
        <v>1051</v>
      </c>
      <c r="G672" s="41"/>
      <c r="H672" s="42"/>
      <c r="J672" s="33" t="s">
        <v>7</v>
      </c>
      <c r="K672" s="33" t="str">
        <f t="shared" si="87"/>
        <v>1X1</v>
      </c>
      <c r="L672" s="33" t="str">
        <f>IFERROR(VLOOKUP($K672,Mapping!F:H,2,0),"")</f>
        <v/>
      </c>
      <c r="M672" s="33" t="str">
        <f>IFERROR(VLOOKUP($K672,Mapping!$F:$H,3,0),"")</f>
        <v/>
      </c>
      <c r="N672" s="33" t="str">
        <f t="shared" si="88"/>
        <v>1</v>
      </c>
    </row>
    <row r="673" spans="1:14" s="22" customFormat="1" ht="33" customHeight="1" x14ac:dyDescent="0.75">
      <c r="A673" s="21" t="s">
        <v>1049</v>
      </c>
      <c r="B673" s="72" t="s">
        <v>1050</v>
      </c>
      <c r="C673" s="47" t="s">
        <v>70</v>
      </c>
      <c r="D673" s="45"/>
      <c r="E673" s="46"/>
      <c r="G673" s="48">
        <f>SUBTOTAL(3,G676:G709)/(SUBTOTAL(3,C676:C709)-2)</f>
        <v>0</v>
      </c>
      <c r="H673" s="20"/>
      <c r="J673" s="53"/>
      <c r="K673" s="53"/>
      <c r="L673" s="53">
        <f>SUBTOTAL(9,L676:L709)</f>
        <v>0</v>
      </c>
      <c r="M673" s="53">
        <f>SUBTOTAL(9,M676:M709)</f>
        <v>0</v>
      </c>
      <c r="N673" s="53"/>
    </row>
    <row r="674" spans="1:14" outlineLevel="1" x14ac:dyDescent="0.55000000000000004">
      <c r="A674" s="16"/>
      <c r="B674" s="17" t="s">
        <v>101</v>
      </c>
      <c r="C674" s="16"/>
      <c r="D674" s="26"/>
      <c r="E674" s="18"/>
      <c r="G674" s="16"/>
      <c r="H674" s="17"/>
      <c r="J674" s="16"/>
      <c r="K674" s="16"/>
      <c r="L674" s="16"/>
      <c r="M674" s="16"/>
      <c r="N674" s="16"/>
    </row>
    <row r="675" spans="1:14" outlineLevel="1" x14ac:dyDescent="0.55000000000000004">
      <c r="A675" s="16"/>
      <c r="B675" s="17" t="s">
        <v>0</v>
      </c>
      <c r="C675" s="16"/>
      <c r="D675" s="26"/>
      <c r="E675" s="18"/>
      <c r="G675" s="16"/>
      <c r="H675" s="17"/>
      <c r="J675" s="16"/>
      <c r="K675" s="16"/>
      <c r="L675" s="16"/>
      <c r="M675" s="16"/>
      <c r="N675" s="16"/>
    </row>
    <row r="676" spans="1:14" s="85" customFormat="1" ht="17.25" x14ac:dyDescent="0.6">
      <c r="A676" s="23" t="s">
        <v>51</v>
      </c>
      <c r="B676" s="73" t="s">
        <v>224</v>
      </c>
      <c r="C676" s="79" t="s">
        <v>70</v>
      </c>
      <c r="D676" s="74"/>
      <c r="E676" s="80"/>
      <c r="G676" s="81">
        <f>SUBTOTAL(3,G677:G695)/SUBTOTAL(3,C677:C695)</f>
        <v>0</v>
      </c>
      <c r="H676" s="73"/>
      <c r="J676" s="75"/>
      <c r="K676" s="75"/>
      <c r="L676" s="75">
        <f>SUBTOTAL(9,L677:L695)</f>
        <v>0</v>
      </c>
      <c r="M676" s="75">
        <f>SUBTOTAL(9,M677:M695)</f>
        <v>0</v>
      </c>
      <c r="N676" s="75"/>
    </row>
    <row r="677" spans="1:14" s="86" customFormat="1" ht="63" customHeight="1" outlineLevel="1" x14ac:dyDescent="0.55000000000000004">
      <c r="A677" s="167">
        <v>1</v>
      </c>
      <c r="B677" s="28" t="s">
        <v>1052</v>
      </c>
      <c r="C677" s="158">
        <v>1</v>
      </c>
      <c r="D677" s="178" t="s">
        <v>1082</v>
      </c>
      <c r="E677" s="178"/>
      <c r="G677" s="39"/>
      <c r="H677" s="40"/>
      <c r="J677" s="29" t="s">
        <v>7</v>
      </c>
      <c r="K677" s="29" t="str">
        <f t="shared" ref="K677:K695" si="89">C677&amp;J677&amp;G677</f>
        <v>1X1</v>
      </c>
      <c r="L677" s="29" t="str">
        <f>IFERROR(VLOOKUP($K677,Mapping!F:H,2,0),"")</f>
        <v/>
      </c>
      <c r="M677" s="29" t="str">
        <f>IFERROR(VLOOKUP($K677,Mapping!$F:$H,3,0),"")</f>
        <v/>
      </c>
      <c r="N677" s="29" t="str">
        <f t="shared" ref="N677:N695" si="90">C677&amp;G677</f>
        <v>1</v>
      </c>
    </row>
    <row r="678" spans="1:14" s="86" customFormat="1" ht="46.5" customHeight="1" outlineLevel="1" x14ac:dyDescent="0.55000000000000004">
      <c r="A678" s="167">
        <v>2</v>
      </c>
      <c r="B678" s="160" t="s">
        <v>1053</v>
      </c>
      <c r="C678" s="162">
        <v>1</v>
      </c>
      <c r="D678" s="169" t="s">
        <v>1069</v>
      </c>
      <c r="E678" s="169"/>
      <c r="G678" s="41"/>
      <c r="H678" s="42"/>
      <c r="J678" s="33" t="s">
        <v>7</v>
      </c>
      <c r="K678" s="33" t="str">
        <f t="shared" si="89"/>
        <v>1X1</v>
      </c>
      <c r="L678" s="33" t="str">
        <f>IFERROR(VLOOKUP($K678,Mapping!F:H,2,0),"")</f>
        <v/>
      </c>
      <c r="M678" s="33" t="str">
        <f>IFERROR(VLOOKUP($K678,Mapping!$F:$H,3,0),"")</f>
        <v/>
      </c>
      <c r="N678" s="33" t="str">
        <f t="shared" si="90"/>
        <v>1</v>
      </c>
    </row>
    <row r="679" spans="1:14" s="86" customFormat="1" ht="34.5" customHeight="1" outlineLevel="1" x14ac:dyDescent="0.55000000000000004">
      <c r="A679" s="167">
        <v>3</v>
      </c>
      <c r="B679" s="160" t="s">
        <v>1054</v>
      </c>
      <c r="C679" s="162">
        <v>1</v>
      </c>
      <c r="D679" s="169" t="s">
        <v>1070</v>
      </c>
      <c r="E679" s="169"/>
      <c r="G679" s="41"/>
      <c r="H679" s="42"/>
      <c r="J679" s="33" t="s">
        <v>7</v>
      </c>
      <c r="K679" s="33" t="str">
        <f t="shared" ref="K679" si="91">C679&amp;J679&amp;G679</f>
        <v>1X1</v>
      </c>
      <c r="L679" s="33" t="str">
        <f>IFERROR(VLOOKUP($K679,Mapping!F:H,2,0),"")</f>
        <v/>
      </c>
      <c r="M679" s="33" t="str">
        <f>IFERROR(VLOOKUP($K679,Mapping!$F:$H,3,0),"")</f>
        <v/>
      </c>
      <c r="N679" s="33" t="str">
        <f t="shared" ref="N679" si="92">C679&amp;G679</f>
        <v>1</v>
      </c>
    </row>
    <row r="680" spans="1:14" s="86" customFormat="1" ht="34.5" customHeight="1" outlineLevel="1" x14ac:dyDescent="0.55000000000000004">
      <c r="A680" s="167">
        <v>4</v>
      </c>
      <c r="B680" s="160" t="s">
        <v>1055</v>
      </c>
      <c r="C680" s="162">
        <v>1</v>
      </c>
      <c r="D680" s="169" t="s">
        <v>1070</v>
      </c>
      <c r="E680" s="169"/>
      <c r="G680" s="41"/>
      <c r="H680" s="42"/>
      <c r="J680" s="33" t="s">
        <v>7</v>
      </c>
      <c r="K680" s="33" t="str">
        <f t="shared" si="89"/>
        <v>1X1</v>
      </c>
      <c r="L680" s="33" t="str">
        <f>IFERROR(VLOOKUP($K680,Mapping!F:H,2,0),"")</f>
        <v/>
      </c>
      <c r="M680" s="33" t="str">
        <f>IFERROR(VLOOKUP($K680,Mapping!$F:$H,3,0),"")</f>
        <v/>
      </c>
      <c r="N680" s="33" t="str">
        <f t="shared" si="90"/>
        <v>1</v>
      </c>
    </row>
    <row r="681" spans="1:14" s="86" customFormat="1" ht="78.75" outlineLevel="1" x14ac:dyDescent="0.55000000000000004">
      <c r="A681" s="167">
        <v>5</v>
      </c>
      <c r="B681" s="32" t="s">
        <v>1056</v>
      </c>
      <c r="C681" s="162">
        <v>1</v>
      </c>
      <c r="D681" s="169" t="s">
        <v>1071</v>
      </c>
      <c r="E681" s="169"/>
      <c r="G681" s="41"/>
      <c r="H681" s="42"/>
      <c r="J681" s="33" t="s">
        <v>7</v>
      </c>
      <c r="K681" s="33" t="str">
        <f t="shared" si="89"/>
        <v>1X1</v>
      </c>
      <c r="L681" s="33" t="str">
        <f>IFERROR(VLOOKUP($K681,Mapping!F:H,2,0),"")</f>
        <v/>
      </c>
      <c r="M681" s="33" t="str">
        <f>IFERROR(VLOOKUP($K681,Mapping!$F:$H,3,0),"")</f>
        <v/>
      </c>
      <c r="N681" s="33" t="str">
        <f t="shared" si="90"/>
        <v>1</v>
      </c>
    </row>
    <row r="682" spans="1:14" s="86" customFormat="1" ht="63" outlineLevel="1" x14ac:dyDescent="0.55000000000000004">
      <c r="A682" s="167">
        <v>6</v>
      </c>
      <c r="B682" s="32" t="s">
        <v>1057</v>
      </c>
      <c r="C682" s="162">
        <v>1</v>
      </c>
      <c r="D682" s="169" t="s">
        <v>1072</v>
      </c>
      <c r="E682" s="169"/>
      <c r="G682" s="41"/>
      <c r="H682" s="42"/>
      <c r="J682" s="33" t="s">
        <v>7</v>
      </c>
      <c r="K682" s="33" t="str">
        <f t="shared" si="89"/>
        <v>1X1</v>
      </c>
      <c r="L682" s="33" t="str">
        <f>IFERROR(VLOOKUP($K682,Mapping!F:H,2,0),"")</f>
        <v/>
      </c>
      <c r="M682" s="33" t="str">
        <f>IFERROR(VLOOKUP($K682,Mapping!$F:$H,3,0),"")</f>
        <v/>
      </c>
      <c r="N682" s="33" t="str">
        <f t="shared" si="90"/>
        <v>1</v>
      </c>
    </row>
    <row r="683" spans="1:14" s="86" customFormat="1" ht="39.75" customHeight="1" outlineLevel="1" x14ac:dyDescent="0.55000000000000004">
      <c r="A683" s="167">
        <v>7</v>
      </c>
      <c r="B683" s="160" t="s">
        <v>1058</v>
      </c>
      <c r="C683" s="162">
        <v>1</v>
      </c>
      <c r="D683" s="169" t="s">
        <v>1072</v>
      </c>
      <c r="E683" s="169"/>
      <c r="G683" s="41"/>
      <c r="H683" s="42"/>
      <c r="J683" s="33" t="s">
        <v>7</v>
      </c>
      <c r="K683" s="33" t="str">
        <f t="shared" ref="K683" si="93">C683&amp;J683&amp;G683</f>
        <v>1X1</v>
      </c>
      <c r="L683" s="33" t="str">
        <f>IFERROR(VLOOKUP($K683,Mapping!F:H,2,0),"")</f>
        <v/>
      </c>
      <c r="M683" s="33" t="str">
        <f>IFERROR(VLOOKUP($K683,Mapping!$F:$H,3,0),"")</f>
        <v/>
      </c>
      <c r="N683" s="33" t="str">
        <f t="shared" ref="N683" si="94">C683&amp;G683</f>
        <v>1</v>
      </c>
    </row>
    <row r="684" spans="1:14" s="86" customFormat="1" ht="47.25" outlineLevel="1" x14ac:dyDescent="0.55000000000000004">
      <c r="A684" s="167">
        <v>8</v>
      </c>
      <c r="B684" s="32" t="s">
        <v>1059</v>
      </c>
      <c r="C684" s="162">
        <v>1</v>
      </c>
      <c r="D684" s="169" t="s">
        <v>1073</v>
      </c>
      <c r="E684" s="169"/>
      <c r="G684" s="41"/>
      <c r="H684" s="42"/>
      <c r="J684" s="33" t="s">
        <v>7</v>
      </c>
      <c r="K684" s="33" t="str">
        <f t="shared" si="89"/>
        <v>1X1</v>
      </c>
      <c r="L684" s="33" t="str">
        <f>IFERROR(VLOOKUP($K684,Mapping!F:H,2,0),"")</f>
        <v/>
      </c>
      <c r="M684" s="33" t="str">
        <f>IFERROR(VLOOKUP($K684,Mapping!$F:$H,3,0),"")</f>
        <v/>
      </c>
      <c r="N684" s="33" t="str">
        <f t="shared" si="90"/>
        <v>1</v>
      </c>
    </row>
    <row r="685" spans="1:14" s="86" customFormat="1" ht="50.25" customHeight="1" outlineLevel="1" x14ac:dyDescent="0.55000000000000004">
      <c r="A685" s="167">
        <v>9</v>
      </c>
      <c r="B685" s="32" t="s">
        <v>1083</v>
      </c>
      <c r="C685" s="162">
        <v>1</v>
      </c>
      <c r="D685" s="169" t="s">
        <v>1074</v>
      </c>
      <c r="E685" s="169"/>
      <c r="G685" s="41"/>
      <c r="H685" s="42"/>
      <c r="J685" s="33" t="s">
        <v>7</v>
      </c>
      <c r="K685" s="33" t="str">
        <f t="shared" ref="K685" si="95">C685&amp;J685&amp;G685</f>
        <v>1X1</v>
      </c>
      <c r="L685" s="33" t="str">
        <f>IFERROR(VLOOKUP($K685,Mapping!F:H,2,0),"")</f>
        <v/>
      </c>
      <c r="M685" s="33" t="str">
        <f>IFERROR(VLOOKUP($K685,Mapping!$F:$H,3,0),"")</f>
        <v/>
      </c>
      <c r="N685" s="33" t="str">
        <f t="shared" ref="N685" si="96">C685&amp;G685</f>
        <v>1</v>
      </c>
    </row>
    <row r="686" spans="1:14" s="86" customFormat="1" ht="46.5" customHeight="1" outlineLevel="1" x14ac:dyDescent="0.55000000000000004">
      <c r="A686" s="167">
        <v>10</v>
      </c>
      <c r="B686" s="32" t="s">
        <v>1084</v>
      </c>
      <c r="C686" s="162">
        <v>1</v>
      </c>
      <c r="D686" s="169" t="s">
        <v>1074</v>
      </c>
      <c r="E686" s="169"/>
      <c r="G686" s="41"/>
      <c r="H686" s="42"/>
      <c r="J686" s="33" t="s">
        <v>7</v>
      </c>
      <c r="K686" s="33" t="str">
        <f t="shared" si="89"/>
        <v>1X1</v>
      </c>
      <c r="L686" s="33" t="str">
        <f>IFERROR(VLOOKUP($K686,Mapping!F:H,2,0),"")</f>
        <v/>
      </c>
      <c r="M686" s="33" t="str">
        <f>IFERROR(VLOOKUP($K686,Mapping!$F:$H,3,0),"")</f>
        <v/>
      </c>
      <c r="N686" s="33" t="str">
        <f t="shared" si="90"/>
        <v>1</v>
      </c>
    </row>
    <row r="687" spans="1:14" s="86" customFormat="1" ht="51" customHeight="1" outlineLevel="1" x14ac:dyDescent="0.55000000000000004">
      <c r="A687" s="167">
        <v>11</v>
      </c>
      <c r="B687" s="32" t="s">
        <v>1060</v>
      </c>
      <c r="C687" s="162">
        <v>1</v>
      </c>
      <c r="D687" s="169" t="s">
        <v>1075</v>
      </c>
      <c r="E687" s="169"/>
      <c r="G687" s="41"/>
      <c r="H687" s="42"/>
      <c r="J687" s="33" t="s">
        <v>7</v>
      </c>
      <c r="K687" s="33" t="str">
        <f t="shared" si="89"/>
        <v>1X1</v>
      </c>
      <c r="L687" s="33" t="str">
        <f>IFERROR(VLOOKUP($K687,Mapping!F:H,2,0),"")</f>
        <v/>
      </c>
      <c r="M687" s="33" t="str">
        <f>IFERROR(VLOOKUP($K687,Mapping!$F:$H,3,0),"")</f>
        <v/>
      </c>
      <c r="N687" s="33" t="str">
        <f t="shared" si="90"/>
        <v>1</v>
      </c>
    </row>
    <row r="688" spans="1:14" s="86" customFormat="1" ht="39.75" customHeight="1" outlineLevel="1" x14ac:dyDescent="0.55000000000000004">
      <c r="A688" s="167">
        <v>12</v>
      </c>
      <c r="B688" s="32" t="s">
        <v>1061</v>
      </c>
      <c r="C688" s="162">
        <v>1</v>
      </c>
      <c r="D688" s="169" t="s">
        <v>1076</v>
      </c>
      <c r="E688" s="169"/>
      <c r="G688" s="41"/>
      <c r="H688" s="42"/>
      <c r="J688" s="33" t="s">
        <v>7</v>
      </c>
      <c r="K688" s="33" t="str">
        <f t="shared" si="89"/>
        <v>1X1</v>
      </c>
      <c r="L688" s="33" t="str">
        <f>IFERROR(VLOOKUP($K688,Mapping!F:H,2,0),"")</f>
        <v/>
      </c>
      <c r="M688" s="33" t="str">
        <f>IFERROR(VLOOKUP($K688,Mapping!$F:$H,3,0),"")</f>
        <v/>
      </c>
      <c r="N688" s="33" t="str">
        <f t="shared" si="90"/>
        <v>1</v>
      </c>
    </row>
    <row r="689" spans="1:14" s="86" customFormat="1" ht="57" customHeight="1" outlineLevel="1" x14ac:dyDescent="0.55000000000000004">
      <c r="A689" s="167">
        <v>13</v>
      </c>
      <c r="B689" s="32" t="s">
        <v>1062</v>
      </c>
      <c r="C689" s="162">
        <v>1</v>
      </c>
      <c r="D689" s="169" t="s">
        <v>1076</v>
      </c>
      <c r="E689" s="169"/>
      <c r="G689" s="41"/>
      <c r="H689" s="42"/>
      <c r="J689" s="33" t="s">
        <v>7</v>
      </c>
      <c r="K689" s="33" t="str">
        <f t="shared" ref="K689" si="97">C689&amp;J689&amp;G689</f>
        <v>1X1</v>
      </c>
      <c r="L689" s="33" t="str">
        <f>IFERROR(VLOOKUP($K689,Mapping!F:H,2,0),"")</f>
        <v/>
      </c>
      <c r="M689" s="33" t="str">
        <f>IFERROR(VLOOKUP($K689,Mapping!$F:$H,3,0),"")</f>
        <v/>
      </c>
      <c r="N689" s="33" t="str">
        <f t="shared" ref="N689" si="98">C689&amp;G689</f>
        <v>1</v>
      </c>
    </row>
    <row r="690" spans="1:14" s="86" customFormat="1" ht="53.25" customHeight="1" outlineLevel="1" x14ac:dyDescent="0.55000000000000004">
      <c r="A690" s="167">
        <v>14</v>
      </c>
      <c r="B690" s="32" t="s">
        <v>1063</v>
      </c>
      <c r="C690" s="162">
        <v>1</v>
      </c>
      <c r="D690" s="169" t="s">
        <v>1077</v>
      </c>
      <c r="E690" s="169"/>
      <c r="G690" s="41"/>
      <c r="H690" s="42"/>
      <c r="J690" s="33" t="s">
        <v>7</v>
      </c>
      <c r="K690" s="33" t="str">
        <f t="shared" si="89"/>
        <v>1X1</v>
      </c>
      <c r="L690" s="33" t="str">
        <f>IFERROR(VLOOKUP($K690,Mapping!F:H,2,0),"")</f>
        <v/>
      </c>
      <c r="M690" s="33" t="str">
        <f>IFERROR(VLOOKUP($K690,Mapping!$F:$H,3,0),"")</f>
        <v/>
      </c>
      <c r="N690" s="33" t="str">
        <f t="shared" si="90"/>
        <v>1</v>
      </c>
    </row>
    <row r="691" spans="1:14" s="86" customFormat="1" ht="47.25" outlineLevel="1" x14ac:dyDescent="0.55000000000000004">
      <c r="A691" s="167">
        <v>15</v>
      </c>
      <c r="B691" s="32" t="s">
        <v>1064</v>
      </c>
      <c r="C691" s="162">
        <v>1</v>
      </c>
      <c r="D691" s="169" t="s">
        <v>1078</v>
      </c>
      <c r="E691" s="169"/>
      <c r="G691" s="41"/>
      <c r="H691" s="42"/>
      <c r="J691" s="33" t="s">
        <v>7</v>
      </c>
      <c r="K691" s="33" t="str">
        <f t="shared" si="89"/>
        <v>1X1</v>
      </c>
      <c r="L691" s="33" t="str">
        <f>IFERROR(VLOOKUP($K691,Mapping!F:H,2,0),"")</f>
        <v/>
      </c>
      <c r="M691" s="33" t="str">
        <f>IFERROR(VLOOKUP($K691,Mapping!$F:$H,3,0),"")</f>
        <v/>
      </c>
      <c r="N691" s="33" t="str">
        <f t="shared" si="90"/>
        <v>1</v>
      </c>
    </row>
    <row r="692" spans="1:14" s="86" customFormat="1" ht="30" customHeight="1" outlineLevel="1" x14ac:dyDescent="0.55000000000000004">
      <c r="A692" s="167">
        <v>16</v>
      </c>
      <c r="B692" s="160" t="s">
        <v>1065</v>
      </c>
      <c r="C692" s="162">
        <v>1</v>
      </c>
      <c r="D692" s="169" t="s">
        <v>1079</v>
      </c>
      <c r="E692" s="169"/>
      <c r="G692" s="41"/>
      <c r="H692" s="42"/>
      <c r="J692" s="33" t="s">
        <v>7</v>
      </c>
      <c r="K692" s="33" t="str">
        <f t="shared" si="89"/>
        <v>1X1</v>
      </c>
      <c r="L692" s="33" t="str">
        <f>IFERROR(VLOOKUP($K692,Mapping!F:H,2,0),"")</f>
        <v/>
      </c>
      <c r="M692" s="33" t="str">
        <f>IFERROR(VLOOKUP($K692,Mapping!$F:$H,3,0),"")</f>
        <v/>
      </c>
      <c r="N692" s="33" t="str">
        <f t="shared" si="90"/>
        <v>1</v>
      </c>
    </row>
    <row r="693" spans="1:14" s="86" customFormat="1" ht="31.5" outlineLevel="1" x14ac:dyDescent="0.55000000000000004">
      <c r="A693" s="167">
        <v>17</v>
      </c>
      <c r="B693" s="32" t="s">
        <v>1066</v>
      </c>
      <c r="C693" s="162">
        <v>1</v>
      </c>
      <c r="D693" s="169" t="s">
        <v>1079</v>
      </c>
      <c r="E693" s="169"/>
      <c r="G693" s="41"/>
      <c r="H693" s="42"/>
      <c r="J693" s="33" t="s">
        <v>7</v>
      </c>
      <c r="K693" s="33" t="str">
        <f t="shared" si="89"/>
        <v>1X1</v>
      </c>
      <c r="L693" s="33" t="str">
        <f>IFERROR(VLOOKUP($K693,Mapping!F:H,2,0),"")</f>
        <v/>
      </c>
      <c r="M693" s="33" t="str">
        <f>IFERROR(VLOOKUP($K693,Mapping!$F:$H,3,0),"")</f>
        <v/>
      </c>
      <c r="N693" s="33" t="str">
        <f t="shared" si="90"/>
        <v>1</v>
      </c>
    </row>
    <row r="694" spans="1:14" s="86" customFormat="1" ht="47.25" outlineLevel="1" x14ac:dyDescent="0.55000000000000004">
      <c r="A694" s="167">
        <v>18</v>
      </c>
      <c r="B694" s="32" t="s">
        <v>1067</v>
      </c>
      <c r="C694" s="162">
        <v>1</v>
      </c>
      <c r="D694" s="169" t="s">
        <v>1080</v>
      </c>
      <c r="E694" s="169"/>
      <c r="G694" s="41"/>
      <c r="H694" s="42"/>
      <c r="J694" s="33" t="s">
        <v>7</v>
      </c>
      <c r="K694" s="33" t="str">
        <f t="shared" si="89"/>
        <v>1X1</v>
      </c>
      <c r="L694" s="33" t="str">
        <f>IFERROR(VLOOKUP($K694,Mapping!F:H,2,0),"")</f>
        <v/>
      </c>
      <c r="M694" s="33" t="str">
        <f>IFERROR(VLOOKUP($K694,Mapping!$F:$H,3,0),"")</f>
        <v/>
      </c>
      <c r="N694" s="33" t="str">
        <f t="shared" si="90"/>
        <v>1</v>
      </c>
    </row>
    <row r="695" spans="1:14" s="86" customFormat="1" ht="47.25" customHeight="1" outlineLevel="1" x14ac:dyDescent="0.55000000000000004">
      <c r="A695" s="167">
        <v>19</v>
      </c>
      <c r="B695" s="32" t="s">
        <v>1068</v>
      </c>
      <c r="C695" s="162">
        <v>1</v>
      </c>
      <c r="D695" s="169" t="s">
        <v>1081</v>
      </c>
      <c r="E695" s="169"/>
      <c r="G695" s="41"/>
      <c r="H695" s="42"/>
      <c r="J695" s="33" t="s">
        <v>7</v>
      </c>
      <c r="K695" s="33" t="str">
        <f t="shared" si="89"/>
        <v>1X1</v>
      </c>
      <c r="L695" s="33" t="str">
        <f>IFERROR(VLOOKUP($K695,Mapping!F:H,2,0),"")</f>
        <v/>
      </c>
      <c r="M695" s="33" t="str">
        <f>IFERROR(VLOOKUP($K695,Mapping!$F:$H,3,0),"")</f>
        <v/>
      </c>
      <c r="N695" s="33" t="str">
        <f t="shared" si="90"/>
        <v>1</v>
      </c>
    </row>
    <row r="696" spans="1:14" s="85" customFormat="1" ht="17.25" x14ac:dyDescent="0.6">
      <c r="A696" s="23" t="s">
        <v>52</v>
      </c>
      <c r="B696" s="73" t="s">
        <v>973</v>
      </c>
      <c r="C696" s="79" t="s">
        <v>70</v>
      </c>
      <c r="D696" s="74"/>
      <c r="E696" s="80"/>
      <c r="G696" s="81">
        <f>SUBTOTAL(3,G697:G709)/SUBTOTAL(3,C697:C709)</f>
        <v>0</v>
      </c>
      <c r="H696" s="73"/>
      <c r="J696" s="75"/>
      <c r="K696" s="75"/>
      <c r="L696" s="75">
        <f>SUBTOTAL(9,L697:L709)</f>
        <v>0</v>
      </c>
      <c r="M696" s="75">
        <f>SUBTOTAL(9,M697:M709)</f>
        <v>0</v>
      </c>
      <c r="N696" s="75"/>
    </row>
    <row r="697" spans="1:14" s="86" customFormat="1" ht="31.5" outlineLevel="1" x14ac:dyDescent="0.55000000000000004">
      <c r="A697" s="167">
        <v>1</v>
      </c>
      <c r="B697" s="28" t="s">
        <v>1085</v>
      </c>
      <c r="C697" s="158">
        <v>2</v>
      </c>
      <c r="D697" s="176" t="s">
        <v>1099</v>
      </c>
      <c r="E697" s="176"/>
      <c r="G697" s="39"/>
      <c r="H697" s="40"/>
      <c r="J697" s="29" t="s">
        <v>7</v>
      </c>
      <c r="K697" s="29" t="str">
        <f t="shared" ref="K697:K709" si="99">C697&amp;J697&amp;G697</f>
        <v>2X1</v>
      </c>
      <c r="L697" s="29" t="str">
        <f>IFERROR(VLOOKUP($K697,Mapping!F:H,2,0),"")</f>
        <v/>
      </c>
      <c r="M697" s="29" t="str">
        <f>IFERROR(VLOOKUP($K697,Mapping!$F:$H,3,0),"")</f>
        <v/>
      </c>
      <c r="N697" s="29" t="str">
        <f t="shared" ref="N697:N709" si="100">C697&amp;G697</f>
        <v>2</v>
      </c>
    </row>
    <row r="698" spans="1:14" s="86" customFormat="1" ht="45.75" customHeight="1" outlineLevel="1" x14ac:dyDescent="0.55000000000000004">
      <c r="A698" s="167">
        <v>2</v>
      </c>
      <c r="B698" s="160" t="s">
        <v>1086</v>
      </c>
      <c r="C698" s="162">
        <v>2</v>
      </c>
      <c r="D698" s="176" t="s">
        <v>1099</v>
      </c>
      <c r="E698" s="176"/>
      <c r="G698" s="41"/>
      <c r="H698" s="42"/>
      <c r="J698" s="33" t="s">
        <v>7</v>
      </c>
      <c r="K698" s="33" t="str">
        <f t="shared" ref="K698:K705" si="101">C698&amp;J698&amp;G698</f>
        <v>2X1</v>
      </c>
      <c r="L698" s="33" t="str">
        <f>IFERROR(VLOOKUP($K698,Mapping!F:H,2,0),"")</f>
        <v/>
      </c>
      <c r="M698" s="33" t="str">
        <f>IFERROR(VLOOKUP($K698,Mapping!$F:$H,3,0),"")</f>
        <v/>
      </c>
      <c r="N698" s="33" t="str">
        <f t="shared" ref="N698:N705" si="102">C698&amp;G698</f>
        <v>2</v>
      </c>
    </row>
    <row r="699" spans="1:14" s="86" customFormat="1" ht="51.75" customHeight="1" outlineLevel="1" x14ac:dyDescent="0.55000000000000004">
      <c r="A699" s="167">
        <v>3</v>
      </c>
      <c r="B699" s="32" t="s">
        <v>1087</v>
      </c>
      <c r="C699" s="162">
        <v>2</v>
      </c>
      <c r="D699" s="176" t="s">
        <v>1099</v>
      </c>
      <c r="E699" s="176"/>
      <c r="G699" s="41"/>
      <c r="H699" s="42"/>
      <c r="J699" s="33" t="s">
        <v>7</v>
      </c>
      <c r="K699" s="33" t="str">
        <f t="shared" si="101"/>
        <v>2X1</v>
      </c>
      <c r="L699" s="33" t="str">
        <f>IFERROR(VLOOKUP($K699,Mapping!F:H,2,0),"")</f>
        <v/>
      </c>
      <c r="M699" s="33" t="str">
        <f>IFERROR(VLOOKUP($K699,Mapping!$F:$H,3,0),"")</f>
        <v/>
      </c>
      <c r="N699" s="33" t="str">
        <f t="shared" si="102"/>
        <v>2</v>
      </c>
    </row>
    <row r="700" spans="1:14" s="86" customFormat="1" ht="39.75" customHeight="1" outlineLevel="1" x14ac:dyDescent="0.55000000000000004">
      <c r="A700" s="167">
        <v>4</v>
      </c>
      <c r="B700" s="32" t="s">
        <v>1088</v>
      </c>
      <c r="C700" s="162">
        <v>3</v>
      </c>
      <c r="D700" s="176" t="s">
        <v>2</v>
      </c>
      <c r="E700" s="176"/>
      <c r="G700" s="41"/>
      <c r="H700" s="42"/>
      <c r="J700" s="33" t="s">
        <v>7</v>
      </c>
      <c r="K700" s="33" t="str">
        <f t="shared" si="101"/>
        <v>3X1</v>
      </c>
      <c r="L700" s="33" t="str">
        <f>IFERROR(VLOOKUP($K700,Mapping!F:H,2,0),"")</f>
        <v/>
      </c>
      <c r="M700" s="33" t="str">
        <f>IFERROR(VLOOKUP($K700,Mapping!$F:$H,3,0),"")</f>
        <v/>
      </c>
      <c r="N700" s="33" t="str">
        <f t="shared" si="102"/>
        <v>3</v>
      </c>
    </row>
    <row r="701" spans="1:14" s="86" customFormat="1" ht="31.5" outlineLevel="1" x14ac:dyDescent="0.55000000000000004">
      <c r="A701" s="167">
        <v>5</v>
      </c>
      <c r="B701" s="32" t="s">
        <v>1089</v>
      </c>
      <c r="C701" s="162">
        <v>3</v>
      </c>
      <c r="D701" s="159" t="s">
        <v>2</v>
      </c>
      <c r="E701" s="159"/>
      <c r="G701" s="41"/>
      <c r="H701" s="42"/>
      <c r="J701" s="33" t="s">
        <v>7</v>
      </c>
      <c r="K701" s="33" t="str">
        <f t="shared" si="101"/>
        <v>3X1</v>
      </c>
      <c r="L701" s="33" t="str">
        <f>IFERROR(VLOOKUP($K701,Mapping!F:H,2,0),"")</f>
        <v/>
      </c>
      <c r="M701" s="33" t="str">
        <f>IFERROR(VLOOKUP($K701,Mapping!$F:$H,3,0),"")</f>
        <v/>
      </c>
      <c r="N701" s="33" t="str">
        <f t="shared" si="102"/>
        <v>3</v>
      </c>
    </row>
    <row r="702" spans="1:14" s="86" customFormat="1" ht="31.5" outlineLevel="1" x14ac:dyDescent="0.55000000000000004">
      <c r="A702" s="167">
        <v>6</v>
      </c>
      <c r="B702" s="32" t="s">
        <v>1090</v>
      </c>
      <c r="C702" s="162">
        <v>2</v>
      </c>
      <c r="D702" s="172" t="s">
        <v>1099</v>
      </c>
      <c r="E702" s="172"/>
      <c r="G702" s="41"/>
      <c r="H702" s="42"/>
      <c r="J702" s="33" t="s">
        <v>7</v>
      </c>
      <c r="K702" s="33" t="str">
        <f t="shared" si="101"/>
        <v>2X1</v>
      </c>
      <c r="L702" s="33" t="str">
        <f>IFERROR(VLOOKUP($K702,Mapping!F:H,2,0),"")</f>
        <v/>
      </c>
      <c r="M702" s="33" t="str">
        <f>IFERROR(VLOOKUP($K702,Mapping!$F:$H,3,0),"")</f>
        <v/>
      </c>
      <c r="N702" s="33" t="str">
        <f t="shared" si="102"/>
        <v>2</v>
      </c>
    </row>
    <row r="703" spans="1:14" s="86" customFormat="1" ht="36" customHeight="1" outlineLevel="1" x14ac:dyDescent="0.55000000000000004">
      <c r="A703" s="167">
        <v>7</v>
      </c>
      <c r="B703" s="32" t="s">
        <v>1091</v>
      </c>
      <c r="C703" s="162">
        <v>3</v>
      </c>
      <c r="D703" s="159" t="s">
        <v>2</v>
      </c>
      <c r="E703" s="159"/>
      <c r="G703" s="41"/>
      <c r="H703" s="42"/>
      <c r="J703" s="33" t="s">
        <v>7</v>
      </c>
      <c r="K703" s="33" t="str">
        <f t="shared" si="101"/>
        <v>3X1</v>
      </c>
      <c r="L703" s="33" t="str">
        <f>IFERROR(VLOOKUP($K703,Mapping!F:H,2,0),"")</f>
        <v/>
      </c>
      <c r="M703" s="33" t="str">
        <f>IFERROR(VLOOKUP($K703,Mapping!$F:$H,3,0),"")</f>
        <v/>
      </c>
      <c r="N703" s="33" t="str">
        <f t="shared" si="102"/>
        <v>3</v>
      </c>
    </row>
    <row r="704" spans="1:14" s="86" customFormat="1" ht="35.25" customHeight="1" outlineLevel="1" x14ac:dyDescent="0.55000000000000004">
      <c r="A704" s="167">
        <v>8</v>
      </c>
      <c r="B704" s="32" t="s">
        <v>1092</v>
      </c>
      <c r="C704" s="162">
        <v>3</v>
      </c>
      <c r="D704" s="159" t="s">
        <v>2</v>
      </c>
      <c r="E704" s="159"/>
      <c r="G704" s="41"/>
      <c r="H704" s="42"/>
      <c r="J704" s="33" t="s">
        <v>7</v>
      </c>
      <c r="K704" s="33" t="str">
        <f t="shared" si="101"/>
        <v>3X1</v>
      </c>
      <c r="L704" s="33" t="str">
        <f>IFERROR(VLOOKUP($K704,Mapping!F:H,2,0),"")</f>
        <v/>
      </c>
      <c r="M704" s="33" t="str">
        <f>IFERROR(VLOOKUP($K704,Mapping!$F:$H,3,0),"")</f>
        <v/>
      </c>
      <c r="N704" s="33" t="str">
        <f t="shared" si="102"/>
        <v>3</v>
      </c>
    </row>
    <row r="705" spans="1:21" s="86" customFormat="1" ht="36" customHeight="1" outlineLevel="1" x14ac:dyDescent="0.55000000000000004">
      <c r="A705" s="167">
        <v>9</v>
      </c>
      <c r="B705" s="32" t="s">
        <v>1093</v>
      </c>
      <c r="C705" s="162">
        <v>2</v>
      </c>
      <c r="D705" s="159" t="s">
        <v>1099</v>
      </c>
      <c r="E705" s="159"/>
      <c r="G705" s="41"/>
      <c r="H705" s="42"/>
      <c r="J705" s="33" t="s">
        <v>7</v>
      </c>
      <c r="K705" s="33" t="str">
        <f t="shared" si="101"/>
        <v>2X1</v>
      </c>
      <c r="L705" s="33" t="str">
        <f>IFERROR(VLOOKUP($K705,Mapping!F:H,2,0),"")</f>
        <v/>
      </c>
      <c r="M705" s="33" t="str">
        <f>IFERROR(VLOOKUP($K705,Mapping!$F:$H,3,0),"")</f>
        <v/>
      </c>
      <c r="N705" s="33" t="str">
        <f t="shared" si="102"/>
        <v>2</v>
      </c>
    </row>
    <row r="706" spans="1:21" s="86" customFormat="1" ht="23.25" customHeight="1" outlineLevel="1" x14ac:dyDescent="0.55000000000000004">
      <c r="A706" s="167">
        <v>10</v>
      </c>
      <c r="B706" s="32" t="s">
        <v>1094</v>
      </c>
      <c r="C706" s="162">
        <v>3</v>
      </c>
      <c r="D706" s="159" t="s">
        <v>2</v>
      </c>
      <c r="E706" s="159"/>
      <c r="G706" s="41"/>
      <c r="H706" s="42"/>
      <c r="J706" s="33" t="s">
        <v>7</v>
      </c>
      <c r="K706" s="33" t="str">
        <f t="shared" si="99"/>
        <v>3X1</v>
      </c>
      <c r="L706" s="33" t="str">
        <f>IFERROR(VLOOKUP($K706,Mapping!F:H,2,0),"")</f>
        <v/>
      </c>
      <c r="M706" s="33" t="str">
        <f>IFERROR(VLOOKUP($K706,Mapping!$F:$H,3,0),"")</f>
        <v/>
      </c>
      <c r="N706" s="33" t="str">
        <f t="shared" si="100"/>
        <v>3</v>
      </c>
    </row>
    <row r="707" spans="1:21" s="86" customFormat="1" ht="23.25" customHeight="1" outlineLevel="1" x14ac:dyDescent="0.55000000000000004">
      <c r="A707" s="167">
        <v>11</v>
      </c>
      <c r="B707" s="32" t="s">
        <v>1095</v>
      </c>
      <c r="C707" s="162">
        <v>3</v>
      </c>
      <c r="D707" s="159" t="s">
        <v>2</v>
      </c>
      <c r="E707" s="159"/>
      <c r="G707" s="41"/>
      <c r="H707" s="42"/>
      <c r="J707" s="33" t="s">
        <v>7</v>
      </c>
      <c r="K707" s="33" t="str">
        <f t="shared" si="99"/>
        <v>3X1</v>
      </c>
      <c r="L707" s="33" t="str">
        <f>IFERROR(VLOOKUP($K707,Mapping!F:H,2,0),"")</f>
        <v/>
      </c>
      <c r="M707" s="33" t="str">
        <f>IFERROR(VLOOKUP($K707,Mapping!$F:$H,3,0),"")</f>
        <v/>
      </c>
      <c r="N707" s="33" t="str">
        <f t="shared" si="100"/>
        <v>3</v>
      </c>
    </row>
    <row r="708" spans="1:21" s="86" customFormat="1" ht="50.25" customHeight="1" outlineLevel="1" x14ac:dyDescent="0.55000000000000004">
      <c r="A708" s="167">
        <v>12</v>
      </c>
      <c r="B708" s="32" t="s">
        <v>1096</v>
      </c>
      <c r="C708" s="162">
        <v>1</v>
      </c>
      <c r="D708" s="169" t="s">
        <v>1098</v>
      </c>
      <c r="E708" s="169"/>
      <c r="G708" s="41"/>
      <c r="H708" s="42"/>
      <c r="J708" s="33" t="s">
        <v>7</v>
      </c>
      <c r="K708" s="33" t="str">
        <f t="shared" si="99"/>
        <v>1X1</v>
      </c>
      <c r="L708" s="33" t="str">
        <f>IFERROR(VLOOKUP($K708,Mapping!F:H,2,0),"")</f>
        <v/>
      </c>
      <c r="M708" s="33" t="str">
        <f>IFERROR(VLOOKUP($K708,Mapping!$F:$H,3,0),"")</f>
        <v/>
      </c>
      <c r="N708" s="33" t="str">
        <f t="shared" si="100"/>
        <v>1</v>
      </c>
    </row>
    <row r="709" spans="1:21" s="86" customFormat="1" ht="31.5" customHeight="1" outlineLevel="1" x14ac:dyDescent="0.55000000000000004">
      <c r="A709" s="167">
        <v>13</v>
      </c>
      <c r="B709" s="32" t="s">
        <v>1097</v>
      </c>
      <c r="C709" s="162">
        <v>1</v>
      </c>
      <c r="D709" s="169" t="s">
        <v>1098</v>
      </c>
      <c r="E709" s="169"/>
      <c r="G709" s="41"/>
      <c r="H709" s="42"/>
      <c r="J709" s="33" t="s">
        <v>7</v>
      </c>
      <c r="K709" s="33" t="str">
        <f t="shared" si="99"/>
        <v>1X1</v>
      </c>
      <c r="L709" s="33" t="str">
        <f>IFERROR(VLOOKUP($K709,Mapping!F:H,2,0),"")</f>
        <v/>
      </c>
      <c r="M709" s="33" t="str">
        <f>IFERROR(VLOOKUP($K709,Mapping!$F:$H,3,0),"")</f>
        <v/>
      </c>
      <c r="N709" s="33" t="str">
        <f t="shared" si="100"/>
        <v>1</v>
      </c>
    </row>
    <row r="710" spans="1:21" customFormat="1" ht="14.25" x14ac:dyDescent="0.45"/>
    <row r="711" spans="1:21" customFormat="1" ht="14.25" x14ac:dyDescent="0.45"/>
    <row r="712" spans="1:21" customFormat="1" ht="14.25" x14ac:dyDescent="0.45"/>
    <row r="713" spans="1:21" customFormat="1" ht="14.25" x14ac:dyDescent="0.45"/>
    <row r="714" spans="1:21" customFormat="1" ht="14.25" x14ac:dyDescent="0.45"/>
    <row r="715" spans="1:21" customFormat="1" x14ac:dyDescent="0.55000000000000004">
      <c r="O715" s="11"/>
      <c r="P715" s="11"/>
      <c r="Q715" s="11"/>
      <c r="R715" s="11"/>
      <c r="S715" s="11"/>
      <c r="T715" s="11"/>
      <c r="U715" s="11"/>
    </row>
    <row r="716" spans="1:21" customFormat="1" x14ac:dyDescent="0.55000000000000004">
      <c r="O716" s="90" t="s">
        <v>79</v>
      </c>
      <c r="P716" s="54"/>
      <c r="Q716" s="54"/>
      <c r="R716" s="54"/>
      <c r="S716" s="54"/>
      <c r="T716" s="54"/>
      <c r="U716" s="11"/>
    </row>
    <row r="717" spans="1:21" customFormat="1" ht="17.25" x14ac:dyDescent="0.6">
      <c r="O717" s="59"/>
      <c r="P717" s="59"/>
      <c r="Q717" s="59"/>
      <c r="R717" s="59"/>
      <c r="S717" s="59"/>
      <c r="T717" s="59"/>
      <c r="U717" s="11"/>
    </row>
    <row r="718" spans="1:21" customFormat="1" x14ac:dyDescent="0.55000000000000004">
      <c r="O718" s="54"/>
      <c r="P718" s="91"/>
      <c r="Q718" s="54"/>
      <c r="R718" s="54"/>
      <c r="S718" s="54"/>
      <c r="T718" s="54"/>
      <c r="U718" s="11"/>
    </row>
    <row r="719" spans="1:21" customFormat="1" x14ac:dyDescent="0.55000000000000004">
      <c r="O719" s="54"/>
      <c r="P719" s="54" t="s">
        <v>71</v>
      </c>
      <c r="Q719" s="54"/>
      <c r="R719" s="54"/>
      <c r="S719" s="54"/>
      <c r="T719" s="54"/>
      <c r="U719" s="11"/>
    </row>
    <row r="720" spans="1:21" customFormat="1" x14ac:dyDescent="0.55000000000000004">
      <c r="O720" s="54"/>
      <c r="P720" s="54" t="s">
        <v>72</v>
      </c>
      <c r="Q720" s="54"/>
      <c r="R720" s="54"/>
      <c r="S720" s="54"/>
      <c r="T720" s="54"/>
      <c r="U720" s="11"/>
    </row>
    <row r="721" spans="15:21" customFormat="1" ht="20.65" x14ac:dyDescent="0.75">
      <c r="O721" s="55"/>
      <c r="P721" s="54" t="s">
        <v>73</v>
      </c>
      <c r="Q721" s="55"/>
      <c r="R721" s="54"/>
      <c r="S721" s="54"/>
      <c r="T721" s="54"/>
      <c r="U721" s="11"/>
    </row>
    <row r="722" spans="15:21" customFormat="1" x14ac:dyDescent="0.55000000000000004">
      <c r="O722" s="54"/>
      <c r="P722" s="54"/>
      <c r="Q722" s="54"/>
      <c r="R722" s="54"/>
      <c r="S722" s="54"/>
      <c r="T722" s="54"/>
      <c r="U722" s="11"/>
    </row>
    <row r="723" spans="15:21" customFormat="1" x14ac:dyDescent="0.55000000000000004">
      <c r="O723" s="54"/>
      <c r="P723" s="56"/>
      <c r="Q723" s="56" t="s">
        <v>4</v>
      </c>
      <c r="R723" s="56" t="s">
        <v>69</v>
      </c>
      <c r="S723" s="56" t="s">
        <v>9</v>
      </c>
      <c r="T723" s="54"/>
      <c r="U723" s="11"/>
    </row>
    <row r="724" spans="15:21" customFormat="1" x14ac:dyDescent="0.55000000000000004">
      <c r="O724" s="54"/>
      <c r="P724" s="57" t="s">
        <v>66</v>
      </c>
      <c r="Q724" s="54">
        <f>+N804</f>
        <v>0</v>
      </c>
      <c r="R724" s="54">
        <f>+N798</f>
        <v>0</v>
      </c>
      <c r="S724" s="54">
        <f>+N801</f>
        <v>0</v>
      </c>
      <c r="T724" s="54"/>
      <c r="U724" s="11"/>
    </row>
    <row r="725" spans="15:21" customFormat="1" x14ac:dyDescent="0.55000000000000004">
      <c r="O725" s="54"/>
      <c r="P725" s="57" t="s">
        <v>67</v>
      </c>
      <c r="Q725" s="54">
        <f>+N805</f>
        <v>0</v>
      </c>
      <c r="R725" s="54">
        <f>+N799</f>
        <v>0</v>
      </c>
      <c r="S725" s="54">
        <f>+N802</f>
        <v>0</v>
      </c>
      <c r="T725" s="54"/>
      <c r="U725" s="11"/>
    </row>
    <row r="726" spans="15:21" customFormat="1" x14ac:dyDescent="0.55000000000000004">
      <c r="O726" s="54"/>
      <c r="P726" s="57" t="s">
        <v>68</v>
      </c>
      <c r="Q726" s="54">
        <f>+N806</f>
        <v>1</v>
      </c>
      <c r="R726" s="54">
        <f>+N800</f>
        <v>0</v>
      </c>
      <c r="S726" s="54">
        <f>+N803</f>
        <v>0</v>
      </c>
      <c r="T726" s="54"/>
      <c r="U726" s="11"/>
    </row>
    <row r="727" spans="15:21" customFormat="1" x14ac:dyDescent="0.55000000000000004">
      <c r="O727" s="54"/>
      <c r="P727" s="54"/>
      <c r="Q727" s="54"/>
      <c r="R727" s="54"/>
      <c r="S727" s="54"/>
      <c r="T727" s="54"/>
      <c r="U727" s="11"/>
    </row>
    <row r="728" spans="15:21" customFormat="1" x14ac:dyDescent="0.55000000000000004">
      <c r="O728" s="54"/>
      <c r="P728" s="56"/>
      <c r="Q728" s="56" t="s">
        <v>4</v>
      </c>
      <c r="R728" s="56" t="s">
        <v>69</v>
      </c>
      <c r="S728" s="56" t="s">
        <v>9</v>
      </c>
      <c r="T728" s="54"/>
      <c r="U728" s="11"/>
    </row>
    <row r="729" spans="15:21" customFormat="1" x14ac:dyDescent="0.55000000000000004">
      <c r="O729" s="54"/>
      <c r="P729" s="57" t="s">
        <v>66</v>
      </c>
      <c r="Q729" s="58">
        <f t="shared" ref="Q729:S731" si="103">IFERROR(Q724/SUM($Q724:$S724),0)</f>
        <v>0</v>
      </c>
      <c r="R729" s="58">
        <f t="shared" si="103"/>
        <v>0</v>
      </c>
      <c r="S729" s="58">
        <f t="shared" si="103"/>
        <v>0</v>
      </c>
      <c r="T729" s="54"/>
      <c r="U729" s="11"/>
    </row>
    <row r="730" spans="15:21" customFormat="1" ht="17.25" x14ac:dyDescent="0.6">
      <c r="O730" s="59"/>
      <c r="P730" s="57" t="s">
        <v>67</v>
      </c>
      <c r="Q730" s="58">
        <f t="shared" si="103"/>
        <v>0</v>
      </c>
      <c r="R730" s="58">
        <f t="shared" si="103"/>
        <v>0</v>
      </c>
      <c r="S730" s="58">
        <f t="shared" si="103"/>
        <v>0</v>
      </c>
      <c r="T730" s="59"/>
      <c r="U730" s="11"/>
    </row>
    <row r="731" spans="15:21" customFormat="1" x14ac:dyDescent="0.55000000000000004">
      <c r="O731" s="54"/>
      <c r="P731" s="57" t="s">
        <v>68</v>
      </c>
      <c r="Q731" s="58">
        <f t="shared" si="103"/>
        <v>1</v>
      </c>
      <c r="R731" s="58">
        <f t="shared" si="103"/>
        <v>0</v>
      </c>
      <c r="S731" s="58">
        <f t="shared" si="103"/>
        <v>0</v>
      </c>
      <c r="T731" s="54"/>
      <c r="U731" s="11"/>
    </row>
    <row r="732" spans="15:21" customFormat="1" x14ac:dyDescent="0.55000000000000004">
      <c r="O732" s="54"/>
      <c r="P732" s="54"/>
      <c r="Q732" s="54"/>
      <c r="R732" s="54"/>
      <c r="S732" s="54"/>
      <c r="T732" s="54"/>
      <c r="U732" s="11"/>
    </row>
    <row r="733" spans="15:21" customFormat="1" x14ac:dyDescent="0.55000000000000004">
      <c r="O733" s="54"/>
      <c r="P733" s="54"/>
      <c r="Q733" s="54"/>
      <c r="R733" s="54"/>
      <c r="S733" s="54"/>
      <c r="T733" s="54"/>
      <c r="U733" s="11"/>
    </row>
    <row r="734" spans="15:21" customFormat="1" x14ac:dyDescent="0.55000000000000004">
      <c r="O734" s="54"/>
      <c r="P734" s="54"/>
      <c r="Q734" s="54"/>
      <c r="R734" s="54"/>
      <c r="S734" s="54"/>
      <c r="T734" s="54"/>
      <c r="U734" s="11"/>
    </row>
    <row r="735" spans="15:21" customFormat="1" x14ac:dyDescent="0.55000000000000004">
      <c r="O735" s="11"/>
      <c r="P735" s="11"/>
      <c r="Q735" s="11"/>
      <c r="R735" s="11"/>
      <c r="S735" s="11"/>
      <c r="T735" s="11"/>
      <c r="U735" s="11"/>
    </row>
    <row r="736" spans="15:21" customFormat="1" x14ac:dyDescent="0.55000000000000004">
      <c r="O736" s="11"/>
      <c r="P736" s="11"/>
      <c r="Q736" s="11"/>
      <c r="R736" s="11"/>
      <c r="S736" s="11"/>
      <c r="T736" s="11"/>
      <c r="U736" s="11"/>
    </row>
    <row r="737" spans="15:21" customFormat="1" hidden="1" x14ac:dyDescent="0.55000000000000004">
      <c r="O737" s="11"/>
      <c r="P737" s="11"/>
      <c r="Q737" s="11"/>
      <c r="R737" s="11"/>
      <c r="S737" s="11"/>
      <c r="T737" s="11"/>
      <c r="U737" s="11"/>
    </row>
    <row r="738" spans="15:21" customFormat="1" ht="14.25" hidden="1" x14ac:dyDescent="0.45"/>
    <row r="739" spans="15:21" customFormat="1" ht="14.25" hidden="1" x14ac:dyDescent="0.45"/>
    <row r="740" spans="15:21" customFormat="1" ht="14.25" hidden="1" x14ac:dyDescent="0.45"/>
    <row r="741" spans="15:21" customFormat="1" ht="14.25" hidden="1" x14ac:dyDescent="0.45"/>
    <row r="742" spans="15:21" customFormat="1" ht="14.25" hidden="1" x14ac:dyDescent="0.45"/>
    <row r="743" spans="15:21" customFormat="1" ht="14.25" hidden="1" x14ac:dyDescent="0.45"/>
    <row r="744" spans="15:21" customFormat="1" ht="14.25" hidden="1" x14ac:dyDescent="0.45"/>
    <row r="745" spans="15:21" customFormat="1" ht="14.25" hidden="1" x14ac:dyDescent="0.45"/>
    <row r="746" spans="15:21" customFormat="1" ht="14.25" hidden="1" x14ac:dyDescent="0.45"/>
    <row r="747" spans="15:21" customFormat="1" ht="14.25" hidden="1" x14ac:dyDescent="0.45"/>
    <row r="748" spans="15:21" customFormat="1" ht="14.25" hidden="1" x14ac:dyDescent="0.45"/>
    <row r="749" spans="15:21" customFormat="1" ht="14.25" hidden="1" x14ac:dyDescent="0.45"/>
    <row r="750" spans="15:21" customFormat="1" ht="14.25" hidden="1" x14ac:dyDescent="0.45"/>
    <row r="751" spans="15:21" customFormat="1" ht="14.25" hidden="1" x14ac:dyDescent="0.45"/>
    <row r="752" spans="15:21" customFormat="1" ht="14.25" hidden="1" x14ac:dyDescent="0.45"/>
    <row r="753" customFormat="1" ht="14.25" hidden="1" x14ac:dyDescent="0.45"/>
    <row r="754" customFormat="1" ht="14.25" hidden="1" x14ac:dyDescent="0.45"/>
    <row r="755" customFormat="1" ht="14.25" hidden="1" x14ac:dyDescent="0.45"/>
    <row r="756" customFormat="1" ht="14.25" hidden="1" x14ac:dyDescent="0.45"/>
    <row r="757" customFormat="1" ht="14.25" hidden="1" x14ac:dyDescent="0.45"/>
    <row r="758" customFormat="1" ht="14.25" hidden="1" x14ac:dyDescent="0.45"/>
    <row r="759" customFormat="1" ht="14.25" hidden="1" x14ac:dyDescent="0.45"/>
    <row r="760" customFormat="1" ht="14.25" hidden="1" x14ac:dyDescent="0.45"/>
    <row r="761" customFormat="1" ht="14.25" hidden="1" x14ac:dyDescent="0.45"/>
    <row r="762" customFormat="1" ht="14.25" hidden="1" x14ac:dyDescent="0.45"/>
    <row r="763" customFormat="1" ht="14.25" hidden="1" x14ac:dyDescent="0.45"/>
    <row r="764" customFormat="1" ht="14.25" hidden="1" x14ac:dyDescent="0.45"/>
    <row r="765" customFormat="1" ht="14.25" hidden="1" x14ac:dyDescent="0.45"/>
    <row r="766" customFormat="1" ht="14.25" hidden="1" x14ac:dyDescent="0.45"/>
    <row r="767" customFormat="1" ht="14.25" hidden="1" x14ac:dyDescent="0.45"/>
    <row r="768" customFormat="1" ht="14.25" hidden="1" x14ac:dyDescent="0.45"/>
    <row r="769" customFormat="1" ht="14.25" hidden="1" x14ac:dyDescent="0.45"/>
    <row r="770" customFormat="1" ht="14.25" hidden="1" x14ac:dyDescent="0.45"/>
    <row r="771" customFormat="1" ht="14.25" hidden="1" x14ac:dyDescent="0.45"/>
    <row r="772" customFormat="1" ht="14.25" hidden="1" x14ac:dyDescent="0.45"/>
    <row r="773" customFormat="1" ht="14.25" hidden="1" x14ac:dyDescent="0.45"/>
    <row r="774" customFormat="1" ht="14.25" hidden="1" x14ac:dyDescent="0.45"/>
    <row r="775" customFormat="1" ht="14.25" hidden="1" x14ac:dyDescent="0.45"/>
    <row r="776" customFormat="1" ht="14.25" hidden="1" x14ac:dyDescent="0.45"/>
    <row r="777" customFormat="1" ht="14.25" hidden="1" x14ac:dyDescent="0.45"/>
    <row r="778" customFormat="1" ht="14.25" hidden="1" x14ac:dyDescent="0.45"/>
    <row r="779" customFormat="1" ht="14.25" hidden="1" x14ac:dyDescent="0.45"/>
    <row r="780" customFormat="1" ht="14.25" hidden="1" x14ac:dyDescent="0.45"/>
    <row r="781" customFormat="1" ht="14.25" hidden="1" x14ac:dyDescent="0.45"/>
    <row r="782" customFormat="1" ht="14.25" hidden="1" x14ac:dyDescent="0.45"/>
    <row r="783" customFormat="1" ht="14.25" hidden="1" x14ac:dyDescent="0.45"/>
    <row r="784" customFormat="1" ht="14.25" hidden="1" x14ac:dyDescent="0.45"/>
    <row r="785" spans="11:14" customFormat="1" ht="14.25" hidden="1" x14ac:dyDescent="0.45"/>
    <row r="786" spans="11:14" customFormat="1" ht="14.25" hidden="1" x14ac:dyDescent="0.45"/>
    <row r="787" spans="11:14" customFormat="1" ht="14.25" hidden="1" x14ac:dyDescent="0.45"/>
    <row r="788" spans="11:14" customFormat="1" ht="14.25" hidden="1" x14ac:dyDescent="0.45"/>
    <row r="789" spans="11:14" customFormat="1" ht="14.25" hidden="1" x14ac:dyDescent="0.45"/>
    <row r="790" spans="11:14" customFormat="1" ht="14.25" hidden="1" x14ac:dyDescent="0.45"/>
    <row r="791" spans="11:14" customFormat="1" ht="14.25" hidden="1" x14ac:dyDescent="0.45"/>
    <row r="792" spans="11:14" customFormat="1" ht="14.25" hidden="1" x14ac:dyDescent="0.45"/>
    <row r="793" spans="11:14" customFormat="1" ht="14.25" hidden="1" x14ac:dyDescent="0.45"/>
    <row r="794" spans="11:14" customFormat="1" ht="14.25" hidden="1" x14ac:dyDescent="0.45"/>
    <row r="795" spans="11:14" x14ac:dyDescent="0.55000000000000004"/>
    <row r="796" spans="11:14" x14ac:dyDescent="0.55000000000000004"/>
    <row r="797" spans="11:14" x14ac:dyDescent="0.55000000000000004"/>
    <row r="798" spans="11:14" hidden="1" x14ac:dyDescent="0.55000000000000004">
      <c r="K798" s="88">
        <v>1</v>
      </c>
      <c r="L798" s="88">
        <f>COUNTIF($C$7:$C$794,$K798)</f>
        <v>461</v>
      </c>
      <c r="M798" s="88" t="s">
        <v>54</v>
      </c>
      <c r="N798" s="88">
        <f t="shared" ref="N798:N806" si="104">COUNTIF($N$7:$N$794,$M798)</f>
        <v>0</v>
      </c>
    </row>
    <row r="799" spans="11:14" hidden="1" x14ac:dyDescent="0.55000000000000004">
      <c r="K799" s="88">
        <v>2</v>
      </c>
      <c r="L799" s="88">
        <f>COUNTIF($C$7:$C$794,$K799)</f>
        <v>27</v>
      </c>
      <c r="M799" s="88" t="s">
        <v>55</v>
      </c>
      <c r="N799" s="88">
        <f t="shared" si="104"/>
        <v>0</v>
      </c>
    </row>
    <row r="800" spans="11:14" hidden="1" x14ac:dyDescent="0.55000000000000004">
      <c r="K800" s="88">
        <v>3</v>
      </c>
      <c r="L800" s="88">
        <f>COUNTIF($C$7:$C$794,$K800)</f>
        <v>150</v>
      </c>
      <c r="M800" s="88" t="s">
        <v>56</v>
      </c>
      <c r="N800" s="88">
        <f t="shared" si="104"/>
        <v>0</v>
      </c>
    </row>
    <row r="801" spans="11:14" hidden="1" x14ac:dyDescent="0.55000000000000004">
      <c r="K801" s="88">
        <f>K798</f>
        <v>1</v>
      </c>
      <c r="L801" s="88">
        <f t="shared" ref="L801:L809" si="105">L798</f>
        <v>461</v>
      </c>
      <c r="M801" s="88" t="s">
        <v>57</v>
      </c>
      <c r="N801" s="88">
        <f t="shared" si="104"/>
        <v>0</v>
      </c>
    </row>
    <row r="802" spans="11:14" hidden="1" x14ac:dyDescent="0.55000000000000004">
      <c r="K802" s="88">
        <f t="shared" ref="K802" si="106">K799</f>
        <v>2</v>
      </c>
      <c r="L802" s="88">
        <f>L799</f>
        <v>27</v>
      </c>
      <c r="M802" s="88" t="s">
        <v>58</v>
      </c>
      <c r="N802" s="88">
        <f t="shared" si="104"/>
        <v>0</v>
      </c>
    </row>
    <row r="803" spans="11:14" hidden="1" x14ac:dyDescent="0.55000000000000004">
      <c r="K803" s="88">
        <f t="shared" ref="K803" si="107">K800</f>
        <v>3</v>
      </c>
      <c r="L803" s="88">
        <f t="shared" si="105"/>
        <v>150</v>
      </c>
      <c r="M803" s="88" t="s">
        <v>59</v>
      </c>
      <c r="N803" s="88">
        <f t="shared" si="104"/>
        <v>0</v>
      </c>
    </row>
    <row r="804" spans="11:14" hidden="1" x14ac:dyDescent="0.55000000000000004">
      <c r="K804" s="88">
        <f t="shared" ref="K804" si="108">K801</f>
        <v>1</v>
      </c>
      <c r="L804" s="88">
        <f t="shared" si="105"/>
        <v>461</v>
      </c>
      <c r="M804" s="88" t="s">
        <v>60</v>
      </c>
      <c r="N804" s="88">
        <f t="shared" si="104"/>
        <v>0</v>
      </c>
    </row>
    <row r="805" spans="11:14" hidden="1" x14ac:dyDescent="0.55000000000000004">
      <c r="K805" s="88">
        <f t="shared" ref="K805" si="109">K802</f>
        <v>2</v>
      </c>
      <c r="L805" s="88">
        <f t="shared" si="105"/>
        <v>27</v>
      </c>
      <c r="M805" s="88" t="s">
        <v>61</v>
      </c>
      <c r="N805" s="88">
        <f t="shared" si="104"/>
        <v>0</v>
      </c>
    </row>
    <row r="806" spans="11:14" hidden="1" x14ac:dyDescent="0.55000000000000004">
      <c r="K806" s="88">
        <f t="shared" ref="K806" si="110">K803</f>
        <v>3</v>
      </c>
      <c r="L806" s="88">
        <f t="shared" si="105"/>
        <v>150</v>
      </c>
      <c r="M806" s="88" t="s">
        <v>62</v>
      </c>
      <c r="N806" s="88">
        <f t="shared" si="104"/>
        <v>1</v>
      </c>
    </row>
    <row r="807" spans="11:14" hidden="1" x14ac:dyDescent="0.55000000000000004">
      <c r="K807" s="88">
        <f t="shared" ref="K807" si="111">K804</f>
        <v>1</v>
      </c>
      <c r="L807" s="88">
        <f t="shared" si="105"/>
        <v>461</v>
      </c>
      <c r="M807" s="88" t="s">
        <v>63</v>
      </c>
      <c r="N807" s="88">
        <f>+N798+N801+N804</f>
        <v>0</v>
      </c>
    </row>
    <row r="808" spans="11:14" hidden="1" x14ac:dyDescent="0.55000000000000004">
      <c r="K808" s="88">
        <f t="shared" ref="K808" si="112">K805</f>
        <v>2</v>
      </c>
      <c r="L808" s="88">
        <f t="shared" si="105"/>
        <v>27</v>
      </c>
      <c r="M808" s="88" t="s">
        <v>64</v>
      </c>
      <c r="N808" s="88">
        <f>+N799+N802+N805</f>
        <v>0</v>
      </c>
    </row>
    <row r="809" spans="11:14" hidden="1" x14ac:dyDescent="0.55000000000000004">
      <c r="K809" s="88">
        <f t="shared" ref="K809" si="113">K806</f>
        <v>3</v>
      </c>
      <c r="L809" s="88">
        <f t="shared" si="105"/>
        <v>150</v>
      </c>
      <c r="M809" s="88" t="s">
        <v>65</v>
      </c>
      <c r="N809" s="88">
        <f>+N800+N803+N806</f>
        <v>1</v>
      </c>
    </row>
    <row r="810" spans="11:14" x14ac:dyDescent="0.55000000000000004"/>
    <row r="811" spans="11:14" x14ac:dyDescent="0.55000000000000004"/>
    <row r="812" spans="11:14" x14ac:dyDescent="0.55000000000000004"/>
    <row r="813" spans="11:14" hidden="1" x14ac:dyDescent="0.55000000000000004">
      <c r="K813" s="88" t="s">
        <v>1</v>
      </c>
    </row>
    <row r="814" spans="11:14" hidden="1" x14ac:dyDescent="0.55000000000000004">
      <c r="K814" s="88" t="s">
        <v>10</v>
      </c>
    </row>
    <row r="815" spans="11:14" hidden="1" x14ac:dyDescent="0.55000000000000004">
      <c r="K815" s="88" t="s">
        <v>11</v>
      </c>
    </row>
    <row r="816" spans="11:14" x14ac:dyDescent="0.55000000000000004"/>
    <row r="817" x14ac:dyDescent="0.55000000000000004"/>
    <row r="818" x14ac:dyDescent="0.55000000000000004"/>
    <row r="819" x14ac:dyDescent="0.55000000000000004"/>
    <row r="820" x14ac:dyDescent="0.55000000000000004"/>
    <row r="821" x14ac:dyDescent="0.55000000000000004"/>
    <row r="822" x14ac:dyDescent="0.55000000000000004"/>
    <row r="823" x14ac:dyDescent="0.55000000000000004"/>
    <row r="824" x14ac:dyDescent="0.55000000000000004"/>
    <row r="825" x14ac:dyDescent="0.55000000000000004"/>
    <row r="826" x14ac:dyDescent="0.55000000000000004"/>
    <row r="827" x14ac:dyDescent="0.55000000000000004"/>
    <row r="828" x14ac:dyDescent="0.55000000000000004"/>
    <row r="829" x14ac:dyDescent="0.55000000000000004"/>
    <row r="830" x14ac:dyDescent="0.55000000000000004"/>
    <row r="831" x14ac:dyDescent="0.55000000000000004"/>
    <row r="832" x14ac:dyDescent="0.55000000000000004"/>
    <row r="833" x14ac:dyDescent="0.55000000000000004"/>
    <row r="834" x14ac:dyDescent="0.55000000000000004"/>
    <row r="835" x14ac:dyDescent="0.55000000000000004"/>
    <row r="836" x14ac:dyDescent="0.55000000000000004"/>
    <row r="837" x14ac:dyDescent="0.55000000000000004"/>
    <row r="838" x14ac:dyDescent="0.55000000000000004"/>
    <row r="839" x14ac:dyDescent="0.55000000000000004"/>
    <row r="840" x14ac:dyDescent="0.55000000000000004"/>
    <row r="841" x14ac:dyDescent="0.55000000000000004"/>
    <row r="842" x14ac:dyDescent="0.55000000000000004"/>
    <row r="843" x14ac:dyDescent="0.55000000000000004"/>
    <row r="844" x14ac:dyDescent="0.55000000000000004"/>
    <row r="845" x14ac:dyDescent="0.55000000000000004"/>
    <row r="846" x14ac:dyDescent="0.55000000000000004"/>
    <row r="847" x14ac:dyDescent="0.55000000000000004"/>
    <row r="848" x14ac:dyDescent="0.55000000000000004"/>
    <row r="849" x14ac:dyDescent="0.55000000000000004"/>
    <row r="850" x14ac:dyDescent="0.55000000000000004"/>
    <row r="851" x14ac:dyDescent="0.55000000000000004"/>
    <row r="852" x14ac:dyDescent="0.55000000000000004"/>
    <row r="853" x14ac:dyDescent="0.55000000000000004"/>
    <row r="854" x14ac:dyDescent="0.55000000000000004"/>
    <row r="855" x14ac:dyDescent="0.55000000000000004"/>
    <row r="856" x14ac:dyDescent="0.55000000000000004"/>
    <row r="857" x14ac:dyDescent="0.55000000000000004"/>
    <row r="858" x14ac:dyDescent="0.55000000000000004"/>
    <row r="859" x14ac:dyDescent="0.55000000000000004"/>
    <row r="860" x14ac:dyDescent="0.55000000000000004"/>
    <row r="861" x14ac:dyDescent="0.55000000000000004"/>
    <row r="862" x14ac:dyDescent="0.55000000000000004"/>
    <row r="863" x14ac:dyDescent="0.55000000000000004"/>
    <row r="864" x14ac:dyDescent="0.55000000000000004"/>
    <row r="865" x14ac:dyDescent="0.55000000000000004"/>
    <row r="866" x14ac:dyDescent="0.55000000000000004"/>
    <row r="867" x14ac:dyDescent="0.55000000000000004"/>
    <row r="868" x14ac:dyDescent="0.55000000000000004"/>
    <row r="869" x14ac:dyDescent="0.55000000000000004"/>
    <row r="870" x14ac:dyDescent="0.55000000000000004"/>
    <row r="871" x14ac:dyDescent="0.55000000000000004"/>
    <row r="872" x14ac:dyDescent="0.55000000000000004"/>
    <row r="873" x14ac:dyDescent="0.55000000000000004"/>
    <row r="874" x14ac:dyDescent="0.55000000000000004"/>
    <row r="875" x14ac:dyDescent="0.55000000000000004"/>
    <row r="876" x14ac:dyDescent="0.55000000000000004"/>
    <row r="877" x14ac:dyDescent="0.55000000000000004"/>
    <row r="878" x14ac:dyDescent="0.55000000000000004"/>
    <row r="879" x14ac:dyDescent="0.55000000000000004"/>
    <row r="880" x14ac:dyDescent="0.55000000000000004"/>
    <row r="881" x14ac:dyDescent="0.55000000000000004"/>
    <row r="882" x14ac:dyDescent="0.55000000000000004"/>
    <row r="883" x14ac:dyDescent="0.55000000000000004"/>
    <row r="884" x14ac:dyDescent="0.55000000000000004"/>
    <row r="885" x14ac:dyDescent="0.55000000000000004"/>
    <row r="886" x14ac:dyDescent="0.55000000000000004"/>
    <row r="887" x14ac:dyDescent="0.55000000000000004"/>
    <row r="888" x14ac:dyDescent="0.55000000000000004"/>
    <row r="889" x14ac:dyDescent="0.55000000000000004"/>
    <row r="890" x14ac:dyDescent="0.55000000000000004"/>
    <row r="891" x14ac:dyDescent="0.55000000000000004"/>
    <row r="892" x14ac:dyDescent="0.55000000000000004"/>
    <row r="893" x14ac:dyDescent="0.55000000000000004"/>
    <row r="894" x14ac:dyDescent="0.55000000000000004"/>
    <row r="895" x14ac:dyDescent="0.55000000000000004"/>
    <row r="896" x14ac:dyDescent="0.55000000000000004"/>
    <row r="897" x14ac:dyDescent="0.55000000000000004"/>
    <row r="898" x14ac:dyDescent="0.55000000000000004"/>
    <row r="899" x14ac:dyDescent="0.55000000000000004"/>
    <row r="900" x14ac:dyDescent="0.55000000000000004"/>
    <row r="901" x14ac:dyDescent="0.55000000000000004"/>
    <row r="902" x14ac:dyDescent="0.55000000000000004"/>
    <row r="903" x14ac:dyDescent="0.55000000000000004"/>
    <row r="904" x14ac:dyDescent="0.55000000000000004"/>
    <row r="905" x14ac:dyDescent="0.55000000000000004"/>
    <row r="906" x14ac:dyDescent="0.55000000000000004"/>
    <row r="907" x14ac:dyDescent="0.55000000000000004"/>
    <row r="908" x14ac:dyDescent="0.55000000000000004"/>
    <row r="909" x14ac:dyDescent="0.55000000000000004"/>
    <row r="910" x14ac:dyDescent="0.55000000000000004"/>
    <row r="911" x14ac:dyDescent="0.55000000000000004"/>
    <row r="912" x14ac:dyDescent="0.55000000000000004"/>
    <row r="913" x14ac:dyDescent="0.55000000000000004"/>
    <row r="914" x14ac:dyDescent="0.55000000000000004"/>
    <row r="915" x14ac:dyDescent="0.55000000000000004"/>
    <row r="916" x14ac:dyDescent="0.55000000000000004"/>
    <row r="917" x14ac:dyDescent="0.55000000000000004"/>
    <row r="918" x14ac:dyDescent="0.55000000000000004"/>
    <row r="919" x14ac:dyDescent="0.55000000000000004"/>
    <row r="920" x14ac:dyDescent="0.55000000000000004"/>
    <row r="921" x14ac:dyDescent="0.55000000000000004"/>
    <row r="922" x14ac:dyDescent="0.55000000000000004"/>
    <row r="923" x14ac:dyDescent="0.55000000000000004"/>
    <row r="924" x14ac:dyDescent="0.55000000000000004"/>
    <row r="925" x14ac:dyDescent="0.55000000000000004"/>
    <row r="926" x14ac:dyDescent="0.55000000000000004"/>
    <row r="927" x14ac:dyDescent="0.55000000000000004"/>
    <row r="928" x14ac:dyDescent="0.55000000000000004"/>
    <row r="929" x14ac:dyDescent="0.55000000000000004"/>
    <row r="930" x14ac:dyDescent="0.55000000000000004"/>
    <row r="931" x14ac:dyDescent="0.55000000000000004"/>
    <row r="932" x14ac:dyDescent="0.55000000000000004"/>
    <row r="933" x14ac:dyDescent="0.55000000000000004"/>
    <row r="934" x14ac:dyDescent="0.55000000000000004"/>
    <row r="935" x14ac:dyDescent="0.55000000000000004"/>
    <row r="936" x14ac:dyDescent="0.55000000000000004"/>
    <row r="937" x14ac:dyDescent="0.55000000000000004"/>
    <row r="938" x14ac:dyDescent="0.55000000000000004"/>
    <row r="939" x14ac:dyDescent="0.55000000000000004"/>
    <row r="940" x14ac:dyDescent="0.55000000000000004"/>
    <row r="941" x14ac:dyDescent="0.55000000000000004"/>
    <row r="942" x14ac:dyDescent="0.55000000000000004"/>
    <row r="943" x14ac:dyDescent="0.55000000000000004"/>
    <row r="944" x14ac:dyDescent="0.55000000000000004"/>
    <row r="945" x14ac:dyDescent="0.55000000000000004"/>
    <row r="946" x14ac:dyDescent="0.55000000000000004"/>
    <row r="947" x14ac:dyDescent="0.55000000000000004"/>
    <row r="948" x14ac:dyDescent="0.55000000000000004"/>
    <row r="949" x14ac:dyDescent="0.55000000000000004"/>
    <row r="950" x14ac:dyDescent="0.55000000000000004"/>
    <row r="951" x14ac:dyDescent="0.55000000000000004"/>
    <row r="952" x14ac:dyDescent="0.55000000000000004"/>
    <row r="953" x14ac:dyDescent="0.55000000000000004"/>
    <row r="954" x14ac:dyDescent="0.55000000000000004"/>
    <row r="955" x14ac:dyDescent="0.55000000000000004"/>
    <row r="956" x14ac:dyDescent="0.55000000000000004"/>
    <row r="957" x14ac:dyDescent="0.55000000000000004"/>
    <row r="958" x14ac:dyDescent="0.55000000000000004"/>
    <row r="959" x14ac:dyDescent="0.55000000000000004"/>
    <row r="960" x14ac:dyDescent="0.55000000000000004"/>
    <row r="961" x14ac:dyDescent="0.55000000000000004"/>
    <row r="962" x14ac:dyDescent="0.55000000000000004"/>
    <row r="963" x14ac:dyDescent="0.55000000000000004"/>
    <row r="964" x14ac:dyDescent="0.55000000000000004"/>
    <row r="965" x14ac:dyDescent="0.55000000000000004"/>
    <row r="966" x14ac:dyDescent="0.55000000000000004"/>
    <row r="967" x14ac:dyDescent="0.55000000000000004"/>
    <row r="968" x14ac:dyDescent="0.55000000000000004"/>
    <row r="969" x14ac:dyDescent="0.55000000000000004"/>
    <row r="970" x14ac:dyDescent="0.55000000000000004"/>
    <row r="971" x14ac:dyDescent="0.55000000000000004"/>
    <row r="972" x14ac:dyDescent="0.55000000000000004"/>
    <row r="973" x14ac:dyDescent="0.55000000000000004"/>
    <row r="974" x14ac:dyDescent="0.55000000000000004"/>
    <row r="975" x14ac:dyDescent="0.55000000000000004"/>
    <row r="976" x14ac:dyDescent="0.55000000000000004"/>
    <row r="977" x14ac:dyDescent="0.55000000000000004"/>
    <row r="978" x14ac:dyDescent="0.55000000000000004"/>
    <row r="979" x14ac:dyDescent="0.55000000000000004"/>
    <row r="980" x14ac:dyDescent="0.55000000000000004"/>
    <row r="981" x14ac:dyDescent="0.55000000000000004"/>
    <row r="982" x14ac:dyDescent="0.55000000000000004"/>
    <row r="983" x14ac:dyDescent="0.55000000000000004"/>
    <row r="984" x14ac:dyDescent="0.55000000000000004"/>
    <row r="985" x14ac:dyDescent="0.55000000000000004"/>
    <row r="986" x14ac:dyDescent="0.55000000000000004"/>
    <row r="987" x14ac:dyDescent="0.55000000000000004"/>
    <row r="988" x14ac:dyDescent="0.55000000000000004"/>
    <row r="989" x14ac:dyDescent="0.55000000000000004"/>
    <row r="990" x14ac:dyDescent="0.55000000000000004"/>
    <row r="991" x14ac:dyDescent="0.55000000000000004"/>
    <row r="992" x14ac:dyDescent="0.55000000000000004"/>
    <row r="993" x14ac:dyDescent="0.55000000000000004"/>
    <row r="994" x14ac:dyDescent="0.55000000000000004"/>
    <row r="995" x14ac:dyDescent="0.55000000000000004"/>
    <row r="996" x14ac:dyDescent="0.55000000000000004"/>
    <row r="997" x14ac:dyDescent="0.55000000000000004"/>
    <row r="998" x14ac:dyDescent="0.55000000000000004"/>
    <row r="999" x14ac:dyDescent="0.55000000000000004"/>
    <row r="1000" x14ac:dyDescent="0.55000000000000004"/>
    <row r="1001" x14ac:dyDescent="0.55000000000000004"/>
    <row r="1002" x14ac:dyDescent="0.55000000000000004"/>
    <row r="1003" x14ac:dyDescent="0.55000000000000004"/>
    <row r="1004" x14ac:dyDescent="0.55000000000000004"/>
    <row r="1005" x14ac:dyDescent="0.55000000000000004"/>
    <row r="1006" x14ac:dyDescent="0.55000000000000004"/>
    <row r="1007" x14ac:dyDescent="0.55000000000000004"/>
    <row r="1008" x14ac:dyDescent="0.55000000000000004"/>
    <row r="1009" x14ac:dyDescent="0.55000000000000004"/>
    <row r="1010" x14ac:dyDescent="0.55000000000000004"/>
    <row r="1011" x14ac:dyDescent="0.55000000000000004"/>
    <row r="1012" x14ac:dyDescent="0.55000000000000004"/>
    <row r="1013" x14ac:dyDescent="0.55000000000000004"/>
    <row r="1014" x14ac:dyDescent="0.55000000000000004"/>
    <row r="1015" x14ac:dyDescent="0.55000000000000004"/>
    <row r="1016" x14ac:dyDescent="0.55000000000000004"/>
    <row r="1017" x14ac:dyDescent="0.55000000000000004"/>
    <row r="1018" x14ac:dyDescent="0.55000000000000004"/>
    <row r="1019" x14ac:dyDescent="0.55000000000000004"/>
    <row r="1020" x14ac:dyDescent="0.55000000000000004"/>
    <row r="1021" x14ac:dyDescent="0.55000000000000004"/>
    <row r="1022" x14ac:dyDescent="0.55000000000000004"/>
    <row r="1023" x14ac:dyDescent="0.55000000000000004"/>
    <row r="1024" x14ac:dyDescent="0.55000000000000004"/>
    <row r="1025" x14ac:dyDescent="0.55000000000000004"/>
    <row r="1026" x14ac:dyDescent="0.55000000000000004"/>
    <row r="1027" x14ac:dyDescent="0.55000000000000004"/>
    <row r="1028" x14ac:dyDescent="0.55000000000000004"/>
    <row r="1029" x14ac:dyDescent="0.55000000000000004"/>
    <row r="1030" x14ac:dyDescent="0.55000000000000004"/>
    <row r="1031" x14ac:dyDescent="0.55000000000000004"/>
    <row r="1032" x14ac:dyDescent="0.55000000000000004"/>
    <row r="1033" x14ac:dyDescent="0.55000000000000004"/>
    <row r="1034" x14ac:dyDescent="0.55000000000000004"/>
    <row r="1035" x14ac:dyDescent="0.55000000000000004"/>
    <row r="1036" x14ac:dyDescent="0.55000000000000004"/>
    <row r="1037" x14ac:dyDescent="0.55000000000000004"/>
    <row r="1038" x14ac:dyDescent="0.55000000000000004"/>
    <row r="1039" x14ac:dyDescent="0.55000000000000004"/>
    <row r="1040" x14ac:dyDescent="0.55000000000000004"/>
    <row r="1041" x14ac:dyDescent="0.55000000000000004"/>
    <row r="1042" x14ac:dyDescent="0.55000000000000004"/>
    <row r="1043" x14ac:dyDescent="0.55000000000000004"/>
    <row r="1044" x14ac:dyDescent="0.55000000000000004"/>
    <row r="1045" x14ac:dyDescent="0.55000000000000004"/>
    <row r="1046" x14ac:dyDescent="0.55000000000000004"/>
    <row r="1047" x14ac:dyDescent="0.55000000000000004"/>
    <row r="1048" x14ac:dyDescent="0.55000000000000004"/>
    <row r="1049" x14ac:dyDescent="0.55000000000000004"/>
    <row r="1050" x14ac:dyDescent="0.55000000000000004"/>
    <row r="1051" x14ac:dyDescent="0.55000000000000004"/>
    <row r="1052" x14ac:dyDescent="0.55000000000000004"/>
    <row r="1053" x14ac:dyDescent="0.55000000000000004"/>
    <row r="1054" x14ac:dyDescent="0.55000000000000004"/>
    <row r="1055" x14ac:dyDescent="0.55000000000000004"/>
    <row r="1056" x14ac:dyDescent="0.55000000000000004"/>
    <row r="1057" x14ac:dyDescent="0.55000000000000004"/>
    <row r="1058" x14ac:dyDescent="0.55000000000000004"/>
    <row r="1059" x14ac:dyDescent="0.55000000000000004"/>
    <row r="1060" x14ac:dyDescent="0.55000000000000004"/>
    <row r="1061" x14ac:dyDescent="0.55000000000000004"/>
    <row r="1062" x14ac:dyDescent="0.55000000000000004"/>
    <row r="1063" x14ac:dyDescent="0.55000000000000004"/>
    <row r="1064" x14ac:dyDescent="0.55000000000000004"/>
    <row r="1065" x14ac:dyDescent="0.55000000000000004"/>
    <row r="1066" x14ac:dyDescent="0.55000000000000004"/>
    <row r="1067" x14ac:dyDescent="0.55000000000000004"/>
    <row r="1068" x14ac:dyDescent="0.55000000000000004"/>
    <row r="1069" x14ac:dyDescent="0.55000000000000004"/>
    <row r="1070" x14ac:dyDescent="0.55000000000000004"/>
    <row r="1071" x14ac:dyDescent="0.55000000000000004"/>
    <row r="1072" x14ac:dyDescent="0.55000000000000004"/>
    <row r="1073" x14ac:dyDescent="0.55000000000000004"/>
    <row r="1074" x14ac:dyDescent="0.55000000000000004"/>
    <row r="1075" x14ac:dyDescent="0.55000000000000004"/>
    <row r="1076" x14ac:dyDescent="0.55000000000000004"/>
    <row r="1077" x14ac:dyDescent="0.55000000000000004"/>
    <row r="1078" x14ac:dyDescent="0.55000000000000004"/>
    <row r="1079" x14ac:dyDescent="0.55000000000000004"/>
    <row r="1080" x14ac:dyDescent="0.55000000000000004"/>
    <row r="1081" x14ac:dyDescent="0.55000000000000004"/>
    <row r="1082" x14ac:dyDescent="0.55000000000000004"/>
    <row r="1083" x14ac:dyDescent="0.55000000000000004"/>
    <row r="1084" x14ac:dyDescent="0.55000000000000004"/>
    <row r="1085" x14ac:dyDescent="0.55000000000000004"/>
    <row r="1086" x14ac:dyDescent="0.55000000000000004"/>
    <row r="1087" x14ac:dyDescent="0.55000000000000004"/>
    <row r="1088" x14ac:dyDescent="0.55000000000000004"/>
    <row r="1089" x14ac:dyDescent="0.55000000000000004"/>
    <row r="1090" x14ac:dyDescent="0.55000000000000004"/>
    <row r="1091" x14ac:dyDescent="0.55000000000000004"/>
    <row r="1092" x14ac:dyDescent="0.55000000000000004"/>
    <row r="1093" x14ac:dyDescent="0.55000000000000004"/>
    <row r="1094" x14ac:dyDescent="0.55000000000000004"/>
    <row r="1095" x14ac:dyDescent="0.55000000000000004"/>
    <row r="1096" x14ac:dyDescent="0.55000000000000004"/>
    <row r="1097" x14ac:dyDescent="0.55000000000000004"/>
    <row r="1098" x14ac:dyDescent="0.55000000000000004"/>
    <row r="1099" x14ac:dyDescent="0.55000000000000004"/>
    <row r="1100" x14ac:dyDescent="0.55000000000000004"/>
    <row r="1101" x14ac:dyDescent="0.55000000000000004"/>
    <row r="1102" x14ac:dyDescent="0.55000000000000004"/>
    <row r="1103" x14ac:dyDescent="0.55000000000000004"/>
    <row r="1104" x14ac:dyDescent="0.55000000000000004"/>
    <row r="1105" x14ac:dyDescent="0.55000000000000004"/>
    <row r="1106" x14ac:dyDescent="0.55000000000000004"/>
    <row r="1107" x14ac:dyDescent="0.55000000000000004"/>
    <row r="1108" x14ac:dyDescent="0.55000000000000004"/>
    <row r="1109" x14ac:dyDescent="0.55000000000000004"/>
    <row r="1110" x14ac:dyDescent="0.55000000000000004"/>
    <row r="1111" x14ac:dyDescent="0.55000000000000004"/>
    <row r="1112" x14ac:dyDescent="0.55000000000000004"/>
    <row r="1113" x14ac:dyDescent="0.55000000000000004"/>
    <row r="1114" x14ac:dyDescent="0.55000000000000004"/>
    <row r="1115" x14ac:dyDescent="0.55000000000000004"/>
    <row r="1116" x14ac:dyDescent="0.55000000000000004"/>
    <row r="1117" x14ac:dyDescent="0.55000000000000004"/>
    <row r="1118" x14ac:dyDescent="0.55000000000000004"/>
    <row r="1119" x14ac:dyDescent="0.55000000000000004"/>
    <row r="1120" x14ac:dyDescent="0.55000000000000004"/>
    <row r="1121" x14ac:dyDescent="0.55000000000000004"/>
    <row r="1122" x14ac:dyDescent="0.55000000000000004"/>
    <row r="1123" x14ac:dyDescent="0.55000000000000004"/>
    <row r="1124" x14ac:dyDescent="0.55000000000000004"/>
    <row r="1125" x14ac:dyDescent="0.55000000000000004"/>
    <row r="1126" x14ac:dyDescent="0.55000000000000004"/>
    <row r="1127" x14ac:dyDescent="0.55000000000000004"/>
    <row r="1128" x14ac:dyDescent="0.55000000000000004"/>
    <row r="1129" x14ac:dyDescent="0.55000000000000004"/>
    <row r="1130" x14ac:dyDescent="0.55000000000000004"/>
    <row r="1131" x14ac:dyDescent="0.55000000000000004"/>
    <row r="1132" x14ac:dyDescent="0.55000000000000004"/>
    <row r="1133" x14ac:dyDescent="0.55000000000000004"/>
    <row r="1134" x14ac:dyDescent="0.55000000000000004"/>
    <row r="1135" x14ac:dyDescent="0.55000000000000004"/>
    <row r="1136" x14ac:dyDescent="0.55000000000000004"/>
    <row r="1137" x14ac:dyDescent="0.55000000000000004"/>
    <row r="1138" x14ac:dyDescent="0.55000000000000004"/>
    <row r="1139" x14ac:dyDescent="0.55000000000000004"/>
    <row r="1140" x14ac:dyDescent="0.55000000000000004"/>
    <row r="1141" x14ac:dyDescent="0.55000000000000004"/>
    <row r="1142" x14ac:dyDescent="0.55000000000000004"/>
    <row r="1143" x14ac:dyDescent="0.55000000000000004"/>
    <row r="1144" x14ac:dyDescent="0.55000000000000004"/>
    <row r="1145" x14ac:dyDescent="0.55000000000000004"/>
    <row r="1146" x14ac:dyDescent="0.55000000000000004"/>
    <row r="1147" x14ac:dyDescent="0.55000000000000004"/>
    <row r="1148" x14ac:dyDescent="0.55000000000000004"/>
    <row r="1149" x14ac:dyDescent="0.55000000000000004"/>
    <row r="1150" x14ac:dyDescent="0.55000000000000004"/>
    <row r="1151" x14ac:dyDescent="0.55000000000000004"/>
    <row r="1152" x14ac:dyDescent="0.55000000000000004"/>
    <row r="1153" x14ac:dyDescent="0.55000000000000004"/>
    <row r="1154" x14ac:dyDescent="0.55000000000000004"/>
    <row r="1155" x14ac:dyDescent="0.55000000000000004"/>
    <row r="1156" x14ac:dyDescent="0.55000000000000004"/>
    <row r="1157" x14ac:dyDescent="0.55000000000000004"/>
    <row r="1158" x14ac:dyDescent="0.55000000000000004"/>
    <row r="1159" x14ac:dyDescent="0.55000000000000004"/>
    <row r="1160" x14ac:dyDescent="0.55000000000000004"/>
    <row r="1161" x14ac:dyDescent="0.55000000000000004"/>
    <row r="1162" x14ac:dyDescent="0.55000000000000004"/>
    <row r="1163" x14ac:dyDescent="0.55000000000000004"/>
    <row r="1164" x14ac:dyDescent="0.55000000000000004"/>
    <row r="1165" x14ac:dyDescent="0.55000000000000004"/>
    <row r="1166" x14ac:dyDescent="0.55000000000000004"/>
    <row r="1167" x14ac:dyDescent="0.55000000000000004"/>
    <row r="1168" x14ac:dyDescent="0.55000000000000004"/>
    <row r="1169" x14ac:dyDescent="0.55000000000000004"/>
    <row r="1170" x14ac:dyDescent="0.55000000000000004"/>
    <row r="1171" x14ac:dyDescent="0.55000000000000004"/>
    <row r="1172" x14ac:dyDescent="0.55000000000000004"/>
    <row r="1173" x14ac:dyDescent="0.55000000000000004"/>
    <row r="1174" x14ac:dyDescent="0.55000000000000004"/>
    <row r="1175" x14ac:dyDescent="0.55000000000000004"/>
    <row r="1176" x14ac:dyDescent="0.55000000000000004"/>
    <row r="1177" x14ac:dyDescent="0.55000000000000004"/>
    <row r="1178" x14ac:dyDescent="0.55000000000000004"/>
    <row r="1179" x14ac:dyDescent="0.55000000000000004"/>
    <row r="1180" x14ac:dyDescent="0.55000000000000004"/>
    <row r="1181" x14ac:dyDescent="0.55000000000000004"/>
    <row r="1182" x14ac:dyDescent="0.55000000000000004"/>
    <row r="1183" x14ac:dyDescent="0.55000000000000004"/>
    <row r="1184" x14ac:dyDescent="0.55000000000000004"/>
    <row r="1185" x14ac:dyDescent="0.55000000000000004"/>
    <row r="1186" x14ac:dyDescent="0.55000000000000004"/>
    <row r="1187" x14ac:dyDescent="0.55000000000000004"/>
    <row r="1188" x14ac:dyDescent="0.55000000000000004"/>
    <row r="1189" x14ac:dyDescent="0.55000000000000004"/>
    <row r="1190" x14ac:dyDescent="0.55000000000000004"/>
    <row r="1191" x14ac:dyDescent="0.55000000000000004"/>
    <row r="1192" x14ac:dyDescent="0.55000000000000004"/>
    <row r="1193" x14ac:dyDescent="0.55000000000000004"/>
    <row r="1194" x14ac:dyDescent="0.55000000000000004"/>
    <row r="1195" x14ac:dyDescent="0.55000000000000004"/>
    <row r="1196" x14ac:dyDescent="0.55000000000000004"/>
    <row r="1197" x14ac:dyDescent="0.55000000000000004"/>
    <row r="1198" x14ac:dyDescent="0.55000000000000004"/>
    <row r="1199" x14ac:dyDescent="0.55000000000000004"/>
    <row r="1200" x14ac:dyDescent="0.55000000000000004"/>
    <row r="1201" x14ac:dyDescent="0.55000000000000004"/>
    <row r="1202" x14ac:dyDescent="0.55000000000000004"/>
    <row r="1203" x14ac:dyDescent="0.55000000000000004"/>
    <row r="1204" x14ac:dyDescent="0.55000000000000004"/>
    <row r="1205" x14ac:dyDescent="0.55000000000000004"/>
    <row r="1206" x14ac:dyDescent="0.55000000000000004"/>
    <row r="1207" x14ac:dyDescent="0.55000000000000004"/>
    <row r="1208" x14ac:dyDescent="0.55000000000000004"/>
    <row r="1209" x14ac:dyDescent="0.55000000000000004"/>
    <row r="1210" x14ac:dyDescent="0.55000000000000004"/>
    <row r="1211" x14ac:dyDescent="0.55000000000000004"/>
    <row r="1212" x14ac:dyDescent="0.55000000000000004"/>
    <row r="1213" x14ac:dyDescent="0.55000000000000004"/>
    <row r="1214" x14ac:dyDescent="0.55000000000000004"/>
    <row r="1215" x14ac:dyDescent="0.55000000000000004"/>
    <row r="1216" x14ac:dyDescent="0.55000000000000004"/>
    <row r="1217" x14ac:dyDescent="0.55000000000000004"/>
    <row r="1218" x14ac:dyDescent="0.55000000000000004"/>
    <row r="1219" x14ac:dyDescent="0.55000000000000004"/>
    <row r="1220" x14ac:dyDescent="0.55000000000000004"/>
    <row r="1221" x14ac:dyDescent="0.55000000000000004"/>
    <row r="1222" x14ac:dyDescent="0.55000000000000004"/>
    <row r="1223" x14ac:dyDescent="0.55000000000000004"/>
    <row r="1224" x14ac:dyDescent="0.55000000000000004"/>
    <row r="1225" x14ac:dyDescent="0.55000000000000004"/>
    <row r="1226" x14ac:dyDescent="0.55000000000000004"/>
    <row r="1227" x14ac:dyDescent="0.55000000000000004"/>
    <row r="1228" x14ac:dyDescent="0.55000000000000004"/>
    <row r="1229" x14ac:dyDescent="0.55000000000000004"/>
    <row r="1230" x14ac:dyDescent="0.55000000000000004"/>
    <row r="1231" x14ac:dyDescent="0.55000000000000004"/>
    <row r="1232" x14ac:dyDescent="0.55000000000000004"/>
    <row r="1233" x14ac:dyDescent="0.55000000000000004"/>
    <row r="1234" x14ac:dyDescent="0.55000000000000004"/>
    <row r="1235" x14ac:dyDescent="0.55000000000000004"/>
    <row r="1236" x14ac:dyDescent="0.55000000000000004"/>
    <row r="1237" x14ac:dyDescent="0.55000000000000004"/>
    <row r="1238" x14ac:dyDescent="0.55000000000000004"/>
    <row r="1239" x14ac:dyDescent="0.55000000000000004"/>
    <row r="1240" x14ac:dyDescent="0.55000000000000004"/>
    <row r="1241" x14ac:dyDescent="0.55000000000000004"/>
    <row r="1242" x14ac:dyDescent="0.55000000000000004"/>
    <row r="1243" x14ac:dyDescent="0.55000000000000004"/>
    <row r="1244" x14ac:dyDescent="0.55000000000000004"/>
    <row r="1245" x14ac:dyDescent="0.55000000000000004"/>
    <row r="1246" x14ac:dyDescent="0.55000000000000004"/>
    <row r="1247" x14ac:dyDescent="0.55000000000000004"/>
    <row r="1248" x14ac:dyDescent="0.55000000000000004"/>
    <row r="1249" x14ac:dyDescent="0.55000000000000004"/>
    <row r="1250" x14ac:dyDescent="0.55000000000000004"/>
    <row r="1251" x14ac:dyDescent="0.55000000000000004"/>
    <row r="1252" x14ac:dyDescent="0.55000000000000004"/>
    <row r="1253" x14ac:dyDescent="0.55000000000000004"/>
    <row r="1254" x14ac:dyDescent="0.55000000000000004"/>
    <row r="1255" x14ac:dyDescent="0.55000000000000004"/>
    <row r="1256" x14ac:dyDescent="0.55000000000000004"/>
    <row r="1257" x14ac:dyDescent="0.55000000000000004"/>
    <row r="1258" x14ac:dyDescent="0.55000000000000004"/>
    <row r="1259" x14ac:dyDescent="0.55000000000000004"/>
    <row r="1260" x14ac:dyDescent="0.55000000000000004"/>
    <row r="1261" x14ac:dyDescent="0.55000000000000004"/>
    <row r="1262" x14ac:dyDescent="0.55000000000000004"/>
    <row r="1263" x14ac:dyDescent="0.55000000000000004"/>
    <row r="1264" x14ac:dyDescent="0.55000000000000004"/>
    <row r="1265" x14ac:dyDescent="0.55000000000000004"/>
    <row r="1266" x14ac:dyDescent="0.55000000000000004"/>
    <row r="1267" x14ac:dyDescent="0.55000000000000004"/>
    <row r="1268" x14ac:dyDescent="0.55000000000000004"/>
    <row r="1269" x14ac:dyDescent="0.55000000000000004"/>
    <row r="1270" x14ac:dyDescent="0.55000000000000004"/>
    <row r="1271" x14ac:dyDescent="0.55000000000000004"/>
    <row r="1272" x14ac:dyDescent="0.55000000000000004"/>
    <row r="1273" x14ac:dyDescent="0.55000000000000004"/>
    <row r="1274" x14ac:dyDescent="0.55000000000000004"/>
    <row r="1275" x14ac:dyDescent="0.55000000000000004"/>
    <row r="1276" x14ac:dyDescent="0.55000000000000004"/>
    <row r="1277" x14ac:dyDescent="0.55000000000000004"/>
    <row r="1278" x14ac:dyDescent="0.55000000000000004"/>
    <row r="1279" x14ac:dyDescent="0.55000000000000004"/>
    <row r="1280" x14ac:dyDescent="0.55000000000000004"/>
    <row r="1281" x14ac:dyDescent="0.55000000000000004"/>
    <row r="1282" x14ac:dyDescent="0.55000000000000004"/>
    <row r="1283" x14ac:dyDescent="0.55000000000000004"/>
    <row r="1284" x14ac:dyDescent="0.55000000000000004"/>
    <row r="1285" x14ac:dyDescent="0.55000000000000004"/>
    <row r="1286" x14ac:dyDescent="0.55000000000000004"/>
    <row r="1287" x14ac:dyDescent="0.55000000000000004"/>
    <row r="1288" x14ac:dyDescent="0.55000000000000004"/>
    <row r="1289" x14ac:dyDescent="0.55000000000000004"/>
    <row r="1290" x14ac:dyDescent="0.55000000000000004"/>
    <row r="1291" x14ac:dyDescent="0.55000000000000004"/>
    <row r="1292" x14ac:dyDescent="0.55000000000000004"/>
    <row r="1293" x14ac:dyDescent="0.55000000000000004"/>
    <row r="1294" x14ac:dyDescent="0.55000000000000004"/>
    <row r="1295" x14ac:dyDescent="0.55000000000000004"/>
    <row r="1296" x14ac:dyDescent="0.55000000000000004"/>
    <row r="1297" x14ac:dyDescent="0.55000000000000004"/>
    <row r="1298" x14ac:dyDescent="0.55000000000000004"/>
    <row r="1299" x14ac:dyDescent="0.55000000000000004"/>
    <row r="1300" x14ac:dyDescent="0.55000000000000004"/>
    <row r="1301" x14ac:dyDescent="0.55000000000000004"/>
    <row r="1302" x14ac:dyDescent="0.55000000000000004"/>
    <row r="1303" x14ac:dyDescent="0.55000000000000004"/>
    <row r="1304" x14ac:dyDescent="0.55000000000000004"/>
    <row r="1305" x14ac:dyDescent="0.55000000000000004"/>
    <row r="1306" x14ac:dyDescent="0.55000000000000004"/>
    <row r="1307" x14ac:dyDescent="0.55000000000000004"/>
    <row r="1308" x14ac:dyDescent="0.55000000000000004"/>
    <row r="1309" x14ac:dyDescent="0.55000000000000004"/>
    <row r="1310" x14ac:dyDescent="0.55000000000000004"/>
    <row r="1311" x14ac:dyDescent="0.55000000000000004"/>
    <row r="1312" x14ac:dyDescent="0.55000000000000004"/>
    <row r="1313" x14ac:dyDescent="0.55000000000000004"/>
    <row r="1314" x14ac:dyDescent="0.55000000000000004"/>
    <row r="1315" x14ac:dyDescent="0.55000000000000004"/>
    <row r="1316" x14ac:dyDescent="0.55000000000000004"/>
    <row r="1317" x14ac:dyDescent="0.55000000000000004"/>
    <row r="1318" x14ac:dyDescent="0.55000000000000004"/>
    <row r="1319" x14ac:dyDescent="0.55000000000000004"/>
    <row r="1320" x14ac:dyDescent="0.55000000000000004"/>
    <row r="1321" x14ac:dyDescent="0.55000000000000004"/>
    <row r="1322" x14ac:dyDescent="0.55000000000000004"/>
    <row r="1323" x14ac:dyDescent="0.55000000000000004"/>
    <row r="1324" x14ac:dyDescent="0.55000000000000004"/>
    <row r="1325" x14ac:dyDescent="0.55000000000000004"/>
    <row r="1326" x14ac:dyDescent="0.55000000000000004"/>
    <row r="1327" x14ac:dyDescent="0.55000000000000004"/>
    <row r="1328" x14ac:dyDescent="0.55000000000000004"/>
    <row r="1329" x14ac:dyDescent="0.55000000000000004"/>
    <row r="1330" x14ac:dyDescent="0.55000000000000004"/>
    <row r="1331" x14ac:dyDescent="0.55000000000000004"/>
    <row r="1332" x14ac:dyDescent="0.55000000000000004"/>
    <row r="1333" x14ac:dyDescent="0.55000000000000004"/>
    <row r="1334" x14ac:dyDescent="0.55000000000000004"/>
    <row r="1335" x14ac:dyDescent="0.55000000000000004"/>
    <row r="1336" x14ac:dyDescent="0.55000000000000004"/>
    <row r="1337" x14ac:dyDescent="0.55000000000000004"/>
    <row r="1338" x14ac:dyDescent="0.55000000000000004"/>
    <row r="1339" x14ac:dyDescent="0.55000000000000004"/>
    <row r="1340" x14ac:dyDescent="0.55000000000000004"/>
    <row r="1341" x14ac:dyDescent="0.55000000000000004"/>
    <row r="1342" x14ac:dyDescent="0.55000000000000004"/>
    <row r="1343" x14ac:dyDescent="0.55000000000000004"/>
    <row r="1344" x14ac:dyDescent="0.55000000000000004"/>
    <row r="1345" x14ac:dyDescent="0.55000000000000004"/>
    <row r="1346" x14ac:dyDescent="0.55000000000000004"/>
    <row r="1347" x14ac:dyDescent="0.55000000000000004"/>
    <row r="1348" x14ac:dyDescent="0.55000000000000004"/>
    <row r="1349" x14ac:dyDescent="0.55000000000000004"/>
    <row r="1350" x14ac:dyDescent="0.55000000000000004"/>
    <row r="1351" x14ac:dyDescent="0.55000000000000004"/>
    <row r="1352" x14ac:dyDescent="0.55000000000000004"/>
    <row r="1353" x14ac:dyDescent="0.55000000000000004"/>
    <row r="1354" x14ac:dyDescent="0.55000000000000004"/>
    <row r="1355" x14ac:dyDescent="0.55000000000000004"/>
    <row r="1356" x14ac:dyDescent="0.55000000000000004"/>
    <row r="1357" x14ac:dyDescent="0.55000000000000004"/>
    <row r="1358" x14ac:dyDescent="0.55000000000000004"/>
    <row r="1359" x14ac:dyDescent="0.55000000000000004"/>
    <row r="1360" x14ac:dyDescent="0.55000000000000004"/>
    <row r="1361" x14ac:dyDescent="0.55000000000000004"/>
    <row r="1362" x14ac:dyDescent="0.55000000000000004"/>
    <row r="1363" x14ac:dyDescent="0.55000000000000004"/>
    <row r="1364" x14ac:dyDescent="0.55000000000000004"/>
    <row r="1365" x14ac:dyDescent="0.55000000000000004"/>
    <row r="1366" x14ac:dyDescent="0.55000000000000004"/>
    <row r="1367" x14ac:dyDescent="0.55000000000000004"/>
    <row r="1368" x14ac:dyDescent="0.55000000000000004"/>
    <row r="1369" x14ac:dyDescent="0.55000000000000004"/>
    <row r="1370" x14ac:dyDescent="0.55000000000000004"/>
    <row r="1371" x14ac:dyDescent="0.55000000000000004"/>
    <row r="1372" x14ac:dyDescent="0.55000000000000004"/>
    <row r="1373" x14ac:dyDescent="0.55000000000000004"/>
    <row r="1374" x14ac:dyDescent="0.55000000000000004"/>
    <row r="1375" x14ac:dyDescent="0.55000000000000004"/>
    <row r="1376" x14ac:dyDescent="0.55000000000000004"/>
    <row r="1377" x14ac:dyDescent="0.55000000000000004"/>
    <row r="1378" x14ac:dyDescent="0.55000000000000004"/>
    <row r="1379" x14ac:dyDescent="0.55000000000000004"/>
    <row r="1380" x14ac:dyDescent="0.55000000000000004"/>
    <row r="1381" x14ac:dyDescent="0.55000000000000004"/>
    <row r="1382" x14ac:dyDescent="0.55000000000000004"/>
    <row r="1383" x14ac:dyDescent="0.55000000000000004"/>
    <row r="1384" x14ac:dyDescent="0.55000000000000004"/>
    <row r="1385" x14ac:dyDescent="0.55000000000000004"/>
    <row r="1386" x14ac:dyDescent="0.55000000000000004"/>
    <row r="1387" x14ac:dyDescent="0.55000000000000004"/>
    <row r="1388" x14ac:dyDescent="0.55000000000000004"/>
    <row r="1389" x14ac:dyDescent="0.55000000000000004"/>
    <row r="1390" x14ac:dyDescent="0.55000000000000004"/>
    <row r="1391" x14ac:dyDescent="0.55000000000000004"/>
    <row r="1392" x14ac:dyDescent="0.55000000000000004"/>
    <row r="1393" x14ac:dyDescent="0.55000000000000004"/>
    <row r="1394" x14ac:dyDescent="0.55000000000000004"/>
    <row r="1395" x14ac:dyDescent="0.55000000000000004"/>
    <row r="1396" x14ac:dyDescent="0.55000000000000004"/>
    <row r="1397" x14ac:dyDescent="0.55000000000000004"/>
    <row r="1398" x14ac:dyDescent="0.55000000000000004"/>
    <row r="1399" x14ac:dyDescent="0.55000000000000004"/>
    <row r="1400" x14ac:dyDescent="0.55000000000000004"/>
    <row r="1401" x14ac:dyDescent="0.55000000000000004"/>
    <row r="1402" x14ac:dyDescent="0.55000000000000004"/>
    <row r="1403" x14ac:dyDescent="0.55000000000000004"/>
    <row r="1404" x14ac:dyDescent="0.55000000000000004"/>
    <row r="1405" x14ac:dyDescent="0.55000000000000004"/>
    <row r="1406" x14ac:dyDescent="0.55000000000000004"/>
    <row r="1407" x14ac:dyDescent="0.55000000000000004"/>
    <row r="1408" x14ac:dyDescent="0.55000000000000004"/>
    <row r="1409" x14ac:dyDescent="0.55000000000000004"/>
    <row r="1410" x14ac:dyDescent="0.55000000000000004"/>
    <row r="1411" x14ac:dyDescent="0.55000000000000004"/>
    <row r="1412" x14ac:dyDescent="0.55000000000000004"/>
    <row r="1413" x14ac:dyDescent="0.55000000000000004"/>
    <row r="1414" x14ac:dyDescent="0.55000000000000004"/>
    <row r="1415" x14ac:dyDescent="0.55000000000000004"/>
    <row r="1416" x14ac:dyDescent="0.55000000000000004"/>
    <row r="1417" x14ac:dyDescent="0.55000000000000004"/>
    <row r="1418" x14ac:dyDescent="0.55000000000000004"/>
    <row r="1419" x14ac:dyDescent="0.55000000000000004"/>
    <row r="1420" x14ac:dyDescent="0.55000000000000004"/>
    <row r="1421" x14ac:dyDescent="0.55000000000000004"/>
    <row r="1422" x14ac:dyDescent="0.55000000000000004"/>
    <row r="1423" x14ac:dyDescent="0.55000000000000004"/>
    <row r="1424" x14ac:dyDescent="0.55000000000000004"/>
    <row r="1425" x14ac:dyDescent="0.55000000000000004"/>
    <row r="1426" x14ac:dyDescent="0.55000000000000004"/>
    <row r="1427" x14ac:dyDescent="0.55000000000000004"/>
    <row r="1428" x14ac:dyDescent="0.55000000000000004"/>
    <row r="1429" x14ac:dyDescent="0.55000000000000004"/>
    <row r="1430" x14ac:dyDescent="0.55000000000000004"/>
    <row r="1431" x14ac:dyDescent="0.55000000000000004"/>
    <row r="1432" x14ac:dyDescent="0.55000000000000004"/>
    <row r="1433" x14ac:dyDescent="0.55000000000000004"/>
    <row r="1434" x14ac:dyDescent="0.55000000000000004"/>
    <row r="1435" x14ac:dyDescent="0.55000000000000004"/>
    <row r="1436" x14ac:dyDescent="0.55000000000000004"/>
    <row r="1437" x14ac:dyDescent="0.55000000000000004"/>
    <row r="1438" x14ac:dyDescent="0.55000000000000004"/>
    <row r="1439" x14ac:dyDescent="0.55000000000000004"/>
    <row r="1440" x14ac:dyDescent="0.55000000000000004"/>
    <row r="1441" x14ac:dyDescent="0.55000000000000004"/>
    <row r="1442" x14ac:dyDescent="0.55000000000000004"/>
    <row r="1443" x14ac:dyDescent="0.55000000000000004"/>
    <row r="1444" x14ac:dyDescent="0.55000000000000004"/>
    <row r="1445" x14ac:dyDescent="0.55000000000000004"/>
    <row r="1446" x14ac:dyDescent="0.55000000000000004"/>
    <row r="1447" x14ac:dyDescent="0.55000000000000004"/>
    <row r="1448" x14ac:dyDescent="0.55000000000000004"/>
    <row r="1449" x14ac:dyDescent="0.55000000000000004"/>
    <row r="1450" x14ac:dyDescent="0.55000000000000004"/>
    <row r="1451" x14ac:dyDescent="0.55000000000000004"/>
    <row r="1452" x14ac:dyDescent="0.55000000000000004"/>
    <row r="1453" x14ac:dyDescent="0.55000000000000004"/>
    <row r="1454" x14ac:dyDescent="0.55000000000000004"/>
    <row r="1455" x14ac:dyDescent="0.55000000000000004"/>
    <row r="1456" x14ac:dyDescent="0.55000000000000004"/>
    <row r="1457" x14ac:dyDescent="0.55000000000000004"/>
    <row r="1458" x14ac:dyDescent="0.55000000000000004"/>
    <row r="1459" x14ac:dyDescent="0.55000000000000004"/>
    <row r="1460" x14ac:dyDescent="0.55000000000000004"/>
    <row r="1461" x14ac:dyDescent="0.55000000000000004"/>
    <row r="1462" x14ac:dyDescent="0.55000000000000004"/>
    <row r="1463" x14ac:dyDescent="0.55000000000000004"/>
    <row r="1464" x14ac:dyDescent="0.55000000000000004"/>
    <row r="1465" x14ac:dyDescent="0.55000000000000004"/>
    <row r="1466" x14ac:dyDescent="0.55000000000000004"/>
    <row r="1467" x14ac:dyDescent="0.55000000000000004"/>
    <row r="1468" x14ac:dyDescent="0.55000000000000004"/>
    <row r="1469" x14ac:dyDescent="0.55000000000000004"/>
    <row r="1470" x14ac:dyDescent="0.55000000000000004"/>
    <row r="1471" x14ac:dyDescent="0.55000000000000004"/>
    <row r="1472" x14ac:dyDescent="0.55000000000000004"/>
    <row r="1473" x14ac:dyDescent="0.55000000000000004"/>
    <row r="1474" x14ac:dyDescent="0.55000000000000004"/>
    <row r="1475" x14ac:dyDescent="0.55000000000000004"/>
    <row r="1476" x14ac:dyDescent="0.55000000000000004"/>
    <row r="1477" x14ac:dyDescent="0.55000000000000004"/>
    <row r="1478" x14ac:dyDescent="0.55000000000000004"/>
    <row r="1479" x14ac:dyDescent="0.55000000000000004"/>
    <row r="1480" x14ac:dyDescent="0.55000000000000004"/>
    <row r="1481" x14ac:dyDescent="0.55000000000000004"/>
    <row r="1482" x14ac:dyDescent="0.55000000000000004"/>
    <row r="1483" x14ac:dyDescent="0.55000000000000004"/>
    <row r="1484" x14ac:dyDescent="0.55000000000000004"/>
    <row r="1485" x14ac:dyDescent="0.55000000000000004"/>
    <row r="1486" x14ac:dyDescent="0.55000000000000004"/>
    <row r="1487" x14ac:dyDescent="0.55000000000000004"/>
    <row r="1488" x14ac:dyDescent="0.55000000000000004"/>
    <row r="1489" x14ac:dyDescent="0.55000000000000004"/>
    <row r="1490" x14ac:dyDescent="0.55000000000000004"/>
    <row r="1491" x14ac:dyDescent="0.55000000000000004"/>
    <row r="1492" x14ac:dyDescent="0.55000000000000004"/>
    <row r="1493" x14ac:dyDescent="0.55000000000000004"/>
    <row r="1494" x14ac:dyDescent="0.55000000000000004"/>
    <row r="1495" x14ac:dyDescent="0.55000000000000004"/>
    <row r="1496" x14ac:dyDescent="0.55000000000000004"/>
    <row r="1497" x14ac:dyDescent="0.55000000000000004"/>
    <row r="1498" x14ac:dyDescent="0.55000000000000004"/>
    <row r="1499" x14ac:dyDescent="0.55000000000000004"/>
    <row r="1500" x14ac:dyDescent="0.55000000000000004"/>
    <row r="1501" x14ac:dyDescent="0.55000000000000004"/>
    <row r="1502" x14ac:dyDescent="0.55000000000000004"/>
    <row r="1503" x14ac:dyDescent="0.55000000000000004"/>
    <row r="1504" x14ac:dyDescent="0.55000000000000004"/>
    <row r="1505" x14ac:dyDescent="0.55000000000000004"/>
    <row r="1506" x14ac:dyDescent="0.55000000000000004"/>
    <row r="1507" x14ac:dyDescent="0.55000000000000004"/>
    <row r="1508" x14ac:dyDescent="0.55000000000000004"/>
    <row r="1509" x14ac:dyDescent="0.55000000000000004"/>
    <row r="1510" x14ac:dyDescent="0.55000000000000004"/>
    <row r="1511" x14ac:dyDescent="0.55000000000000004"/>
    <row r="1512" x14ac:dyDescent="0.55000000000000004"/>
    <row r="1513" x14ac:dyDescent="0.55000000000000004"/>
    <row r="1514" x14ac:dyDescent="0.55000000000000004"/>
    <row r="1515" x14ac:dyDescent="0.55000000000000004"/>
    <row r="1516" x14ac:dyDescent="0.55000000000000004"/>
    <row r="1517" x14ac:dyDescent="0.55000000000000004"/>
    <row r="1518" x14ac:dyDescent="0.55000000000000004"/>
    <row r="1519" x14ac:dyDescent="0.55000000000000004"/>
    <row r="1520" x14ac:dyDescent="0.55000000000000004"/>
    <row r="1521" x14ac:dyDescent="0.55000000000000004"/>
    <row r="1522" x14ac:dyDescent="0.55000000000000004"/>
    <row r="1523" x14ac:dyDescent="0.55000000000000004"/>
    <row r="1524" x14ac:dyDescent="0.55000000000000004"/>
    <row r="1525" x14ac:dyDescent="0.55000000000000004"/>
    <row r="1526" x14ac:dyDescent="0.55000000000000004"/>
    <row r="1527" x14ac:dyDescent="0.55000000000000004"/>
    <row r="1528" x14ac:dyDescent="0.55000000000000004"/>
    <row r="1529" x14ac:dyDescent="0.55000000000000004"/>
    <row r="1530" x14ac:dyDescent="0.55000000000000004"/>
    <row r="1531" x14ac:dyDescent="0.55000000000000004"/>
    <row r="1532" x14ac:dyDescent="0.55000000000000004"/>
    <row r="1533" x14ac:dyDescent="0.55000000000000004"/>
    <row r="1534" x14ac:dyDescent="0.55000000000000004"/>
    <row r="1535" x14ac:dyDescent="0.55000000000000004"/>
    <row r="1536" x14ac:dyDescent="0.55000000000000004"/>
    <row r="1537" x14ac:dyDescent="0.55000000000000004"/>
    <row r="1538" x14ac:dyDescent="0.55000000000000004"/>
    <row r="1539" x14ac:dyDescent="0.55000000000000004"/>
    <row r="1540" x14ac:dyDescent="0.55000000000000004"/>
    <row r="1541" x14ac:dyDescent="0.55000000000000004"/>
    <row r="1542" x14ac:dyDescent="0.55000000000000004"/>
    <row r="1543" x14ac:dyDescent="0.55000000000000004"/>
    <row r="1544" x14ac:dyDescent="0.55000000000000004"/>
    <row r="1545" x14ac:dyDescent="0.55000000000000004"/>
    <row r="1546" x14ac:dyDescent="0.55000000000000004"/>
    <row r="1547" x14ac:dyDescent="0.55000000000000004"/>
    <row r="1548" x14ac:dyDescent="0.55000000000000004"/>
    <row r="1549" x14ac:dyDescent="0.55000000000000004"/>
    <row r="1550" x14ac:dyDescent="0.55000000000000004"/>
    <row r="1551" x14ac:dyDescent="0.55000000000000004"/>
    <row r="1552" x14ac:dyDescent="0.55000000000000004"/>
    <row r="1553" x14ac:dyDescent="0.55000000000000004"/>
    <row r="1554" x14ac:dyDescent="0.55000000000000004"/>
    <row r="1555" x14ac:dyDescent="0.55000000000000004"/>
    <row r="1556" x14ac:dyDescent="0.55000000000000004"/>
    <row r="1557" x14ac:dyDescent="0.55000000000000004"/>
    <row r="1558" x14ac:dyDescent="0.55000000000000004"/>
    <row r="1559" x14ac:dyDescent="0.55000000000000004"/>
    <row r="1560" x14ac:dyDescent="0.55000000000000004"/>
    <row r="1561" x14ac:dyDescent="0.55000000000000004"/>
    <row r="1562" x14ac:dyDescent="0.55000000000000004"/>
    <row r="1563" x14ac:dyDescent="0.55000000000000004"/>
    <row r="1564" x14ac:dyDescent="0.55000000000000004"/>
    <row r="1565" x14ac:dyDescent="0.55000000000000004"/>
    <row r="1566" x14ac:dyDescent="0.55000000000000004"/>
    <row r="1567" x14ac:dyDescent="0.55000000000000004"/>
    <row r="1568" x14ac:dyDescent="0.55000000000000004"/>
    <row r="1569" x14ac:dyDescent="0.55000000000000004"/>
    <row r="1570" x14ac:dyDescent="0.55000000000000004"/>
    <row r="1571" x14ac:dyDescent="0.55000000000000004"/>
    <row r="1572" x14ac:dyDescent="0.55000000000000004"/>
    <row r="1573" x14ac:dyDescent="0.55000000000000004"/>
    <row r="1574" x14ac:dyDescent="0.55000000000000004"/>
    <row r="1575" x14ac:dyDescent="0.55000000000000004"/>
    <row r="1576" x14ac:dyDescent="0.55000000000000004"/>
    <row r="1577" x14ac:dyDescent="0.55000000000000004"/>
    <row r="1578" x14ac:dyDescent="0.55000000000000004"/>
    <row r="1579" x14ac:dyDescent="0.55000000000000004"/>
    <row r="1580" x14ac:dyDescent="0.55000000000000004"/>
    <row r="1581" x14ac:dyDescent="0.55000000000000004"/>
    <row r="1582" x14ac:dyDescent="0.55000000000000004"/>
    <row r="1583" x14ac:dyDescent="0.55000000000000004"/>
    <row r="1584" x14ac:dyDescent="0.55000000000000004"/>
    <row r="1585" x14ac:dyDescent="0.55000000000000004"/>
    <row r="1586" x14ac:dyDescent="0.55000000000000004"/>
    <row r="1587" x14ac:dyDescent="0.55000000000000004"/>
    <row r="1588" x14ac:dyDescent="0.55000000000000004"/>
    <row r="1589" x14ac:dyDescent="0.55000000000000004"/>
    <row r="1590" x14ac:dyDescent="0.55000000000000004"/>
    <row r="1591" x14ac:dyDescent="0.55000000000000004"/>
    <row r="1592" x14ac:dyDescent="0.55000000000000004"/>
    <row r="1593" x14ac:dyDescent="0.55000000000000004"/>
    <row r="1594" x14ac:dyDescent="0.55000000000000004"/>
    <row r="1595" x14ac:dyDescent="0.55000000000000004"/>
    <row r="1596" x14ac:dyDescent="0.55000000000000004"/>
    <row r="1597" x14ac:dyDescent="0.55000000000000004"/>
    <row r="1598" x14ac:dyDescent="0.55000000000000004"/>
    <row r="1599" x14ac:dyDescent="0.55000000000000004"/>
    <row r="1600" x14ac:dyDescent="0.55000000000000004"/>
    <row r="1601" x14ac:dyDescent="0.55000000000000004"/>
    <row r="1602" x14ac:dyDescent="0.55000000000000004"/>
    <row r="1603" x14ac:dyDescent="0.55000000000000004"/>
    <row r="1604" x14ac:dyDescent="0.55000000000000004"/>
    <row r="1605" x14ac:dyDescent="0.55000000000000004"/>
    <row r="1606" x14ac:dyDescent="0.55000000000000004"/>
    <row r="1607" x14ac:dyDescent="0.55000000000000004"/>
    <row r="1608" x14ac:dyDescent="0.55000000000000004"/>
    <row r="1609" x14ac:dyDescent="0.55000000000000004"/>
    <row r="1610" x14ac:dyDescent="0.55000000000000004"/>
    <row r="1611" x14ac:dyDescent="0.55000000000000004"/>
    <row r="1612" x14ac:dyDescent="0.55000000000000004"/>
    <row r="1613" x14ac:dyDescent="0.55000000000000004"/>
    <row r="1614" x14ac:dyDescent="0.55000000000000004"/>
    <row r="1615" x14ac:dyDescent="0.55000000000000004"/>
    <row r="1616" x14ac:dyDescent="0.55000000000000004"/>
    <row r="1617" x14ac:dyDescent="0.55000000000000004"/>
    <row r="1618" x14ac:dyDescent="0.55000000000000004"/>
    <row r="1619" x14ac:dyDescent="0.55000000000000004"/>
    <row r="1620" x14ac:dyDescent="0.55000000000000004"/>
    <row r="1621" x14ac:dyDescent="0.55000000000000004"/>
    <row r="1622" x14ac:dyDescent="0.55000000000000004"/>
    <row r="1623" x14ac:dyDescent="0.55000000000000004"/>
    <row r="1624" x14ac:dyDescent="0.55000000000000004"/>
    <row r="1625" x14ac:dyDescent="0.55000000000000004"/>
    <row r="1626" x14ac:dyDescent="0.55000000000000004"/>
    <row r="1627" x14ac:dyDescent="0.55000000000000004"/>
    <row r="1628" x14ac:dyDescent="0.55000000000000004"/>
    <row r="1629" x14ac:dyDescent="0.55000000000000004"/>
    <row r="1630" x14ac:dyDescent="0.55000000000000004"/>
    <row r="1631" x14ac:dyDescent="0.55000000000000004"/>
    <row r="1632" x14ac:dyDescent="0.55000000000000004"/>
    <row r="1633" x14ac:dyDescent="0.55000000000000004"/>
    <row r="1634" x14ac:dyDescent="0.55000000000000004"/>
    <row r="1635" x14ac:dyDescent="0.55000000000000004"/>
    <row r="1636" x14ac:dyDescent="0.55000000000000004"/>
    <row r="1637" x14ac:dyDescent="0.55000000000000004"/>
    <row r="1638" x14ac:dyDescent="0.55000000000000004"/>
    <row r="1639" x14ac:dyDescent="0.55000000000000004"/>
    <row r="1640" x14ac:dyDescent="0.55000000000000004"/>
    <row r="1641" x14ac:dyDescent="0.55000000000000004"/>
    <row r="1642" x14ac:dyDescent="0.55000000000000004"/>
    <row r="1643" x14ac:dyDescent="0.55000000000000004"/>
    <row r="1644" x14ac:dyDescent="0.55000000000000004"/>
    <row r="1645" x14ac:dyDescent="0.55000000000000004"/>
    <row r="1646" x14ac:dyDescent="0.55000000000000004"/>
    <row r="1647" x14ac:dyDescent="0.55000000000000004"/>
    <row r="1648" x14ac:dyDescent="0.55000000000000004"/>
    <row r="1649" x14ac:dyDescent="0.55000000000000004"/>
    <row r="1650" x14ac:dyDescent="0.55000000000000004"/>
    <row r="1651" x14ac:dyDescent="0.55000000000000004"/>
    <row r="1652" x14ac:dyDescent="0.55000000000000004"/>
    <row r="1653" x14ac:dyDescent="0.55000000000000004"/>
    <row r="1654" x14ac:dyDescent="0.55000000000000004"/>
    <row r="1655" x14ac:dyDescent="0.55000000000000004"/>
    <row r="1656" x14ac:dyDescent="0.55000000000000004"/>
    <row r="1657" x14ac:dyDescent="0.55000000000000004"/>
    <row r="1658" x14ac:dyDescent="0.55000000000000004"/>
    <row r="1659" x14ac:dyDescent="0.55000000000000004"/>
    <row r="1660" x14ac:dyDescent="0.55000000000000004"/>
    <row r="1661" x14ac:dyDescent="0.55000000000000004"/>
    <row r="1662" x14ac:dyDescent="0.55000000000000004"/>
    <row r="1663" x14ac:dyDescent="0.55000000000000004"/>
    <row r="1664" x14ac:dyDescent="0.55000000000000004"/>
    <row r="1665" x14ac:dyDescent="0.55000000000000004"/>
    <row r="1666" x14ac:dyDescent="0.55000000000000004"/>
    <row r="1667" x14ac:dyDescent="0.55000000000000004"/>
    <row r="1668" x14ac:dyDescent="0.55000000000000004"/>
    <row r="1669" x14ac:dyDescent="0.55000000000000004"/>
    <row r="1670" x14ac:dyDescent="0.55000000000000004"/>
    <row r="1671" x14ac:dyDescent="0.55000000000000004"/>
    <row r="1672" x14ac:dyDescent="0.55000000000000004"/>
    <row r="1673" x14ac:dyDescent="0.55000000000000004"/>
    <row r="1674" x14ac:dyDescent="0.55000000000000004"/>
    <row r="1675" x14ac:dyDescent="0.55000000000000004"/>
    <row r="1676" x14ac:dyDescent="0.55000000000000004"/>
    <row r="1677" x14ac:dyDescent="0.55000000000000004"/>
    <row r="1678" x14ac:dyDescent="0.55000000000000004"/>
    <row r="1679" x14ac:dyDescent="0.55000000000000004"/>
    <row r="1680" x14ac:dyDescent="0.55000000000000004"/>
    <row r="1681" x14ac:dyDescent="0.55000000000000004"/>
    <row r="1682" x14ac:dyDescent="0.55000000000000004"/>
    <row r="1683" x14ac:dyDescent="0.55000000000000004"/>
    <row r="1684" x14ac:dyDescent="0.55000000000000004"/>
    <row r="1685" x14ac:dyDescent="0.55000000000000004"/>
    <row r="1686" x14ac:dyDescent="0.55000000000000004"/>
    <row r="1687" x14ac:dyDescent="0.55000000000000004"/>
    <row r="1688" x14ac:dyDescent="0.55000000000000004"/>
    <row r="1689" x14ac:dyDescent="0.55000000000000004"/>
    <row r="1690" x14ac:dyDescent="0.55000000000000004"/>
    <row r="1691" x14ac:dyDescent="0.55000000000000004"/>
    <row r="1692" x14ac:dyDescent="0.55000000000000004"/>
    <row r="1693" x14ac:dyDescent="0.55000000000000004"/>
    <row r="1694" x14ac:dyDescent="0.55000000000000004"/>
    <row r="1695" x14ac:dyDescent="0.55000000000000004"/>
    <row r="1696" x14ac:dyDescent="0.55000000000000004"/>
    <row r="1697" x14ac:dyDescent="0.55000000000000004"/>
    <row r="1698" x14ac:dyDescent="0.55000000000000004"/>
    <row r="1699" x14ac:dyDescent="0.55000000000000004"/>
    <row r="1700" x14ac:dyDescent="0.55000000000000004"/>
    <row r="1701" x14ac:dyDescent="0.55000000000000004"/>
    <row r="1702" x14ac:dyDescent="0.55000000000000004"/>
    <row r="1703" x14ac:dyDescent="0.55000000000000004"/>
    <row r="1704" x14ac:dyDescent="0.55000000000000004"/>
    <row r="1705" x14ac:dyDescent="0.55000000000000004"/>
    <row r="1706" x14ac:dyDescent="0.55000000000000004"/>
    <row r="1707" x14ac:dyDescent="0.55000000000000004"/>
    <row r="1708" x14ac:dyDescent="0.55000000000000004"/>
    <row r="1709" x14ac:dyDescent="0.55000000000000004"/>
    <row r="1710" x14ac:dyDescent="0.55000000000000004"/>
    <row r="1711" x14ac:dyDescent="0.55000000000000004"/>
    <row r="1712" x14ac:dyDescent="0.55000000000000004"/>
    <row r="1713" x14ac:dyDescent="0.55000000000000004"/>
    <row r="1714" x14ac:dyDescent="0.55000000000000004"/>
    <row r="1715" x14ac:dyDescent="0.55000000000000004"/>
    <row r="1716" x14ac:dyDescent="0.55000000000000004"/>
    <row r="1717" x14ac:dyDescent="0.55000000000000004"/>
    <row r="1718" x14ac:dyDescent="0.55000000000000004"/>
    <row r="1719" x14ac:dyDescent="0.55000000000000004"/>
    <row r="1720" x14ac:dyDescent="0.55000000000000004"/>
    <row r="1721" x14ac:dyDescent="0.55000000000000004"/>
    <row r="1722" x14ac:dyDescent="0.55000000000000004"/>
    <row r="1723" x14ac:dyDescent="0.55000000000000004"/>
    <row r="1724" x14ac:dyDescent="0.55000000000000004"/>
    <row r="1725" x14ac:dyDescent="0.55000000000000004"/>
    <row r="1726" x14ac:dyDescent="0.55000000000000004"/>
    <row r="1727" x14ac:dyDescent="0.55000000000000004"/>
    <row r="1728" x14ac:dyDescent="0.55000000000000004"/>
    <row r="1729" x14ac:dyDescent="0.55000000000000004"/>
    <row r="1730" x14ac:dyDescent="0.55000000000000004"/>
    <row r="1731" x14ac:dyDescent="0.55000000000000004"/>
    <row r="1732" x14ac:dyDescent="0.55000000000000004"/>
    <row r="1733" x14ac:dyDescent="0.55000000000000004"/>
    <row r="1734" x14ac:dyDescent="0.55000000000000004"/>
    <row r="1735" x14ac:dyDescent="0.55000000000000004"/>
    <row r="1736" x14ac:dyDescent="0.55000000000000004"/>
    <row r="1737" x14ac:dyDescent="0.55000000000000004"/>
    <row r="1738" x14ac:dyDescent="0.55000000000000004"/>
    <row r="1739" x14ac:dyDescent="0.55000000000000004"/>
    <row r="1740" x14ac:dyDescent="0.55000000000000004"/>
    <row r="1741" x14ac:dyDescent="0.55000000000000004"/>
    <row r="1742" x14ac:dyDescent="0.55000000000000004"/>
    <row r="1743" x14ac:dyDescent="0.55000000000000004"/>
    <row r="1744" x14ac:dyDescent="0.55000000000000004"/>
    <row r="1745" x14ac:dyDescent="0.55000000000000004"/>
    <row r="1746" x14ac:dyDescent="0.55000000000000004"/>
    <row r="1747" x14ac:dyDescent="0.55000000000000004"/>
    <row r="1748" x14ac:dyDescent="0.55000000000000004"/>
    <row r="1749" x14ac:dyDescent="0.55000000000000004"/>
    <row r="1750" x14ac:dyDescent="0.55000000000000004"/>
    <row r="1751" x14ac:dyDescent="0.55000000000000004"/>
    <row r="1752" x14ac:dyDescent="0.55000000000000004"/>
    <row r="1753" x14ac:dyDescent="0.55000000000000004"/>
    <row r="1754" x14ac:dyDescent="0.55000000000000004"/>
    <row r="1755" x14ac:dyDescent="0.55000000000000004"/>
    <row r="1756" x14ac:dyDescent="0.55000000000000004"/>
    <row r="1757" x14ac:dyDescent="0.55000000000000004"/>
    <row r="1758" x14ac:dyDescent="0.55000000000000004"/>
    <row r="1759" x14ac:dyDescent="0.55000000000000004"/>
    <row r="1760" x14ac:dyDescent="0.55000000000000004"/>
    <row r="1761" x14ac:dyDescent="0.55000000000000004"/>
    <row r="1762" x14ac:dyDescent="0.55000000000000004"/>
    <row r="1763" x14ac:dyDescent="0.55000000000000004"/>
    <row r="1764" x14ac:dyDescent="0.55000000000000004"/>
    <row r="1765" x14ac:dyDescent="0.55000000000000004"/>
    <row r="1766" x14ac:dyDescent="0.55000000000000004"/>
    <row r="1767" x14ac:dyDescent="0.55000000000000004"/>
    <row r="1768" x14ac:dyDescent="0.55000000000000004"/>
    <row r="1769" x14ac:dyDescent="0.55000000000000004"/>
    <row r="1770" x14ac:dyDescent="0.55000000000000004"/>
    <row r="1771" x14ac:dyDescent="0.55000000000000004"/>
  </sheetData>
  <sheetProtection sheet="1" objects="1" scenarios="1"/>
  <autoFilter ref="A6:WVQ794" xr:uid="{1290FF67-BE29-48DE-B946-454CA4D5E1B0}"/>
  <mergeCells count="418">
    <mergeCell ref="D708:E708"/>
    <mergeCell ref="D709:E709"/>
    <mergeCell ref="D688:E688"/>
    <mergeCell ref="D689:E689"/>
    <mergeCell ref="D690:E690"/>
    <mergeCell ref="D691:E691"/>
    <mergeCell ref="D692:E692"/>
    <mergeCell ref="D694:E694"/>
    <mergeCell ref="D695:E695"/>
    <mergeCell ref="D698:E698"/>
    <mergeCell ref="D697:E697"/>
    <mergeCell ref="D699:E699"/>
    <mergeCell ref="D700:E700"/>
    <mergeCell ref="D702:E702"/>
    <mergeCell ref="D684:E684"/>
    <mergeCell ref="D685:E685"/>
    <mergeCell ref="D686:E686"/>
    <mergeCell ref="D687:E687"/>
    <mergeCell ref="D605:E605"/>
    <mergeCell ref="D606:E606"/>
    <mergeCell ref="D610:E610"/>
    <mergeCell ref="D611:E611"/>
    <mergeCell ref="D612:E612"/>
    <mergeCell ref="D613:E613"/>
    <mergeCell ref="D614:E614"/>
    <mergeCell ref="D607:E607"/>
    <mergeCell ref="D608:E608"/>
    <mergeCell ref="D539:E539"/>
    <mergeCell ref="D540:E540"/>
    <mergeCell ref="D541:E541"/>
    <mergeCell ref="D542:E542"/>
    <mergeCell ref="D544:E544"/>
    <mergeCell ref="D545:E545"/>
    <mergeCell ref="D589:E589"/>
    <mergeCell ref="D591:E591"/>
    <mergeCell ref="D677:E677"/>
    <mergeCell ref="D595:E595"/>
    <mergeCell ref="D596:E596"/>
    <mergeCell ref="D598:E598"/>
    <mergeCell ref="D600:E600"/>
    <mergeCell ref="D601:E601"/>
    <mergeCell ref="D603:E603"/>
    <mergeCell ref="D529:E529"/>
    <mergeCell ref="D531:E531"/>
    <mergeCell ref="D532:E532"/>
    <mergeCell ref="D533:E533"/>
    <mergeCell ref="D534:E534"/>
    <mergeCell ref="D535:E535"/>
    <mergeCell ref="D536:E536"/>
    <mergeCell ref="D537:E537"/>
    <mergeCell ref="D538:E538"/>
    <mergeCell ref="D476:E476"/>
    <mergeCell ref="D477:E477"/>
    <mergeCell ref="D479:E479"/>
    <mergeCell ref="D462:E462"/>
    <mergeCell ref="D463:E463"/>
    <mergeCell ref="D464:E464"/>
    <mergeCell ref="D465:E465"/>
    <mergeCell ref="D469:E469"/>
    <mergeCell ref="D472:E472"/>
    <mergeCell ref="D473:E473"/>
    <mergeCell ref="D474:E474"/>
    <mergeCell ref="D475:E475"/>
    <mergeCell ref="D452:E452"/>
    <mergeCell ref="D453:E453"/>
    <mergeCell ref="D454:E454"/>
    <mergeCell ref="D455:E455"/>
    <mergeCell ref="D457:E457"/>
    <mergeCell ref="D458:E458"/>
    <mergeCell ref="D459:E459"/>
    <mergeCell ref="D460:E460"/>
    <mergeCell ref="D461:E461"/>
    <mergeCell ref="D437:E437"/>
    <mergeCell ref="D438:E438"/>
    <mergeCell ref="D439:E439"/>
    <mergeCell ref="D445:E445"/>
    <mergeCell ref="D446:E446"/>
    <mergeCell ref="D447:E447"/>
    <mergeCell ref="D448:E448"/>
    <mergeCell ref="D449:E449"/>
    <mergeCell ref="D450:E450"/>
    <mergeCell ref="D419:E419"/>
    <mergeCell ref="D420:E420"/>
    <mergeCell ref="D421:E421"/>
    <mergeCell ref="D422:E422"/>
    <mergeCell ref="D423:E423"/>
    <mergeCell ref="D424:E424"/>
    <mergeCell ref="D426:E426"/>
    <mergeCell ref="D432:E432"/>
    <mergeCell ref="D434:E434"/>
    <mergeCell ref="D409:E409"/>
    <mergeCell ref="D410:E410"/>
    <mergeCell ref="D412:E412"/>
    <mergeCell ref="D413:E413"/>
    <mergeCell ref="D414:E414"/>
    <mergeCell ref="D415:E415"/>
    <mergeCell ref="D416:E416"/>
    <mergeCell ref="D417:E417"/>
    <mergeCell ref="D418:E418"/>
    <mergeCell ref="D400:E400"/>
    <mergeCell ref="D401:E401"/>
    <mergeCell ref="D402:E402"/>
    <mergeCell ref="D403:E403"/>
    <mergeCell ref="D404:E404"/>
    <mergeCell ref="D405:E405"/>
    <mergeCell ref="D406:E406"/>
    <mergeCell ref="D407:E407"/>
    <mergeCell ref="D408:E408"/>
    <mergeCell ref="D377:E377"/>
    <mergeCell ref="D378:E378"/>
    <mergeCell ref="D379:E379"/>
    <mergeCell ref="D389:E389"/>
    <mergeCell ref="D390:E390"/>
    <mergeCell ref="D392:E392"/>
    <mergeCell ref="D394:E394"/>
    <mergeCell ref="D398:E398"/>
    <mergeCell ref="D399:E399"/>
    <mergeCell ref="D360:E360"/>
    <mergeCell ref="D364:E364"/>
    <mergeCell ref="D365:E365"/>
    <mergeCell ref="D367:E367"/>
    <mergeCell ref="D368:E368"/>
    <mergeCell ref="D369:E369"/>
    <mergeCell ref="D370:E370"/>
    <mergeCell ref="D372:E372"/>
    <mergeCell ref="D374:E374"/>
    <mergeCell ref="D345:E345"/>
    <mergeCell ref="D346:E346"/>
    <mergeCell ref="D348:E348"/>
    <mergeCell ref="D349:E349"/>
    <mergeCell ref="D350:E350"/>
    <mergeCell ref="D351:E351"/>
    <mergeCell ref="D352:E352"/>
    <mergeCell ref="D353:E353"/>
    <mergeCell ref="D358:E358"/>
    <mergeCell ref="D331:E331"/>
    <mergeCell ref="D332:E332"/>
    <mergeCell ref="D333:E333"/>
    <mergeCell ref="D338:E338"/>
    <mergeCell ref="D339:E339"/>
    <mergeCell ref="D341:E341"/>
    <mergeCell ref="D342:E342"/>
    <mergeCell ref="D343:E343"/>
    <mergeCell ref="D344:E344"/>
    <mergeCell ref="D219:E219"/>
    <mergeCell ref="D680:E680"/>
    <mergeCell ref="D693:E693"/>
    <mergeCell ref="D253:E253"/>
    <mergeCell ref="D255:E255"/>
    <mergeCell ref="D265:E265"/>
    <mergeCell ref="D267:E267"/>
    <mergeCell ref="D268:E268"/>
    <mergeCell ref="D269:E269"/>
    <mergeCell ref="D273:E273"/>
    <mergeCell ref="D274:E274"/>
    <mergeCell ref="D275:E275"/>
    <mergeCell ref="D278:E278"/>
    <mergeCell ref="D280:E280"/>
    <mergeCell ref="D281:E281"/>
    <mergeCell ref="D282:E282"/>
    <mergeCell ref="D286:E286"/>
    <mergeCell ref="D227:E227"/>
    <mergeCell ref="D228:E228"/>
    <mergeCell ref="D229:E229"/>
    <mergeCell ref="D230:E230"/>
    <mergeCell ref="D231:E231"/>
    <mergeCell ref="D236:E236"/>
    <mergeCell ref="D238:E238"/>
    <mergeCell ref="D208:E208"/>
    <mergeCell ref="D213:E213"/>
    <mergeCell ref="D214:E214"/>
    <mergeCell ref="D215:E215"/>
    <mergeCell ref="D216:E216"/>
    <mergeCell ref="D217:E217"/>
    <mergeCell ref="D193:E193"/>
    <mergeCell ref="D194:E194"/>
    <mergeCell ref="D195:E195"/>
    <mergeCell ref="D196:E196"/>
    <mergeCell ref="D182:E182"/>
    <mergeCell ref="D186:E186"/>
    <mergeCell ref="D199:E199"/>
    <mergeCell ref="D201:E201"/>
    <mergeCell ref="D202:E202"/>
    <mergeCell ref="D184:E184"/>
    <mergeCell ref="D185:E185"/>
    <mergeCell ref="D187:E187"/>
    <mergeCell ref="D188:E188"/>
    <mergeCell ref="D189:E189"/>
    <mergeCell ref="D190:E190"/>
    <mergeCell ref="D191:E191"/>
    <mergeCell ref="D192:E192"/>
    <mergeCell ref="D200:E200"/>
    <mergeCell ref="D198:E198"/>
    <mergeCell ref="D179:E179"/>
    <mergeCell ref="D180:E180"/>
    <mergeCell ref="D183:E183"/>
    <mergeCell ref="D88:E88"/>
    <mergeCell ref="D89:E89"/>
    <mergeCell ref="D90:E90"/>
    <mergeCell ref="D91:E91"/>
    <mergeCell ref="D92:E92"/>
    <mergeCell ref="D107:E107"/>
    <mergeCell ref="D108:E108"/>
    <mergeCell ref="D109:E109"/>
    <mergeCell ref="D110:E110"/>
    <mergeCell ref="D117:E117"/>
    <mergeCell ref="D118:E118"/>
    <mergeCell ref="D119:E119"/>
    <mergeCell ref="D120:E120"/>
    <mergeCell ref="D111:E111"/>
    <mergeCell ref="D113:E113"/>
    <mergeCell ref="D114:E114"/>
    <mergeCell ref="D115:E115"/>
    <mergeCell ref="D116:E116"/>
    <mergeCell ref="D132:E132"/>
    <mergeCell ref="D133:E133"/>
    <mergeCell ref="D134:E134"/>
    <mergeCell ref="D67:E67"/>
    <mergeCell ref="D68:E68"/>
    <mergeCell ref="D69:E69"/>
    <mergeCell ref="D70:E70"/>
    <mergeCell ref="D71:E71"/>
    <mergeCell ref="D72:E72"/>
    <mergeCell ref="D73:E73"/>
    <mergeCell ref="D74:E74"/>
    <mergeCell ref="D80:E80"/>
    <mergeCell ref="D75:E75"/>
    <mergeCell ref="D76:E76"/>
    <mergeCell ref="D77:E77"/>
    <mergeCell ref="D78:E78"/>
    <mergeCell ref="D79:E79"/>
    <mergeCell ref="D45:E45"/>
    <mergeCell ref="D53:E53"/>
    <mergeCell ref="D60:E60"/>
    <mergeCell ref="D61:E61"/>
    <mergeCell ref="D62:E62"/>
    <mergeCell ref="D63:E63"/>
    <mergeCell ref="D64:E64"/>
    <mergeCell ref="D65:E65"/>
    <mergeCell ref="D66:E66"/>
    <mergeCell ref="C3:E3"/>
    <mergeCell ref="D16:E16"/>
    <mergeCell ref="D20:E20"/>
    <mergeCell ref="D21:E21"/>
    <mergeCell ref="D22:E22"/>
    <mergeCell ref="D17:E17"/>
    <mergeCell ref="D18:E18"/>
    <mergeCell ref="D19:E19"/>
    <mergeCell ref="C4:E4"/>
    <mergeCell ref="C5:E5"/>
    <mergeCell ref="C6:E6"/>
    <mergeCell ref="D23:E23"/>
    <mergeCell ref="D24:E24"/>
    <mergeCell ref="D25:E25"/>
    <mergeCell ref="D27:E27"/>
    <mergeCell ref="D29:E29"/>
    <mergeCell ref="D30:E30"/>
    <mergeCell ref="D26:E26"/>
    <mergeCell ref="D31:E31"/>
    <mergeCell ref="D99:E99"/>
    <mergeCell ref="D93:E93"/>
    <mergeCell ref="D94:E94"/>
    <mergeCell ref="D95:E95"/>
    <mergeCell ref="D96:E96"/>
    <mergeCell ref="D98:E98"/>
    <mergeCell ref="D34:E34"/>
    <mergeCell ref="D35:E35"/>
    <mergeCell ref="D38:E38"/>
    <mergeCell ref="D39:E39"/>
    <mergeCell ref="D40:E40"/>
    <mergeCell ref="D37:E37"/>
    <mergeCell ref="D41:E41"/>
    <mergeCell ref="D42:E42"/>
    <mergeCell ref="D43:E43"/>
    <mergeCell ref="D44:E44"/>
    <mergeCell ref="D135:E135"/>
    <mergeCell ref="D121:E121"/>
    <mergeCell ref="D122:E122"/>
    <mergeCell ref="D123:E123"/>
    <mergeCell ref="D124:E124"/>
    <mergeCell ref="D125:E125"/>
    <mergeCell ref="D154:E154"/>
    <mergeCell ref="D156:E156"/>
    <mergeCell ref="D157:E157"/>
    <mergeCell ref="D158:E158"/>
    <mergeCell ref="D137:E137"/>
    <mergeCell ref="D148:E148"/>
    <mergeCell ref="D149:E149"/>
    <mergeCell ref="D151:E151"/>
    <mergeCell ref="D152:E152"/>
    <mergeCell ref="D171:E171"/>
    <mergeCell ref="D172:E172"/>
    <mergeCell ref="D169:E169"/>
    <mergeCell ref="D170:E170"/>
    <mergeCell ref="D164:E164"/>
    <mergeCell ref="D165:E165"/>
    <mergeCell ref="D166:E166"/>
    <mergeCell ref="D167:E167"/>
    <mergeCell ref="D159:E159"/>
    <mergeCell ref="D160:E160"/>
    <mergeCell ref="D161:E161"/>
    <mergeCell ref="D162:E162"/>
    <mergeCell ref="D163:E163"/>
    <mergeCell ref="D239:E239"/>
    <mergeCell ref="D240:E240"/>
    <mergeCell ref="D241:E241"/>
    <mergeCell ref="D243:E243"/>
    <mergeCell ref="D246:E246"/>
    <mergeCell ref="D247:E247"/>
    <mergeCell ref="D248:E248"/>
    <mergeCell ref="D250:E250"/>
    <mergeCell ref="D251:E251"/>
    <mergeCell ref="D252:E252"/>
    <mergeCell ref="D254:E254"/>
    <mergeCell ref="D292:E292"/>
    <mergeCell ref="D295:E295"/>
    <mergeCell ref="D297:E297"/>
    <mergeCell ref="D298:E298"/>
    <mergeCell ref="D300:E300"/>
    <mergeCell ref="D301:E301"/>
    <mergeCell ref="D302:E302"/>
    <mergeCell ref="D303:E303"/>
    <mergeCell ref="D304:E304"/>
    <mergeCell ref="D319:E319"/>
    <mergeCell ref="D320:E320"/>
    <mergeCell ref="D321:E321"/>
    <mergeCell ref="D322:E322"/>
    <mergeCell ref="D326:E326"/>
    <mergeCell ref="D305:E305"/>
    <mergeCell ref="D307:E307"/>
    <mergeCell ref="D308:E308"/>
    <mergeCell ref="D311:E311"/>
    <mergeCell ref="D312:E312"/>
    <mergeCell ref="D313:E313"/>
    <mergeCell ref="D314:E314"/>
    <mergeCell ref="D317:E317"/>
    <mergeCell ref="D318:E318"/>
    <mergeCell ref="D495:E495"/>
    <mergeCell ref="D496:E496"/>
    <mergeCell ref="D497:E497"/>
    <mergeCell ref="D498:E498"/>
    <mergeCell ref="D499:E499"/>
    <mergeCell ref="D500:E500"/>
    <mergeCell ref="D501:E501"/>
    <mergeCell ref="D502:E502"/>
    <mergeCell ref="D503:E503"/>
    <mergeCell ref="D504:E504"/>
    <mergeCell ref="D505:E505"/>
    <mergeCell ref="D506:E506"/>
    <mergeCell ref="D507:E507"/>
    <mergeCell ref="D508:E508"/>
    <mergeCell ref="D509:E509"/>
    <mergeCell ref="D510:E510"/>
    <mergeCell ref="D511:E511"/>
    <mergeCell ref="D512:E512"/>
    <mergeCell ref="D513:E513"/>
    <mergeCell ref="D514:E514"/>
    <mergeCell ref="D522:E522"/>
    <mergeCell ref="D523:E523"/>
    <mergeCell ref="D524:E524"/>
    <mergeCell ref="D525:E525"/>
    <mergeCell ref="D526:E526"/>
    <mergeCell ref="D527:E527"/>
    <mergeCell ref="D528:E528"/>
    <mergeCell ref="D515:E515"/>
    <mergeCell ref="D516:E516"/>
    <mergeCell ref="D517:E517"/>
    <mergeCell ref="D518:E518"/>
    <mergeCell ref="D519:E519"/>
    <mergeCell ref="D520:E520"/>
    <mergeCell ref="D521:E521"/>
    <mergeCell ref="D546:E546"/>
    <mergeCell ref="D547:E547"/>
    <mergeCell ref="D548:E548"/>
    <mergeCell ref="D549:E549"/>
    <mergeCell ref="D550:E550"/>
    <mergeCell ref="D551:E551"/>
    <mergeCell ref="D552:E552"/>
    <mergeCell ref="D553:E553"/>
    <mergeCell ref="D554:E554"/>
    <mergeCell ref="D555:E555"/>
    <mergeCell ref="D556:E556"/>
    <mergeCell ref="D557:E557"/>
    <mergeCell ref="D558:E558"/>
    <mergeCell ref="D559:E559"/>
    <mergeCell ref="D560:E560"/>
    <mergeCell ref="D561:E561"/>
    <mergeCell ref="D562:E562"/>
    <mergeCell ref="D563:E563"/>
    <mergeCell ref="D564:E564"/>
    <mergeCell ref="D585:E585"/>
    <mergeCell ref="D586:E586"/>
    <mergeCell ref="D587:E587"/>
    <mergeCell ref="D588:E588"/>
    <mergeCell ref="D571:E571"/>
    <mergeCell ref="D572:E572"/>
    <mergeCell ref="D577:E577"/>
    <mergeCell ref="D573:E573"/>
    <mergeCell ref="D569:E569"/>
    <mergeCell ref="D570:E570"/>
    <mergeCell ref="D660:E660"/>
    <mergeCell ref="D679:E679"/>
    <mergeCell ref="D681:E681"/>
    <mergeCell ref="D683:E683"/>
    <mergeCell ref="D630:E630"/>
    <mergeCell ref="D620:E620"/>
    <mergeCell ref="D626:E626"/>
    <mergeCell ref="D609:E609"/>
    <mergeCell ref="D642:E642"/>
    <mergeCell ref="D643:E643"/>
    <mergeCell ref="D644:E644"/>
    <mergeCell ref="D646:E646"/>
    <mergeCell ref="D648:E648"/>
    <mergeCell ref="D655:E655"/>
    <mergeCell ref="D656:E656"/>
    <mergeCell ref="D657:E657"/>
    <mergeCell ref="D678:E678"/>
    <mergeCell ref="D682:E682"/>
  </mergeCells>
  <phoneticPr fontId="3" type="noConversion"/>
  <conditionalFormatting sqref="G7">
    <cfRule type="iconSet" priority="28">
      <iconSet>
        <cfvo type="percent" val="0"/>
        <cfvo type="num" val="0.5"/>
        <cfvo type="num" val="1"/>
      </iconSet>
    </cfRule>
  </conditionalFormatting>
  <conditionalFormatting sqref="G13">
    <cfRule type="iconSet" priority="18">
      <iconSet>
        <cfvo type="percent" val="0"/>
        <cfvo type="num" val="0.5"/>
        <cfvo type="num" val="1"/>
      </iconSet>
    </cfRule>
  </conditionalFormatting>
  <conditionalFormatting sqref="G57">
    <cfRule type="iconSet" priority="17">
      <iconSet>
        <cfvo type="percent" val="0"/>
        <cfvo type="num" val="0.5"/>
        <cfvo type="num" val="1"/>
      </iconSet>
    </cfRule>
  </conditionalFormatting>
  <conditionalFormatting sqref="G84">
    <cfRule type="iconSet" priority="14">
      <iconSet>
        <cfvo type="percent" val="0"/>
        <cfvo type="num" val="0.5"/>
        <cfvo type="num" val="1"/>
      </iconSet>
    </cfRule>
  </conditionalFormatting>
  <conditionalFormatting sqref="G223">
    <cfRule type="iconSet" priority="8">
      <iconSet>
        <cfvo type="percent" val="0"/>
        <cfvo type="num" val="0.5"/>
        <cfvo type="num" val="1"/>
      </iconSet>
    </cfRule>
  </conditionalFormatting>
  <conditionalFormatting sqref="G327">
    <cfRule type="iconSet" priority="7">
      <iconSet>
        <cfvo type="percent" val="0"/>
        <cfvo type="num" val="0.5"/>
        <cfvo type="num" val="1"/>
      </iconSet>
    </cfRule>
  </conditionalFormatting>
  <conditionalFormatting sqref="G491">
    <cfRule type="iconSet" priority="6">
      <iconSet>
        <cfvo type="percent" val="0"/>
        <cfvo type="num" val="0.5"/>
        <cfvo type="num" val="1"/>
      </iconSet>
    </cfRule>
  </conditionalFormatting>
  <conditionalFormatting sqref="G565">
    <cfRule type="iconSet" priority="2">
      <iconSet>
        <cfvo type="percent" val="0"/>
        <cfvo type="num" val="0.5"/>
        <cfvo type="num" val="1"/>
      </iconSet>
    </cfRule>
  </conditionalFormatting>
  <conditionalFormatting sqref="G582">
    <cfRule type="iconSet" priority="5">
      <iconSet>
        <cfvo type="percent" val="0"/>
        <cfvo type="num" val="0.5"/>
        <cfvo type="num" val="1"/>
      </iconSet>
    </cfRule>
  </conditionalFormatting>
  <conditionalFormatting sqref="G592">
    <cfRule type="iconSet" priority="4">
      <iconSet>
        <cfvo type="percent" val="0"/>
        <cfvo type="num" val="0.5"/>
        <cfvo type="num" val="1"/>
      </iconSet>
    </cfRule>
  </conditionalFormatting>
  <conditionalFormatting sqref="G615">
    <cfRule type="iconSet" priority="3">
      <iconSet>
        <cfvo type="percent" val="0"/>
        <cfvo type="num" val="0.5"/>
        <cfvo type="num" val="1"/>
      </iconSet>
    </cfRule>
  </conditionalFormatting>
  <conditionalFormatting sqref="G637">
    <cfRule type="iconSet" priority="1">
      <iconSet>
        <cfvo type="percent" val="0"/>
        <cfvo type="num" val="0.5"/>
        <cfvo type="num" val="1"/>
      </iconSet>
    </cfRule>
  </conditionalFormatting>
  <conditionalFormatting sqref="G673">
    <cfRule type="iconSet" priority="13">
      <iconSet>
        <cfvo type="percent" val="0"/>
        <cfvo type="num" val="0.5"/>
        <cfvo type="num" val="1"/>
      </iconSet>
    </cfRule>
  </conditionalFormatting>
  <dataValidations count="3">
    <dataValidation type="list" allowBlank="1" showInputMessage="1" showErrorMessage="1" sqref="G66006:G66051 JA66006:JA66051 SW66006:SW66051 ACS66006:ACS66051 AMO66006:AMO66051 AWK66006:AWK66051 BGG66006:BGG66051 BQC66006:BQC66051 BZY66006:BZY66051 CJU66006:CJU66051 CTQ66006:CTQ66051 DDM66006:DDM66051 DNI66006:DNI66051 DXE66006:DXE66051 EHA66006:EHA66051 EQW66006:EQW66051 FAS66006:FAS66051 FKO66006:FKO66051 FUK66006:FUK66051 GEG66006:GEG66051 GOC66006:GOC66051 GXY66006:GXY66051 HHU66006:HHU66051 HRQ66006:HRQ66051 IBM66006:IBM66051 ILI66006:ILI66051 IVE66006:IVE66051 JFA66006:JFA66051 JOW66006:JOW66051 JYS66006:JYS66051 KIO66006:KIO66051 KSK66006:KSK66051 LCG66006:LCG66051 LMC66006:LMC66051 LVY66006:LVY66051 MFU66006:MFU66051 MPQ66006:MPQ66051 MZM66006:MZM66051 NJI66006:NJI66051 NTE66006:NTE66051 ODA66006:ODA66051 OMW66006:OMW66051 OWS66006:OWS66051 PGO66006:PGO66051 PQK66006:PQK66051 QAG66006:QAG66051 QKC66006:QKC66051 QTY66006:QTY66051 RDU66006:RDU66051 RNQ66006:RNQ66051 RXM66006:RXM66051 SHI66006:SHI66051 SRE66006:SRE66051 TBA66006:TBA66051 TKW66006:TKW66051 TUS66006:TUS66051 UEO66006:UEO66051 UOK66006:UOK66051 UYG66006:UYG66051 VIC66006:VIC66051 VRY66006:VRY66051 WBU66006:WBU66051 WLQ66006:WLQ66051 WVM66006:WVM66051 G131542:G131587 JA131542:JA131587 SW131542:SW131587 ACS131542:ACS131587 AMO131542:AMO131587 AWK131542:AWK131587 BGG131542:BGG131587 BQC131542:BQC131587 BZY131542:BZY131587 CJU131542:CJU131587 CTQ131542:CTQ131587 DDM131542:DDM131587 DNI131542:DNI131587 DXE131542:DXE131587 EHA131542:EHA131587 EQW131542:EQW131587 FAS131542:FAS131587 FKO131542:FKO131587 FUK131542:FUK131587 GEG131542:GEG131587 GOC131542:GOC131587 GXY131542:GXY131587 HHU131542:HHU131587 HRQ131542:HRQ131587 IBM131542:IBM131587 ILI131542:ILI131587 IVE131542:IVE131587 JFA131542:JFA131587 JOW131542:JOW131587 JYS131542:JYS131587 KIO131542:KIO131587 KSK131542:KSK131587 LCG131542:LCG131587 LMC131542:LMC131587 LVY131542:LVY131587 MFU131542:MFU131587 MPQ131542:MPQ131587 MZM131542:MZM131587 NJI131542:NJI131587 NTE131542:NTE131587 ODA131542:ODA131587 OMW131542:OMW131587 OWS131542:OWS131587 PGO131542:PGO131587 PQK131542:PQK131587 QAG131542:QAG131587 QKC131542:QKC131587 QTY131542:QTY131587 RDU131542:RDU131587 RNQ131542:RNQ131587 RXM131542:RXM131587 SHI131542:SHI131587 SRE131542:SRE131587 TBA131542:TBA131587 TKW131542:TKW131587 TUS131542:TUS131587 UEO131542:UEO131587 UOK131542:UOK131587 UYG131542:UYG131587 VIC131542:VIC131587 VRY131542:VRY131587 WBU131542:WBU131587 WLQ131542:WLQ131587 WVM131542:WVM131587 G197078:G197123 JA197078:JA197123 SW197078:SW197123 ACS197078:ACS197123 AMO197078:AMO197123 AWK197078:AWK197123 BGG197078:BGG197123 BQC197078:BQC197123 BZY197078:BZY197123 CJU197078:CJU197123 CTQ197078:CTQ197123 DDM197078:DDM197123 DNI197078:DNI197123 DXE197078:DXE197123 EHA197078:EHA197123 EQW197078:EQW197123 FAS197078:FAS197123 FKO197078:FKO197123 FUK197078:FUK197123 GEG197078:GEG197123 GOC197078:GOC197123 GXY197078:GXY197123 HHU197078:HHU197123 HRQ197078:HRQ197123 IBM197078:IBM197123 ILI197078:ILI197123 IVE197078:IVE197123 JFA197078:JFA197123 JOW197078:JOW197123 JYS197078:JYS197123 KIO197078:KIO197123 KSK197078:KSK197123 LCG197078:LCG197123 LMC197078:LMC197123 LVY197078:LVY197123 MFU197078:MFU197123 MPQ197078:MPQ197123 MZM197078:MZM197123 NJI197078:NJI197123 NTE197078:NTE197123 ODA197078:ODA197123 OMW197078:OMW197123 OWS197078:OWS197123 PGO197078:PGO197123 PQK197078:PQK197123 QAG197078:QAG197123 QKC197078:QKC197123 QTY197078:QTY197123 RDU197078:RDU197123 RNQ197078:RNQ197123 RXM197078:RXM197123 SHI197078:SHI197123 SRE197078:SRE197123 TBA197078:TBA197123 TKW197078:TKW197123 TUS197078:TUS197123 UEO197078:UEO197123 UOK197078:UOK197123 UYG197078:UYG197123 VIC197078:VIC197123 VRY197078:VRY197123 WBU197078:WBU197123 WLQ197078:WLQ197123 WVM197078:WVM197123 G262614:G262659 JA262614:JA262659 SW262614:SW262659 ACS262614:ACS262659 AMO262614:AMO262659 AWK262614:AWK262659 BGG262614:BGG262659 BQC262614:BQC262659 BZY262614:BZY262659 CJU262614:CJU262659 CTQ262614:CTQ262659 DDM262614:DDM262659 DNI262614:DNI262659 DXE262614:DXE262659 EHA262614:EHA262659 EQW262614:EQW262659 FAS262614:FAS262659 FKO262614:FKO262659 FUK262614:FUK262659 GEG262614:GEG262659 GOC262614:GOC262659 GXY262614:GXY262659 HHU262614:HHU262659 HRQ262614:HRQ262659 IBM262614:IBM262659 ILI262614:ILI262659 IVE262614:IVE262659 JFA262614:JFA262659 JOW262614:JOW262659 JYS262614:JYS262659 KIO262614:KIO262659 KSK262614:KSK262659 LCG262614:LCG262659 LMC262614:LMC262659 LVY262614:LVY262659 MFU262614:MFU262659 MPQ262614:MPQ262659 MZM262614:MZM262659 NJI262614:NJI262659 NTE262614:NTE262659 ODA262614:ODA262659 OMW262614:OMW262659 OWS262614:OWS262659 PGO262614:PGO262659 PQK262614:PQK262659 QAG262614:QAG262659 QKC262614:QKC262659 QTY262614:QTY262659 RDU262614:RDU262659 RNQ262614:RNQ262659 RXM262614:RXM262659 SHI262614:SHI262659 SRE262614:SRE262659 TBA262614:TBA262659 TKW262614:TKW262659 TUS262614:TUS262659 UEO262614:UEO262659 UOK262614:UOK262659 UYG262614:UYG262659 VIC262614:VIC262659 VRY262614:VRY262659 WBU262614:WBU262659 WLQ262614:WLQ262659 WVM262614:WVM262659 G328150:G328195 JA328150:JA328195 SW328150:SW328195 ACS328150:ACS328195 AMO328150:AMO328195 AWK328150:AWK328195 BGG328150:BGG328195 BQC328150:BQC328195 BZY328150:BZY328195 CJU328150:CJU328195 CTQ328150:CTQ328195 DDM328150:DDM328195 DNI328150:DNI328195 DXE328150:DXE328195 EHA328150:EHA328195 EQW328150:EQW328195 FAS328150:FAS328195 FKO328150:FKO328195 FUK328150:FUK328195 GEG328150:GEG328195 GOC328150:GOC328195 GXY328150:GXY328195 HHU328150:HHU328195 HRQ328150:HRQ328195 IBM328150:IBM328195 ILI328150:ILI328195 IVE328150:IVE328195 JFA328150:JFA328195 JOW328150:JOW328195 JYS328150:JYS328195 KIO328150:KIO328195 KSK328150:KSK328195 LCG328150:LCG328195 LMC328150:LMC328195 LVY328150:LVY328195 MFU328150:MFU328195 MPQ328150:MPQ328195 MZM328150:MZM328195 NJI328150:NJI328195 NTE328150:NTE328195 ODA328150:ODA328195 OMW328150:OMW328195 OWS328150:OWS328195 PGO328150:PGO328195 PQK328150:PQK328195 QAG328150:QAG328195 QKC328150:QKC328195 QTY328150:QTY328195 RDU328150:RDU328195 RNQ328150:RNQ328195 RXM328150:RXM328195 SHI328150:SHI328195 SRE328150:SRE328195 TBA328150:TBA328195 TKW328150:TKW328195 TUS328150:TUS328195 UEO328150:UEO328195 UOK328150:UOK328195 UYG328150:UYG328195 VIC328150:VIC328195 VRY328150:VRY328195 WBU328150:WBU328195 WLQ328150:WLQ328195 WVM328150:WVM328195 G393686:G393731 JA393686:JA393731 SW393686:SW393731 ACS393686:ACS393731 AMO393686:AMO393731 AWK393686:AWK393731 BGG393686:BGG393731 BQC393686:BQC393731 BZY393686:BZY393731 CJU393686:CJU393731 CTQ393686:CTQ393731 DDM393686:DDM393731 DNI393686:DNI393731 DXE393686:DXE393731 EHA393686:EHA393731 EQW393686:EQW393731 FAS393686:FAS393731 FKO393686:FKO393731 FUK393686:FUK393731 GEG393686:GEG393731 GOC393686:GOC393731 GXY393686:GXY393731 HHU393686:HHU393731 HRQ393686:HRQ393731 IBM393686:IBM393731 ILI393686:ILI393731 IVE393686:IVE393731 JFA393686:JFA393731 JOW393686:JOW393731 JYS393686:JYS393731 KIO393686:KIO393731 KSK393686:KSK393731 LCG393686:LCG393731 LMC393686:LMC393731 LVY393686:LVY393731 MFU393686:MFU393731 MPQ393686:MPQ393731 MZM393686:MZM393731 NJI393686:NJI393731 NTE393686:NTE393731 ODA393686:ODA393731 OMW393686:OMW393731 OWS393686:OWS393731 PGO393686:PGO393731 PQK393686:PQK393731 QAG393686:QAG393731 QKC393686:QKC393731 QTY393686:QTY393731 RDU393686:RDU393731 RNQ393686:RNQ393731 RXM393686:RXM393731 SHI393686:SHI393731 SRE393686:SRE393731 TBA393686:TBA393731 TKW393686:TKW393731 TUS393686:TUS393731 UEO393686:UEO393731 UOK393686:UOK393731 UYG393686:UYG393731 VIC393686:VIC393731 VRY393686:VRY393731 WBU393686:WBU393731 WLQ393686:WLQ393731 WVM393686:WVM393731 G459222:G459267 JA459222:JA459267 SW459222:SW459267 ACS459222:ACS459267 AMO459222:AMO459267 AWK459222:AWK459267 BGG459222:BGG459267 BQC459222:BQC459267 BZY459222:BZY459267 CJU459222:CJU459267 CTQ459222:CTQ459267 DDM459222:DDM459267 DNI459222:DNI459267 DXE459222:DXE459267 EHA459222:EHA459267 EQW459222:EQW459267 FAS459222:FAS459267 FKO459222:FKO459267 FUK459222:FUK459267 GEG459222:GEG459267 GOC459222:GOC459267 GXY459222:GXY459267 HHU459222:HHU459267 HRQ459222:HRQ459267 IBM459222:IBM459267 ILI459222:ILI459267 IVE459222:IVE459267 JFA459222:JFA459267 JOW459222:JOW459267 JYS459222:JYS459267 KIO459222:KIO459267 KSK459222:KSK459267 LCG459222:LCG459267 LMC459222:LMC459267 LVY459222:LVY459267 MFU459222:MFU459267 MPQ459222:MPQ459267 MZM459222:MZM459267 NJI459222:NJI459267 NTE459222:NTE459267 ODA459222:ODA459267 OMW459222:OMW459267 OWS459222:OWS459267 PGO459222:PGO459267 PQK459222:PQK459267 QAG459222:QAG459267 QKC459222:QKC459267 QTY459222:QTY459267 RDU459222:RDU459267 RNQ459222:RNQ459267 RXM459222:RXM459267 SHI459222:SHI459267 SRE459222:SRE459267 TBA459222:TBA459267 TKW459222:TKW459267 TUS459222:TUS459267 UEO459222:UEO459267 UOK459222:UOK459267 UYG459222:UYG459267 VIC459222:VIC459267 VRY459222:VRY459267 WBU459222:WBU459267 WLQ459222:WLQ459267 WVM459222:WVM459267 G524758:G524803 JA524758:JA524803 SW524758:SW524803 ACS524758:ACS524803 AMO524758:AMO524803 AWK524758:AWK524803 BGG524758:BGG524803 BQC524758:BQC524803 BZY524758:BZY524803 CJU524758:CJU524803 CTQ524758:CTQ524803 DDM524758:DDM524803 DNI524758:DNI524803 DXE524758:DXE524803 EHA524758:EHA524803 EQW524758:EQW524803 FAS524758:FAS524803 FKO524758:FKO524803 FUK524758:FUK524803 GEG524758:GEG524803 GOC524758:GOC524803 GXY524758:GXY524803 HHU524758:HHU524803 HRQ524758:HRQ524803 IBM524758:IBM524803 ILI524758:ILI524803 IVE524758:IVE524803 JFA524758:JFA524803 JOW524758:JOW524803 JYS524758:JYS524803 KIO524758:KIO524803 KSK524758:KSK524803 LCG524758:LCG524803 LMC524758:LMC524803 LVY524758:LVY524803 MFU524758:MFU524803 MPQ524758:MPQ524803 MZM524758:MZM524803 NJI524758:NJI524803 NTE524758:NTE524803 ODA524758:ODA524803 OMW524758:OMW524803 OWS524758:OWS524803 PGO524758:PGO524803 PQK524758:PQK524803 QAG524758:QAG524803 QKC524758:QKC524803 QTY524758:QTY524803 RDU524758:RDU524803 RNQ524758:RNQ524803 RXM524758:RXM524803 SHI524758:SHI524803 SRE524758:SRE524803 TBA524758:TBA524803 TKW524758:TKW524803 TUS524758:TUS524803 UEO524758:UEO524803 UOK524758:UOK524803 UYG524758:UYG524803 VIC524758:VIC524803 VRY524758:VRY524803 WBU524758:WBU524803 WLQ524758:WLQ524803 WVM524758:WVM524803 G590294:G590339 JA590294:JA590339 SW590294:SW590339 ACS590294:ACS590339 AMO590294:AMO590339 AWK590294:AWK590339 BGG590294:BGG590339 BQC590294:BQC590339 BZY590294:BZY590339 CJU590294:CJU590339 CTQ590294:CTQ590339 DDM590294:DDM590339 DNI590294:DNI590339 DXE590294:DXE590339 EHA590294:EHA590339 EQW590294:EQW590339 FAS590294:FAS590339 FKO590294:FKO590339 FUK590294:FUK590339 GEG590294:GEG590339 GOC590294:GOC590339 GXY590294:GXY590339 HHU590294:HHU590339 HRQ590294:HRQ590339 IBM590294:IBM590339 ILI590294:ILI590339 IVE590294:IVE590339 JFA590294:JFA590339 JOW590294:JOW590339 JYS590294:JYS590339 KIO590294:KIO590339 KSK590294:KSK590339 LCG590294:LCG590339 LMC590294:LMC590339 LVY590294:LVY590339 MFU590294:MFU590339 MPQ590294:MPQ590339 MZM590294:MZM590339 NJI590294:NJI590339 NTE590294:NTE590339 ODA590294:ODA590339 OMW590294:OMW590339 OWS590294:OWS590339 PGO590294:PGO590339 PQK590294:PQK590339 QAG590294:QAG590339 QKC590294:QKC590339 QTY590294:QTY590339 RDU590294:RDU590339 RNQ590294:RNQ590339 RXM590294:RXM590339 SHI590294:SHI590339 SRE590294:SRE590339 TBA590294:TBA590339 TKW590294:TKW590339 TUS590294:TUS590339 UEO590294:UEO590339 UOK590294:UOK590339 UYG590294:UYG590339 VIC590294:VIC590339 VRY590294:VRY590339 WBU590294:WBU590339 WLQ590294:WLQ590339 WVM590294:WVM590339 G655830:G655875 JA655830:JA655875 SW655830:SW655875 ACS655830:ACS655875 AMO655830:AMO655875 AWK655830:AWK655875 BGG655830:BGG655875 BQC655830:BQC655875 BZY655830:BZY655875 CJU655830:CJU655875 CTQ655830:CTQ655875 DDM655830:DDM655875 DNI655830:DNI655875 DXE655830:DXE655875 EHA655830:EHA655875 EQW655830:EQW655875 FAS655830:FAS655875 FKO655830:FKO655875 FUK655830:FUK655875 GEG655830:GEG655875 GOC655830:GOC655875 GXY655830:GXY655875 HHU655830:HHU655875 HRQ655830:HRQ655875 IBM655830:IBM655875 ILI655830:ILI655875 IVE655830:IVE655875 JFA655830:JFA655875 JOW655830:JOW655875 JYS655830:JYS655875 KIO655830:KIO655875 KSK655830:KSK655875 LCG655830:LCG655875 LMC655830:LMC655875 LVY655830:LVY655875 MFU655830:MFU655875 MPQ655830:MPQ655875 MZM655830:MZM655875 NJI655830:NJI655875 NTE655830:NTE655875 ODA655830:ODA655875 OMW655830:OMW655875 OWS655830:OWS655875 PGO655830:PGO655875 PQK655830:PQK655875 QAG655830:QAG655875 QKC655830:QKC655875 QTY655830:QTY655875 RDU655830:RDU655875 RNQ655830:RNQ655875 RXM655830:RXM655875 SHI655830:SHI655875 SRE655830:SRE655875 TBA655830:TBA655875 TKW655830:TKW655875 TUS655830:TUS655875 UEO655830:UEO655875 UOK655830:UOK655875 UYG655830:UYG655875 VIC655830:VIC655875 VRY655830:VRY655875 WBU655830:WBU655875 WLQ655830:WLQ655875 WVM655830:WVM655875 G721366:G721411 JA721366:JA721411 SW721366:SW721411 ACS721366:ACS721411 AMO721366:AMO721411 AWK721366:AWK721411 BGG721366:BGG721411 BQC721366:BQC721411 BZY721366:BZY721411 CJU721366:CJU721411 CTQ721366:CTQ721411 DDM721366:DDM721411 DNI721366:DNI721411 DXE721366:DXE721411 EHA721366:EHA721411 EQW721366:EQW721411 FAS721366:FAS721411 FKO721366:FKO721411 FUK721366:FUK721411 GEG721366:GEG721411 GOC721366:GOC721411 GXY721366:GXY721411 HHU721366:HHU721411 HRQ721366:HRQ721411 IBM721366:IBM721411 ILI721366:ILI721411 IVE721366:IVE721411 JFA721366:JFA721411 JOW721366:JOW721411 JYS721366:JYS721411 KIO721366:KIO721411 KSK721366:KSK721411 LCG721366:LCG721411 LMC721366:LMC721411 LVY721366:LVY721411 MFU721366:MFU721411 MPQ721366:MPQ721411 MZM721366:MZM721411 NJI721366:NJI721411 NTE721366:NTE721411 ODA721366:ODA721411 OMW721366:OMW721411 OWS721366:OWS721411 PGO721366:PGO721411 PQK721366:PQK721411 QAG721366:QAG721411 QKC721366:QKC721411 QTY721366:QTY721411 RDU721366:RDU721411 RNQ721366:RNQ721411 RXM721366:RXM721411 SHI721366:SHI721411 SRE721366:SRE721411 TBA721366:TBA721411 TKW721366:TKW721411 TUS721366:TUS721411 UEO721366:UEO721411 UOK721366:UOK721411 UYG721366:UYG721411 VIC721366:VIC721411 VRY721366:VRY721411 WBU721366:WBU721411 WLQ721366:WLQ721411 WVM721366:WVM721411 G786902:G786947 JA786902:JA786947 SW786902:SW786947 ACS786902:ACS786947 AMO786902:AMO786947 AWK786902:AWK786947 BGG786902:BGG786947 BQC786902:BQC786947 BZY786902:BZY786947 CJU786902:CJU786947 CTQ786902:CTQ786947 DDM786902:DDM786947 DNI786902:DNI786947 DXE786902:DXE786947 EHA786902:EHA786947 EQW786902:EQW786947 FAS786902:FAS786947 FKO786902:FKO786947 FUK786902:FUK786947 GEG786902:GEG786947 GOC786902:GOC786947 GXY786902:GXY786947 HHU786902:HHU786947 HRQ786902:HRQ786947 IBM786902:IBM786947 ILI786902:ILI786947 IVE786902:IVE786947 JFA786902:JFA786947 JOW786902:JOW786947 JYS786902:JYS786947 KIO786902:KIO786947 KSK786902:KSK786947 LCG786902:LCG786947 LMC786902:LMC786947 LVY786902:LVY786947 MFU786902:MFU786947 MPQ786902:MPQ786947 MZM786902:MZM786947 NJI786902:NJI786947 NTE786902:NTE786947 ODA786902:ODA786947 OMW786902:OMW786947 OWS786902:OWS786947 PGO786902:PGO786947 PQK786902:PQK786947 QAG786902:QAG786947 QKC786902:QKC786947 QTY786902:QTY786947 RDU786902:RDU786947 RNQ786902:RNQ786947 RXM786902:RXM786947 SHI786902:SHI786947 SRE786902:SRE786947 TBA786902:TBA786947 TKW786902:TKW786947 TUS786902:TUS786947 UEO786902:UEO786947 UOK786902:UOK786947 UYG786902:UYG786947 VIC786902:VIC786947 VRY786902:VRY786947 WBU786902:WBU786947 WLQ786902:WLQ786947 WVM786902:WVM786947 G852438:G852483 JA852438:JA852483 SW852438:SW852483 ACS852438:ACS852483 AMO852438:AMO852483 AWK852438:AWK852483 BGG852438:BGG852483 BQC852438:BQC852483 BZY852438:BZY852483 CJU852438:CJU852483 CTQ852438:CTQ852483 DDM852438:DDM852483 DNI852438:DNI852483 DXE852438:DXE852483 EHA852438:EHA852483 EQW852438:EQW852483 FAS852438:FAS852483 FKO852438:FKO852483 FUK852438:FUK852483 GEG852438:GEG852483 GOC852438:GOC852483 GXY852438:GXY852483 HHU852438:HHU852483 HRQ852438:HRQ852483 IBM852438:IBM852483 ILI852438:ILI852483 IVE852438:IVE852483 JFA852438:JFA852483 JOW852438:JOW852483 JYS852438:JYS852483 KIO852438:KIO852483 KSK852438:KSK852483 LCG852438:LCG852483 LMC852438:LMC852483 LVY852438:LVY852483 MFU852438:MFU852483 MPQ852438:MPQ852483 MZM852438:MZM852483 NJI852438:NJI852483 NTE852438:NTE852483 ODA852438:ODA852483 OMW852438:OMW852483 OWS852438:OWS852483 PGO852438:PGO852483 PQK852438:PQK852483 QAG852438:QAG852483 QKC852438:QKC852483 QTY852438:QTY852483 RDU852438:RDU852483 RNQ852438:RNQ852483 RXM852438:RXM852483 SHI852438:SHI852483 SRE852438:SRE852483 TBA852438:TBA852483 TKW852438:TKW852483 TUS852438:TUS852483 UEO852438:UEO852483 UOK852438:UOK852483 UYG852438:UYG852483 VIC852438:VIC852483 VRY852438:VRY852483 WBU852438:WBU852483 WLQ852438:WLQ852483 WVM852438:WVM852483 G917974:G918019 JA917974:JA918019 SW917974:SW918019 ACS917974:ACS918019 AMO917974:AMO918019 AWK917974:AWK918019 BGG917974:BGG918019 BQC917974:BQC918019 BZY917974:BZY918019 CJU917974:CJU918019 CTQ917974:CTQ918019 DDM917974:DDM918019 DNI917974:DNI918019 DXE917974:DXE918019 EHA917974:EHA918019 EQW917974:EQW918019 FAS917974:FAS918019 FKO917974:FKO918019 FUK917974:FUK918019 GEG917974:GEG918019 GOC917974:GOC918019 GXY917974:GXY918019 HHU917974:HHU918019 HRQ917974:HRQ918019 IBM917974:IBM918019 ILI917974:ILI918019 IVE917974:IVE918019 JFA917974:JFA918019 JOW917974:JOW918019 JYS917974:JYS918019 KIO917974:KIO918019 KSK917974:KSK918019 LCG917974:LCG918019 LMC917974:LMC918019 LVY917974:LVY918019 MFU917974:MFU918019 MPQ917974:MPQ918019 MZM917974:MZM918019 NJI917974:NJI918019 NTE917974:NTE918019 ODA917974:ODA918019 OMW917974:OMW918019 OWS917974:OWS918019 PGO917974:PGO918019 PQK917974:PQK918019 QAG917974:QAG918019 QKC917974:QKC918019 QTY917974:QTY918019 RDU917974:RDU918019 RNQ917974:RNQ918019 RXM917974:RXM918019 SHI917974:SHI918019 SRE917974:SRE918019 TBA917974:TBA918019 TKW917974:TKW918019 TUS917974:TUS918019 UEO917974:UEO918019 UOK917974:UOK918019 UYG917974:UYG918019 VIC917974:VIC918019 VRY917974:VRY918019 WBU917974:WBU918019 WLQ917974:WLQ918019 WVM917974:WVM918019 G983510:G983555 JA983510:JA983555 SW983510:SW983555 ACS983510:ACS983555 AMO983510:AMO983555 AWK983510:AWK983555 BGG983510:BGG983555 BQC983510:BQC983555 BZY983510:BZY983555 CJU983510:CJU983555 CTQ983510:CTQ983555 DDM983510:DDM983555 DNI983510:DNI983555 DXE983510:DXE983555 EHA983510:EHA983555 EQW983510:EQW983555 FAS983510:FAS983555 FKO983510:FKO983555 FUK983510:FUK983555 GEG983510:GEG983555 GOC983510:GOC983555 GXY983510:GXY983555 HHU983510:HHU983555 HRQ983510:HRQ983555 IBM983510:IBM983555 ILI983510:ILI983555 IVE983510:IVE983555 JFA983510:JFA983555 JOW983510:JOW983555 JYS983510:JYS983555 KIO983510:KIO983555 KSK983510:KSK983555 LCG983510:LCG983555 LMC983510:LMC983555 LVY983510:LVY983555 MFU983510:MFU983555 MPQ983510:MPQ983555 MZM983510:MZM983555 NJI983510:NJI983555 NTE983510:NTE983555 ODA983510:ODA983555 OMW983510:OMW983555 OWS983510:OWS983555 PGO983510:PGO983555 PQK983510:PQK983555 QAG983510:QAG983555 QKC983510:QKC983555 QTY983510:QTY983555 RDU983510:RDU983555 RNQ983510:RNQ983555 RXM983510:RXM983555 SHI983510:SHI983555 SRE983510:SRE983555 TBA983510:TBA983555 TKW983510:TKW983555 TUS983510:TUS983555 UEO983510:UEO983555 UOK983510:UOK983555 UYG983510:UYG983555 VIC983510:VIC983555 VRY983510:VRY983555 WBU983510:WBU983555 WLQ983510:WLQ983555 WVM983510:WVM983555 G65857:G65858 JA65857:JA65858 SW65857:SW65858 ACS65857:ACS65858 AMO65857:AMO65858 AWK65857:AWK65858 BGG65857:BGG65858 BQC65857:BQC65858 BZY65857:BZY65858 CJU65857:CJU65858 CTQ65857:CTQ65858 DDM65857:DDM65858 DNI65857:DNI65858 DXE65857:DXE65858 EHA65857:EHA65858 EQW65857:EQW65858 FAS65857:FAS65858 FKO65857:FKO65858 FUK65857:FUK65858 GEG65857:GEG65858 GOC65857:GOC65858 GXY65857:GXY65858 HHU65857:HHU65858 HRQ65857:HRQ65858 IBM65857:IBM65858 ILI65857:ILI65858 IVE65857:IVE65858 JFA65857:JFA65858 JOW65857:JOW65858 JYS65857:JYS65858 KIO65857:KIO65858 KSK65857:KSK65858 LCG65857:LCG65858 LMC65857:LMC65858 LVY65857:LVY65858 MFU65857:MFU65858 MPQ65857:MPQ65858 MZM65857:MZM65858 NJI65857:NJI65858 NTE65857:NTE65858 ODA65857:ODA65858 OMW65857:OMW65858 OWS65857:OWS65858 PGO65857:PGO65858 PQK65857:PQK65858 QAG65857:QAG65858 QKC65857:QKC65858 QTY65857:QTY65858 RDU65857:RDU65858 RNQ65857:RNQ65858 RXM65857:RXM65858 SHI65857:SHI65858 SRE65857:SRE65858 TBA65857:TBA65858 TKW65857:TKW65858 TUS65857:TUS65858 UEO65857:UEO65858 UOK65857:UOK65858 UYG65857:UYG65858 VIC65857:VIC65858 VRY65857:VRY65858 WBU65857:WBU65858 WLQ65857:WLQ65858 WVM65857:WVM65858 G131393:G131394 JA131393:JA131394 SW131393:SW131394 ACS131393:ACS131394 AMO131393:AMO131394 AWK131393:AWK131394 BGG131393:BGG131394 BQC131393:BQC131394 BZY131393:BZY131394 CJU131393:CJU131394 CTQ131393:CTQ131394 DDM131393:DDM131394 DNI131393:DNI131394 DXE131393:DXE131394 EHA131393:EHA131394 EQW131393:EQW131394 FAS131393:FAS131394 FKO131393:FKO131394 FUK131393:FUK131394 GEG131393:GEG131394 GOC131393:GOC131394 GXY131393:GXY131394 HHU131393:HHU131394 HRQ131393:HRQ131394 IBM131393:IBM131394 ILI131393:ILI131394 IVE131393:IVE131394 JFA131393:JFA131394 JOW131393:JOW131394 JYS131393:JYS131394 KIO131393:KIO131394 KSK131393:KSK131394 LCG131393:LCG131394 LMC131393:LMC131394 LVY131393:LVY131394 MFU131393:MFU131394 MPQ131393:MPQ131394 MZM131393:MZM131394 NJI131393:NJI131394 NTE131393:NTE131394 ODA131393:ODA131394 OMW131393:OMW131394 OWS131393:OWS131394 PGO131393:PGO131394 PQK131393:PQK131394 QAG131393:QAG131394 QKC131393:QKC131394 QTY131393:QTY131394 RDU131393:RDU131394 RNQ131393:RNQ131394 RXM131393:RXM131394 SHI131393:SHI131394 SRE131393:SRE131394 TBA131393:TBA131394 TKW131393:TKW131394 TUS131393:TUS131394 UEO131393:UEO131394 UOK131393:UOK131394 UYG131393:UYG131394 VIC131393:VIC131394 VRY131393:VRY131394 WBU131393:WBU131394 WLQ131393:WLQ131394 WVM131393:WVM131394 G196929:G196930 JA196929:JA196930 SW196929:SW196930 ACS196929:ACS196930 AMO196929:AMO196930 AWK196929:AWK196930 BGG196929:BGG196930 BQC196929:BQC196930 BZY196929:BZY196930 CJU196929:CJU196930 CTQ196929:CTQ196930 DDM196929:DDM196930 DNI196929:DNI196930 DXE196929:DXE196930 EHA196929:EHA196930 EQW196929:EQW196930 FAS196929:FAS196930 FKO196929:FKO196930 FUK196929:FUK196930 GEG196929:GEG196930 GOC196929:GOC196930 GXY196929:GXY196930 HHU196929:HHU196930 HRQ196929:HRQ196930 IBM196929:IBM196930 ILI196929:ILI196930 IVE196929:IVE196930 JFA196929:JFA196930 JOW196929:JOW196930 JYS196929:JYS196930 KIO196929:KIO196930 KSK196929:KSK196930 LCG196929:LCG196930 LMC196929:LMC196930 LVY196929:LVY196930 MFU196929:MFU196930 MPQ196929:MPQ196930 MZM196929:MZM196930 NJI196929:NJI196930 NTE196929:NTE196930 ODA196929:ODA196930 OMW196929:OMW196930 OWS196929:OWS196930 PGO196929:PGO196930 PQK196929:PQK196930 QAG196929:QAG196930 QKC196929:QKC196930 QTY196929:QTY196930 RDU196929:RDU196930 RNQ196929:RNQ196930 RXM196929:RXM196930 SHI196929:SHI196930 SRE196929:SRE196930 TBA196929:TBA196930 TKW196929:TKW196930 TUS196929:TUS196930 UEO196929:UEO196930 UOK196929:UOK196930 UYG196929:UYG196930 VIC196929:VIC196930 VRY196929:VRY196930 WBU196929:WBU196930 WLQ196929:WLQ196930 WVM196929:WVM196930 G262465:G262466 JA262465:JA262466 SW262465:SW262466 ACS262465:ACS262466 AMO262465:AMO262466 AWK262465:AWK262466 BGG262465:BGG262466 BQC262465:BQC262466 BZY262465:BZY262466 CJU262465:CJU262466 CTQ262465:CTQ262466 DDM262465:DDM262466 DNI262465:DNI262466 DXE262465:DXE262466 EHA262465:EHA262466 EQW262465:EQW262466 FAS262465:FAS262466 FKO262465:FKO262466 FUK262465:FUK262466 GEG262465:GEG262466 GOC262465:GOC262466 GXY262465:GXY262466 HHU262465:HHU262466 HRQ262465:HRQ262466 IBM262465:IBM262466 ILI262465:ILI262466 IVE262465:IVE262466 JFA262465:JFA262466 JOW262465:JOW262466 JYS262465:JYS262466 KIO262465:KIO262466 KSK262465:KSK262466 LCG262465:LCG262466 LMC262465:LMC262466 LVY262465:LVY262466 MFU262465:MFU262466 MPQ262465:MPQ262466 MZM262465:MZM262466 NJI262465:NJI262466 NTE262465:NTE262466 ODA262465:ODA262466 OMW262465:OMW262466 OWS262465:OWS262466 PGO262465:PGO262466 PQK262465:PQK262466 QAG262465:QAG262466 QKC262465:QKC262466 QTY262465:QTY262466 RDU262465:RDU262466 RNQ262465:RNQ262466 RXM262465:RXM262466 SHI262465:SHI262466 SRE262465:SRE262466 TBA262465:TBA262466 TKW262465:TKW262466 TUS262465:TUS262466 UEO262465:UEO262466 UOK262465:UOK262466 UYG262465:UYG262466 VIC262465:VIC262466 VRY262465:VRY262466 WBU262465:WBU262466 WLQ262465:WLQ262466 WVM262465:WVM262466 G328001:G328002 JA328001:JA328002 SW328001:SW328002 ACS328001:ACS328002 AMO328001:AMO328002 AWK328001:AWK328002 BGG328001:BGG328002 BQC328001:BQC328002 BZY328001:BZY328002 CJU328001:CJU328002 CTQ328001:CTQ328002 DDM328001:DDM328002 DNI328001:DNI328002 DXE328001:DXE328002 EHA328001:EHA328002 EQW328001:EQW328002 FAS328001:FAS328002 FKO328001:FKO328002 FUK328001:FUK328002 GEG328001:GEG328002 GOC328001:GOC328002 GXY328001:GXY328002 HHU328001:HHU328002 HRQ328001:HRQ328002 IBM328001:IBM328002 ILI328001:ILI328002 IVE328001:IVE328002 JFA328001:JFA328002 JOW328001:JOW328002 JYS328001:JYS328002 KIO328001:KIO328002 KSK328001:KSK328002 LCG328001:LCG328002 LMC328001:LMC328002 LVY328001:LVY328002 MFU328001:MFU328002 MPQ328001:MPQ328002 MZM328001:MZM328002 NJI328001:NJI328002 NTE328001:NTE328002 ODA328001:ODA328002 OMW328001:OMW328002 OWS328001:OWS328002 PGO328001:PGO328002 PQK328001:PQK328002 QAG328001:QAG328002 QKC328001:QKC328002 QTY328001:QTY328002 RDU328001:RDU328002 RNQ328001:RNQ328002 RXM328001:RXM328002 SHI328001:SHI328002 SRE328001:SRE328002 TBA328001:TBA328002 TKW328001:TKW328002 TUS328001:TUS328002 UEO328001:UEO328002 UOK328001:UOK328002 UYG328001:UYG328002 VIC328001:VIC328002 VRY328001:VRY328002 WBU328001:WBU328002 WLQ328001:WLQ328002 WVM328001:WVM328002 G393537:G393538 JA393537:JA393538 SW393537:SW393538 ACS393537:ACS393538 AMO393537:AMO393538 AWK393537:AWK393538 BGG393537:BGG393538 BQC393537:BQC393538 BZY393537:BZY393538 CJU393537:CJU393538 CTQ393537:CTQ393538 DDM393537:DDM393538 DNI393537:DNI393538 DXE393537:DXE393538 EHA393537:EHA393538 EQW393537:EQW393538 FAS393537:FAS393538 FKO393537:FKO393538 FUK393537:FUK393538 GEG393537:GEG393538 GOC393537:GOC393538 GXY393537:GXY393538 HHU393537:HHU393538 HRQ393537:HRQ393538 IBM393537:IBM393538 ILI393537:ILI393538 IVE393537:IVE393538 JFA393537:JFA393538 JOW393537:JOW393538 JYS393537:JYS393538 KIO393537:KIO393538 KSK393537:KSK393538 LCG393537:LCG393538 LMC393537:LMC393538 LVY393537:LVY393538 MFU393537:MFU393538 MPQ393537:MPQ393538 MZM393537:MZM393538 NJI393537:NJI393538 NTE393537:NTE393538 ODA393537:ODA393538 OMW393537:OMW393538 OWS393537:OWS393538 PGO393537:PGO393538 PQK393537:PQK393538 QAG393537:QAG393538 QKC393537:QKC393538 QTY393537:QTY393538 RDU393537:RDU393538 RNQ393537:RNQ393538 RXM393537:RXM393538 SHI393537:SHI393538 SRE393537:SRE393538 TBA393537:TBA393538 TKW393537:TKW393538 TUS393537:TUS393538 UEO393537:UEO393538 UOK393537:UOK393538 UYG393537:UYG393538 VIC393537:VIC393538 VRY393537:VRY393538 WBU393537:WBU393538 WLQ393537:WLQ393538 WVM393537:WVM393538 G459073:G459074 JA459073:JA459074 SW459073:SW459074 ACS459073:ACS459074 AMO459073:AMO459074 AWK459073:AWK459074 BGG459073:BGG459074 BQC459073:BQC459074 BZY459073:BZY459074 CJU459073:CJU459074 CTQ459073:CTQ459074 DDM459073:DDM459074 DNI459073:DNI459074 DXE459073:DXE459074 EHA459073:EHA459074 EQW459073:EQW459074 FAS459073:FAS459074 FKO459073:FKO459074 FUK459073:FUK459074 GEG459073:GEG459074 GOC459073:GOC459074 GXY459073:GXY459074 HHU459073:HHU459074 HRQ459073:HRQ459074 IBM459073:IBM459074 ILI459073:ILI459074 IVE459073:IVE459074 JFA459073:JFA459074 JOW459073:JOW459074 JYS459073:JYS459074 KIO459073:KIO459074 KSK459073:KSK459074 LCG459073:LCG459074 LMC459073:LMC459074 LVY459073:LVY459074 MFU459073:MFU459074 MPQ459073:MPQ459074 MZM459073:MZM459074 NJI459073:NJI459074 NTE459073:NTE459074 ODA459073:ODA459074 OMW459073:OMW459074 OWS459073:OWS459074 PGO459073:PGO459074 PQK459073:PQK459074 QAG459073:QAG459074 QKC459073:QKC459074 QTY459073:QTY459074 RDU459073:RDU459074 RNQ459073:RNQ459074 RXM459073:RXM459074 SHI459073:SHI459074 SRE459073:SRE459074 TBA459073:TBA459074 TKW459073:TKW459074 TUS459073:TUS459074 UEO459073:UEO459074 UOK459073:UOK459074 UYG459073:UYG459074 VIC459073:VIC459074 VRY459073:VRY459074 WBU459073:WBU459074 WLQ459073:WLQ459074 WVM459073:WVM459074 G524609:G524610 JA524609:JA524610 SW524609:SW524610 ACS524609:ACS524610 AMO524609:AMO524610 AWK524609:AWK524610 BGG524609:BGG524610 BQC524609:BQC524610 BZY524609:BZY524610 CJU524609:CJU524610 CTQ524609:CTQ524610 DDM524609:DDM524610 DNI524609:DNI524610 DXE524609:DXE524610 EHA524609:EHA524610 EQW524609:EQW524610 FAS524609:FAS524610 FKO524609:FKO524610 FUK524609:FUK524610 GEG524609:GEG524610 GOC524609:GOC524610 GXY524609:GXY524610 HHU524609:HHU524610 HRQ524609:HRQ524610 IBM524609:IBM524610 ILI524609:ILI524610 IVE524609:IVE524610 JFA524609:JFA524610 JOW524609:JOW524610 JYS524609:JYS524610 KIO524609:KIO524610 KSK524609:KSK524610 LCG524609:LCG524610 LMC524609:LMC524610 LVY524609:LVY524610 MFU524609:MFU524610 MPQ524609:MPQ524610 MZM524609:MZM524610 NJI524609:NJI524610 NTE524609:NTE524610 ODA524609:ODA524610 OMW524609:OMW524610 OWS524609:OWS524610 PGO524609:PGO524610 PQK524609:PQK524610 QAG524609:QAG524610 QKC524609:QKC524610 QTY524609:QTY524610 RDU524609:RDU524610 RNQ524609:RNQ524610 RXM524609:RXM524610 SHI524609:SHI524610 SRE524609:SRE524610 TBA524609:TBA524610 TKW524609:TKW524610 TUS524609:TUS524610 UEO524609:UEO524610 UOK524609:UOK524610 UYG524609:UYG524610 VIC524609:VIC524610 VRY524609:VRY524610 WBU524609:WBU524610 WLQ524609:WLQ524610 WVM524609:WVM524610 G590145:G590146 JA590145:JA590146 SW590145:SW590146 ACS590145:ACS590146 AMO590145:AMO590146 AWK590145:AWK590146 BGG590145:BGG590146 BQC590145:BQC590146 BZY590145:BZY590146 CJU590145:CJU590146 CTQ590145:CTQ590146 DDM590145:DDM590146 DNI590145:DNI590146 DXE590145:DXE590146 EHA590145:EHA590146 EQW590145:EQW590146 FAS590145:FAS590146 FKO590145:FKO590146 FUK590145:FUK590146 GEG590145:GEG590146 GOC590145:GOC590146 GXY590145:GXY590146 HHU590145:HHU590146 HRQ590145:HRQ590146 IBM590145:IBM590146 ILI590145:ILI590146 IVE590145:IVE590146 JFA590145:JFA590146 JOW590145:JOW590146 JYS590145:JYS590146 KIO590145:KIO590146 KSK590145:KSK590146 LCG590145:LCG590146 LMC590145:LMC590146 LVY590145:LVY590146 MFU590145:MFU590146 MPQ590145:MPQ590146 MZM590145:MZM590146 NJI590145:NJI590146 NTE590145:NTE590146 ODA590145:ODA590146 OMW590145:OMW590146 OWS590145:OWS590146 PGO590145:PGO590146 PQK590145:PQK590146 QAG590145:QAG590146 QKC590145:QKC590146 QTY590145:QTY590146 RDU590145:RDU590146 RNQ590145:RNQ590146 RXM590145:RXM590146 SHI590145:SHI590146 SRE590145:SRE590146 TBA590145:TBA590146 TKW590145:TKW590146 TUS590145:TUS590146 UEO590145:UEO590146 UOK590145:UOK590146 UYG590145:UYG590146 VIC590145:VIC590146 VRY590145:VRY590146 WBU590145:WBU590146 WLQ590145:WLQ590146 WVM590145:WVM590146 G655681:G655682 JA655681:JA655682 SW655681:SW655682 ACS655681:ACS655682 AMO655681:AMO655682 AWK655681:AWK655682 BGG655681:BGG655682 BQC655681:BQC655682 BZY655681:BZY655682 CJU655681:CJU655682 CTQ655681:CTQ655682 DDM655681:DDM655682 DNI655681:DNI655682 DXE655681:DXE655682 EHA655681:EHA655682 EQW655681:EQW655682 FAS655681:FAS655682 FKO655681:FKO655682 FUK655681:FUK655682 GEG655681:GEG655682 GOC655681:GOC655682 GXY655681:GXY655682 HHU655681:HHU655682 HRQ655681:HRQ655682 IBM655681:IBM655682 ILI655681:ILI655682 IVE655681:IVE655682 JFA655681:JFA655682 JOW655681:JOW655682 JYS655681:JYS655682 KIO655681:KIO655682 KSK655681:KSK655682 LCG655681:LCG655682 LMC655681:LMC655682 LVY655681:LVY655682 MFU655681:MFU655682 MPQ655681:MPQ655682 MZM655681:MZM655682 NJI655681:NJI655682 NTE655681:NTE655682 ODA655681:ODA655682 OMW655681:OMW655682 OWS655681:OWS655682 PGO655681:PGO655682 PQK655681:PQK655682 QAG655681:QAG655682 QKC655681:QKC655682 QTY655681:QTY655682 RDU655681:RDU655682 RNQ655681:RNQ655682 RXM655681:RXM655682 SHI655681:SHI655682 SRE655681:SRE655682 TBA655681:TBA655682 TKW655681:TKW655682 TUS655681:TUS655682 UEO655681:UEO655682 UOK655681:UOK655682 UYG655681:UYG655682 VIC655681:VIC655682 VRY655681:VRY655682 WBU655681:WBU655682 WLQ655681:WLQ655682 WVM655681:WVM655682 G721217:G721218 JA721217:JA721218 SW721217:SW721218 ACS721217:ACS721218 AMO721217:AMO721218 AWK721217:AWK721218 BGG721217:BGG721218 BQC721217:BQC721218 BZY721217:BZY721218 CJU721217:CJU721218 CTQ721217:CTQ721218 DDM721217:DDM721218 DNI721217:DNI721218 DXE721217:DXE721218 EHA721217:EHA721218 EQW721217:EQW721218 FAS721217:FAS721218 FKO721217:FKO721218 FUK721217:FUK721218 GEG721217:GEG721218 GOC721217:GOC721218 GXY721217:GXY721218 HHU721217:HHU721218 HRQ721217:HRQ721218 IBM721217:IBM721218 ILI721217:ILI721218 IVE721217:IVE721218 JFA721217:JFA721218 JOW721217:JOW721218 JYS721217:JYS721218 KIO721217:KIO721218 KSK721217:KSK721218 LCG721217:LCG721218 LMC721217:LMC721218 LVY721217:LVY721218 MFU721217:MFU721218 MPQ721217:MPQ721218 MZM721217:MZM721218 NJI721217:NJI721218 NTE721217:NTE721218 ODA721217:ODA721218 OMW721217:OMW721218 OWS721217:OWS721218 PGO721217:PGO721218 PQK721217:PQK721218 QAG721217:QAG721218 QKC721217:QKC721218 QTY721217:QTY721218 RDU721217:RDU721218 RNQ721217:RNQ721218 RXM721217:RXM721218 SHI721217:SHI721218 SRE721217:SRE721218 TBA721217:TBA721218 TKW721217:TKW721218 TUS721217:TUS721218 UEO721217:UEO721218 UOK721217:UOK721218 UYG721217:UYG721218 VIC721217:VIC721218 VRY721217:VRY721218 WBU721217:WBU721218 WLQ721217:WLQ721218 WVM721217:WVM721218 G786753:G786754 JA786753:JA786754 SW786753:SW786754 ACS786753:ACS786754 AMO786753:AMO786754 AWK786753:AWK786754 BGG786753:BGG786754 BQC786753:BQC786754 BZY786753:BZY786754 CJU786753:CJU786754 CTQ786753:CTQ786754 DDM786753:DDM786754 DNI786753:DNI786754 DXE786753:DXE786754 EHA786753:EHA786754 EQW786753:EQW786754 FAS786753:FAS786754 FKO786753:FKO786754 FUK786753:FUK786754 GEG786753:GEG786754 GOC786753:GOC786754 GXY786753:GXY786754 HHU786753:HHU786754 HRQ786753:HRQ786754 IBM786753:IBM786754 ILI786753:ILI786754 IVE786753:IVE786754 JFA786753:JFA786754 JOW786753:JOW786754 JYS786753:JYS786754 KIO786753:KIO786754 KSK786753:KSK786754 LCG786753:LCG786754 LMC786753:LMC786754 LVY786753:LVY786754 MFU786753:MFU786754 MPQ786753:MPQ786754 MZM786753:MZM786754 NJI786753:NJI786754 NTE786753:NTE786754 ODA786753:ODA786754 OMW786753:OMW786754 OWS786753:OWS786754 PGO786753:PGO786754 PQK786753:PQK786754 QAG786753:QAG786754 QKC786753:QKC786754 QTY786753:QTY786754 RDU786753:RDU786754 RNQ786753:RNQ786754 RXM786753:RXM786754 SHI786753:SHI786754 SRE786753:SRE786754 TBA786753:TBA786754 TKW786753:TKW786754 TUS786753:TUS786754 UEO786753:UEO786754 UOK786753:UOK786754 UYG786753:UYG786754 VIC786753:VIC786754 VRY786753:VRY786754 WBU786753:WBU786754 WLQ786753:WLQ786754 WVM786753:WVM786754 G852289:G852290 JA852289:JA852290 SW852289:SW852290 ACS852289:ACS852290 AMO852289:AMO852290 AWK852289:AWK852290 BGG852289:BGG852290 BQC852289:BQC852290 BZY852289:BZY852290 CJU852289:CJU852290 CTQ852289:CTQ852290 DDM852289:DDM852290 DNI852289:DNI852290 DXE852289:DXE852290 EHA852289:EHA852290 EQW852289:EQW852290 FAS852289:FAS852290 FKO852289:FKO852290 FUK852289:FUK852290 GEG852289:GEG852290 GOC852289:GOC852290 GXY852289:GXY852290 HHU852289:HHU852290 HRQ852289:HRQ852290 IBM852289:IBM852290 ILI852289:ILI852290 IVE852289:IVE852290 JFA852289:JFA852290 JOW852289:JOW852290 JYS852289:JYS852290 KIO852289:KIO852290 KSK852289:KSK852290 LCG852289:LCG852290 LMC852289:LMC852290 LVY852289:LVY852290 MFU852289:MFU852290 MPQ852289:MPQ852290 MZM852289:MZM852290 NJI852289:NJI852290 NTE852289:NTE852290 ODA852289:ODA852290 OMW852289:OMW852290 OWS852289:OWS852290 PGO852289:PGO852290 PQK852289:PQK852290 QAG852289:QAG852290 QKC852289:QKC852290 QTY852289:QTY852290 RDU852289:RDU852290 RNQ852289:RNQ852290 RXM852289:RXM852290 SHI852289:SHI852290 SRE852289:SRE852290 TBA852289:TBA852290 TKW852289:TKW852290 TUS852289:TUS852290 UEO852289:UEO852290 UOK852289:UOK852290 UYG852289:UYG852290 VIC852289:VIC852290 VRY852289:VRY852290 WBU852289:WBU852290 WLQ852289:WLQ852290 WVM852289:WVM852290 G917825:G917826 JA917825:JA917826 SW917825:SW917826 ACS917825:ACS917826 AMO917825:AMO917826 AWK917825:AWK917826 BGG917825:BGG917826 BQC917825:BQC917826 BZY917825:BZY917826 CJU917825:CJU917826 CTQ917825:CTQ917826 DDM917825:DDM917826 DNI917825:DNI917826 DXE917825:DXE917826 EHA917825:EHA917826 EQW917825:EQW917826 FAS917825:FAS917826 FKO917825:FKO917826 FUK917825:FUK917826 GEG917825:GEG917826 GOC917825:GOC917826 GXY917825:GXY917826 HHU917825:HHU917826 HRQ917825:HRQ917826 IBM917825:IBM917826 ILI917825:ILI917826 IVE917825:IVE917826 JFA917825:JFA917826 JOW917825:JOW917826 JYS917825:JYS917826 KIO917825:KIO917826 KSK917825:KSK917826 LCG917825:LCG917826 LMC917825:LMC917826 LVY917825:LVY917826 MFU917825:MFU917826 MPQ917825:MPQ917826 MZM917825:MZM917826 NJI917825:NJI917826 NTE917825:NTE917826 ODA917825:ODA917826 OMW917825:OMW917826 OWS917825:OWS917826 PGO917825:PGO917826 PQK917825:PQK917826 QAG917825:QAG917826 QKC917825:QKC917826 QTY917825:QTY917826 RDU917825:RDU917826 RNQ917825:RNQ917826 RXM917825:RXM917826 SHI917825:SHI917826 SRE917825:SRE917826 TBA917825:TBA917826 TKW917825:TKW917826 TUS917825:TUS917826 UEO917825:UEO917826 UOK917825:UOK917826 UYG917825:UYG917826 VIC917825:VIC917826 VRY917825:VRY917826 WBU917825:WBU917826 WLQ917825:WLQ917826 WVM917825:WVM917826 G983361:G983362 JA983361:JA983362 SW983361:SW983362 ACS983361:ACS983362 AMO983361:AMO983362 AWK983361:AWK983362 BGG983361:BGG983362 BQC983361:BQC983362 BZY983361:BZY983362 CJU983361:CJU983362 CTQ983361:CTQ983362 DDM983361:DDM983362 DNI983361:DNI983362 DXE983361:DXE983362 EHA983361:EHA983362 EQW983361:EQW983362 FAS983361:FAS983362 FKO983361:FKO983362 FUK983361:FUK983362 GEG983361:GEG983362 GOC983361:GOC983362 GXY983361:GXY983362 HHU983361:HHU983362 HRQ983361:HRQ983362 IBM983361:IBM983362 ILI983361:ILI983362 IVE983361:IVE983362 JFA983361:JFA983362 JOW983361:JOW983362 JYS983361:JYS983362 KIO983361:KIO983362 KSK983361:KSK983362 LCG983361:LCG983362 LMC983361:LMC983362 LVY983361:LVY983362 MFU983361:MFU983362 MPQ983361:MPQ983362 MZM983361:MZM983362 NJI983361:NJI983362 NTE983361:NTE983362 ODA983361:ODA983362 OMW983361:OMW983362 OWS983361:OWS983362 PGO983361:PGO983362 PQK983361:PQK983362 QAG983361:QAG983362 QKC983361:QKC983362 QTY983361:QTY983362 RDU983361:RDU983362 RNQ983361:RNQ983362 RXM983361:RXM983362 SHI983361:SHI983362 SRE983361:SRE983362 TBA983361:TBA983362 TKW983361:TKW983362 TUS983361:TUS983362 UEO983361:UEO983362 UOK983361:UOK983362 UYG983361:UYG983362 VIC983361:VIC983362 VRY983361:VRY983362 WBU983361:WBU983362 WLQ983361:WLQ983362 WVM983361:WVM983362 G65863:G66002 JA65863:JA66002 SW65863:SW66002 ACS65863:ACS66002 AMO65863:AMO66002 AWK65863:AWK66002 BGG65863:BGG66002 BQC65863:BQC66002 BZY65863:BZY66002 CJU65863:CJU66002 CTQ65863:CTQ66002 DDM65863:DDM66002 DNI65863:DNI66002 DXE65863:DXE66002 EHA65863:EHA66002 EQW65863:EQW66002 FAS65863:FAS66002 FKO65863:FKO66002 FUK65863:FUK66002 GEG65863:GEG66002 GOC65863:GOC66002 GXY65863:GXY66002 HHU65863:HHU66002 HRQ65863:HRQ66002 IBM65863:IBM66002 ILI65863:ILI66002 IVE65863:IVE66002 JFA65863:JFA66002 JOW65863:JOW66002 JYS65863:JYS66002 KIO65863:KIO66002 KSK65863:KSK66002 LCG65863:LCG66002 LMC65863:LMC66002 LVY65863:LVY66002 MFU65863:MFU66002 MPQ65863:MPQ66002 MZM65863:MZM66002 NJI65863:NJI66002 NTE65863:NTE66002 ODA65863:ODA66002 OMW65863:OMW66002 OWS65863:OWS66002 PGO65863:PGO66002 PQK65863:PQK66002 QAG65863:QAG66002 QKC65863:QKC66002 QTY65863:QTY66002 RDU65863:RDU66002 RNQ65863:RNQ66002 RXM65863:RXM66002 SHI65863:SHI66002 SRE65863:SRE66002 TBA65863:TBA66002 TKW65863:TKW66002 TUS65863:TUS66002 UEO65863:UEO66002 UOK65863:UOK66002 UYG65863:UYG66002 VIC65863:VIC66002 VRY65863:VRY66002 WBU65863:WBU66002 WLQ65863:WLQ66002 WVM65863:WVM66002 G131399:G131538 JA131399:JA131538 SW131399:SW131538 ACS131399:ACS131538 AMO131399:AMO131538 AWK131399:AWK131538 BGG131399:BGG131538 BQC131399:BQC131538 BZY131399:BZY131538 CJU131399:CJU131538 CTQ131399:CTQ131538 DDM131399:DDM131538 DNI131399:DNI131538 DXE131399:DXE131538 EHA131399:EHA131538 EQW131399:EQW131538 FAS131399:FAS131538 FKO131399:FKO131538 FUK131399:FUK131538 GEG131399:GEG131538 GOC131399:GOC131538 GXY131399:GXY131538 HHU131399:HHU131538 HRQ131399:HRQ131538 IBM131399:IBM131538 ILI131399:ILI131538 IVE131399:IVE131538 JFA131399:JFA131538 JOW131399:JOW131538 JYS131399:JYS131538 KIO131399:KIO131538 KSK131399:KSK131538 LCG131399:LCG131538 LMC131399:LMC131538 LVY131399:LVY131538 MFU131399:MFU131538 MPQ131399:MPQ131538 MZM131399:MZM131538 NJI131399:NJI131538 NTE131399:NTE131538 ODA131399:ODA131538 OMW131399:OMW131538 OWS131399:OWS131538 PGO131399:PGO131538 PQK131399:PQK131538 QAG131399:QAG131538 QKC131399:QKC131538 QTY131399:QTY131538 RDU131399:RDU131538 RNQ131399:RNQ131538 RXM131399:RXM131538 SHI131399:SHI131538 SRE131399:SRE131538 TBA131399:TBA131538 TKW131399:TKW131538 TUS131399:TUS131538 UEO131399:UEO131538 UOK131399:UOK131538 UYG131399:UYG131538 VIC131399:VIC131538 VRY131399:VRY131538 WBU131399:WBU131538 WLQ131399:WLQ131538 WVM131399:WVM131538 G196935:G197074 JA196935:JA197074 SW196935:SW197074 ACS196935:ACS197074 AMO196935:AMO197074 AWK196935:AWK197074 BGG196935:BGG197074 BQC196935:BQC197074 BZY196935:BZY197074 CJU196935:CJU197074 CTQ196935:CTQ197074 DDM196935:DDM197074 DNI196935:DNI197074 DXE196935:DXE197074 EHA196935:EHA197074 EQW196935:EQW197074 FAS196935:FAS197074 FKO196935:FKO197074 FUK196935:FUK197074 GEG196935:GEG197074 GOC196935:GOC197074 GXY196935:GXY197074 HHU196935:HHU197074 HRQ196935:HRQ197074 IBM196935:IBM197074 ILI196935:ILI197074 IVE196935:IVE197074 JFA196935:JFA197074 JOW196935:JOW197074 JYS196935:JYS197074 KIO196935:KIO197074 KSK196935:KSK197074 LCG196935:LCG197074 LMC196935:LMC197074 LVY196935:LVY197074 MFU196935:MFU197074 MPQ196935:MPQ197074 MZM196935:MZM197074 NJI196935:NJI197074 NTE196935:NTE197074 ODA196935:ODA197074 OMW196935:OMW197074 OWS196935:OWS197074 PGO196935:PGO197074 PQK196935:PQK197074 QAG196935:QAG197074 QKC196935:QKC197074 QTY196935:QTY197074 RDU196935:RDU197074 RNQ196935:RNQ197074 RXM196935:RXM197074 SHI196935:SHI197074 SRE196935:SRE197074 TBA196935:TBA197074 TKW196935:TKW197074 TUS196935:TUS197074 UEO196935:UEO197074 UOK196935:UOK197074 UYG196935:UYG197074 VIC196935:VIC197074 VRY196935:VRY197074 WBU196935:WBU197074 WLQ196935:WLQ197074 WVM196935:WVM197074 G262471:G262610 JA262471:JA262610 SW262471:SW262610 ACS262471:ACS262610 AMO262471:AMO262610 AWK262471:AWK262610 BGG262471:BGG262610 BQC262471:BQC262610 BZY262471:BZY262610 CJU262471:CJU262610 CTQ262471:CTQ262610 DDM262471:DDM262610 DNI262471:DNI262610 DXE262471:DXE262610 EHA262471:EHA262610 EQW262471:EQW262610 FAS262471:FAS262610 FKO262471:FKO262610 FUK262471:FUK262610 GEG262471:GEG262610 GOC262471:GOC262610 GXY262471:GXY262610 HHU262471:HHU262610 HRQ262471:HRQ262610 IBM262471:IBM262610 ILI262471:ILI262610 IVE262471:IVE262610 JFA262471:JFA262610 JOW262471:JOW262610 JYS262471:JYS262610 KIO262471:KIO262610 KSK262471:KSK262610 LCG262471:LCG262610 LMC262471:LMC262610 LVY262471:LVY262610 MFU262471:MFU262610 MPQ262471:MPQ262610 MZM262471:MZM262610 NJI262471:NJI262610 NTE262471:NTE262610 ODA262471:ODA262610 OMW262471:OMW262610 OWS262471:OWS262610 PGO262471:PGO262610 PQK262471:PQK262610 QAG262471:QAG262610 QKC262471:QKC262610 QTY262471:QTY262610 RDU262471:RDU262610 RNQ262471:RNQ262610 RXM262471:RXM262610 SHI262471:SHI262610 SRE262471:SRE262610 TBA262471:TBA262610 TKW262471:TKW262610 TUS262471:TUS262610 UEO262471:UEO262610 UOK262471:UOK262610 UYG262471:UYG262610 VIC262471:VIC262610 VRY262471:VRY262610 WBU262471:WBU262610 WLQ262471:WLQ262610 WVM262471:WVM262610 G328007:G328146 JA328007:JA328146 SW328007:SW328146 ACS328007:ACS328146 AMO328007:AMO328146 AWK328007:AWK328146 BGG328007:BGG328146 BQC328007:BQC328146 BZY328007:BZY328146 CJU328007:CJU328146 CTQ328007:CTQ328146 DDM328007:DDM328146 DNI328007:DNI328146 DXE328007:DXE328146 EHA328007:EHA328146 EQW328007:EQW328146 FAS328007:FAS328146 FKO328007:FKO328146 FUK328007:FUK328146 GEG328007:GEG328146 GOC328007:GOC328146 GXY328007:GXY328146 HHU328007:HHU328146 HRQ328007:HRQ328146 IBM328007:IBM328146 ILI328007:ILI328146 IVE328007:IVE328146 JFA328007:JFA328146 JOW328007:JOW328146 JYS328007:JYS328146 KIO328007:KIO328146 KSK328007:KSK328146 LCG328007:LCG328146 LMC328007:LMC328146 LVY328007:LVY328146 MFU328007:MFU328146 MPQ328007:MPQ328146 MZM328007:MZM328146 NJI328007:NJI328146 NTE328007:NTE328146 ODA328007:ODA328146 OMW328007:OMW328146 OWS328007:OWS328146 PGO328007:PGO328146 PQK328007:PQK328146 QAG328007:QAG328146 QKC328007:QKC328146 QTY328007:QTY328146 RDU328007:RDU328146 RNQ328007:RNQ328146 RXM328007:RXM328146 SHI328007:SHI328146 SRE328007:SRE328146 TBA328007:TBA328146 TKW328007:TKW328146 TUS328007:TUS328146 UEO328007:UEO328146 UOK328007:UOK328146 UYG328007:UYG328146 VIC328007:VIC328146 VRY328007:VRY328146 WBU328007:WBU328146 WLQ328007:WLQ328146 WVM328007:WVM328146 G393543:G393682 JA393543:JA393682 SW393543:SW393682 ACS393543:ACS393682 AMO393543:AMO393682 AWK393543:AWK393682 BGG393543:BGG393682 BQC393543:BQC393682 BZY393543:BZY393682 CJU393543:CJU393682 CTQ393543:CTQ393682 DDM393543:DDM393682 DNI393543:DNI393682 DXE393543:DXE393682 EHA393543:EHA393682 EQW393543:EQW393682 FAS393543:FAS393682 FKO393543:FKO393682 FUK393543:FUK393682 GEG393543:GEG393682 GOC393543:GOC393682 GXY393543:GXY393682 HHU393543:HHU393682 HRQ393543:HRQ393682 IBM393543:IBM393682 ILI393543:ILI393682 IVE393543:IVE393682 JFA393543:JFA393682 JOW393543:JOW393682 JYS393543:JYS393682 KIO393543:KIO393682 KSK393543:KSK393682 LCG393543:LCG393682 LMC393543:LMC393682 LVY393543:LVY393682 MFU393543:MFU393682 MPQ393543:MPQ393682 MZM393543:MZM393682 NJI393543:NJI393682 NTE393543:NTE393682 ODA393543:ODA393682 OMW393543:OMW393682 OWS393543:OWS393682 PGO393543:PGO393682 PQK393543:PQK393682 QAG393543:QAG393682 QKC393543:QKC393682 QTY393543:QTY393682 RDU393543:RDU393682 RNQ393543:RNQ393682 RXM393543:RXM393682 SHI393543:SHI393682 SRE393543:SRE393682 TBA393543:TBA393682 TKW393543:TKW393682 TUS393543:TUS393682 UEO393543:UEO393682 UOK393543:UOK393682 UYG393543:UYG393682 VIC393543:VIC393682 VRY393543:VRY393682 WBU393543:WBU393682 WLQ393543:WLQ393682 WVM393543:WVM393682 G459079:G459218 JA459079:JA459218 SW459079:SW459218 ACS459079:ACS459218 AMO459079:AMO459218 AWK459079:AWK459218 BGG459079:BGG459218 BQC459079:BQC459218 BZY459079:BZY459218 CJU459079:CJU459218 CTQ459079:CTQ459218 DDM459079:DDM459218 DNI459079:DNI459218 DXE459079:DXE459218 EHA459079:EHA459218 EQW459079:EQW459218 FAS459079:FAS459218 FKO459079:FKO459218 FUK459079:FUK459218 GEG459079:GEG459218 GOC459079:GOC459218 GXY459079:GXY459218 HHU459079:HHU459218 HRQ459079:HRQ459218 IBM459079:IBM459218 ILI459079:ILI459218 IVE459079:IVE459218 JFA459079:JFA459218 JOW459079:JOW459218 JYS459079:JYS459218 KIO459079:KIO459218 KSK459079:KSK459218 LCG459079:LCG459218 LMC459079:LMC459218 LVY459079:LVY459218 MFU459079:MFU459218 MPQ459079:MPQ459218 MZM459079:MZM459218 NJI459079:NJI459218 NTE459079:NTE459218 ODA459079:ODA459218 OMW459079:OMW459218 OWS459079:OWS459218 PGO459079:PGO459218 PQK459079:PQK459218 QAG459079:QAG459218 QKC459079:QKC459218 QTY459079:QTY459218 RDU459079:RDU459218 RNQ459079:RNQ459218 RXM459079:RXM459218 SHI459079:SHI459218 SRE459079:SRE459218 TBA459079:TBA459218 TKW459079:TKW459218 TUS459079:TUS459218 UEO459079:UEO459218 UOK459079:UOK459218 UYG459079:UYG459218 VIC459079:VIC459218 VRY459079:VRY459218 WBU459079:WBU459218 WLQ459079:WLQ459218 WVM459079:WVM459218 G524615:G524754 JA524615:JA524754 SW524615:SW524754 ACS524615:ACS524754 AMO524615:AMO524754 AWK524615:AWK524754 BGG524615:BGG524754 BQC524615:BQC524754 BZY524615:BZY524754 CJU524615:CJU524754 CTQ524615:CTQ524754 DDM524615:DDM524754 DNI524615:DNI524754 DXE524615:DXE524754 EHA524615:EHA524754 EQW524615:EQW524754 FAS524615:FAS524754 FKO524615:FKO524754 FUK524615:FUK524754 GEG524615:GEG524754 GOC524615:GOC524754 GXY524615:GXY524754 HHU524615:HHU524754 HRQ524615:HRQ524754 IBM524615:IBM524754 ILI524615:ILI524754 IVE524615:IVE524754 JFA524615:JFA524754 JOW524615:JOW524754 JYS524615:JYS524754 KIO524615:KIO524754 KSK524615:KSK524754 LCG524615:LCG524754 LMC524615:LMC524754 LVY524615:LVY524754 MFU524615:MFU524754 MPQ524615:MPQ524754 MZM524615:MZM524754 NJI524615:NJI524754 NTE524615:NTE524754 ODA524615:ODA524754 OMW524615:OMW524754 OWS524615:OWS524754 PGO524615:PGO524754 PQK524615:PQK524754 QAG524615:QAG524754 QKC524615:QKC524754 QTY524615:QTY524754 RDU524615:RDU524754 RNQ524615:RNQ524754 RXM524615:RXM524754 SHI524615:SHI524754 SRE524615:SRE524754 TBA524615:TBA524754 TKW524615:TKW524754 TUS524615:TUS524754 UEO524615:UEO524754 UOK524615:UOK524754 UYG524615:UYG524754 VIC524615:VIC524754 VRY524615:VRY524754 WBU524615:WBU524754 WLQ524615:WLQ524754 WVM524615:WVM524754 G590151:G590290 JA590151:JA590290 SW590151:SW590290 ACS590151:ACS590290 AMO590151:AMO590290 AWK590151:AWK590290 BGG590151:BGG590290 BQC590151:BQC590290 BZY590151:BZY590290 CJU590151:CJU590290 CTQ590151:CTQ590290 DDM590151:DDM590290 DNI590151:DNI590290 DXE590151:DXE590290 EHA590151:EHA590290 EQW590151:EQW590290 FAS590151:FAS590290 FKO590151:FKO590290 FUK590151:FUK590290 GEG590151:GEG590290 GOC590151:GOC590290 GXY590151:GXY590290 HHU590151:HHU590290 HRQ590151:HRQ590290 IBM590151:IBM590290 ILI590151:ILI590290 IVE590151:IVE590290 JFA590151:JFA590290 JOW590151:JOW590290 JYS590151:JYS590290 KIO590151:KIO590290 KSK590151:KSK590290 LCG590151:LCG590290 LMC590151:LMC590290 LVY590151:LVY590290 MFU590151:MFU590290 MPQ590151:MPQ590290 MZM590151:MZM590290 NJI590151:NJI590290 NTE590151:NTE590290 ODA590151:ODA590290 OMW590151:OMW590290 OWS590151:OWS590290 PGO590151:PGO590290 PQK590151:PQK590290 QAG590151:QAG590290 QKC590151:QKC590290 QTY590151:QTY590290 RDU590151:RDU590290 RNQ590151:RNQ590290 RXM590151:RXM590290 SHI590151:SHI590290 SRE590151:SRE590290 TBA590151:TBA590290 TKW590151:TKW590290 TUS590151:TUS590290 UEO590151:UEO590290 UOK590151:UOK590290 UYG590151:UYG590290 VIC590151:VIC590290 VRY590151:VRY590290 WBU590151:WBU590290 WLQ590151:WLQ590290 WVM590151:WVM590290 G655687:G655826 JA655687:JA655826 SW655687:SW655826 ACS655687:ACS655826 AMO655687:AMO655826 AWK655687:AWK655826 BGG655687:BGG655826 BQC655687:BQC655826 BZY655687:BZY655826 CJU655687:CJU655826 CTQ655687:CTQ655826 DDM655687:DDM655826 DNI655687:DNI655826 DXE655687:DXE655826 EHA655687:EHA655826 EQW655687:EQW655826 FAS655687:FAS655826 FKO655687:FKO655826 FUK655687:FUK655826 GEG655687:GEG655826 GOC655687:GOC655826 GXY655687:GXY655826 HHU655687:HHU655826 HRQ655687:HRQ655826 IBM655687:IBM655826 ILI655687:ILI655826 IVE655687:IVE655826 JFA655687:JFA655826 JOW655687:JOW655826 JYS655687:JYS655826 KIO655687:KIO655826 KSK655687:KSK655826 LCG655687:LCG655826 LMC655687:LMC655826 LVY655687:LVY655826 MFU655687:MFU655826 MPQ655687:MPQ655826 MZM655687:MZM655826 NJI655687:NJI655826 NTE655687:NTE655826 ODA655687:ODA655826 OMW655687:OMW655826 OWS655687:OWS655826 PGO655687:PGO655826 PQK655687:PQK655826 QAG655687:QAG655826 QKC655687:QKC655826 QTY655687:QTY655826 RDU655687:RDU655826 RNQ655687:RNQ655826 RXM655687:RXM655826 SHI655687:SHI655826 SRE655687:SRE655826 TBA655687:TBA655826 TKW655687:TKW655826 TUS655687:TUS655826 UEO655687:UEO655826 UOK655687:UOK655826 UYG655687:UYG655826 VIC655687:VIC655826 VRY655687:VRY655826 WBU655687:WBU655826 WLQ655687:WLQ655826 WVM655687:WVM655826 G721223:G721362 JA721223:JA721362 SW721223:SW721362 ACS721223:ACS721362 AMO721223:AMO721362 AWK721223:AWK721362 BGG721223:BGG721362 BQC721223:BQC721362 BZY721223:BZY721362 CJU721223:CJU721362 CTQ721223:CTQ721362 DDM721223:DDM721362 DNI721223:DNI721362 DXE721223:DXE721362 EHA721223:EHA721362 EQW721223:EQW721362 FAS721223:FAS721362 FKO721223:FKO721362 FUK721223:FUK721362 GEG721223:GEG721362 GOC721223:GOC721362 GXY721223:GXY721362 HHU721223:HHU721362 HRQ721223:HRQ721362 IBM721223:IBM721362 ILI721223:ILI721362 IVE721223:IVE721362 JFA721223:JFA721362 JOW721223:JOW721362 JYS721223:JYS721362 KIO721223:KIO721362 KSK721223:KSK721362 LCG721223:LCG721362 LMC721223:LMC721362 LVY721223:LVY721362 MFU721223:MFU721362 MPQ721223:MPQ721362 MZM721223:MZM721362 NJI721223:NJI721362 NTE721223:NTE721362 ODA721223:ODA721362 OMW721223:OMW721362 OWS721223:OWS721362 PGO721223:PGO721362 PQK721223:PQK721362 QAG721223:QAG721362 QKC721223:QKC721362 QTY721223:QTY721362 RDU721223:RDU721362 RNQ721223:RNQ721362 RXM721223:RXM721362 SHI721223:SHI721362 SRE721223:SRE721362 TBA721223:TBA721362 TKW721223:TKW721362 TUS721223:TUS721362 UEO721223:UEO721362 UOK721223:UOK721362 UYG721223:UYG721362 VIC721223:VIC721362 VRY721223:VRY721362 WBU721223:WBU721362 WLQ721223:WLQ721362 WVM721223:WVM721362 G786759:G786898 JA786759:JA786898 SW786759:SW786898 ACS786759:ACS786898 AMO786759:AMO786898 AWK786759:AWK786898 BGG786759:BGG786898 BQC786759:BQC786898 BZY786759:BZY786898 CJU786759:CJU786898 CTQ786759:CTQ786898 DDM786759:DDM786898 DNI786759:DNI786898 DXE786759:DXE786898 EHA786759:EHA786898 EQW786759:EQW786898 FAS786759:FAS786898 FKO786759:FKO786898 FUK786759:FUK786898 GEG786759:GEG786898 GOC786759:GOC786898 GXY786759:GXY786898 HHU786759:HHU786898 HRQ786759:HRQ786898 IBM786759:IBM786898 ILI786759:ILI786898 IVE786759:IVE786898 JFA786759:JFA786898 JOW786759:JOW786898 JYS786759:JYS786898 KIO786759:KIO786898 KSK786759:KSK786898 LCG786759:LCG786898 LMC786759:LMC786898 LVY786759:LVY786898 MFU786759:MFU786898 MPQ786759:MPQ786898 MZM786759:MZM786898 NJI786759:NJI786898 NTE786759:NTE786898 ODA786759:ODA786898 OMW786759:OMW786898 OWS786759:OWS786898 PGO786759:PGO786898 PQK786759:PQK786898 QAG786759:QAG786898 QKC786759:QKC786898 QTY786759:QTY786898 RDU786759:RDU786898 RNQ786759:RNQ786898 RXM786759:RXM786898 SHI786759:SHI786898 SRE786759:SRE786898 TBA786759:TBA786898 TKW786759:TKW786898 TUS786759:TUS786898 UEO786759:UEO786898 UOK786759:UOK786898 UYG786759:UYG786898 VIC786759:VIC786898 VRY786759:VRY786898 WBU786759:WBU786898 WLQ786759:WLQ786898 WVM786759:WVM786898 G852295:G852434 JA852295:JA852434 SW852295:SW852434 ACS852295:ACS852434 AMO852295:AMO852434 AWK852295:AWK852434 BGG852295:BGG852434 BQC852295:BQC852434 BZY852295:BZY852434 CJU852295:CJU852434 CTQ852295:CTQ852434 DDM852295:DDM852434 DNI852295:DNI852434 DXE852295:DXE852434 EHA852295:EHA852434 EQW852295:EQW852434 FAS852295:FAS852434 FKO852295:FKO852434 FUK852295:FUK852434 GEG852295:GEG852434 GOC852295:GOC852434 GXY852295:GXY852434 HHU852295:HHU852434 HRQ852295:HRQ852434 IBM852295:IBM852434 ILI852295:ILI852434 IVE852295:IVE852434 JFA852295:JFA852434 JOW852295:JOW852434 JYS852295:JYS852434 KIO852295:KIO852434 KSK852295:KSK852434 LCG852295:LCG852434 LMC852295:LMC852434 LVY852295:LVY852434 MFU852295:MFU852434 MPQ852295:MPQ852434 MZM852295:MZM852434 NJI852295:NJI852434 NTE852295:NTE852434 ODA852295:ODA852434 OMW852295:OMW852434 OWS852295:OWS852434 PGO852295:PGO852434 PQK852295:PQK852434 QAG852295:QAG852434 QKC852295:QKC852434 QTY852295:QTY852434 RDU852295:RDU852434 RNQ852295:RNQ852434 RXM852295:RXM852434 SHI852295:SHI852434 SRE852295:SRE852434 TBA852295:TBA852434 TKW852295:TKW852434 TUS852295:TUS852434 UEO852295:UEO852434 UOK852295:UOK852434 UYG852295:UYG852434 VIC852295:VIC852434 VRY852295:VRY852434 WBU852295:WBU852434 WLQ852295:WLQ852434 WVM852295:WVM852434 G917831:G917970 JA917831:JA917970 SW917831:SW917970 ACS917831:ACS917970 AMO917831:AMO917970 AWK917831:AWK917970 BGG917831:BGG917970 BQC917831:BQC917970 BZY917831:BZY917970 CJU917831:CJU917970 CTQ917831:CTQ917970 DDM917831:DDM917970 DNI917831:DNI917970 DXE917831:DXE917970 EHA917831:EHA917970 EQW917831:EQW917970 FAS917831:FAS917970 FKO917831:FKO917970 FUK917831:FUK917970 GEG917831:GEG917970 GOC917831:GOC917970 GXY917831:GXY917970 HHU917831:HHU917970 HRQ917831:HRQ917970 IBM917831:IBM917970 ILI917831:ILI917970 IVE917831:IVE917970 JFA917831:JFA917970 JOW917831:JOW917970 JYS917831:JYS917970 KIO917831:KIO917970 KSK917831:KSK917970 LCG917831:LCG917970 LMC917831:LMC917970 LVY917831:LVY917970 MFU917831:MFU917970 MPQ917831:MPQ917970 MZM917831:MZM917970 NJI917831:NJI917970 NTE917831:NTE917970 ODA917831:ODA917970 OMW917831:OMW917970 OWS917831:OWS917970 PGO917831:PGO917970 PQK917831:PQK917970 QAG917831:QAG917970 QKC917831:QKC917970 QTY917831:QTY917970 RDU917831:RDU917970 RNQ917831:RNQ917970 RXM917831:RXM917970 SHI917831:SHI917970 SRE917831:SRE917970 TBA917831:TBA917970 TKW917831:TKW917970 TUS917831:TUS917970 UEO917831:UEO917970 UOK917831:UOK917970 UYG917831:UYG917970 VIC917831:VIC917970 VRY917831:VRY917970 WBU917831:WBU917970 WLQ917831:WLQ917970 WVM917831:WVM917970 G983367:G983506 JA983367:JA983506 SW983367:SW983506 ACS983367:ACS983506 AMO983367:AMO983506 AWK983367:AWK983506 BGG983367:BGG983506 BQC983367:BQC983506 BZY983367:BZY983506 CJU983367:CJU983506 CTQ983367:CTQ983506 DDM983367:DDM983506 DNI983367:DNI983506 DXE983367:DXE983506 EHA983367:EHA983506 EQW983367:EQW983506 FAS983367:FAS983506 FKO983367:FKO983506 FUK983367:FUK983506 GEG983367:GEG983506 GOC983367:GOC983506 GXY983367:GXY983506 HHU983367:HHU983506 HRQ983367:HRQ983506 IBM983367:IBM983506 ILI983367:ILI983506 IVE983367:IVE983506 JFA983367:JFA983506 JOW983367:JOW983506 JYS983367:JYS983506 KIO983367:KIO983506 KSK983367:KSK983506 LCG983367:LCG983506 LMC983367:LMC983506 LVY983367:LVY983506 MFU983367:MFU983506 MPQ983367:MPQ983506 MZM983367:MZM983506 NJI983367:NJI983506 NTE983367:NTE983506 ODA983367:ODA983506 OMW983367:OMW983506 OWS983367:OWS983506 PGO983367:PGO983506 PQK983367:PQK983506 QAG983367:QAG983506 QKC983367:QKC983506 QTY983367:QTY983506 RDU983367:RDU983506 RNQ983367:RNQ983506 RXM983367:RXM983506 SHI983367:SHI983506 SRE983367:SRE983506 TBA983367:TBA983506 TKW983367:TKW983506 TUS983367:TUS983506 UEO983367:UEO983506 UOK983367:UOK983506 UYG983367:UYG983506 VIC983367:VIC983506 VRY983367:VRY983506 WBU983367:WBU983506 WLQ983367:WLQ983506 WVM983367:WVM983506 G66055:G66065 JA66055:JA66065 SW66055:SW66065 ACS66055:ACS66065 AMO66055:AMO66065 AWK66055:AWK66065 BGG66055:BGG66065 BQC66055:BQC66065 BZY66055:BZY66065 CJU66055:CJU66065 CTQ66055:CTQ66065 DDM66055:DDM66065 DNI66055:DNI66065 DXE66055:DXE66065 EHA66055:EHA66065 EQW66055:EQW66065 FAS66055:FAS66065 FKO66055:FKO66065 FUK66055:FUK66065 GEG66055:GEG66065 GOC66055:GOC66065 GXY66055:GXY66065 HHU66055:HHU66065 HRQ66055:HRQ66065 IBM66055:IBM66065 ILI66055:ILI66065 IVE66055:IVE66065 JFA66055:JFA66065 JOW66055:JOW66065 JYS66055:JYS66065 KIO66055:KIO66065 KSK66055:KSK66065 LCG66055:LCG66065 LMC66055:LMC66065 LVY66055:LVY66065 MFU66055:MFU66065 MPQ66055:MPQ66065 MZM66055:MZM66065 NJI66055:NJI66065 NTE66055:NTE66065 ODA66055:ODA66065 OMW66055:OMW66065 OWS66055:OWS66065 PGO66055:PGO66065 PQK66055:PQK66065 QAG66055:QAG66065 QKC66055:QKC66065 QTY66055:QTY66065 RDU66055:RDU66065 RNQ66055:RNQ66065 RXM66055:RXM66065 SHI66055:SHI66065 SRE66055:SRE66065 TBA66055:TBA66065 TKW66055:TKW66065 TUS66055:TUS66065 UEO66055:UEO66065 UOK66055:UOK66065 UYG66055:UYG66065 VIC66055:VIC66065 VRY66055:VRY66065 WBU66055:WBU66065 WLQ66055:WLQ66065 WVM66055:WVM66065 G131591:G131601 JA131591:JA131601 SW131591:SW131601 ACS131591:ACS131601 AMO131591:AMO131601 AWK131591:AWK131601 BGG131591:BGG131601 BQC131591:BQC131601 BZY131591:BZY131601 CJU131591:CJU131601 CTQ131591:CTQ131601 DDM131591:DDM131601 DNI131591:DNI131601 DXE131591:DXE131601 EHA131591:EHA131601 EQW131591:EQW131601 FAS131591:FAS131601 FKO131591:FKO131601 FUK131591:FUK131601 GEG131591:GEG131601 GOC131591:GOC131601 GXY131591:GXY131601 HHU131591:HHU131601 HRQ131591:HRQ131601 IBM131591:IBM131601 ILI131591:ILI131601 IVE131591:IVE131601 JFA131591:JFA131601 JOW131591:JOW131601 JYS131591:JYS131601 KIO131591:KIO131601 KSK131591:KSK131601 LCG131591:LCG131601 LMC131591:LMC131601 LVY131591:LVY131601 MFU131591:MFU131601 MPQ131591:MPQ131601 MZM131591:MZM131601 NJI131591:NJI131601 NTE131591:NTE131601 ODA131591:ODA131601 OMW131591:OMW131601 OWS131591:OWS131601 PGO131591:PGO131601 PQK131591:PQK131601 QAG131591:QAG131601 QKC131591:QKC131601 QTY131591:QTY131601 RDU131591:RDU131601 RNQ131591:RNQ131601 RXM131591:RXM131601 SHI131591:SHI131601 SRE131591:SRE131601 TBA131591:TBA131601 TKW131591:TKW131601 TUS131591:TUS131601 UEO131591:UEO131601 UOK131591:UOK131601 UYG131591:UYG131601 VIC131591:VIC131601 VRY131591:VRY131601 WBU131591:WBU131601 WLQ131591:WLQ131601 WVM131591:WVM131601 G197127:G197137 JA197127:JA197137 SW197127:SW197137 ACS197127:ACS197137 AMO197127:AMO197137 AWK197127:AWK197137 BGG197127:BGG197137 BQC197127:BQC197137 BZY197127:BZY197137 CJU197127:CJU197137 CTQ197127:CTQ197137 DDM197127:DDM197137 DNI197127:DNI197137 DXE197127:DXE197137 EHA197127:EHA197137 EQW197127:EQW197137 FAS197127:FAS197137 FKO197127:FKO197137 FUK197127:FUK197137 GEG197127:GEG197137 GOC197127:GOC197137 GXY197127:GXY197137 HHU197127:HHU197137 HRQ197127:HRQ197137 IBM197127:IBM197137 ILI197127:ILI197137 IVE197127:IVE197137 JFA197127:JFA197137 JOW197127:JOW197137 JYS197127:JYS197137 KIO197127:KIO197137 KSK197127:KSK197137 LCG197127:LCG197137 LMC197127:LMC197137 LVY197127:LVY197137 MFU197127:MFU197137 MPQ197127:MPQ197137 MZM197127:MZM197137 NJI197127:NJI197137 NTE197127:NTE197137 ODA197127:ODA197137 OMW197127:OMW197137 OWS197127:OWS197137 PGO197127:PGO197137 PQK197127:PQK197137 QAG197127:QAG197137 QKC197127:QKC197137 QTY197127:QTY197137 RDU197127:RDU197137 RNQ197127:RNQ197137 RXM197127:RXM197137 SHI197127:SHI197137 SRE197127:SRE197137 TBA197127:TBA197137 TKW197127:TKW197137 TUS197127:TUS197137 UEO197127:UEO197137 UOK197127:UOK197137 UYG197127:UYG197137 VIC197127:VIC197137 VRY197127:VRY197137 WBU197127:WBU197137 WLQ197127:WLQ197137 WVM197127:WVM197137 G262663:G262673 JA262663:JA262673 SW262663:SW262673 ACS262663:ACS262673 AMO262663:AMO262673 AWK262663:AWK262673 BGG262663:BGG262673 BQC262663:BQC262673 BZY262663:BZY262673 CJU262663:CJU262673 CTQ262663:CTQ262673 DDM262663:DDM262673 DNI262663:DNI262673 DXE262663:DXE262673 EHA262663:EHA262673 EQW262663:EQW262673 FAS262663:FAS262673 FKO262663:FKO262673 FUK262663:FUK262673 GEG262663:GEG262673 GOC262663:GOC262673 GXY262663:GXY262673 HHU262663:HHU262673 HRQ262663:HRQ262673 IBM262663:IBM262673 ILI262663:ILI262673 IVE262663:IVE262673 JFA262663:JFA262673 JOW262663:JOW262673 JYS262663:JYS262673 KIO262663:KIO262673 KSK262663:KSK262673 LCG262663:LCG262673 LMC262663:LMC262673 LVY262663:LVY262673 MFU262663:MFU262673 MPQ262663:MPQ262673 MZM262663:MZM262673 NJI262663:NJI262673 NTE262663:NTE262673 ODA262663:ODA262673 OMW262663:OMW262673 OWS262663:OWS262673 PGO262663:PGO262673 PQK262663:PQK262673 QAG262663:QAG262673 QKC262663:QKC262673 QTY262663:QTY262673 RDU262663:RDU262673 RNQ262663:RNQ262673 RXM262663:RXM262673 SHI262663:SHI262673 SRE262663:SRE262673 TBA262663:TBA262673 TKW262663:TKW262673 TUS262663:TUS262673 UEO262663:UEO262673 UOK262663:UOK262673 UYG262663:UYG262673 VIC262663:VIC262673 VRY262663:VRY262673 WBU262663:WBU262673 WLQ262663:WLQ262673 WVM262663:WVM262673 G328199:G328209 JA328199:JA328209 SW328199:SW328209 ACS328199:ACS328209 AMO328199:AMO328209 AWK328199:AWK328209 BGG328199:BGG328209 BQC328199:BQC328209 BZY328199:BZY328209 CJU328199:CJU328209 CTQ328199:CTQ328209 DDM328199:DDM328209 DNI328199:DNI328209 DXE328199:DXE328209 EHA328199:EHA328209 EQW328199:EQW328209 FAS328199:FAS328209 FKO328199:FKO328209 FUK328199:FUK328209 GEG328199:GEG328209 GOC328199:GOC328209 GXY328199:GXY328209 HHU328199:HHU328209 HRQ328199:HRQ328209 IBM328199:IBM328209 ILI328199:ILI328209 IVE328199:IVE328209 JFA328199:JFA328209 JOW328199:JOW328209 JYS328199:JYS328209 KIO328199:KIO328209 KSK328199:KSK328209 LCG328199:LCG328209 LMC328199:LMC328209 LVY328199:LVY328209 MFU328199:MFU328209 MPQ328199:MPQ328209 MZM328199:MZM328209 NJI328199:NJI328209 NTE328199:NTE328209 ODA328199:ODA328209 OMW328199:OMW328209 OWS328199:OWS328209 PGO328199:PGO328209 PQK328199:PQK328209 QAG328199:QAG328209 QKC328199:QKC328209 QTY328199:QTY328209 RDU328199:RDU328209 RNQ328199:RNQ328209 RXM328199:RXM328209 SHI328199:SHI328209 SRE328199:SRE328209 TBA328199:TBA328209 TKW328199:TKW328209 TUS328199:TUS328209 UEO328199:UEO328209 UOK328199:UOK328209 UYG328199:UYG328209 VIC328199:VIC328209 VRY328199:VRY328209 WBU328199:WBU328209 WLQ328199:WLQ328209 WVM328199:WVM328209 G393735:G393745 JA393735:JA393745 SW393735:SW393745 ACS393735:ACS393745 AMO393735:AMO393745 AWK393735:AWK393745 BGG393735:BGG393745 BQC393735:BQC393745 BZY393735:BZY393745 CJU393735:CJU393745 CTQ393735:CTQ393745 DDM393735:DDM393745 DNI393735:DNI393745 DXE393735:DXE393745 EHA393735:EHA393745 EQW393735:EQW393745 FAS393735:FAS393745 FKO393735:FKO393745 FUK393735:FUK393745 GEG393735:GEG393745 GOC393735:GOC393745 GXY393735:GXY393745 HHU393735:HHU393745 HRQ393735:HRQ393745 IBM393735:IBM393745 ILI393735:ILI393745 IVE393735:IVE393745 JFA393735:JFA393745 JOW393735:JOW393745 JYS393735:JYS393745 KIO393735:KIO393745 KSK393735:KSK393745 LCG393735:LCG393745 LMC393735:LMC393745 LVY393735:LVY393745 MFU393735:MFU393745 MPQ393735:MPQ393745 MZM393735:MZM393745 NJI393735:NJI393745 NTE393735:NTE393745 ODA393735:ODA393745 OMW393735:OMW393745 OWS393735:OWS393745 PGO393735:PGO393745 PQK393735:PQK393745 QAG393735:QAG393745 QKC393735:QKC393745 QTY393735:QTY393745 RDU393735:RDU393745 RNQ393735:RNQ393745 RXM393735:RXM393745 SHI393735:SHI393745 SRE393735:SRE393745 TBA393735:TBA393745 TKW393735:TKW393745 TUS393735:TUS393745 UEO393735:UEO393745 UOK393735:UOK393745 UYG393735:UYG393745 VIC393735:VIC393745 VRY393735:VRY393745 WBU393735:WBU393745 WLQ393735:WLQ393745 WVM393735:WVM393745 G459271:G459281 JA459271:JA459281 SW459271:SW459281 ACS459271:ACS459281 AMO459271:AMO459281 AWK459271:AWK459281 BGG459271:BGG459281 BQC459271:BQC459281 BZY459271:BZY459281 CJU459271:CJU459281 CTQ459271:CTQ459281 DDM459271:DDM459281 DNI459271:DNI459281 DXE459271:DXE459281 EHA459271:EHA459281 EQW459271:EQW459281 FAS459271:FAS459281 FKO459271:FKO459281 FUK459271:FUK459281 GEG459271:GEG459281 GOC459271:GOC459281 GXY459271:GXY459281 HHU459271:HHU459281 HRQ459271:HRQ459281 IBM459271:IBM459281 ILI459271:ILI459281 IVE459271:IVE459281 JFA459271:JFA459281 JOW459271:JOW459281 JYS459271:JYS459281 KIO459271:KIO459281 KSK459271:KSK459281 LCG459271:LCG459281 LMC459271:LMC459281 LVY459271:LVY459281 MFU459271:MFU459281 MPQ459271:MPQ459281 MZM459271:MZM459281 NJI459271:NJI459281 NTE459271:NTE459281 ODA459271:ODA459281 OMW459271:OMW459281 OWS459271:OWS459281 PGO459271:PGO459281 PQK459271:PQK459281 QAG459271:QAG459281 QKC459271:QKC459281 QTY459271:QTY459281 RDU459271:RDU459281 RNQ459271:RNQ459281 RXM459271:RXM459281 SHI459271:SHI459281 SRE459271:SRE459281 TBA459271:TBA459281 TKW459271:TKW459281 TUS459271:TUS459281 UEO459271:UEO459281 UOK459271:UOK459281 UYG459271:UYG459281 VIC459271:VIC459281 VRY459271:VRY459281 WBU459271:WBU459281 WLQ459271:WLQ459281 WVM459271:WVM459281 G524807:G524817 JA524807:JA524817 SW524807:SW524817 ACS524807:ACS524817 AMO524807:AMO524817 AWK524807:AWK524817 BGG524807:BGG524817 BQC524807:BQC524817 BZY524807:BZY524817 CJU524807:CJU524817 CTQ524807:CTQ524817 DDM524807:DDM524817 DNI524807:DNI524817 DXE524807:DXE524817 EHA524807:EHA524817 EQW524807:EQW524817 FAS524807:FAS524817 FKO524807:FKO524817 FUK524807:FUK524817 GEG524807:GEG524817 GOC524807:GOC524817 GXY524807:GXY524817 HHU524807:HHU524817 HRQ524807:HRQ524817 IBM524807:IBM524817 ILI524807:ILI524817 IVE524807:IVE524817 JFA524807:JFA524817 JOW524807:JOW524817 JYS524807:JYS524817 KIO524807:KIO524817 KSK524807:KSK524817 LCG524807:LCG524817 LMC524807:LMC524817 LVY524807:LVY524817 MFU524807:MFU524817 MPQ524807:MPQ524817 MZM524807:MZM524817 NJI524807:NJI524817 NTE524807:NTE524817 ODA524807:ODA524817 OMW524807:OMW524817 OWS524807:OWS524817 PGO524807:PGO524817 PQK524807:PQK524817 QAG524807:QAG524817 QKC524807:QKC524817 QTY524807:QTY524817 RDU524807:RDU524817 RNQ524807:RNQ524817 RXM524807:RXM524817 SHI524807:SHI524817 SRE524807:SRE524817 TBA524807:TBA524817 TKW524807:TKW524817 TUS524807:TUS524817 UEO524807:UEO524817 UOK524807:UOK524817 UYG524807:UYG524817 VIC524807:VIC524817 VRY524807:VRY524817 WBU524807:WBU524817 WLQ524807:WLQ524817 WVM524807:WVM524817 G590343:G590353 JA590343:JA590353 SW590343:SW590353 ACS590343:ACS590353 AMO590343:AMO590353 AWK590343:AWK590353 BGG590343:BGG590353 BQC590343:BQC590353 BZY590343:BZY590353 CJU590343:CJU590353 CTQ590343:CTQ590353 DDM590343:DDM590353 DNI590343:DNI590353 DXE590343:DXE590353 EHA590343:EHA590353 EQW590343:EQW590353 FAS590343:FAS590353 FKO590343:FKO590353 FUK590343:FUK590353 GEG590343:GEG590353 GOC590343:GOC590353 GXY590343:GXY590353 HHU590343:HHU590353 HRQ590343:HRQ590353 IBM590343:IBM590353 ILI590343:ILI590353 IVE590343:IVE590353 JFA590343:JFA590353 JOW590343:JOW590353 JYS590343:JYS590353 KIO590343:KIO590353 KSK590343:KSK590353 LCG590343:LCG590353 LMC590343:LMC590353 LVY590343:LVY590353 MFU590343:MFU590353 MPQ590343:MPQ590353 MZM590343:MZM590353 NJI590343:NJI590353 NTE590343:NTE590353 ODA590343:ODA590353 OMW590343:OMW590353 OWS590343:OWS590353 PGO590343:PGO590353 PQK590343:PQK590353 QAG590343:QAG590353 QKC590343:QKC590353 QTY590343:QTY590353 RDU590343:RDU590353 RNQ590343:RNQ590353 RXM590343:RXM590353 SHI590343:SHI590353 SRE590343:SRE590353 TBA590343:TBA590353 TKW590343:TKW590353 TUS590343:TUS590353 UEO590343:UEO590353 UOK590343:UOK590353 UYG590343:UYG590353 VIC590343:VIC590353 VRY590343:VRY590353 WBU590343:WBU590353 WLQ590343:WLQ590353 WVM590343:WVM590353 G655879:G655889 JA655879:JA655889 SW655879:SW655889 ACS655879:ACS655889 AMO655879:AMO655889 AWK655879:AWK655889 BGG655879:BGG655889 BQC655879:BQC655889 BZY655879:BZY655889 CJU655879:CJU655889 CTQ655879:CTQ655889 DDM655879:DDM655889 DNI655879:DNI655889 DXE655879:DXE655889 EHA655879:EHA655889 EQW655879:EQW655889 FAS655879:FAS655889 FKO655879:FKO655889 FUK655879:FUK655889 GEG655879:GEG655889 GOC655879:GOC655889 GXY655879:GXY655889 HHU655879:HHU655889 HRQ655879:HRQ655889 IBM655879:IBM655889 ILI655879:ILI655889 IVE655879:IVE655889 JFA655879:JFA655889 JOW655879:JOW655889 JYS655879:JYS655889 KIO655879:KIO655889 KSK655879:KSK655889 LCG655879:LCG655889 LMC655879:LMC655889 LVY655879:LVY655889 MFU655879:MFU655889 MPQ655879:MPQ655889 MZM655879:MZM655889 NJI655879:NJI655889 NTE655879:NTE655889 ODA655879:ODA655889 OMW655879:OMW655889 OWS655879:OWS655889 PGO655879:PGO655889 PQK655879:PQK655889 QAG655879:QAG655889 QKC655879:QKC655889 QTY655879:QTY655889 RDU655879:RDU655889 RNQ655879:RNQ655889 RXM655879:RXM655889 SHI655879:SHI655889 SRE655879:SRE655889 TBA655879:TBA655889 TKW655879:TKW655889 TUS655879:TUS655889 UEO655879:UEO655889 UOK655879:UOK655889 UYG655879:UYG655889 VIC655879:VIC655889 VRY655879:VRY655889 WBU655879:WBU655889 WLQ655879:WLQ655889 WVM655879:WVM655889 G721415:G721425 JA721415:JA721425 SW721415:SW721425 ACS721415:ACS721425 AMO721415:AMO721425 AWK721415:AWK721425 BGG721415:BGG721425 BQC721415:BQC721425 BZY721415:BZY721425 CJU721415:CJU721425 CTQ721415:CTQ721425 DDM721415:DDM721425 DNI721415:DNI721425 DXE721415:DXE721425 EHA721415:EHA721425 EQW721415:EQW721425 FAS721415:FAS721425 FKO721415:FKO721425 FUK721415:FUK721425 GEG721415:GEG721425 GOC721415:GOC721425 GXY721415:GXY721425 HHU721415:HHU721425 HRQ721415:HRQ721425 IBM721415:IBM721425 ILI721415:ILI721425 IVE721415:IVE721425 JFA721415:JFA721425 JOW721415:JOW721425 JYS721415:JYS721425 KIO721415:KIO721425 KSK721415:KSK721425 LCG721415:LCG721425 LMC721415:LMC721425 LVY721415:LVY721425 MFU721415:MFU721425 MPQ721415:MPQ721425 MZM721415:MZM721425 NJI721415:NJI721425 NTE721415:NTE721425 ODA721415:ODA721425 OMW721415:OMW721425 OWS721415:OWS721425 PGO721415:PGO721425 PQK721415:PQK721425 QAG721415:QAG721425 QKC721415:QKC721425 QTY721415:QTY721425 RDU721415:RDU721425 RNQ721415:RNQ721425 RXM721415:RXM721425 SHI721415:SHI721425 SRE721415:SRE721425 TBA721415:TBA721425 TKW721415:TKW721425 TUS721415:TUS721425 UEO721415:UEO721425 UOK721415:UOK721425 UYG721415:UYG721425 VIC721415:VIC721425 VRY721415:VRY721425 WBU721415:WBU721425 WLQ721415:WLQ721425 WVM721415:WVM721425 G786951:G786961 JA786951:JA786961 SW786951:SW786961 ACS786951:ACS786961 AMO786951:AMO786961 AWK786951:AWK786961 BGG786951:BGG786961 BQC786951:BQC786961 BZY786951:BZY786961 CJU786951:CJU786961 CTQ786951:CTQ786961 DDM786951:DDM786961 DNI786951:DNI786961 DXE786951:DXE786961 EHA786951:EHA786961 EQW786951:EQW786961 FAS786951:FAS786961 FKO786951:FKO786961 FUK786951:FUK786961 GEG786951:GEG786961 GOC786951:GOC786961 GXY786951:GXY786961 HHU786951:HHU786961 HRQ786951:HRQ786961 IBM786951:IBM786961 ILI786951:ILI786961 IVE786951:IVE786961 JFA786951:JFA786961 JOW786951:JOW786961 JYS786951:JYS786961 KIO786951:KIO786961 KSK786951:KSK786961 LCG786951:LCG786961 LMC786951:LMC786961 LVY786951:LVY786961 MFU786951:MFU786961 MPQ786951:MPQ786961 MZM786951:MZM786961 NJI786951:NJI786961 NTE786951:NTE786961 ODA786951:ODA786961 OMW786951:OMW786961 OWS786951:OWS786961 PGO786951:PGO786961 PQK786951:PQK786961 QAG786951:QAG786961 QKC786951:QKC786961 QTY786951:QTY786961 RDU786951:RDU786961 RNQ786951:RNQ786961 RXM786951:RXM786961 SHI786951:SHI786961 SRE786951:SRE786961 TBA786951:TBA786961 TKW786951:TKW786961 TUS786951:TUS786961 UEO786951:UEO786961 UOK786951:UOK786961 UYG786951:UYG786961 VIC786951:VIC786961 VRY786951:VRY786961 WBU786951:WBU786961 WLQ786951:WLQ786961 WVM786951:WVM786961 G852487:G852497 JA852487:JA852497 SW852487:SW852497 ACS852487:ACS852497 AMO852487:AMO852497 AWK852487:AWK852497 BGG852487:BGG852497 BQC852487:BQC852497 BZY852487:BZY852497 CJU852487:CJU852497 CTQ852487:CTQ852497 DDM852487:DDM852497 DNI852487:DNI852497 DXE852487:DXE852497 EHA852487:EHA852497 EQW852487:EQW852497 FAS852487:FAS852497 FKO852487:FKO852497 FUK852487:FUK852497 GEG852487:GEG852497 GOC852487:GOC852497 GXY852487:GXY852497 HHU852487:HHU852497 HRQ852487:HRQ852497 IBM852487:IBM852497 ILI852487:ILI852497 IVE852487:IVE852497 JFA852487:JFA852497 JOW852487:JOW852497 JYS852487:JYS852497 KIO852487:KIO852497 KSK852487:KSK852497 LCG852487:LCG852497 LMC852487:LMC852497 LVY852487:LVY852497 MFU852487:MFU852497 MPQ852487:MPQ852497 MZM852487:MZM852497 NJI852487:NJI852497 NTE852487:NTE852497 ODA852487:ODA852497 OMW852487:OMW852497 OWS852487:OWS852497 PGO852487:PGO852497 PQK852487:PQK852497 QAG852487:QAG852497 QKC852487:QKC852497 QTY852487:QTY852497 RDU852487:RDU852497 RNQ852487:RNQ852497 RXM852487:RXM852497 SHI852487:SHI852497 SRE852487:SRE852497 TBA852487:TBA852497 TKW852487:TKW852497 TUS852487:TUS852497 UEO852487:UEO852497 UOK852487:UOK852497 UYG852487:UYG852497 VIC852487:VIC852497 VRY852487:VRY852497 WBU852487:WBU852497 WLQ852487:WLQ852497 WVM852487:WVM852497 G918023:G918033 JA918023:JA918033 SW918023:SW918033 ACS918023:ACS918033 AMO918023:AMO918033 AWK918023:AWK918033 BGG918023:BGG918033 BQC918023:BQC918033 BZY918023:BZY918033 CJU918023:CJU918033 CTQ918023:CTQ918033 DDM918023:DDM918033 DNI918023:DNI918033 DXE918023:DXE918033 EHA918023:EHA918033 EQW918023:EQW918033 FAS918023:FAS918033 FKO918023:FKO918033 FUK918023:FUK918033 GEG918023:GEG918033 GOC918023:GOC918033 GXY918023:GXY918033 HHU918023:HHU918033 HRQ918023:HRQ918033 IBM918023:IBM918033 ILI918023:ILI918033 IVE918023:IVE918033 JFA918023:JFA918033 JOW918023:JOW918033 JYS918023:JYS918033 KIO918023:KIO918033 KSK918023:KSK918033 LCG918023:LCG918033 LMC918023:LMC918033 LVY918023:LVY918033 MFU918023:MFU918033 MPQ918023:MPQ918033 MZM918023:MZM918033 NJI918023:NJI918033 NTE918023:NTE918033 ODA918023:ODA918033 OMW918023:OMW918033 OWS918023:OWS918033 PGO918023:PGO918033 PQK918023:PQK918033 QAG918023:QAG918033 QKC918023:QKC918033 QTY918023:QTY918033 RDU918023:RDU918033 RNQ918023:RNQ918033 RXM918023:RXM918033 SHI918023:SHI918033 SRE918023:SRE918033 TBA918023:TBA918033 TKW918023:TKW918033 TUS918023:TUS918033 UEO918023:UEO918033 UOK918023:UOK918033 UYG918023:UYG918033 VIC918023:VIC918033 VRY918023:VRY918033 WBU918023:WBU918033 WLQ918023:WLQ918033 WVM918023:WVM918033 G983559:G983569 JA983559:JA983569 SW983559:SW983569 ACS983559:ACS983569 AMO983559:AMO983569 AWK983559:AWK983569 BGG983559:BGG983569 BQC983559:BQC983569 BZY983559:BZY983569 CJU983559:CJU983569 CTQ983559:CTQ983569 DDM983559:DDM983569 DNI983559:DNI983569 DXE983559:DXE983569 EHA983559:EHA983569 EQW983559:EQW983569 FAS983559:FAS983569 FKO983559:FKO983569 FUK983559:FUK983569 GEG983559:GEG983569 GOC983559:GOC983569 GXY983559:GXY983569 HHU983559:HHU983569 HRQ983559:HRQ983569 IBM983559:IBM983569 ILI983559:ILI983569 IVE983559:IVE983569 JFA983559:JFA983569 JOW983559:JOW983569 JYS983559:JYS983569 KIO983559:KIO983569 KSK983559:KSK983569 LCG983559:LCG983569 LMC983559:LMC983569 LVY983559:LVY983569 MFU983559:MFU983569 MPQ983559:MPQ983569 MZM983559:MZM983569 NJI983559:NJI983569 NTE983559:NTE983569 ODA983559:ODA983569 OMW983559:OMW983569 OWS983559:OWS983569 PGO983559:PGO983569 PQK983559:PQK983569 QAG983559:QAG983569 QKC983559:QKC983569 QTY983559:QTY983569 RDU983559:RDU983569 RNQ983559:RNQ983569 RXM983559:RXM983569 SHI983559:SHI983569 SRE983559:SRE983569 TBA983559:TBA983569 TKW983559:TKW983569 TUS983559:TUS983569 UEO983559:UEO983569 UOK983559:UOK983569 UYG983559:UYG983569 VIC983559:VIC983569 VRY983559:VRY983569 WBU983559:WBU983569 WLQ983559:WLQ983569 WVM983559:WVM983569 G66116:G66119 JA66116:JA66119 SW66116:SW66119 ACS66116:ACS66119 AMO66116:AMO66119 AWK66116:AWK66119 BGG66116:BGG66119 BQC66116:BQC66119 BZY66116:BZY66119 CJU66116:CJU66119 CTQ66116:CTQ66119 DDM66116:DDM66119 DNI66116:DNI66119 DXE66116:DXE66119 EHA66116:EHA66119 EQW66116:EQW66119 FAS66116:FAS66119 FKO66116:FKO66119 FUK66116:FUK66119 GEG66116:GEG66119 GOC66116:GOC66119 GXY66116:GXY66119 HHU66116:HHU66119 HRQ66116:HRQ66119 IBM66116:IBM66119 ILI66116:ILI66119 IVE66116:IVE66119 JFA66116:JFA66119 JOW66116:JOW66119 JYS66116:JYS66119 KIO66116:KIO66119 KSK66116:KSK66119 LCG66116:LCG66119 LMC66116:LMC66119 LVY66116:LVY66119 MFU66116:MFU66119 MPQ66116:MPQ66119 MZM66116:MZM66119 NJI66116:NJI66119 NTE66116:NTE66119 ODA66116:ODA66119 OMW66116:OMW66119 OWS66116:OWS66119 PGO66116:PGO66119 PQK66116:PQK66119 QAG66116:QAG66119 QKC66116:QKC66119 QTY66116:QTY66119 RDU66116:RDU66119 RNQ66116:RNQ66119 RXM66116:RXM66119 SHI66116:SHI66119 SRE66116:SRE66119 TBA66116:TBA66119 TKW66116:TKW66119 TUS66116:TUS66119 UEO66116:UEO66119 UOK66116:UOK66119 UYG66116:UYG66119 VIC66116:VIC66119 VRY66116:VRY66119 WBU66116:WBU66119 WLQ66116:WLQ66119 WVM66116:WVM66119 G131652:G131655 JA131652:JA131655 SW131652:SW131655 ACS131652:ACS131655 AMO131652:AMO131655 AWK131652:AWK131655 BGG131652:BGG131655 BQC131652:BQC131655 BZY131652:BZY131655 CJU131652:CJU131655 CTQ131652:CTQ131655 DDM131652:DDM131655 DNI131652:DNI131655 DXE131652:DXE131655 EHA131652:EHA131655 EQW131652:EQW131655 FAS131652:FAS131655 FKO131652:FKO131655 FUK131652:FUK131655 GEG131652:GEG131655 GOC131652:GOC131655 GXY131652:GXY131655 HHU131652:HHU131655 HRQ131652:HRQ131655 IBM131652:IBM131655 ILI131652:ILI131655 IVE131652:IVE131655 JFA131652:JFA131655 JOW131652:JOW131655 JYS131652:JYS131655 KIO131652:KIO131655 KSK131652:KSK131655 LCG131652:LCG131655 LMC131652:LMC131655 LVY131652:LVY131655 MFU131652:MFU131655 MPQ131652:MPQ131655 MZM131652:MZM131655 NJI131652:NJI131655 NTE131652:NTE131655 ODA131652:ODA131655 OMW131652:OMW131655 OWS131652:OWS131655 PGO131652:PGO131655 PQK131652:PQK131655 QAG131652:QAG131655 QKC131652:QKC131655 QTY131652:QTY131655 RDU131652:RDU131655 RNQ131652:RNQ131655 RXM131652:RXM131655 SHI131652:SHI131655 SRE131652:SRE131655 TBA131652:TBA131655 TKW131652:TKW131655 TUS131652:TUS131655 UEO131652:UEO131655 UOK131652:UOK131655 UYG131652:UYG131655 VIC131652:VIC131655 VRY131652:VRY131655 WBU131652:WBU131655 WLQ131652:WLQ131655 WVM131652:WVM131655 G197188:G197191 JA197188:JA197191 SW197188:SW197191 ACS197188:ACS197191 AMO197188:AMO197191 AWK197188:AWK197191 BGG197188:BGG197191 BQC197188:BQC197191 BZY197188:BZY197191 CJU197188:CJU197191 CTQ197188:CTQ197191 DDM197188:DDM197191 DNI197188:DNI197191 DXE197188:DXE197191 EHA197188:EHA197191 EQW197188:EQW197191 FAS197188:FAS197191 FKO197188:FKO197191 FUK197188:FUK197191 GEG197188:GEG197191 GOC197188:GOC197191 GXY197188:GXY197191 HHU197188:HHU197191 HRQ197188:HRQ197191 IBM197188:IBM197191 ILI197188:ILI197191 IVE197188:IVE197191 JFA197188:JFA197191 JOW197188:JOW197191 JYS197188:JYS197191 KIO197188:KIO197191 KSK197188:KSK197191 LCG197188:LCG197191 LMC197188:LMC197191 LVY197188:LVY197191 MFU197188:MFU197191 MPQ197188:MPQ197191 MZM197188:MZM197191 NJI197188:NJI197191 NTE197188:NTE197191 ODA197188:ODA197191 OMW197188:OMW197191 OWS197188:OWS197191 PGO197188:PGO197191 PQK197188:PQK197191 QAG197188:QAG197191 QKC197188:QKC197191 QTY197188:QTY197191 RDU197188:RDU197191 RNQ197188:RNQ197191 RXM197188:RXM197191 SHI197188:SHI197191 SRE197188:SRE197191 TBA197188:TBA197191 TKW197188:TKW197191 TUS197188:TUS197191 UEO197188:UEO197191 UOK197188:UOK197191 UYG197188:UYG197191 VIC197188:VIC197191 VRY197188:VRY197191 WBU197188:WBU197191 WLQ197188:WLQ197191 WVM197188:WVM197191 G262724:G262727 JA262724:JA262727 SW262724:SW262727 ACS262724:ACS262727 AMO262724:AMO262727 AWK262724:AWK262727 BGG262724:BGG262727 BQC262724:BQC262727 BZY262724:BZY262727 CJU262724:CJU262727 CTQ262724:CTQ262727 DDM262724:DDM262727 DNI262724:DNI262727 DXE262724:DXE262727 EHA262724:EHA262727 EQW262724:EQW262727 FAS262724:FAS262727 FKO262724:FKO262727 FUK262724:FUK262727 GEG262724:GEG262727 GOC262724:GOC262727 GXY262724:GXY262727 HHU262724:HHU262727 HRQ262724:HRQ262727 IBM262724:IBM262727 ILI262724:ILI262727 IVE262724:IVE262727 JFA262724:JFA262727 JOW262724:JOW262727 JYS262724:JYS262727 KIO262724:KIO262727 KSK262724:KSK262727 LCG262724:LCG262727 LMC262724:LMC262727 LVY262724:LVY262727 MFU262724:MFU262727 MPQ262724:MPQ262727 MZM262724:MZM262727 NJI262724:NJI262727 NTE262724:NTE262727 ODA262724:ODA262727 OMW262724:OMW262727 OWS262724:OWS262727 PGO262724:PGO262727 PQK262724:PQK262727 QAG262724:QAG262727 QKC262724:QKC262727 QTY262724:QTY262727 RDU262724:RDU262727 RNQ262724:RNQ262727 RXM262724:RXM262727 SHI262724:SHI262727 SRE262724:SRE262727 TBA262724:TBA262727 TKW262724:TKW262727 TUS262724:TUS262727 UEO262724:UEO262727 UOK262724:UOK262727 UYG262724:UYG262727 VIC262724:VIC262727 VRY262724:VRY262727 WBU262724:WBU262727 WLQ262724:WLQ262727 WVM262724:WVM262727 G328260:G328263 JA328260:JA328263 SW328260:SW328263 ACS328260:ACS328263 AMO328260:AMO328263 AWK328260:AWK328263 BGG328260:BGG328263 BQC328260:BQC328263 BZY328260:BZY328263 CJU328260:CJU328263 CTQ328260:CTQ328263 DDM328260:DDM328263 DNI328260:DNI328263 DXE328260:DXE328263 EHA328260:EHA328263 EQW328260:EQW328263 FAS328260:FAS328263 FKO328260:FKO328263 FUK328260:FUK328263 GEG328260:GEG328263 GOC328260:GOC328263 GXY328260:GXY328263 HHU328260:HHU328263 HRQ328260:HRQ328263 IBM328260:IBM328263 ILI328260:ILI328263 IVE328260:IVE328263 JFA328260:JFA328263 JOW328260:JOW328263 JYS328260:JYS328263 KIO328260:KIO328263 KSK328260:KSK328263 LCG328260:LCG328263 LMC328260:LMC328263 LVY328260:LVY328263 MFU328260:MFU328263 MPQ328260:MPQ328263 MZM328260:MZM328263 NJI328260:NJI328263 NTE328260:NTE328263 ODA328260:ODA328263 OMW328260:OMW328263 OWS328260:OWS328263 PGO328260:PGO328263 PQK328260:PQK328263 QAG328260:QAG328263 QKC328260:QKC328263 QTY328260:QTY328263 RDU328260:RDU328263 RNQ328260:RNQ328263 RXM328260:RXM328263 SHI328260:SHI328263 SRE328260:SRE328263 TBA328260:TBA328263 TKW328260:TKW328263 TUS328260:TUS328263 UEO328260:UEO328263 UOK328260:UOK328263 UYG328260:UYG328263 VIC328260:VIC328263 VRY328260:VRY328263 WBU328260:WBU328263 WLQ328260:WLQ328263 WVM328260:WVM328263 G393796:G393799 JA393796:JA393799 SW393796:SW393799 ACS393796:ACS393799 AMO393796:AMO393799 AWK393796:AWK393799 BGG393796:BGG393799 BQC393796:BQC393799 BZY393796:BZY393799 CJU393796:CJU393799 CTQ393796:CTQ393799 DDM393796:DDM393799 DNI393796:DNI393799 DXE393796:DXE393799 EHA393796:EHA393799 EQW393796:EQW393799 FAS393796:FAS393799 FKO393796:FKO393799 FUK393796:FUK393799 GEG393796:GEG393799 GOC393796:GOC393799 GXY393796:GXY393799 HHU393796:HHU393799 HRQ393796:HRQ393799 IBM393796:IBM393799 ILI393796:ILI393799 IVE393796:IVE393799 JFA393796:JFA393799 JOW393796:JOW393799 JYS393796:JYS393799 KIO393796:KIO393799 KSK393796:KSK393799 LCG393796:LCG393799 LMC393796:LMC393799 LVY393796:LVY393799 MFU393796:MFU393799 MPQ393796:MPQ393799 MZM393796:MZM393799 NJI393796:NJI393799 NTE393796:NTE393799 ODA393796:ODA393799 OMW393796:OMW393799 OWS393796:OWS393799 PGO393796:PGO393799 PQK393796:PQK393799 QAG393796:QAG393799 QKC393796:QKC393799 QTY393796:QTY393799 RDU393796:RDU393799 RNQ393796:RNQ393799 RXM393796:RXM393799 SHI393796:SHI393799 SRE393796:SRE393799 TBA393796:TBA393799 TKW393796:TKW393799 TUS393796:TUS393799 UEO393796:UEO393799 UOK393796:UOK393799 UYG393796:UYG393799 VIC393796:VIC393799 VRY393796:VRY393799 WBU393796:WBU393799 WLQ393796:WLQ393799 WVM393796:WVM393799 G459332:G459335 JA459332:JA459335 SW459332:SW459335 ACS459332:ACS459335 AMO459332:AMO459335 AWK459332:AWK459335 BGG459332:BGG459335 BQC459332:BQC459335 BZY459332:BZY459335 CJU459332:CJU459335 CTQ459332:CTQ459335 DDM459332:DDM459335 DNI459332:DNI459335 DXE459332:DXE459335 EHA459332:EHA459335 EQW459332:EQW459335 FAS459332:FAS459335 FKO459332:FKO459335 FUK459332:FUK459335 GEG459332:GEG459335 GOC459332:GOC459335 GXY459332:GXY459335 HHU459332:HHU459335 HRQ459332:HRQ459335 IBM459332:IBM459335 ILI459332:ILI459335 IVE459332:IVE459335 JFA459332:JFA459335 JOW459332:JOW459335 JYS459332:JYS459335 KIO459332:KIO459335 KSK459332:KSK459335 LCG459332:LCG459335 LMC459332:LMC459335 LVY459332:LVY459335 MFU459332:MFU459335 MPQ459332:MPQ459335 MZM459332:MZM459335 NJI459332:NJI459335 NTE459332:NTE459335 ODA459332:ODA459335 OMW459332:OMW459335 OWS459332:OWS459335 PGO459332:PGO459335 PQK459332:PQK459335 QAG459332:QAG459335 QKC459332:QKC459335 QTY459332:QTY459335 RDU459332:RDU459335 RNQ459332:RNQ459335 RXM459332:RXM459335 SHI459332:SHI459335 SRE459332:SRE459335 TBA459332:TBA459335 TKW459332:TKW459335 TUS459332:TUS459335 UEO459332:UEO459335 UOK459332:UOK459335 UYG459332:UYG459335 VIC459332:VIC459335 VRY459332:VRY459335 WBU459332:WBU459335 WLQ459332:WLQ459335 WVM459332:WVM459335 G524868:G524871 JA524868:JA524871 SW524868:SW524871 ACS524868:ACS524871 AMO524868:AMO524871 AWK524868:AWK524871 BGG524868:BGG524871 BQC524868:BQC524871 BZY524868:BZY524871 CJU524868:CJU524871 CTQ524868:CTQ524871 DDM524868:DDM524871 DNI524868:DNI524871 DXE524868:DXE524871 EHA524868:EHA524871 EQW524868:EQW524871 FAS524868:FAS524871 FKO524868:FKO524871 FUK524868:FUK524871 GEG524868:GEG524871 GOC524868:GOC524871 GXY524868:GXY524871 HHU524868:HHU524871 HRQ524868:HRQ524871 IBM524868:IBM524871 ILI524868:ILI524871 IVE524868:IVE524871 JFA524868:JFA524871 JOW524868:JOW524871 JYS524868:JYS524871 KIO524868:KIO524871 KSK524868:KSK524871 LCG524868:LCG524871 LMC524868:LMC524871 LVY524868:LVY524871 MFU524868:MFU524871 MPQ524868:MPQ524871 MZM524868:MZM524871 NJI524868:NJI524871 NTE524868:NTE524871 ODA524868:ODA524871 OMW524868:OMW524871 OWS524868:OWS524871 PGO524868:PGO524871 PQK524868:PQK524871 QAG524868:QAG524871 QKC524868:QKC524871 QTY524868:QTY524871 RDU524868:RDU524871 RNQ524868:RNQ524871 RXM524868:RXM524871 SHI524868:SHI524871 SRE524868:SRE524871 TBA524868:TBA524871 TKW524868:TKW524871 TUS524868:TUS524871 UEO524868:UEO524871 UOK524868:UOK524871 UYG524868:UYG524871 VIC524868:VIC524871 VRY524868:VRY524871 WBU524868:WBU524871 WLQ524868:WLQ524871 WVM524868:WVM524871 G590404:G590407 JA590404:JA590407 SW590404:SW590407 ACS590404:ACS590407 AMO590404:AMO590407 AWK590404:AWK590407 BGG590404:BGG590407 BQC590404:BQC590407 BZY590404:BZY590407 CJU590404:CJU590407 CTQ590404:CTQ590407 DDM590404:DDM590407 DNI590404:DNI590407 DXE590404:DXE590407 EHA590404:EHA590407 EQW590404:EQW590407 FAS590404:FAS590407 FKO590404:FKO590407 FUK590404:FUK590407 GEG590404:GEG590407 GOC590404:GOC590407 GXY590404:GXY590407 HHU590404:HHU590407 HRQ590404:HRQ590407 IBM590404:IBM590407 ILI590404:ILI590407 IVE590404:IVE590407 JFA590404:JFA590407 JOW590404:JOW590407 JYS590404:JYS590407 KIO590404:KIO590407 KSK590404:KSK590407 LCG590404:LCG590407 LMC590404:LMC590407 LVY590404:LVY590407 MFU590404:MFU590407 MPQ590404:MPQ590407 MZM590404:MZM590407 NJI590404:NJI590407 NTE590404:NTE590407 ODA590404:ODA590407 OMW590404:OMW590407 OWS590404:OWS590407 PGO590404:PGO590407 PQK590404:PQK590407 QAG590404:QAG590407 QKC590404:QKC590407 QTY590404:QTY590407 RDU590404:RDU590407 RNQ590404:RNQ590407 RXM590404:RXM590407 SHI590404:SHI590407 SRE590404:SRE590407 TBA590404:TBA590407 TKW590404:TKW590407 TUS590404:TUS590407 UEO590404:UEO590407 UOK590404:UOK590407 UYG590404:UYG590407 VIC590404:VIC590407 VRY590404:VRY590407 WBU590404:WBU590407 WLQ590404:WLQ590407 WVM590404:WVM590407 G655940:G655943 JA655940:JA655943 SW655940:SW655943 ACS655940:ACS655943 AMO655940:AMO655943 AWK655940:AWK655943 BGG655940:BGG655943 BQC655940:BQC655943 BZY655940:BZY655943 CJU655940:CJU655943 CTQ655940:CTQ655943 DDM655940:DDM655943 DNI655940:DNI655943 DXE655940:DXE655943 EHA655940:EHA655943 EQW655940:EQW655943 FAS655940:FAS655943 FKO655940:FKO655943 FUK655940:FUK655943 GEG655940:GEG655943 GOC655940:GOC655943 GXY655940:GXY655943 HHU655940:HHU655943 HRQ655940:HRQ655943 IBM655940:IBM655943 ILI655940:ILI655943 IVE655940:IVE655943 JFA655940:JFA655943 JOW655940:JOW655943 JYS655940:JYS655943 KIO655940:KIO655943 KSK655940:KSK655943 LCG655940:LCG655943 LMC655940:LMC655943 LVY655940:LVY655943 MFU655940:MFU655943 MPQ655940:MPQ655943 MZM655940:MZM655943 NJI655940:NJI655943 NTE655940:NTE655943 ODA655940:ODA655943 OMW655940:OMW655943 OWS655940:OWS655943 PGO655940:PGO655943 PQK655940:PQK655943 QAG655940:QAG655943 QKC655940:QKC655943 QTY655940:QTY655943 RDU655940:RDU655943 RNQ655940:RNQ655943 RXM655940:RXM655943 SHI655940:SHI655943 SRE655940:SRE655943 TBA655940:TBA655943 TKW655940:TKW655943 TUS655940:TUS655943 UEO655940:UEO655943 UOK655940:UOK655943 UYG655940:UYG655943 VIC655940:VIC655943 VRY655940:VRY655943 WBU655940:WBU655943 WLQ655940:WLQ655943 WVM655940:WVM655943 G721476:G721479 JA721476:JA721479 SW721476:SW721479 ACS721476:ACS721479 AMO721476:AMO721479 AWK721476:AWK721479 BGG721476:BGG721479 BQC721476:BQC721479 BZY721476:BZY721479 CJU721476:CJU721479 CTQ721476:CTQ721479 DDM721476:DDM721479 DNI721476:DNI721479 DXE721476:DXE721479 EHA721476:EHA721479 EQW721476:EQW721479 FAS721476:FAS721479 FKO721476:FKO721479 FUK721476:FUK721479 GEG721476:GEG721479 GOC721476:GOC721479 GXY721476:GXY721479 HHU721476:HHU721479 HRQ721476:HRQ721479 IBM721476:IBM721479 ILI721476:ILI721479 IVE721476:IVE721479 JFA721476:JFA721479 JOW721476:JOW721479 JYS721476:JYS721479 KIO721476:KIO721479 KSK721476:KSK721479 LCG721476:LCG721479 LMC721476:LMC721479 LVY721476:LVY721479 MFU721476:MFU721479 MPQ721476:MPQ721479 MZM721476:MZM721479 NJI721476:NJI721479 NTE721476:NTE721479 ODA721476:ODA721479 OMW721476:OMW721479 OWS721476:OWS721479 PGO721476:PGO721479 PQK721476:PQK721479 QAG721476:QAG721479 QKC721476:QKC721479 QTY721476:QTY721479 RDU721476:RDU721479 RNQ721476:RNQ721479 RXM721476:RXM721479 SHI721476:SHI721479 SRE721476:SRE721479 TBA721476:TBA721479 TKW721476:TKW721479 TUS721476:TUS721479 UEO721476:UEO721479 UOK721476:UOK721479 UYG721476:UYG721479 VIC721476:VIC721479 VRY721476:VRY721479 WBU721476:WBU721479 WLQ721476:WLQ721479 WVM721476:WVM721479 G787012:G787015 JA787012:JA787015 SW787012:SW787015 ACS787012:ACS787015 AMO787012:AMO787015 AWK787012:AWK787015 BGG787012:BGG787015 BQC787012:BQC787015 BZY787012:BZY787015 CJU787012:CJU787015 CTQ787012:CTQ787015 DDM787012:DDM787015 DNI787012:DNI787015 DXE787012:DXE787015 EHA787012:EHA787015 EQW787012:EQW787015 FAS787012:FAS787015 FKO787012:FKO787015 FUK787012:FUK787015 GEG787012:GEG787015 GOC787012:GOC787015 GXY787012:GXY787015 HHU787012:HHU787015 HRQ787012:HRQ787015 IBM787012:IBM787015 ILI787012:ILI787015 IVE787012:IVE787015 JFA787012:JFA787015 JOW787012:JOW787015 JYS787012:JYS787015 KIO787012:KIO787015 KSK787012:KSK787015 LCG787012:LCG787015 LMC787012:LMC787015 LVY787012:LVY787015 MFU787012:MFU787015 MPQ787012:MPQ787015 MZM787012:MZM787015 NJI787012:NJI787015 NTE787012:NTE787015 ODA787012:ODA787015 OMW787012:OMW787015 OWS787012:OWS787015 PGO787012:PGO787015 PQK787012:PQK787015 QAG787012:QAG787015 QKC787012:QKC787015 QTY787012:QTY787015 RDU787012:RDU787015 RNQ787012:RNQ787015 RXM787012:RXM787015 SHI787012:SHI787015 SRE787012:SRE787015 TBA787012:TBA787015 TKW787012:TKW787015 TUS787012:TUS787015 UEO787012:UEO787015 UOK787012:UOK787015 UYG787012:UYG787015 VIC787012:VIC787015 VRY787012:VRY787015 WBU787012:WBU787015 WLQ787012:WLQ787015 WVM787012:WVM787015 G852548:G852551 JA852548:JA852551 SW852548:SW852551 ACS852548:ACS852551 AMO852548:AMO852551 AWK852548:AWK852551 BGG852548:BGG852551 BQC852548:BQC852551 BZY852548:BZY852551 CJU852548:CJU852551 CTQ852548:CTQ852551 DDM852548:DDM852551 DNI852548:DNI852551 DXE852548:DXE852551 EHA852548:EHA852551 EQW852548:EQW852551 FAS852548:FAS852551 FKO852548:FKO852551 FUK852548:FUK852551 GEG852548:GEG852551 GOC852548:GOC852551 GXY852548:GXY852551 HHU852548:HHU852551 HRQ852548:HRQ852551 IBM852548:IBM852551 ILI852548:ILI852551 IVE852548:IVE852551 JFA852548:JFA852551 JOW852548:JOW852551 JYS852548:JYS852551 KIO852548:KIO852551 KSK852548:KSK852551 LCG852548:LCG852551 LMC852548:LMC852551 LVY852548:LVY852551 MFU852548:MFU852551 MPQ852548:MPQ852551 MZM852548:MZM852551 NJI852548:NJI852551 NTE852548:NTE852551 ODA852548:ODA852551 OMW852548:OMW852551 OWS852548:OWS852551 PGO852548:PGO852551 PQK852548:PQK852551 QAG852548:QAG852551 QKC852548:QKC852551 QTY852548:QTY852551 RDU852548:RDU852551 RNQ852548:RNQ852551 RXM852548:RXM852551 SHI852548:SHI852551 SRE852548:SRE852551 TBA852548:TBA852551 TKW852548:TKW852551 TUS852548:TUS852551 UEO852548:UEO852551 UOK852548:UOK852551 UYG852548:UYG852551 VIC852548:VIC852551 VRY852548:VRY852551 WBU852548:WBU852551 WLQ852548:WLQ852551 WVM852548:WVM852551 G918084:G918087 JA918084:JA918087 SW918084:SW918087 ACS918084:ACS918087 AMO918084:AMO918087 AWK918084:AWK918087 BGG918084:BGG918087 BQC918084:BQC918087 BZY918084:BZY918087 CJU918084:CJU918087 CTQ918084:CTQ918087 DDM918084:DDM918087 DNI918084:DNI918087 DXE918084:DXE918087 EHA918084:EHA918087 EQW918084:EQW918087 FAS918084:FAS918087 FKO918084:FKO918087 FUK918084:FUK918087 GEG918084:GEG918087 GOC918084:GOC918087 GXY918084:GXY918087 HHU918084:HHU918087 HRQ918084:HRQ918087 IBM918084:IBM918087 ILI918084:ILI918087 IVE918084:IVE918087 JFA918084:JFA918087 JOW918084:JOW918087 JYS918084:JYS918087 KIO918084:KIO918087 KSK918084:KSK918087 LCG918084:LCG918087 LMC918084:LMC918087 LVY918084:LVY918087 MFU918084:MFU918087 MPQ918084:MPQ918087 MZM918084:MZM918087 NJI918084:NJI918087 NTE918084:NTE918087 ODA918084:ODA918087 OMW918084:OMW918087 OWS918084:OWS918087 PGO918084:PGO918087 PQK918084:PQK918087 QAG918084:QAG918087 QKC918084:QKC918087 QTY918084:QTY918087 RDU918084:RDU918087 RNQ918084:RNQ918087 RXM918084:RXM918087 SHI918084:SHI918087 SRE918084:SRE918087 TBA918084:TBA918087 TKW918084:TKW918087 TUS918084:TUS918087 UEO918084:UEO918087 UOK918084:UOK918087 UYG918084:UYG918087 VIC918084:VIC918087 VRY918084:VRY918087 WBU918084:WBU918087 WLQ918084:WLQ918087 WVM918084:WVM918087 G983620:G983623 JA983620:JA983623 SW983620:SW983623 ACS983620:ACS983623 AMO983620:AMO983623 AWK983620:AWK983623 BGG983620:BGG983623 BQC983620:BQC983623 BZY983620:BZY983623 CJU983620:CJU983623 CTQ983620:CTQ983623 DDM983620:DDM983623 DNI983620:DNI983623 DXE983620:DXE983623 EHA983620:EHA983623 EQW983620:EQW983623 FAS983620:FAS983623 FKO983620:FKO983623 FUK983620:FUK983623 GEG983620:GEG983623 GOC983620:GOC983623 GXY983620:GXY983623 HHU983620:HHU983623 HRQ983620:HRQ983623 IBM983620:IBM983623 ILI983620:ILI983623 IVE983620:IVE983623 JFA983620:JFA983623 JOW983620:JOW983623 JYS983620:JYS983623 KIO983620:KIO983623 KSK983620:KSK983623 LCG983620:LCG983623 LMC983620:LMC983623 LVY983620:LVY983623 MFU983620:MFU983623 MPQ983620:MPQ983623 MZM983620:MZM983623 NJI983620:NJI983623 NTE983620:NTE983623 ODA983620:ODA983623 OMW983620:OMW983623 OWS983620:OWS983623 PGO983620:PGO983623 PQK983620:PQK983623 QAG983620:QAG983623 QKC983620:QKC983623 QTY983620:QTY983623 RDU983620:RDU983623 RNQ983620:RNQ983623 RXM983620:RXM983623 SHI983620:SHI983623 SRE983620:SRE983623 TBA983620:TBA983623 TKW983620:TKW983623 TUS983620:TUS983623 UEO983620:UEO983623 UOK983620:UOK983623 UYG983620:UYG983623 VIC983620:VIC983623 VRY983620:VRY983623 WBU983620:WBU983623 WLQ983620:WLQ983623 WVM983620:WVM983623 G66088:G66112 JA66088:JA66112 SW66088:SW66112 ACS66088:ACS66112 AMO66088:AMO66112 AWK66088:AWK66112 BGG66088:BGG66112 BQC66088:BQC66112 BZY66088:BZY66112 CJU66088:CJU66112 CTQ66088:CTQ66112 DDM66088:DDM66112 DNI66088:DNI66112 DXE66088:DXE66112 EHA66088:EHA66112 EQW66088:EQW66112 FAS66088:FAS66112 FKO66088:FKO66112 FUK66088:FUK66112 GEG66088:GEG66112 GOC66088:GOC66112 GXY66088:GXY66112 HHU66088:HHU66112 HRQ66088:HRQ66112 IBM66088:IBM66112 ILI66088:ILI66112 IVE66088:IVE66112 JFA66088:JFA66112 JOW66088:JOW66112 JYS66088:JYS66112 KIO66088:KIO66112 KSK66088:KSK66112 LCG66088:LCG66112 LMC66088:LMC66112 LVY66088:LVY66112 MFU66088:MFU66112 MPQ66088:MPQ66112 MZM66088:MZM66112 NJI66088:NJI66112 NTE66088:NTE66112 ODA66088:ODA66112 OMW66088:OMW66112 OWS66088:OWS66112 PGO66088:PGO66112 PQK66088:PQK66112 QAG66088:QAG66112 QKC66088:QKC66112 QTY66088:QTY66112 RDU66088:RDU66112 RNQ66088:RNQ66112 RXM66088:RXM66112 SHI66088:SHI66112 SRE66088:SRE66112 TBA66088:TBA66112 TKW66088:TKW66112 TUS66088:TUS66112 UEO66088:UEO66112 UOK66088:UOK66112 UYG66088:UYG66112 VIC66088:VIC66112 VRY66088:VRY66112 WBU66088:WBU66112 WLQ66088:WLQ66112 WVM66088:WVM66112 G131624:G131648 JA131624:JA131648 SW131624:SW131648 ACS131624:ACS131648 AMO131624:AMO131648 AWK131624:AWK131648 BGG131624:BGG131648 BQC131624:BQC131648 BZY131624:BZY131648 CJU131624:CJU131648 CTQ131624:CTQ131648 DDM131624:DDM131648 DNI131624:DNI131648 DXE131624:DXE131648 EHA131624:EHA131648 EQW131624:EQW131648 FAS131624:FAS131648 FKO131624:FKO131648 FUK131624:FUK131648 GEG131624:GEG131648 GOC131624:GOC131648 GXY131624:GXY131648 HHU131624:HHU131648 HRQ131624:HRQ131648 IBM131624:IBM131648 ILI131624:ILI131648 IVE131624:IVE131648 JFA131624:JFA131648 JOW131624:JOW131648 JYS131624:JYS131648 KIO131624:KIO131648 KSK131624:KSK131648 LCG131624:LCG131648 LMC131624:LMC131648 LVY131624:LVY131648 MFU131624:MFU131648 MPQ131624:MPQ131648 MZM131624:MZM131648 NJI131624:NJI131648 NTE131624:NTE131648 ODA131624:ODA131648 OMW131624:OMW131648 OWS131624:OWS131648 PGO131624:PGO131648 PQK131624:PQK131648 QAG131624:QAG131648 QKC131624:QKC131648 QTY131624:QTY131648 RDU131624:RDU131648 RNQ131624:RNQ131648 RXM131624:RXM131648 SHI131624:SHI131648 SRE131624:SRE131648 TBA131624:TBA131648 TKW131624:TKW131648 TUS131624:TUS131648 UEO131624:UEO131648 UOK131624:UOK131648 UYG131624:UYG131648 VIC131624:VIC131648 VRY131624:VRY131648 WBU131624:WBU131648 WLQ131624:WLQ131648 WVM131624:WVM131648 G197160:G197184 JA197160:JA197184 SW197160:SW197184 ACS197160:ACS197184 AMO197160:AMO197184 AWK197160:AWK197184 BGG197160:BGG197184 BQC197160:BQC197184 BZY197160:BZY197184 CJU197160:CJU197184 CTQ197160:CTQ197184 DDM197160:DDM197184 DNI197160:DNI197184 DXE197160:DXE197184 EHA197160:EHA197184 EQW197160:EQW197184 FAS197160:FAS197184 FKO197160:FKO197184 FUK197160:FUK197184 GEG197160:GEG197184 GOC197160:GOC197184 GXY197160:GXY197184 HHU197160:HHU197184 HRQ197160:HRQ197184 IBM197160:IBM197184 ILI197160:ILI197184 IVE197160:IVE197184 JFA197160:JFA197184 JOW197160:JOW197184 JYS197160:JYS197184 KIO197160:KIO197184 KSK197160:KSK197184 LCG197160:LCG197184 LMC197160:LMC197184 LVY197160:LVY197184 MFU197160:MFU197184 MPQ197160:MPQ197184 MZM197160:MZM197184 NJI197160:NJI197184 NTE197160:NTE197184 ODA197160:ODA197184 OMW197160:OMW197184 OWS197160:OWS197184 PGO197160:PGO197184 PQK197160:PQK197184 QAG197160:QAG197184 QKC197160:QKC197184 QTY197160:QTY197184 RDU197160:RDU197184 RNQ197160:RNQ197184 RXM197160:RXM197184 SHI197160:SHI197184 SRE197160:SRE197184 TBA197160:TBA197184 TKW197160:TKW197184 TUS197160:TUS197184 UEO197160:UEO197184 UOK197160:UOK197184 UYG197160:UYG197184 VIC197160:VIC197184 VRY197160:VRY197184 WBU197160:WBU197184 WLQ197160:WLQ197184 WVM197160:WVM197184 G262696:G262720 JA262696:JA262720 SW262696:SW262720 ACS262696:ACS262720 AMO262696:AMO262720 AWK262696:AWK262720 BGG262696:BGG262720 BQC262696:BQC262720 BZY262696:BZY262720 CJU262696:CJU262720 CTQ262696:CTQ262720 DDM262696:DDM262720 DNI262696:DNI262720 DXE262696:DXE262720 EHA262696:EHA262720 EQW262696:EQW262720 FAS262696:FAS262720 FKO262696:FKO262720 FUK262696:FUK262720 GEG262696:GEG262720 GOC262696:GOC262720 GXY262696:GXY262720 HHU262696:HHU262720 HRQ262696:HRQ262720 IBM262696:IBM262720 ILI262696:ILI262720 IVE262696:IVE262720 JFA262696:JFA262720 JOW262696:JOW262720 JYS262696:JYS262720 KIO262696:KIO262720 KSK262696:KSK262720 LCG262696:LCG262720 LMC262696:LMC262720 LVY262696:LVY262720 MFU262696:MFU262720 MPQ262696:MPQ262720 MZM262696:MZM262720 NJI262696:NJI262720 NTE262696:NTE262720 ODA262696:ODA262720 OMW262696:OMW262720 OWS262696:OWS262720 PGO262696:PGO262720 PQK262696:PQK262720 QAG262696:QAG262720 QKC262696:QKC262720 QTY262696:QTY262720 RDU262696:RDU262720 RNQ262696:RNQ262720 RXM262696:RXM262720 SHI262696:SHI262720 SRE262696:SRE262720 TBA262696:TBA262720 TKW262696:TKW262720 TUS262696:TUS262720 UEO262696:UEO262720 UOK262696:UOK262720 UYG262696:UYG262720 VIC262696:VIC262720 VRY262696:VRY262720 WBU262696:WBU262720 WLQ262696:WLQ262720 WVM262696:WVM262720 G328232:G328256 JA328232:JA328256 SW328232:SW328256 ACS328232:ACS328256 AMO328232:AMO328256 AWK328232:AWK328256 BGG328232:BGG328256 BQC328232:BQC328256 BZY328232:BZY328256 CJU328232:CJU328256 CTQ328232:CTQ328256 DDM328232:DDM328256 DNI328232:DNI328256 DXE328232:DXE328256 EHA328232:EHA328256 EQW328232:EQW328256 FAS328232:FAS328256 FKO328232:FKO328256 FUK328232:FUK328256 GEG328232:GEG328256 GOC328232:GOC328256 GXY328232:GXY328256 HHU328232:HHU328256 HRQ328232:HRQ328256 IBM328232:IBM328256 ILI328232:ILI328256 IVE328232:IVE328256 JFA328232:JFA328256 JOW328232:JOW328256 JYS328232:JYS328256 KIO328232:KIO328256 KSK328232:KSK328256 LCG328232:LCG328256 LMC328232:LMC328256 LVY328232:LVY328256 MFU328232:MFU328256 MPQ328232:MPQ328256 MZM328232:MZM328256 NJI328232:NJI328256 NTE328232:NTE328256 ODA328232:ODA328256 OMW328232:OMW328256 OWS328232:OWS328256 PGO328232:PGO328256 PQK328232:PQK328256 QAG328232:QAG328256 QKC328232:QKC328256 QTY328232:QTY328256 RDU328232:RDU328256 RNQ328232:RNQ328256 RXM328232:RXM328256 SHI328232:SHI328256 SRE328232:SRE328256 TBA328232:TBA328256 TKW328232:TKW328256 TUS328232:TUS328256 UEO328232:UEO328256 UOK328232:UOK328256 UYG328232:UYG328256 VIC328232:VIC328256 VRY328232:VRY328256 WBU328232:WBU328256 WLQ328232:WLQ328256 WVM328232:WVM328256 G393768:G393792 JA393768:JA393792 SW393768:SW393792 ACS393768:ACS393792 AMO393768:AMO393792 AWK393768:AWK393792 BGG393768:BGG393792 BQC393768:BQC393792 BZY393768:BZY393792 CJU393768:CJU393792 CTQ393768:CTQ393792 DDM393768:DDM393792 DNI393768:DNI393792 DXE393768:DXE393792 EHA393768:EHA393792 EQW393768:EQW393792 FAS393768:FAS393792 FKO393768:FKO393792 FUK393768:FUK393792 GEG393768:GEG393792 GOC393768:GOC393792 GXY393768:GXY393792 HHU393768:HHU393792 HRQ393768:HRQ393792 IBM393768:IBM393792 ILI393768:ILI393792 IVE393768:IVE393792 JFA393768:JFA393792 JOW393768:JOW393792 JYS393768:JYS393792 KIO393768:KIO393792 KSK393768:KSK393792 LCG393768:LCG393792 LMC393768:LMC393792 LVY393768:LVY393792 MFU393768:MFU393792 MPQ393768:MPQ393792 MZM393768:MZM393792 NJI393768:NJI393792 NTE393768:NTE393792 ODA393768:ODA393792 OMW393768:OMW393792 OWS393768:OWS393792 PGO393768:PGO393792 PQK393768:PQK393792 QAG393768:QAG393792 QKC393768:QKC393792 QTY393768:QTY393792 RDU393768:RDU393792 RNQ393768:RNQ393792 RXM393768:RXM393792 SHI393768:SHI393792 SRE393768:SRE393792 TBA393768:TBA393792 TKW393768:TKW393792 TUS393768:TUS393792 UEO393768:UEO393792 UOK393768:UOK393792 UYG393768:UYG393792 VIC393768:VIC393792 VRY393768:VRY393792 WBU393768:WBU393792 WLQ393768:WLQ393792 WVM393768:WVM393792 G459304:G459328 JA459304:JA459328 SW459304:SW459328 ACS459304:ACS459328 AMO459304:AMO459328 AWK459304:AWK459328 BGG459304:BGG459328 BQC459304:BQC459328 BZY459304:BZY459328 CJU459304:CJU459328 CTQ459304:CTQ459328 DDM459304:DDM459328 DNI459304:DNI459328 DXE459304:DXE459328 EHA459304:EHA459328 EQW459304:EQW459328 FAS459304:FAS459328 FKO459304:FKO459328 FUK459304:FUK459328 GEG459304:GEG459328 GOC459304:GOC459328 GXY459304:GXY459328 HHU459304:HHU459328 HRQ459304:HRQ459328 IBM459304:IBM459328 ILI459304:ILI459328 IVE459304:IVE459328 JFA459304:JFA459328 JOW459304:JOW459328 JYS459304:JYS459328 KIO459304:KIO459328 KSK459304:KSK459328 LCG459304:LCG459328 LMC459304:LMC459328 LVY459304:LVY459328 MFU459304:MFU459328 MPQ459304:MPQ459328 MZM459304:MZM459328 NJI459304:NJI459328 NTE459304:NTE459328 ODA459304:ODA459328 OMW459304:OMW459328 OWS459304:OWS459328 PGO459304:PGO459328 PQK459304:PQK459328 QAG459304:QAG459328 QKC459304:QKC459328 QTY459304:QTY459328 RDU459304:RDU459328 RNQ459304:RNQ459328 RXM459304:RXM459328 SHI459304:SHI459328 SRE459304:SRE459328 TBA459304:TBA459328 TKW459304:TKW459328 TUS459304:TUS459328 UEO459304:UEO459328 UOK459304:UOK459328 UYG459304:UYG459328 VIC459304:VIC459328 VRY459304:VRY459328 WBU459304:WBU459328 WLQ459304:WLQ459328 WVM459304:WVM459328 G524840:G524864 JA524840:JA524864 SW524840:SW524864 ACS524840:ACS524864 AMO524840:AMO524864 AWK524840:AWK524864 BGG524840:BGG524864 BQC524840:BQC524864 BZY524840:BZY524864 CJU524840:CJU524864 CTQ524840:CTQ524864 DDM524840:DDM524864 DNI524840:DNI524864 DXE524840:DXE524864 EHA524840:EHA524864 EQW524840:EQW524864 FAS524840:FAS524864 FKO524840:FKO524864 FUK524840:FUK524864 GEG524840:GEG524864 GOC524840:GOC524864 GXY524840:GXY524864 HHU524840:HHU524864 HRQ524840:HRQ524864 IBM524840:IBM524864 ILI524840:ILI524864 IVE524840:IVE524864 JFA524840:JFA524864 JOW524840:JOW524864 JYS524840:JYS524864 KIO524840:KIO524864 KSK524840:KSK524864 LCG524840:LCG524864 LMC524840:LMC524864 LVY524840:LVY524864 MFU524840:MFU524864 MPQ524840:MPQ524864 MZM524840:MZM524864 NJI524840:NJI524864 NTE524840:NTE524864 ODA524840:ODA524864 OMW524840:OMW524864 OWS524840:OWS524864 PGO524840:PGO524864 PQK524840:PQK524864 QAG524840:QAG524864 QKC524840:QKC524864 QTY524840:QTY524864 RDU524840:RDU524864 RNQ524840:RNQ524864 RXM524840:RXM524864 SHI524840:SHI524864 SRE524840:SRE524864 TBA524840:TBA524864 TKW524840:TKW524864 TUS524840:TUS524864 UEO524840:UEO524864 UOK524840:UOK524864 UYG524840:UYG524864 VIC524840:VIC524864 VRY524840:VRY524864 WBU524840:WBU524864 WLQ524840:WLQ524864 WVM524840:WVM524864 G590376:G590400 JA590376:JA590400 SW590376:SW590400 ACS590376:ACS590400 AMO590376:AMO590400 AWK590376:AWK590400 BGG590376:BGG590400 BQC590376:BQC590400 BZY590376:BZY590400 CJU590376:CJU590400 CTQ590376:CTQ590400 DDM590376:DDM590400 DNI590376:DNI590400 DXE590376:DXE590400 EHA590376:EHA590400 EQW590376:EQW590400 FAS590376:FAS590400 FKO590376:FKO590400 FUK590376:FUK590400 GEG590376:GEG590400 GOC590376:GOC590400 GXY590376:GXY590400 HHU590376:HHU590400 HRQ590376:HRQ590400 IBM590376:IBM590400 ILI590376:ILI590400 IVE590376:IVE590400 JFA590376:JFA590400 JOW590376:JOW590400 JYS590376:JYS590400 KIO590376:KIO590400 KSK590376:KSK590400 LCG590376:LCG590400 LMC590376:LMC590400 LVY590376:LVY590400 MFU590376:MFU590400 MPQ590376:MPQ590400 MZM590376:MZM590400 NJI590376:NJI590400 NTE590376:NTE590400 ODA590376:ODA590400 OMW590376:OMW590400 OWS590376:OWS590400 PGO590376:PGO590400 PQK590376:PQK590400 QAG590376:QAG590400 QKC590376:QKC590400 QTY590376:QTY590400 RDU590376:RDU590400 RNQ590376:RNQ590400 RXM590376:RXM590400 SHI590376:SHI590400 SRE590376:SRE590400 TBA590376:TBA590400 TKW590376:TKW590400 TUS590376:TUS590400 UEO590376:UEO590400 UOK590376:UOK590400 UYG590376:UYG590400 VIC590376:VIC590400 VRY590376:VRY590400 WBU590376:WBU590400 WLQ590376:WLQ590400 WVM590376:WVM590400 G655912:G655936 JA655912:JA655936 SW655912:SW655936 ACS655912:ACS655936 AMO655912:AMO655936 AWK655912:AWK655936 BGG655912:BGG655936 BQC655912:BQC655936 BZY655912:BZY655936 CJU655912:CJU655936 CTQ655912:CTQ655936 DDM655912:DDM655936 DNI655912:DNI655936 DXE655912:DXE655936 EHA655912:EHA655936 EQW655912:EQW655936 FAS655912:FAS655936 FKO655912:FKO655936 FUK655912:FUK655936 GEG655912:GEG655936 GOC655912:GOC655936 GXY655912:GXY655936 HHU655912:HHU655936 HRQ655912:HRQ655936 IBM655912:IBM655936 ILI655912:ILI655936 IVE655912:IVE655936 JFA655912:JFA655936 JOW655912:JOW655936 JYS655912:JYS655936 KIO655912:KIO655936 KSK655912:KSK655936 LCG655912:LCG655936 LMC655912:LMC655936 LVY655912:LVY655936 MFU655912:MFU655936 MPQ655912:MPQ655936 MZM655912:MZM655936 NJI655912:NJI655936 NTE655912:NTE655936 ODA655912:ODA655936 OMW655912:OMW655936 OWS655912:OWS655936 PGO655912:PGO655936 PQK655912:PQK655936 QAG655912:QAG655936 QKC655912:QKC655936 QTY655912:QTY655936 RDU655912:RDU655936 RNQ655912:RNQ655936 RXM655912:RXM655936 SHI655912:SHI655936 SRE655912:SRE655936 TBA655912:TBA655936 TKW655912:TKW655936 TUS655912:TUS655936 UEO655912:UEO655936 UOK655912:UOK655936 UYG655912:UYG655936 VIC655912:VIC655936 VRY655912:VRY655936 WBU655912:WBU655936 WLQ655912:WLQ655936 WVM655912:WVM655936 G721448:G721472 JA721448:JA721472 SW721448:SW721472 ACS721448:ACS721472 AMO721448:AMO721472 AWK721448:AWK721472 BGG721448:BGG721472 BQC721448:BQC721472 BZY721448:BZY721472 CJU721448:CJU721472 CTQ721448:CTQ721472 DDM721448:DDM721472 DNI721448:DNI721472 DXE721448:DXE721472 EHA721448:EHA721472 EQW721448:EQW721472 FAS721448:FAS721472 FKO721448:FKO721472 FUK721448:FUK721472 GEG721448:GEG721472 GOC721448:GOC721472 GXY721448:GXY721472 HHU721448:HHU721472 HRQ721448:HRQ721472 IBM721448:IBM721472 ILI721448:ILI721472 IVE721448:IVE721472 JFA721448:JFA721472 JOW721448:JOW721472 JYS721448:JYS721472 KIO721448:KIO721472 KSK721448:KSK721472 LCG721448:LCG721472 LMC721448:LMC721472 LVY721448:LVY721472 MFU721448:MFU721472 MPQ721448:MPQ721472 MZM721448:MZM721472 NJI721448:NJI721472 NTE721448:NTE721472 ODA721448:ODA721472 OMW721448:OMW721472 OWS721448:OWS721472 PGO721448:PGO721472 PQK721448:PQK721472 QAG721448:QAG721472 QKC721448:QKC721472 QTY721448:QTY721472 RDU721448:RDU721472 RNQ721448:RNQ721472 RXM721448:RXM721472 SHI721448:SHI721472 SRE721448:SRE721472 TBA721448:TBA721472 TKW721448:TKW721472 TUS721448:TUS721472 UEO721448:UEO721472 UOK721448:UOK721472 UYG721448:UYG721472 VIC721448:VIC721472 VRY721448:VRY721472 WBU721448:WBU721472 WLQ721448:WLQ721472 WVM721448:WVM721472 G786984:G787008 JA786984:JA787008 SW786984:SW787008 ACS786984:ACS787008 AMO786984:AMO787008 AWK786984:AWK787008 BGG786984:BGG787008 BQC786984:BQC787008 BZY786984:BZY787008 CJU786984:CJU787008 CTQ786984:CTQ787008 DDM786984:DDM787008 DNI786984:DNI787008 DXE786984:DXE787008 EHA786984:EHA787008 EQW786984:EQW787008 FAS786984:FAS787008 FKO786984:FKO787008 FUK786984:FUK787008 GEG786984:GEG787008 GOC786984:GOC787008 GXY786984:GXY787008 HHU786984:HHU787008 HRQ786984:HRQ787008 IBM786984:IBM787008 ILI786984:ILI787008 IVE786984:IVE787008 JFA786984:JFA787008 JOW786984:JOW787008 JYS786984:JYS787008 KIO786984:KIO787008 KSK786984:KSK787008 LCG786984:LCG787008 LMC786984:LMC787008 LVY786984:LVY787008 MFU786984:MFU787008 MPQ786984:MPQ787008 MZM786984:MZM787008 NJI786984:NJI787008 NTE786984:NTE787008 ODA786984:ODA787008 OMW786984:OMW787008 OWS786984:OWS787008 PGO786984:PGO787008 PQK786984:PQK787008 QAG786984:QAG787008 QKC786984:QKC787008 QTY786984:QTY787008 RDU786984:RDU787008 RNQ786984:RNQ787008 RXM786984:RXM787008 SHI786984:SHI787008 SRE786984:SRE787008 TBA786984:TBA787008 TKW786984:TKW787008 TUS786984:TUS787008 UEO786984:UEO787008 UOK786984:UOK787008 UYG786984:UYG787008 VIC786984:VIC787008 VRY786984:VRY787008 WBU786984:WBU787008 WLQ786984:WLQ787008 WVM786984:WVM787008 G852520:G852544 JA852520:JA852544 SW852520:SW852544 ACS852520:ACS852544 AMO852520:AMO852544 AWK852520:AWK852544 BGG852520:BGG852544 BQC852520:BQC852544 BZY852520:BZY852544 CJU852520:CJU852544 CTQ852520:CTQ852544 DDM852520:DDM852544 DNI852520:DNI852544 DXE852520:DXE852544 EHA852520:EHA852544 EQW852520:EQW852544 FAS852520:FAS852544 FKO852520:FKO852544 FUK852520:FUK852544 GEG852520:GEG852544 GOC852520:GOC852544 GXY852520:GXY852544 HHU852520:HHU852544 HRQ852520:HRQ852544 IBM852520:IBM852544 ILI852520:ILI852544 IVE852520:IVE852544 JFA852520:JFA852544 JOW852520:JOW852544 JYS852520:JYS852544 KIO852520:KIO852544 KSK852520:KSK852544 LCG852520:LCG852544 LMC852520:LMC852544 LVY852520:LVY852544 MFU852520:MFU852544 MPQ852520:MPQ852544 MZM852520:MZM852544 NJI852520:NJI852544 NTE852520:NTE852544 ODA852520:ODA852544 OMW852520:OMW852544 OWS852520:OWS852544 PGO852520:PGO852544 PQK852520:PQK852544 QAG852520:QAG852544 QKC852520:QKC852544 QTY852520:QTY852544 RDU852520:RDU852544 RNQ852520:RNQ852544 RXM852520:RXM852544 SHI852520:SHI852544 SRE852520:SRE852544 TBA852520:TBA852544 TKW852520:TKW852544 TUS852520:TUS852544 UEO852520:UEO852544 UOK852520:UOK852544 UYG852520:UYG852544 VIC852520:VIC852544 VRY852520:VRY852544 WBU852520:WBU852544 WLQ852520:WLQ852544 WVM852520:WVM852544 G918056:G918080 JA918056:JA918080 SW918056:SW918080 ACS918056:ACS918080 AMO918056:AMO918080 AWK918056:AWK918080 BGG918056:BGG918080 BQC918056:BQC918080 BZY918056:BZY918080 CJU918056:CJU918080 CTQ918056:CTQ918080 DDM918056:DDM918080 DNI918056:DNI918080 DXE918056:DXE918080 EHA918056:EHA918080 EQW918056:EQW918080 FAS918056:FAS918080 FKO918056:FKO918080 FUK918056:FUK918080 GEG918056:GEG918080 GOC918056:GOC918080 GXY918056:GXY918080 HHU918056:HHU918080 HRQ918056:HRQ918080 IBM918056:IBM918080 ILI918056:ILI918080 IVE918056:IVE918080 JFA918056:JFA918080 JOW918056:JOW918080 JYS918056:JYS918080 KIO918056:KIO918080 KSK918056:KSK918080 LCG918056:LCG918080 LMC918056:LMC918080 LVY918056:LVY918080 MFU918056:MFU918080 MPQ918056:MPQ918080 MZM918056:MZM918080 NJI918056:NJI918080 NTE918056:NTE918080 ODA918056:ODA918080 OMW918056:OMW918080 OWS918056:OWS918080 PGO918056:PGO918080 PQK918056:PQK918080 QAG918056:QAG918080 QKC918056:QKC918080 QTY918056:QTY918080 RDU918056:RDU918080 RNQ918056:RNQ918080 RXM918056:RXM918080 SHI918056:SHI918080 SRE918056:SRE918080 TBA918056:TBA918080 TKW918056:TKW918080 TUS918056:TUS918080 UEO918056:UEO918080 UOK918056:UOK918080 UYG918056:UYG918080 VIC918056:VIC918080 VRY918056:VRY918080 WBU918056:WBU918080 WLQ918056:WLQ918080 WVM918056:WVM918080 G983592:G983616 JA983592:JA983616 SW983592:SW983616 ACS983592:ACS983616 AMO983592:AMO983616 AWK983592:AWK983616 BGG983592:BGG983616 BQC983592:BQC983616 BZY983592:BZY983616 CJU983592:CJU983616 CTQ983592:CTQ983616 DDM983592:DDM983616 DNI983592:DNI983616 DXE983592:DXE983616 EHA983592:EHA983616 EQW983592:EQW983616 FAS983592:FAS983616 FKO983592:FKO983616 FUK983592:FUK983616 GEG983592:GEG983616 GOC983592:GOC983616 GXY983592:GXY983616 HHU983592:HHU983616 HRQ983592:HRQ983616 IBM983592:IBM983616 ILI983592:ILI983616 IVE983592:IVE983616 JFA983592:JFA983616 JOW983592:JOW983616 JYS983592:JYS983616 KIO983592:KIO983616 KSK983592:KSK983616 LCG983592:LCG983616 LMC983592:LMC983616 LVY983592:LVY983616 MFU983592:MFU983616 MPQ983592:MPQ983616 MZM983592:MZM983616 NJI983592:NJI983616 NTE983592:NTE983616 ODA983592:ODA983616 OMW983592:OMW983616 OWS983592:OWS983616 PGO983592:PGO983616 PQK983592:PQK983616 QAG983592:QAG983616 QKC983592:QKC983616 QTY983592:QTY983616 RDU983592:RDU983616 RNQ983592:RNQ983616 RXM983592:RXM983616 SHI983592:SHI983616 SRE983592:SRE983616 TBA983592:TBA983616 TKW983592:TKW983616 TUS983592:TUS983616 UEO983592:UEO983616 UOK983592:UOK983616 UYG983592:UYG983616 VIC983592:VIC983616 VRY983592:VRY983616 WBU983592:WBU983616 WLQ983592:WLQ983616 WVM983592:WVM983616 G66069:G66084 JA66069:JA66084 SW66069:SW66084 ACS66069:ACS66084 AMO66069:AMO66084 AWK66069:AWK66084 BGG66069:BGG66084 BQC66069:BQC66084 BZY66069:BZY66084 CJU66069:CJU66084 CTQ66069:CTQ66084 DDM66069:DDM66084 DNI66069:DNI66084 DXE66069:DXE66084 EHA66069:EHA66084 EQW66069:EQW66084 FAS66069:FAS66084 FKO66069:FKO66084 FUK66069:FUK66084 GEG66069:GEG66084 GOC66069:GOC66084 GXY66069:GXY66084 HHU66069:HHU66084 HRQ66069:HRQ66084 IBM66069:IBM66084 ILI66069:ILI66084 IVE66069:IVE66084 JFA66069:JFA66084 JOW66069:JOW66084 JYS66069:JYS66084 KIO66069:KIO66084 KSK66069:KSK66084 LCG66069:LCG66084 LMC66069:LMC66084 LVY66069:LVY66084 MFU66069:MFU66084 MPQ66069:MPQ66084 MZM66069:MZM66084 NJI66069:NJI66084 NTE66069:NTE66084 ODA66069:ODA66084 OMW66069:OMW66084 OWS66069:OWS66084 PGO66069:PGO66084 PQK66069:PQK66084 QAG66069:QAG66084 QKC66069:QKC66084 QTY66069:QTY66084 RDU66069:RDU66084 RNQ66069:RNQ66084 RXM66069:RXM66084 SHI66069:SHI66084 SRE66069:SRE66084 TBA66069:TBA66084 TKW66069:TKW66084 TUS66069:TUS66084 UEO66069:UEO66084 UOK66069:UOK66084 UYG66069:UYG66084 VIC66069:VIC66084 VRY66069:VRY66084 WBU66069:WBU66084 WLQ66069:WLQ66084 WVM66069:WVM66084 G131605:G131620 JA131605:JA131620 SW131605:SW131620 ACS131605:ACS131620 AMO131605:AMO131620 AWK131605:AWK131620 BGG131605:BGG131620 BQC131605:BQC131620 BZY131605:BZY131620 CJU131605:CJU131620 CTQ131605:CTQ131620 DDM131605:DDM131620 DNI131605:DNI131620 DXE131605:DXE131620 EHA131605:EHA131620 EQW131605:EQW131620 FAS131605:FAS131620 FKO131605:FKO131620 FUK131605:FUK131620 GEG131605:GEG131620 GOC131605:GOC131620 GXY131605:GXY131620 HHU131605:HHU131620 HRQ131605:HRQ131620 IBM131605:IBM131620 ILI131605:ILI131620 IVE131605:IVE131620 JFA131605:JFA131620 JOW131605:JOW131620 JYS131605:JYS131620 KIO131605:KIO131620 KSK131605:KSK131620 LCG131605:LCG131620 LMC131605:LMC131620 LVY131605:LVY131620 MFU131605:MFU131620 MPQ131605:MPQ131620 MZM131605:MZM131620 NJI131605:NJI131620 NTE131605:NTE131620 ODA131605:ODA131620 OMW131605:OMW131620 OWS131605:OWS131620 PGO131605:PGO131620 PQK131605:PQK131620 QAG131605:QAG131620 QKC131605:QKC131620 QTY131605:QTY131620 RDU131605:RDU131620 RNQ131605:RNQ131620 RXM131605:RXM131620 SHI131605:SHI131620 SRE131605:SRE131620 TBA131605:TBA131620 TKW131605:TKW131620 TUS131605:TUS131620 UEO131605:UEO131620 UOK131605:UOK131620 UYG131605:UYG131620 VIC131605:VIC131620 VRY131605:VRY131620 WBU131605:WBU131620 WLQ131605:WLQ131620 WVM131605:WVM131620 G197141:G197156 JA197141:JA197156 SW197141:SW197156 ACS197141:ACS197156 AMO197141:AMO197156 AWK197141:AWK197156 BGG197141:BGG197156 BQC197141:BQC197156 BZY197141:BZY197156 CJU197141:CJU197156 CTQ197141:CTQ197156 DDM197141:DDM197156 DNI197141:DNI197156 DXE197141:DXE197156 EHA197141:EHA197156 EQW197141:EQW197156 FAS197141:FAS197156 FKO197141:FKO197156 FUK197141:FUK197156 GEG197141:GEG197156 GOC197141:GOC197156 GXY197141:GXY197156 HHU197141:HHU197156 HRQ197141:HRQ197156 IBM197141:IBM197156 ILI197141:ILI197156 IVE197141:IVE197156 JFA197141:JFA197156 JOW197141:JOW197156 JYS197141:JYS197156 KIO197141:KIO197156 KSK197141:KSK197156 LCG197141:LCG197156 LMC197141:LMC197156 LVY197141:LVY197156 MFU197141:MFU197156 MPQ197141:MPQ197156 MZM197141:MZM197156 NJI197141:NJI197156 NTE197141:NTE197156 ODA197141:ODA197156 OMW197141:OMW197156 OWS197141:OWS197156 PGO197141:PGO197156 PQK197141:PQK197156 QAG197141:QAG197156 QKC197141:QKC197156 QTY197141:QTY197156 RDU197141:RDU197156 RNQ197141:RNQ197156 RXM197141:RXM197156 SHI197141:SHI197156 SRE197141:SRE197156 TBA197141:TBA197156 TKW197141:TKW197156 TUS197141:TUS197156 UEO197141:UEO197156 UOK197141:UOK197156 UYG197141:UYG197156 VIC197141:VIC197156 VRY197141:VRY197156 WBU197141:WBU197156 WLQ197141:WLQ197156 WVM197141:WVM197156 G262677:G262692 JA262677:JA262692 SW262677:SW262692 ACS262677:ACS262692 AMO262677:AMO262692 AWK262677:AWK262692 BGG262677:BGG262692 BQC262677:BQC262692 BZY262677:BZY262692 CJU262677:CJU262692 CTQ262677:CTQ262692 DDM262677:DDM262692 DNI262677:DNI262692 DXE262677:DXE262692 EHA262677:EHA262692 EQW262677:EQW262692 FAS262677:FAS262692 FKO262677:FKO262692 FUK262677:FUK262692 GEG262677:GEG262692 GOC262677:GOC262692 GXY262677:GXY262692 HHU262677:HHU262692 HRQ262677:HRQ262692 IBM262677:IBM262692 ILI262677:ILI262692 IVE262677:IVE262692 JFA262677:JFA262692 JOW262677:JOW262692 JYS262677:JYS262692 KIO262677:KIO262692 KSK262677:KSK262692 LCG262677:LCG262692 LMC262677:LMC262692 LVY262677:LVY262692 MFU262677:MFU262692 MPQ262677:MPQ262692 MZM262677:MZM262692 NJI262677:NJI262692 NTE262677:NTE262692 ODA262677:ODA262692 OMW262677:OMW262692 OWS262677:OWS262692 PGO262677:PGO262692 PQK262677:PQK262692 QAG262677:QAG262692 QKC262677:QKC262692 QTY262677:QTY262692 RDU262677:RDU262692 RNQ262677:RNQ262692 RXM262677:RXM262692 SHI262677:SHI262692 SRE262677:SRE262692 TBA262677:TBA262692 TKW262677:TKW262692 TUS262677:TUS262692 UEO262677:UEO262692 UOK262677:UOK262692 UYG262677:UYG262692 VIC262677:VIC262692 VRY262677:VRY262692 WBU262677:WBU262692 WLQ262677:WLQ262692 WVM262677:WVM262692 G328213:G328228 JA328213:JA328228 SW328213:SW328228 ACS328213:ACS328228 AMO328213:AMO328228 AWK328213:AWK328228 BGG328213:BGG328228 BQC328213:BQC328228 BZY328213:BZY328228 CJU328213:CJU328228 CTQ328213:CTQ328228 DDM328213:DDM328228 DNI328213:DNI328228 DXE328213:DXE328228 EHA328213:EHA328228 EQW328213:EQW328228 FAS328213:FAS328228 FKO328213:FKO328228 FUK328213:FUK328228 GEG328213:GEG328228 GOC328213:GOC328228 GXY328213:GXY328228 HHU328213:HHU328228 HRQ328213:HRQ328228 IBM328213:IBM328228 ILI328213:ILI328228 IVE328213:IVE328228 JFA328213:JFA328228 JOW328213:JOW328228 JYS328213:JYS328228 KIO328213:KIO328228 KSK328213:KSK328228 LCG328213:LCG328228 LMC328213:LMC328228 LVY328213:LVY328228 MFU328213:MFU328228 MPQ328213:MPQ328228 MZM328213:MZM328228 NJI328213:NJI328228 NTE328213:NTE328228 ODA328213:ODA328228 OMW328213:OMW328228 OWS328213:OWS328228 PGO328213:PGO328228 PQK328213:PQK328228 QAG328213:QAG328228 QKC328213:QKC328228 QTY328213:QTY328228 RDU328213:RDU328228 RNQ328213:RNQ328228 RXM328213:RXM328228 SHI328213:SHI328228 SRE328213:SRE328228 TBA328213:TBA328228 TKW328213:TKW328228 TUS328213:TUS328228 UEO328213:UEO328228 UOK328213:UOK328228 UYG328213:UYG328228 VIC328213:VIC328228 VRY328213:VRY328228 WBU328213:WBU328228 WLQ328213:WLQ328228 WVM328213:WVM328228 G393749:G393764 JA393749:JA393764 SW393749:SW393764 ACS393749:ACS393764 AMO393749:AMO393764 AWK393749:AWK393764 BGG393749:BGG393764 BQC393749:BQC393764 BZY393749:BZY393764 CJU393749:CJU393764 CTQ393749:CTQ393764 DDM393749:DDM393764 DNI393749:DNI393764 DXE393749:DXE393764 EHA393749:EHA393764 EQW393749:EQW393764 FAS393749:FAS393764 FKO393749:FKO393764 FUK393749:FUK393764 GEG393749:GEG393764 GOC393749:GOC393764 GXY393749:GXY393764 HHU393749:HHU393764 HRQ393749:HRQ393764 IBM393749:IBM393764 ILI393749:ILI393764 IVE393749:IVE393764 JFA393749:JFA393764 JOW393749:JOW393764 JYS393749:JYS393764 KIO393749:KIO393764 KSK393749:KSK393764 LCG393749:LCG393764 LMC393749:LMC393764 LVY393749:LVY393764 MFU393749:MFU393764 MPQ393749:MPQ393764 MZM393749:MZM393764 NJI393749:NJI393764 NTE393749:NTE393764 ODA393749:ODA393764 OMW393749:OMW393764 OWS393749:OWS393764 PGO393749:PGO393764 PQK393749:PQK393764 QAG393749:QAG393764 QKC393749:QKC393764 QTY393749:QTY393764 RDU393749:RDU393764 RNQ393749:RNQ393764 RXM393749:RXM393764 SHI393749:SHI393764 SRE393749:SRE393764 TBA393749:TBA393764 TKW393749:TKW393764 TUS393749:TUS393764 UEO393749:UEO393764 UOK393749:UOK393764 UYG393749:UYG393764 VIC393749:VIC393764 VRY393749:VRY393764 WBU393749:WBU393764 WLQ393749:WLQ393764 WVM393749:WVM393764 G459285:G459300 JA459285:JA459300 SW459285:SW459300 ACS459285:ACS459300 AMO459285:AMO459300 AWK459285:AWK459300 BGG459285:BGG459300 BQC459285:BQC459300 BZY459285:BZY459300 CJU459285:CJU459300 CTQ459285:CTQ459300 DDM459285:DDM459300 DNI459285:DNI459300 DXE459285:DXE459300 EHA459285:EHA459300 EQW459285:EQW459300 FAS459285:FAS459300 FKO459285:FKO459300 FUK459285:FUK459300 GEG459285:GEG459300 GOC459285:GOC459300 GXY459285:GXY459300 HHU459285:HHU459300 HRQ459285:HRQ459300 IBM459285:IBM459300 ILI459285:ILI459300 IVE459285:IVE459300 JFA459285:JFA459300 JOW459285:JOW459300 JYS459285:JYS459300 KIO459285:KIO459300 KSK459285:KSK459300 LCG459285:LCG459300 LMC459285:LMC459300 LVY459285:LVY459300 MFU459285:MFU459300 MPQ459285:MPQ459300 MZM459285:MZM459300 NJI459285:NJI459300 NTE459285:NTE459300 ODA459285:ODA459300 OMW459285:OMW459300 OWS459285:OWS459300 PGO459285:PGO459300 PQK459285:PQK459300 QAG459285:QAG459300 QKC459285:QKC459300 QTY459285:QTY459300 RDU459285:RDU459300 RNQ459285:RNQ459300 RXM459285:RXM459300 SHI459285:SHI459300 SRE459285:SRE459300 TBA459285:TBA459300 TKW459285:TKW459300 TUS459285:TUS459300 UEO459285:UEO459300 UOK459285:UOK459300 UYG459285:UYG459300 VIC459285:VIC459300 VRY459285:VRY459300 WBU459285:WBU459300 WLQ459285:WLQ459300 WVM459285:WVM459300 G524821:G524836 JA524821:JA524836 SW524821:SW524836 ACS524821:ACS524836 AMO524821:AMO524836 AWK524821:AWK524836 BGG524821:BGG524836 BQC524821:BQC524836 BZY524821:BZY524836 CJU524821:CJU524836 CTQ524821:CTQ524836 DDM524821:DDM524836 DNI524821:DNI524836 DXE524821:DXE524836 EHA524821:EHA524836 EQW524821:EQW524836 FAS524821:FAS524836 FKO524821:FKO524836 FUK524821:FUK524836 GEG524821:GEG524836 GOC524821:GOC524836 GXY524821:GXY524836 HHU524821:HHU524836 HRQ524821:HRQ524836 IBM524821:IBM524836 ILI524821:ILI524836 IVE524821:IVE524836 JFA524821:JFA524836 JOW524821:JOW524836 JYS524821:JYS524836 KIO524821:KIO524836 KSK524821:KSK524836 LCG524821:LCG524836 LMC524821:LMC524836 LVY524821:LVY524836 MFU524821:MFU524836 MPQ524821:MPQ524836 MZM524821:MZM524836 NJI524821:NJI524836 NTE524821:NTE524836 ODA524821:ODA524836 OMW524821:OMW524836 OWS524821:OWS524836 PGO524821:PGO524836 PQK524821:PQK524836 QAG524821:QAG524836 QKC524821:QKC524836 QTY524821:QTY524836 RDU524821:RDU524836 RNQ524821:RNQ524836 RXM524821:RXM524836 SHI524821:SHI524836 SRE524821:SRE524836 TBA524821:TBA524836 TKW524821:TKW524836 TUS524821:TUS524836 UEO524821:UEO524836 UOK524821:UOK524836 UYG524821:UYG524836 VIC524821:VIC524836 VRY524821:VRY524836 WBU524821:WBU524836 WLQ524821:WLQ524836 WVM524821:WVM524836 G590357:G590372 JA590357:JA590372 SW590357:SW590372 ACS590357:ACS590372 AMO590357:AMO590372 AWK590357:AWK590372 BGG590357:BGG590372 BQC590357:BQC590372 BZY590357:BZY590372 CJU590357:CJU590372 CTQ590357:CTQ590372 DDM590357:DDM590372 DNI590357:DNI590372 DXE590357:DXE590372 EHA590357:EHA590372 EQW590357:EQW590372 FAS590357:FAS590372 FKO590357:FKO590372 FUK590357:FUK590372 GEG590357:GEG590372 GOC590357:GOC590372 GXY590357:GXY590372 HHU590357:HHU590372 HRQ590357:HRQ590372 IBM590357:IBM590372 ILI590357:ILI590372 IVE590357:IVE590372 JFA590357:JFA590372 JOW590357:JOW590372 JYS590357:JYS590372 KIO590357:KIO590372 KSK590357:KSK590372 LCG590357:LCG590372 LMC590357:LMC590372 LVY590357:LVY590372 MFU590357:MFU590372 MPQ590357:MPQ590372 MZM590357:MZM590372 NJI590357:NJI590372 NTE590357:NTE590372 ODA590357:ODA590372 OMW590357:OMW590372 OWS590357:OWS590372 PGO590357:PGO590372 PQK590357:PQK590372 QAG590357:QAG590372 QKC590357:QKC590372 QTY590357:QTY590372 RDU590357:RDU590372 RNQ590357:RNQ590372 RXM590357:RXM590372 SHI590357:SHI590372 SRE590357:SRE590372 TBA590357:TBA590372 TKW590357:TKW590372 TUS590357:TUS590372 UEO590357:UEO590372 UOK590357:UOK590372 UYG590357:UYG590372 VIC590357:VIC590372 VRY590357:VRY590372 WBU590357:WBU590372 WLQ590357:WLQ590372 WVM590357:WVM590372 G655893:G655908 JA655893:JA655908 SW655893:SW655908 ACS655893:ACS655908 AMO655893:AMO655908 AWK655893:AWK655908 BGG655893:BGG655908 BQC655893:BQC655908 BZY655893:BZY655908 CJU655893:CJU655908 CTQ655893:CTQ655908 DDM655893:DDM655908 DNI655893:DNI655908 DXE655893:DXE655908 EHA655893:EHA655908 EQW655893:EQW655908 FAS655893:FAS655908 FKO655893:FKO655908 FUK655893:FUK655908 GEG655893:GEG655908 GOC655893:GOC655908 GXY655893:GXY655908 HHU655893:HHU655908 HRQ655893:HRQ655908 IBM655893:IBM655908 ILI655893:ILI655908 IVE655893:IVE655908 JFA655893:JFA655908 JOW655893:JOW655908 JYS655893:JYS655908 KIO655893:KIO655908 KSK655893:KSK655908 LCG655893:LCG655908 LMC655893:LMC655908 LVY655893:LVY655908 MFU655893:MFU655908 MPQ655893:MPQ655908 MZM655893:MZM655908 NJI655893:NJI655908 NTE655893:NTE655908 ODA655893:ODA655908 OMW655893:OMW655908 OWS655893:OWS655908 PGO655893:PGO655908 PQK655893:PQK655908 QAG655893:QAG655908 QKC655893:QKC655908 QTY655893:QTY655908 RDU655893:RDU655908 RNQ655893:RNQ655908 RXM655893:RXM655908 SHI655893:SHI655908 SRE655893:SRE655908 TBA655893:TBA655908 TKW655893:TKW655908 TUS655893:TUS655908 UEO655893:UEO655908 UOK655893:UOK655908 UYG655893:UYG655908 VIC655893:VIC655908 VRY655893:VRY655908 WBU655893:WBU655908 WLQ655893:WLQ655908 WVM655893:WVM655908 G721429:G721444 JA721429:JA721444 SW721429:SW721444 ACS721429:ACS721444 AMO721429:AMO721444 AWK721429:AWK721444 BGG721429:BGG721444 BQC721429:BQC721444 BZY721429:BZY721444 CJU721429:CJU721444 CTQ721429:CTQ721444 DDM721429:DDM721444 DNI721429:DNI721444 DXE721429:DXE721444 EHA721429:EHA721444 EQW721429:EQW721444 FAS721429:FAS721444 FKO721429:FKO721444 FUK721429:FUK721444 GEG721429:GEG721444 GOC721429:GOC721444 GXY721429:GXY721444 HHU721429:HHU721444 HRQ721429:HRQ721444 IBM721429:IBM721444 ILI721429:ILI721444 IVE721429:IVE721444 JFA721429:JFA721444 JOW721429:JOW721444 JYS721429:JYS721444 KIO721429:KIO721444 KSK721429:KSK721444 LCG721429:LCG721444 LMC721429:LMC721444 LVY721429:LVY721444 MFU721429:MFU721444 MPQ721429:MPQ721444 MZM721429:MZM721444 NJI721429:NJI721444 NTE721429:NTE721444 ODA721429:ODA721444 OMW721429:OMW721444 OWS721429:OWS721444 PGO721429:PGO721444 PQK721429:PQK721444 QAG721429:QAG721444 QKC721429:QKC721444 QTY721429:QTY721444 RDU721429:RDU721444 RNQ721429:RNQ721444 RXM721429:RXM721444 SHI721429:SHI721444 SRE721429:SRE721444 TBA721429:TBA721444 TKW721429:TKW721444 TUS721429:TUS721444 UEO721429:UEO721444 UOK721429:UOK721444 UYG721429:UYG721444 VIC721429:VIC721444 VRY721429:VRY721444 WBU721429:WBU721444 WLQ721429:WLQ721444 WVM721429:WVM721444 G786965:G786980 JA786965:JA786980 SW786965:SW786980 ACS786965:ACS786980 AMO786965:AMO786980 AWK786965:AWK786980 BGG786965:BGG786980 BQC786965:BQC786980 BZY786965:BZY786980 CJU786965:CJU786980 CTQ786965:CTQ786980 DDM786965:DDM786980 DNI786965:DNI786980 DXE786965:DXE786980 EHA786965:EHA786980 EQW786965:EQW786980 FAS786965:FAS786980 FKO786965:FKO786980 FUK786965:FUK786980 GEG786965:GEG786980 GOC786965:GOC786980 GXY786965:GXY786980 HHU786965:HHU786980 HRQ786965:HRQ786980 IBM786965:IBM786980 ILI786965:ILI786980 IVE786965:IVE786980 JFA786965:JFA786980 JOW786965:JOW786980 JYS786965:JYS786980 KIO786965:KIO786980 KSK786965:KSK786980 LCG786965:LCG786980 LMC786965:LMC786980 LVY786965:LVY786980 MFU786965:MFU786980 MPQ786965:MPQ786980 MZM786965:MZM786980 NJI786965:NJI786980 NTE786965:NTE786980 ODA786965:ODA786980 OMW786965:OMW786980 OWS786965:OWS786980 PGO786965:PGO786980 PQK786965:PQK786980 QAG786965:QAG786980 QKC786965:QKC786980 QTY786965:QTY786980 RDU786965:RDU786980 RNQ786965:RNQ786980 RXM786965:RXM786980 SHI786965:SHI786980 SRE786965:SRE786980 TBA786965:TBA786980 TKW786965:TKW786980 TUS786965:TUS786980 UEO786965:UEO786980 UOK786965:UOK786980 UYG786965:UYG786980 VIC786965:VIC786980 VRY786965:VRY786980 WBU786965:WBU786980 WLQ786965:WLQ786980 WVM786965:WVM786980 G852501:G852516 JA852501:JA852516 SW852501:SW852516 ACS852501:ACS852516 AMO852501:AMO852516 AWK852501:AWK852516 BGG852501:BGG852516 BQC852501:BQC852516 BZY852501:BZY852516 CJU852501:CJU852516 CTQ852501:CTQ852516 DDM852501:DDM852516 DNI852501:DNI852516 DXE852501:DXE852516 EHA852501:EHA852516 EQW852501:EQW852516 FAS852501:FAS852516 FKO852501:FKO852516 FUK852501:FUK852516 GEG852501:GEG852516 GOC852501:GOC852516 GXY852501:GXY852516 HHU852501:HHU852516 HRQ852501:HRQ852516 IBM852501:IBM852516 ILI852501:ILI852516 IVE852501:IVE852516 JFA852501:JFA852516 JOW852501:JOW852516 JYS852501:JYS852516 KIO852501:KIO852516 KSK852501:KSK852516 LCG852501:LCG852516 LMC852501:LMC852516 LVY852501:LVY852516 MFU852501:MFU852516 MPQ852501:MPQ852516 MZM852501:MZM852516 NJI852501:NJI852516 NTE852501:NTE852516 ODA852501:ODA852516 OMW852501:OMW852516 OWS852501:OWS852516 PGO852501:PGO852516 PQK852501:PQK852516 QAG852501:QAG852516 QKC852501:QKC852516 QTY852501:QTY852516 RDU852501:RDU852516 RNQ852501:RNQ852516 RXM852501:RXM852516 SHI852501:SHI852516 SRE852501:SRE852516 TBA852501:TBA852516 TKW852501:TKW852516 TUS852501:TUS852516 UEO852501:UEO852516 UOK852501:UOK852516 UYG852501:UYG852516 VIC852501:VIC852516 VRY852501:VRY852516 WBU852501:WBU852516 WLQ852501:WLQ852516 WVM852501:WVM852516 G918037:G918052 JA918037:JA918052 SW918037:SW918052 ACS918037:ACS918052 AMO918037:AMO918052 AWK918037:AWK918052 BGG918037:BGG918052 BQC918037:BQC918052 BZY918037:BZY918052 CJU918037:CJU918052 CTQ918037:CTQ918052 DDM918037:DDM918052 DNI918037:DNI918052 DXE918037:DXE918052 EHA918037:EHA918052 EQW918037:EQW918052 FAS918037:FAS918052 FKO918037:FKO918052 FUK918037:FUK918052 GEG918037:GEG918052 GOC918037:GOC918052 GXY918037:GXY918052 HHU918037:HHU918052 HRQ918037:HRQ918052 IBM918037:IBM918052 ILI918037:ILI918052 IVE918037:IVE918052 JFA918037:JFA918052 JOW918037:JOW918052 JYS918037:JYS918052 KIO918037:KIO918052 KSK918037:KSK918052 LCG918037:LCG918052 LMC918037:LMC918052 LVY918037:LVY918052 MFU918037:MFU918052 MPQ918037:MPQ918052 MZM918037:MZM918052 NJI918037:NJI918052 NTE918037:NTE918052 ODA918037:ODA918052 OMW918037:OMW918052 OWS918037:OWS918052 PGO918037:PGO918052 PQK918037:PQK918052 QAG918037:QAG918052 QKC918037:QKC918052 QTY918037:QTY918052 RDU918037:RDU918052 RNQ918037:RNQ918052 RXM918037:RXM918052 SHI918037:SHI918052 SRE918037:SRE918052 TBA918037:TBA918052 TKW918037:TKW918052 TUS918037:TUS918052 UEO918037:UEO918052 UOK918037:UOK918052 UYG918037:UYG918052 VIC918037:VIC918052 VRY918037:VRY918052 WBU918037:WBU918052 WLQ918037:WLQ918052 WVM918037:WVM918052 G983573:G983588 JA983573:JA983588 SW983573:SW983588 ACS983573:ACS983588 AMO983573:AMO983588 AWK983573:AWK983588 BGG983573:BGG983588 BQC983573:BQC983588 BZY983573:BZY983588 CJU983573:CJU983588 CTQ983573:CTQ983588 DDM983573:DDM983588 DNI983573:DNI983588 DXE983573:DXE983588 EHA983573:EHA983588 EQW983573:EQW983588 FAS983573:FAS983588 FKO983573:FKO983588 FUK983573:FUK983588 GEG983573:GEG983588 GOC983573:GOC983588 GXY983573:GXY983588 HHU983573:HHU983588 HRQ983573:HRQ983588 IBM983573:IBM983588 ILI983573:ILI983588 IVE983573:IVE983588 JFA983573:JFA983588 JOW983573:JOW983588 JYS983573:JYS983588 KIO983573:KIO983588 KSK983573:KSK983588 LCG983573:LCG983588 LMC983573:LMC983588 LVY983573:LVY983588 MFU983573:MFU983588 MPQ983573:MPQ983588 MZM983573:MZM983588 NJI983573:NJI983588 NTE983573:NTE983588 ODA983573:ODA983588 OMW983573:OMW983588 OWS983573:OWS983588 PGO983573:PGO983588 PQK983573:PQK983588 QAG983573:QAG983588 QKC983573:QKC983588 QTY983573:QTY983588 RDU983573:RDU983588 RNQ983573:RNQ983588 RXM983573:RXM983588 SHI983573:SHI983588 SRE983573:SRE983588 TBA983573:TBA983588 TKW983573:TKW983588 TUS983573:TUS983588 UEO983573:UEO983588 UOK983573:UOK983588 UYG983573:UYG983588 VIC983573:VIC983588 VRY983573:VRY983588 WBU983573:WBU983588 WLQ983573:WLQ983588 WVM983573:WVM983588 WLQ16:WLQ56 WBU16:WBU56 VRY16:VRY56 VIC16:VIC56 UYG16:UYG56 UOK16:UOK56 UEO16:UEO56 TUS16:TUS56 TKW16:TKW56 TBA16:TBA56 SRE16:SRE56 SHI16:SHI56 RXM16:RXM56 RNQ16:RNQ56 RDU16:RDU56 QTY16:QTY56 QKC16:QKC56 QAG16:QAG56 PQK16:PQK56 PGO16:PGO56 OWS16:OWS56 OMW16:OMW56 ODA16:ODA56 NTE16:NTE56 NJI16:NJI56 MZM16:MZM56 MPQ16:MPQ56 MFU16:MFU56 LVY16:LVY56 LMC16:LMC56 LCG16:LCG56 KSK16:KSK56 KIO16:KIO56 JYS16:JYS56 JOW16:JOW56 JFA16:JFA56 IVE16:IVE56 ILI16:ILI56 IBM16:IBM56 HRQ16:HRQ56 HHU16:HHU56 GXY16:GXY56 GOC16:GOC56 GEG16:GEG56 FUK16:FUK56 FKO16:FKO56 FAS16:FAS56 EQW16:EQW56 EHA16:EHA56 DXE16:DXE56 DNI16:DNI56 DDM16:DDM56 CTQ16:CTQ56 CJU16:CJU56 BZY16:BZY56 BQC16:BQC56 BGG16:BGG56 AWK16:AWK56 AMO16:AMO56 ACS16:ACS56 SW16:SW56 JA16:JA56 WVM16:WVM56" xr:uid="{B78A95EA-EC22-4806-98E6-A6A308F15A6A}">
      <formula1>"Oui,Non,Non applicable,Sans objet"</formula1>
    </dataValidation>
    <dataValidation type="list" allowBlank="1" showInputMessage="1" showErrorMessage="1" sqref="G60:G83 G182:G196 G10:G12 G16:G56 G132:G146 G148:G149 G88:G130 G151:G180 G246:G265 G198:G222 G292:G298 G267:G290 G227:G244 G452:G465 G300:G326 G467:G479 G374:G395 G331:G358 G360:G372 G397:G443 G445:G450 G677:G695 G568:G581 G481:G490 G495:G529 G531:G542 G595:G614 G585:G591 G619:G627 G544:G564 G629:G636 G640:G672 G697:G709" xr:uid="{5AEF3667-5C9C-4F8C-B954-582060AADF97}">
      <formula1>"Ja,Neen,NVT"</formula1>
    </dataValidation>
    <dataValidation type="list" allowBlank="1" showInputMessage="1" showErrorMessage="1" sqref="J7:J709" xr:uid="{B98524C0-6AEA-4CC2-9FD4-0747EE110370}">
      <mc:AlternateContent xmlns:x12ac="http://schemas.microsoft.com/office/spreadsheetml/2011/1/ac" xmlns:mc="http://schemas.openxmlformats.org/markup-compatibility/2006">
        <mc:Choice Requires="x12ac">
          <x12ac:list>X1,X2,X3,"X0,33","X0,66"</x12ac:list>
        </mc:Choice>
        <mc:Fallback>
          <formula1>"X1,X2,X3,X0,33,X0,66"</formula1>
        </mc:Fallback>
      </mc:AlternateContent>
    </dataValidation>
  </dataValidations>
  <pageMargins left="0.70866141732283472" right="0.70866141732283472" top="0.74803149606299213" bottom="0.74803149606299213" header="0.31496062992125984" footer="0.31496062992125984"/>
  <pageSetup paperSize="9" scale="31" fitToHeight="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4F94-A100-4891-922B-E70423D0BF58}">
  <dimension ref="A1:L128"/>
  <sheetViews>
    <sheetView showGridLines="0" showRuler="0" view="pageBreakPreview" topLeftCell="A60" zoomScale="70" zoomScaleNormal="70" zoomScaleSheetLayoutView="70" zoomScalePageLayoutView="70" workbookViewId="0">
      <selection activeCell="B96" sqref="B96"/>
    </sheetView>
  </sheetViews>
  <sheetFormatPr defaultColWidth="11.3984375" defaultRowHeight="15.75" x14ac:dyDescent="0.55000000000000004"/>
  <cols>
    <col min="1" max="1" width="18.86328125" style="86" bestFit="1" customWidth="1"/>
    <col min="2" max="2" width="69.1328125" style="87" customWidth="1"/>
    <col min="3" max="3" width="12.73046875" style="86" customWidth="1"/>
    <col min="4" max="4" width="12.73046875" style="89" customWidth="1"/>
    <col min="5" max="5" width="3.1328125" style="11" customWidth="1"/>
    <col min="8" max="12" width="34.1328125" customWidth="1"/>
  </cols>
  <sheetData>
    <row r="1" spans="1:12" ht="32.25" thickBot="1" x14ac:dyDescent="0.6">
      <c r="A1" s="92"/>
      <c r="B1" s="93" t="s">
        <v>193</v>
      </c>
      <c r="C1" s="94"/>
      <c r="D1" s="95"/>
    </row>
    <row r="2" spans="1:12" ht="3" customHeight="1" x14ac:dyDescent="0.55000000000000004">
      <c r="B2" s="96"/>
    </row>
    <row r="3" spans="1:12" s="100" customFormat="1" ht="16.5" customHeight="1" x14ac:dyDescent="0.35">
      <c r="A3" s="97" t="s">
        <v>81</v>
      </c>
      <c r="B3" s="65"/>
      <c r="C3" s="98"/>
      <c r="D3" s="99"/>
      <c r="E3" s="60"/>
      <c r="I3" s="120" t="s">
        <v>99</v>
      </c>
    </row>
    <row r="4" spans="1:12" s="100" customFormat="1" ht="16.5" customHeight="1" x14ac:dyDescent="0.35">
      <c r="A4" s="97" t="s">
        <v>84</v>
      </c>
      <c r="B4" s="65"/>
      <c r="C4" s="98"/>
      <c r="D4" s="99"/>
      <c r="E4" s="60"/>
      <c r="I4" s="120" t="s">
        <v>99</v>
      </c>
    </row>
    <row r="5" spans="1:12" s="100" customFormat="1" ht="16.5" customHeight="1" x14ac:dyDescent="0.35">
      <c r="A5" s="101" t="s">
        <v>82</v>
      </c>
      <c r="B5" s="65"/>
      <c r="C5" s="98"/>
      <c r="D5" s="99"/>
      <c r="E5" s="60"/>
      <c r="I5" s="120" t="s">
        <v>99</v>
      </c>
    </row>
    <row r="6" spans="1:12" s="100" customFormat="1" ht="16.5" customHeight="1" x14ac:dyDescent="0.35">
      <c r="A6" s="102" t="s">
        <v>83</v>
      </c>
      <c r="B6" s="118"/>
      <c r="C6" s="98"/>
      <c r="D6" s="99"/>
      <c r="E6" s="60"/>
      <c r="I6" s="120" t="s">
        <v>99</v>
      </c>
    </row>
    <row r="7" spans="1:12" s="107" customFormat="1" ht="25.9" x14ac:dyDescent="0.45">
      <c r="A7" s="103"/>
      <c r="B7" s="104"/>
      <c r="C7" s="61" t="s">
        <v>38</v>
      </c>
      <c r="D7" s="105" t="s">
        <v>22</v>
      </c>
      <c r="E7" s="106"/>
    </row>
    <row r="8" spans="1:12" ht="30.75" customHeight="1" x14ac:dyDescent="0.9">
      <c r="A8" s="136" t="s">
        <v>80</v>
      </c>
      <c r="B8" s="135"/>
      <c r="C8" s="137">
        <f>'proces productie'!L3</f>
        <v>3</v>
      </c>
      <c r="D8" s="137">
        <f>'proces productie'!M3</f>
        <v>3</v>
      </c>
      <c r="E8" s="22"/>
      <c r="K8" s="120" t="s">
        <v>93</v>
      </c>
      <c r="L8" s="120" t="s">
        <v>93</v>
      </c>
    </row>
    <row r="9" spans="1:12" ht="30.75" customHeight="1" x14ac:dyDescent="0.75">
      <c r="A9" s="63" t="str">
        <f>'proces productie'!A7</f>
        <v>I</v>
      </c>
      <c r="B9" s="108" t="str">
        <f>'proces productie'!B7</f>
        <v xml:space="preserve">Kwaliteitsopvolging van het productieproces  </v>
      </c>
      <c r="C9" s="64">
        <f>'proces productie'!L7</f>
        <v>3</v>
      </c>
      <c r="D9" s="64">
        <f>'proces productie'!M7</f>
        <v>3</v>
      </c>
      <c r="E9" s="22"/>
      <c r="H9" s="120" t="s">
        <v>92</v>
      </c>
      <c r="I9" s="120" t="s">
        <v>92</v>
      </c>
      <c r="J9" s="120" t="s">
        <v>92</v>
      </c>
      <c r="K9" s="120" t="s">
        <v>92</v>
      </c>
      <c r="L9" s="120" t="s">
        <v>92</v>
      </c>
    </row>
    <row r="10" spans="1:12" ht="28.5" customHeight="1" x14ac:dyDescent="0.75">
      <c r="A10" s="63" t="str">
        <f>'proces productie'!A13</f>
        <v>II</v>
      </c>
      <c r="B10" s="108" t="str">
        <f>'proces productie'!B13</f>
        <v xml:space="preserve">Personeel </v>
      </c>
      <c r="C10" s="64">
        <f>'proces productie'!L13</f>
        <v>0</v>
      </c>
      <c r="D10" s="64">
        <f>'proces productie'!M13</f>
        <v>0</v>
      </c>
      <c r="E10" s="22"/>
      <c r="H10" s="120" t="s">
        <v>92</v>
      </c>
      <c r="I10" s="120" t="s">
        <v>92</v>
      </c>
      <c r="J10" s="120" t="s">
        <v>92</v>
      </c>
      <c r="K10" s="120" t="s">
        <v>92</v>
      </c>
      <c r="L10" s="120" t="s">
        <v>92</v>
      </c>
    </row>
    <row r="11" spans="1:12" ht="33" customHeight="1" x14ac:dyDescent="0.75">
      <c r="A11" s="63" t="str">
        <f>'proces productie'!A57</f>
        <v>III</v>
      </c>
      <c r="B11" s="108" t="str">
        <f>'proces productie'!B57</f>
        <v>Kleding</v>
      </c>
      <c r="C11" s="64">
        <f>'proces productie'!L57</f>
        <v>0</v>
      </c>
      <c r="D11" s="64">
        <f>'proces productie'!M57</f>
        <v>0</v>
      </c>
      <c r="E11" s="22"/>
      <c r="H11" s="120" t="s">
        <v>92</v>
      </c>
      <c r="I11" s="120" t="s">
        <v>92</v>
      </c>
      <c r="J11" s="120" t="s">
        <v>92</v>
      </c>
      <c r="K11" s="120" t="s">
        <v>92</v>
      </c>
      <c r="L11" s="120" t="s">
        <v>92</v>
      </c>
    </row>
    <row r="12" spans="1:12" s="111" customFormat="1" ht="20.65" x14ac:dyDescent="0.75">
      <c r="A12" s="63" t="str">
        <f>'proces productie'!A84</f>
        <v>IV</v>
      </c>
      <c r="B12" s="108" t="str">
        <f>'proces productie'!B84</f>
        <v>Gebouwen en apparatuur</v>
      </c>
      <c r="C12" s="64">
        <f>'proces productie'!L84</f>
        <v>0</v>
      </c>
      <c r="D12" s="64">
        <f>'proces productie'!M84</f>
        <v>0</v>
      </c>
      <c r="E12" s="66"/>
      <c r="H12" s="120" t="s">
        <v>92</v>
      </c>
      <c r="I12" s="120" t="s">
        <v>92</v>
      </c>
      <c r="J12" s="120" t="s">
        <v>92</v>
      </c>
      <c r="K12" s="120" t="s">
        <v>92</v>
      </c>
      <c r="L12" s="120" t="s">
        <v>92</v>
      </c>
    </row>
    <row r="13" spans="1:12" s="111" customFormat="1" ht="17.25" x14ac:dyDescent="0.6">
      <c r="A13" s="62" t="str">
        <f>'proces productie'!A87</f>
        <v>a</v>
      </c>
      <c r="B13" s="109" t="str">
        <f>'proces productie'!B87</f>
        <v>Algemeen</v>
      </c>
      <c r="C13" s="110">
        <f>'proces productie'!L87</f>
        <v>0</v>
      </c>
      <c r="D13" s="110">
        <f>'proces productie'!M87</f>
        <v>0</v>
      </c>
      <c r="E13" s="66"/>
      <c r="H13" s="120" t="s">
        <v>92</v>
      </c>
      <c r="I13" s="120" t="s">
        <v>92</v>
      </c>
      <c r="J13" s="120" t="s">
        <v>92</v>
      </c>
      <c r="K13" s="120" t="s">
        <v>92</v>
      </c>
      <c r="L13" s="120" t="s">
        <v>92</v>
      </c>
    </row>
    <row r="14" spans="1:12" s="111" customFormat="1" ht="17.25" x14ac:dyDescent="0.6">
      <c r="A14" s="62" t="str">
        <f>'proces productie'!A131</f>
        <v>b</v>
      </c>
      <c r="B14" s="109" t="str">
        <f>'proces productie'!B131</f>
        <v>Bijzondere vereisten voor steriele bereidingen</v>
      </c>
      <c r="C14" s="110">
        <f>'proces productie'!L131</f>
        <v>0</v>
      </c>
      <c r="D14" s="110">
        <f>'proces productie'!M131</f>
        <v>0</v>
      </c>
      <c r="E14" s="66"/>
      <c r="H14" s="120"/>
      <c r="I14" s="120"/>
      <c r="J14" s="120"/>
      <c r="K14" s="120"/>
      <c r="L14" s="120"/>
    </row>
    <row r="15" spans="1:12" s="111" customFormat="1" ht="17.25" x14ac:dyDescent="0.6">
      <c r="A15" s="62" t="str">
        <f>'proces productie'!A147</f>
        <v>c</v>
      </c>
      <c r="B15" s="109" t="str">
        <f>'proces productie'!B147</f>
        <v>Bijzondere vereisten voor terminaal gesteriliseerde producten</v>
      </c>
      <c r="C15" s="110">
        <f>'proces productie'!L147</f>
        <v>0</v>
      </c>
      <c r="D15" s="110">
        <f>'proces productie'!M147</f>
        <v>0</v>
      </c>
      <c r="E15" s="66"/>
      <c r="H15" s="120"/>
      <c r="I15" s="120"/>
      <c r="J15" s="120"/>
      <c r="K15" s="120"/>
      <c r="L15" s="120"/>
    </row>
    <row r="16" spans="1:12" s="111" customFormat="1" ht="17.25" x14ac:dyDescent="0.6">
      <c r="A16" s="62" t="str">
        <f>'proces productie'!A150</f>
        <v>d</v>
      </c>
      <c r="B16" s="109" t="str">
        <f>'proces productie'!B150</f>
        <v>Bijzondere vereisten voor niet-steriele bereidingen</v>
      </c>
      <c r="C16" s="110">
        <f>'proces productie'!L150</f>
        <v>0</v>
      </c>
      <c r="D16" s="110">
        <f>'proces productie'!M150</f>
        <v>0</v>
      </c>
      <c r="E16" s="66"/>
      <c r="H16" s="120"/>
      <c r="I16" s="120"/>
      <c r="J16" s="120"/>
      <c r="K16" s="120"/>
      <c r="L16" s="120"/>
    </row>
    <row r="17" spans="1:12" s="111" customFormat="1" ht="17.25" x14ac:dyDescent="0.6">
      <c r="A17" s="62" t="str">
        <f>'proces productie'!A181</f>
        <v>e</v>
      </c>
      <c r="B17" s="109" t="str">
        <f>'proces productie'!B181</f>
        <v>Bijzondere vereisten voor de omgevingsomstandigheden(monitoring)</v>
      </c>
      <c r="C17" s="110">
        <f>'proces productie'!L181</f>
        <v>0</v>
      </c>
      <c r="D17" s="110">
        <f>'proces productie'!M181</f>
        <v>0</v>
      </c>
      <c r="E17" s="66"/>
      <c r="H17" s="120"/>
      <c r="I17" s="120"/>
      <c r="J17" s="120"/>
      <c r="K17" s="120"/>
      <c r="L17" s="120"/>
    </row>
    <row r="18" spans="1:12" s="111" customFormat="1" ht="17.25" x14ac:dyDescent="0.6">
      <c r="A18" s="62" t="str">
        <f>'proces productie'!A197</f>
        <v>f</v>
      </c>
      <c r="B18" s="109" t="str">
        <f>'proces productie'!B197</f>
        <v>Reiniging en desinfectie van de infrastructuur</v>
      </c>
      <c r="C18" s="110">
        <f>'proces productie'!L197</f>
        <v>0</v>
      </c>
      <c r="D18" s="110">
        <f>'proces productie'!M197</f>
        <v>0</v>
      </c>
      <c r="E18" s="66"/>
      <c r="H18" s="120" t="s">
        <v>92</v>
      </c>
      <c r="I18" s="120" t="s">
        <v>92</v>
      </c>
      <c r="J18" s="120" t="s">
        <v>92</v>
      </c>
      <c r="K18" s="120" t="s">
        <v>92</v>
      </c>
      <c r="L18" s="120" t="s">
        <v>92</v>
      </c>
    </row>
    <row r="19" spans="1:12" s="111" customFormat="1" ht="20.65" x14ac:dyDescent="0.75">
      <c r="A19" s="63" t="str">
        <f>'proces productie'!A223</f>
        <v>V</v>
      </c>
      <c r="B19" s="108" t="str">
        <f>'proces productie'!B223</f>
        <v>Documentatie</v>
      </c>
      <c r="C19" s="64">
        <f>'proces productie'!L223</f>
        <v>0</v>
      </c>
      <c r="D19" s="64">
        <f>'proces productie'!M223</f>
        <v>0</v>
      </c>
      <c r="E19" s="66"/>
      <c r="H19" s="120" t="s">
        <v>92</v>
      </c>
      <c r="I19" s="120" t="s">
        <v>92</v>
      </c>
      <c r="J19" s="119" t="s">
        <v>92</v>
      </c>
      <c r="K19" s="119" t="s">
        <v>92</v>
      </c>
      <c r="L19" s="120" t="s">
        <v>92</v>
      </c>
    </row>
    <row r="20" spans="1:12" s="111" customFormat="1" ht="17.25" x14ac:dyDescent="0.6">
      <c r="A20" s="62" t="str">
        <f>'proces productie'!A226</f>
        <v>a</v>
      </c>
      <c r="B20" s="109" t="str">
        <f>'proces productie'!B226</f>
        <v>Algemeen - Traceerbaarheid</v>
      </c>
      <c r="C20" s="110">
        <f>'proces productie'!L226</f>
        <v>0</v>
      </c>
      <c r="D20" s="110">
        <f>'proces productie'!M226</f>
        <v>0</v>
      </c>
      <c r="E20" s="112"/>
      <c r="H20" s="120" t="s">
        <v>92</v>
      </c>
      <c r="I20" s="120" t="s">
        <v>92</v>
      </c>
      <c r="J20" s="120" t="s">
        <v>92</v>
      </c>
      <c r="K20" s="120" t="s">
        <v>92</v>
      </c>
      <c r="L20" s="120" t="s">
        <v>92</v>
      </c>
    </row>
    <row r="21" spans="1:12" s="111" customFormat="1" ht="17.25" x14ac:dyDescent="0.6">
      <c r="A21" s="62" t="str">
        <f>'proces productie'!A245</f>
        <v>b</v>
      </c>
      <c r="B21" s="109" t="str">
        <f>'proces productie'!B245</f>
        <v>Registers</v>
      </c>
      <c r="C21" s="110">
        <f>'proces productie'!L245</f>
        <v>0</v>
      </c>
      <c r="D21" s="110">
        <f>'proces productie'!M245</f>
        <v>0</v>
      </c>
      <c r="E21" s="112"/>
      <c r="H21" s="120" t="s">
        <v>92</v>
      </c>
      <c r="I21" s="120" t="s">
        <v>92</v>
      </c>
      <c r="J21" s="120" t="s">
        <v>92</v>
      </c>
      <c r="K21" s="120" t="s">
        <v>92</v>
      </c>
      <c r="L21" s="120" t="s">
        <v>92</v>
      </c>
    </row>
    <row r="22" spans="1:12" s="111" customFormat="1" ht="17.25" x14ac:dyDescent="0.6">
      <c r="A22" s="62" t="str">
        <f>'proces productie'!A266</f>
        <v>c</v>
      </c>
      <c r="B22" s="109" t="str">
        <f>'proces productie'!B266</f>
        <v>Procedures</v>
      </c>
      <c r="C22" s="110">
        <f>'proces productie'!L266</f>
        <v>0</v>
      </c>
      <c r="D22" s="110">
        <f>'proces productie'!M266</f>
        <v>0</v>
      </c>
      <c r="E22" s="112"/>
      <c r="H22" s="120" t="s">
        <v>92</v>
      </c>
      <c r="I22" s="120" t="s">
        <v>92</v>
      </c>
      <c r="J22" s="120" t="s">
        <v>92</v>
      </c>
      <c r="K22" s="120" t="s">
        <v>92</v>
      </c>
      <c r="L22" s="120" t="s">
        <v>92</v>
      </c>
    </row>
    <row r="23" spans="1:12" s="111" customFormat="1" ht="17.25" x14ac:dyDescent="0.6">
      <c r="A23" s="62" t="str">
        <f>'proces productie'!A291</f>
        <v>d</v>
      </c>
      <c r="B23" s="109" t="str">
        <f>'proces productie'!B291</f>
        <v>Ex tempore bereide producten</v>
      </c>
      <c r="C23" s="110">
        <f>'proces productie'!L291</f>
        <v>0</v>
      </c>
      <c r="D23" s="110">
        <f>'proces productie'!M291</f>
        <v>0</v>
      </c>
      <c r="E23" s="112"/>
      <c r="H23" s="120" t="s">
        <v>92</v>
      </c>
      <c r="I23" s="120" t="s">
        <v>92</v>
      </c>
      <c r="J23" s="120" t="s">
        <v>92</v>
      </c>
      <c r="K23" s="120" t="s">
        <v>92</v>
      </c>
      <c r="L23" s="120" t="s">
        <v>92</v>
      </c>
    </row>
    <row r="24" spans="1:12" s="111" customFormat="1" ht="17.25" x14ac:dyDescent="0.6">
      <c r="A24" s="62" t="str">
        <f>'proces productie'!A299</f>
        <v>e</v>
      </c>
      <c r="B24" s="109" t="str">
        <f>'proces productie'!B299</f>
        <v>Op voorraad bereide producten</v>
      </c>
      <c r="C24" s="110">
        <f>'proces productie'!L299</f>
        <v>0</v>
      </c>
      <c r="D24" s="110">
        <f>'proces productie'!M299</f>
        <v>0</v>
      </c>
      <c r="E24" s="112"/>
      <c r="H24" s="120" t="s">
        <v>92</v>
      </c>
      <c r="I24" s="120" t="s">
        <v>92</v>
      </c>
      <c r="J24" s="120" t="s">
        <v>92</v>
      </c>
      <c r="K24" s="120" t="s">
        <v>92</v>
      </c>
      <c r="L24" s="120" t="s">
        <v>92</v>
      </c>
    </row>
    <row r="25" spans="1:12" s="111" customFormat="1" ht="20.65" x14ac:dyDescent="0.75">
      <c r="A25" s="63" t="str">
        <f>'proces productie'!A327</f>
        <v>VI</v>
      </c>
      <c r="B25" s="108" t="str">
        <f>'proces productie'!B327</f>
        <v>Productie</v>
      </c>
      <c r="C25" s="64">
        <f>'proces productie'!L327</f>
        <v>0</v>
      </c>
      <c r="D25" s="64">
        <f>'proces productie'!M327</f>
        <v>0</v>
      </c>
      <c r="E25" s="112"/>
      <c r="H25" s="120" t="s">
        <v>92</v>
      </c>
      <c r="I25" s="120" t="s">
        <v>92</v>
      </c>
      <c r="J25" s="120" t="s">
        <v>92</v>
      </c>
      <c r="K25" s="120" t="s">
        <v>92</v>
      </c>
      <c r="L25" s="120" t="s">
        <v>92</v>
      </c>
    </row>
    <row r="26" spans="1:12" s="111" customFormat="1" ht="17.25" x14ac:dyDescent="0.6">
      <c r="A26" s="62" t="str">
        <f>'proces productie'!A330</f>
        <v>a</v>
      </c>
      <c r="B26" s="109" t="str">
        <f>'proces productie'!B330</f>
        <v>Algemeen</v>
      </c>
      <c r="C26" s="110">
        <f>'proces productie'!L330</f>
        <v>0</v>
      </c>
      <c r="D26" s="110">
        <f>'proces productie'!M330</f>
        <v>0</v>
      </c>
      <c r="E26" s="112"/>
      <c r="H26" s="120"/>
      <c r="I26" s="120"/>
      <c r="J26" s="120"/>
      <c r="K26" s="120"/>
      <c r="L26" s="120"/>
    </row>
    <row r="27" spans="1:12" s="111" customFormat="1" ht="17.25" x14ac:dyDescent="0.6">
      <c r="A27" s="62" t="str">
        <f>'proces productie'!A359</f>
        <v>b</v>
      </c>
      <c r="B27" s="109" t="str">
        <f>'proces productie'!B359</f>
        <v>Grondstoffen</v>
      </c>
      <c r="C27" s="110">
        <f>'proces productie'!L359</f>
        <v>0</v>
      </c>
      <c r="D27" s="110">
        <f>'proces productie'!M359</f>
        <v>0</v>
      </c>
      <c r="E27" s="112"/>
      <c r="H27" s="120"/>
      <c r="I27" s="120"/>
      <c r="J27" s="120"/>
      <c r="K27" s="120"/>
      <c r="L27" s="120"/>
    </row>
    <row r="28" spans="1:12" s="111" customFormat="1" ht="17.25" x14ac:dyDescent="0.6">
      <c r="A28" s="62" t="str">
        <f>'proces productie'!A373</f>
        <v>c</v>
      </c>
      <c r="B28" s="109" t="str">
        <f>'proces productie'!B373</f>
        <v>Verpakkingsmateriaal en etikettering</v>
      </c>
      <c r="C28" s="110">
        <f>'proces productie'!L373</f>
        <v>0</v>
      </c>
      <c r="D28" s="110">
        <f>'proces productie'!M373</f>
        <v>0</v>
      </c>
      <c r="E28" s="112"/>
      <c r="H28" s="120"/>
      <c r="I28" s="120"/>
      <c r="J28" s="120"/>
      <c r="K28" s="120"/>
      <c r="L28" s="120"/>
    </row>
    <row r="29" spans="1:12" s="111" customFormat="1" ht="17.25" x14ac:dyDescent="0.6">
      <c r="A29" s="62" t="str">
        <f>'proces productie'!A396</f>
        <v>d</v>
      </c>
      <c r="B29" s="109" t="str">
        <f>'proces productie'!B396</f>
        <v>Steriel (toxische) bereidingen</v>
      </c>
      <c r="C29" s="110">
        <f>'proces productie'!L396</f>
        <v>0</v>
      </c>
      <c r="D29" s="110">
        <f>'proces productie'!M396</f>
        <v>0</v>
      </c>
      <c r="E29" s="112"/>
      <c r="H29" s="120"/>
      <c r="I29" s="120"/>
      <c r="J29" s="120"/>
      <c r="K29" s="120"/>
      <c r="L29" s="120"/>
    </row>
    <row r="30" spans="1:12" s="111" customFormat="1" ht="17.25" x14ac:dyDescent="0.6">
      <c r="A30" s="62" t="str">
        <f>'proces productie'!A444</f>
        <v>e</v>
      </c>
      <c r="B30" s="109" t="str">
        <f>'proces productie'!B444</f>
        <v>Bereiding van terminaal gesteriliseerde producten</v>
      </c>
      <c r="C30" s="110">
        <f>'proces productie'!L444</f>
        <v>0</v>
      </c>
      <c r="D30" s="110">
        <f>'proces productie'!M444</f>
        <v>0</v>
      </c>
      <c r="E30" s="112"/>
      <c r="H30" s="120"/>
      <c r="I30" s="120"/>
      <c r="J30" s="120"/>
      <c r="K30" s="120"/>
      <c r="L30" s="120"/>
    </row>
    <row r="31" spans="1:12" s="111" customFormat="1" ht="17.25" x14ac:dyDescent="0.6">
      <c r="A31" s="62" t="str">
        <f>'proces productie'!A451</f>
        <v>f</v>
      </c>
      <c r="B31" s="109" t="str">
        <f>'proces productie'!B451</f>
        <v>Stoomsterilisatie</v>
      </c>
      <c r="C31" s="110">
        <f>'proces productie'!L451</f>
        <v>0</v>
      </c>
      <c r="D31" s="110">
        <f>'proces productie'!M451</f>
        <v>0</v>
      </c>
      <c r="E31" s="112"/>
      <c r="H31" s="120"/>
      <c r="I31" s="120"/>
      <c r="J31" s="120"/>
      <c r="K31" s="120"/>
      <c r="L31" s="120"/>
    </row>
    <row r="32" spans="1:12" s="111" customFormat="1" ht="17.25" x14ac:dyDescent="0.6">
      <c r="A32" s="62" t="str">
        <f>'proces productie'!A466</f>
        <v>g</v>
      </c>
      <c r="B32" s="109" t="str">
        <f>'proces productie'!B466</f>
        <v>Niet steriele bereidingen</v>
      </c>
      <c r="C32" s="110">
        <f>'proces productie'!L466</f>
        <v>0</v>
      </c>
      <c r="D32" s="110">
        <f>'proces productie'!M466</f>
        <v>0</v>
      </c>
      <c r="E32" s="112"/>
      <c r="H32" s="120"/>
      <c r="I32" s="120"/>
      <c r="J32" s="120"/>
      <c r="K32" s="120"/>
      <c r="L32" s="120"/>
    </row>
    <row r="33" spans="1:12" s="111" customFormat="1" ht="17.25" x14ac:dyDescent="0.6">
      <c r="A33" s="62" t="str">
        <f>'proces productie'!A480</f>
        <v>h</v>
      </c>
      <c r="B33" s="109" t="str">
        <f>'proces productie'!B480</f>
        <v>Bereiding van eenheidsverpakkingen</v>
      </c>
      <c r="C33" s="110">
        <f>'proces productie'!L480</f>
        <v>0</v>
      </c>
      <c r="D33" s="110">
        <f>'proces productie'!M480</f>
        <v>0</v>
      </c>
      <c r="E33" s="112"/>
      <c r="H33" s="120"/>
      <c r="I33" s="120"/>
      <c r="J33" s="120"/>
      <c r="K33" s="120"/>
      <c r="L33" s="120"/>
    </row>
    <row r="34" spans="1:12" s="111" customFormat="1" ht="20.65" x14ac:dyDescent="0.75">
      <c r="A34" s="63" t="str">
        <f>'proces productie'!A491</f>
        <v>VII</v>
      </c>
      <c r="B34" s="108" t="str">
        <f>'proces productie'!B491</f>
        <v xml:space="preserve">Kwaliteitscontrole </v>
      </c>
      <c r="C34" s="64">
        <f>'proces productie'!L491</f>
        <v>0</v>
      </c>
      <c r="D34" s="64">
        <f>'proces productie'!M491</f>
        <v>0</v>
      </c>
      <c r="E34" s="66"/>
      <c r="H34" s="120" t="s">
        <v>92</v>
      </c>
      <c r="I34" s="120" t="s">
        <v>92</v>
      </c>
      <c r="J34" s="120" t="s">
        <v>92</v>
      </c>
      <c r="K34" s="120" t="s">
        <v>92</v>
      </c>
      <c r="L34" s="120" t="s">
        <v>92</v>
      </c>
    </row>
    <row r="35" spans="1:12" s="111" customFormat="1" ht="17.25" x14ac:dyDescent="0.6">
      <c r="A35" s="62" t="str">
        <f>'proces productie'!A494</f>
        <v>a</v>
      </c>
      <c r="B35" s="109" t="str">
        <f>'proces productie'!B494</f>
        <v>Algemeen</v>
      </c>
      <c r="C35" s="110">
        <f>'proces productie'!L494</f>
        <v>0</v>
      </c>
      <c r="D35" s="110">
        <f>'proces productie'!M494</f>
        <v>0</v>
      </c>
      <c r="E35" s="66"/>
      <c r="H35" s="120" t="s">
        <v>92</v>
      </c>
      <c r="I35" s="120" t="s">
        <v>92</v>
      </c>
      <c r="J35" s="120" t="s">
        <v>92</v>
      </c>
      <c r="K35" s="120" t="s">
        <v>92</v>
      </c>
      <c r="L35" s="120" t="s">
        <v>92</v>
      </c>
    </row>
    <row r="36" spans="1:12" ht="17.25" x14ac:dyDescent="0.6">
      <c r="A36" s="62" t="str">
        <f>'proces productie'!A530</f>
        <v>b</v>
      </c>
      <c r="B36" s="109" t="str">
        <f>'proces productie'!B530</f>
        <v>Kwalificatie CR "niet in gebruik"</v>
      </c>
      <c r="C36" s="110">
        <f>'proces productie'!L530</f>
        <v>0</v>
      </c>
      <c r="D36" s="110">
        <f>'proces productie'!M530</f>
        <v>0</v>
      </c>
    </row>
    <row r="37" spans="1:12" ht="17.25" x14ac:dyDescent="0.6">
      <c r="A37" s="62" t="str">
        <f>'proces productie'!A543</f>
        <v>c</v>
      </c>
      <c r="B37" s="109" t="str">
        <f>'proces productie'!B543</f>
        <v>Omgevingscontrole CR "in gebruik"</v>
      </c>
      <c r="C37" s="110">
        <f>'proces productie'!L543</f>
        <v>0</v>
      </c>
      <c r="D37" s="110">
        <f>'proces productie'!M543</f>
        <v>0</v>
      </c>
    </row>
    <row r="38" spans="1:12" ht="20.65" x14ac:dyDescent="0.75">
      <c r="A38" s="63" t="str">
        <f>'proces productie'!A565</f>
        <v>VIII</v>
      </c>
      <c r="B38" s="108" t="str">
        <f>'proces productie'!B565</f>
        <v>Water gebruikt bij de bereidingen</v>
      </c>
      <c r="C38" s="64">
        <f>'proces productie'!L565</f>
        <v>0</v>
      </c>
      <c r="D38" s="64">
        <f>'proces productie'!M565</f>
        <v>0</v>
      </c>
    </row>
    <row r="39" spans="1:12" ht="20.65" x14ac:dyDescent="0.75">
      <c r="A39" s="63" t="str">
        <f>'proces productie'!A582</f>
        <v>IX</v>
      </c>
      <c r="B39" s="108" t="str">
        <f>'proces productie'!B582</f>
        <v>Kwaliteitscontrole vrijgave</v>
      </c>
      <c r="C39" s="64">
        <f>'proces productie'!L582</f>
        <v>0</v>
      </c>
      <c r="D39" s="64">
        <f>'proces productie'!M582</f>
        <v>0</v>
      </c>
    </row>
    <row r="40" spans="1:12" ht="20.65" x14ac:dyDescent="0.75">
      <c r="A40" s="63" t="str">
        <f>'proces productie'!A592</f>
        <v>X</v>
      </c>
      <c r="B40" s="108" t="str">
        <f>'proces productie'!B592</f>
        <v>Behandeling van non-conformiteiten</v>
      </c>
      <c r="C40" s="64">
        <f>'proces productie'!L592</f>
        <v>0</v>
      </c>
      <c r="D40" s="64">
        <f>'proces productie'!M592</f>
        <v>0</v>
      </c>
    </row>
    <row r="41" spans="1:12" ht="20.65" x14ac:dyDescent="0.75">
      <c r="A41" s="63" t="str">
        <f>'proces productie'!A615</f>
        <v>XI</v>
      </c>
      <c r="B41" s="108" t="str">
        <f>'proces productie'!B615</f>
        <v>Transport (intern en extern) afgewerkte producten</v>
      </c>
      <c r="C41" s="64">
        <f>'proces productie'!L615</f>
        <v>0</v>
      </c>
      <c r="D41" s="64">
        <f>'proces productie'!M615</f>
        <v>0</v>
      </c>
    </row>
    <row r="42" spans="1:12" ht="17.25" x14ac:dyDescent="0.6">
      <c r="A42" s="62" t="str">
        <f>'proces productie'!A618</f>
        <v>a</v>
      </c>
      <c r="B42" s="109" t="str">
        <f>'proces productie'!B618</f>
        <v>Algemeen</v>
      </c>
      <c r="C42" s="110">
        <f>'proces productie'!L618</f>
        <v>0</v>
      </c>
      <c r="D42" s="110">
        <f>'proces productie'!M618</f>
        <v>0</v>
      </c>
    </row>
    <row r="43" spans="1:12" ht="17.25" x14ac:dyDescent="0.6">
      <c r="A43" s="62" t="str">
        <f>'proces productie'!A628</f>
        <v>b</v>
      </c>
      <c r="B43" s="109" t="str">
        <f>'proces productie'!B628</f>
        <v>Steriel toxische bereidingen</v>
      </c>
      <c r="C43" s="110">
        <f>'proces productie'!L628</f>
        <v>0</v>
      </c>
      <c r="D43" s="110">
        <f>'proces productie'!M628</f>
        <v>0</v>
      </c>
    </row>
    <row r="44" spans="1:12" ht="20.65" x14ac:dyDescent="0.75">
      <c r="A44" s="63" t="str">
        <f>'proces productie'!A637</f>
        <v>XII</v>
      </c>
      <c r="B44" s="108" t="str">
        <f>'proces productie'!B637</f>
        <v>Uitbesteed werk</v>
      </c>
      <c r="C44" s="64">
        <f>'proces productie'!L637</f>
        <v>0</v>
      </c>
      <c r="D44" s="64">
        <f>'proces productie'!M637</f>
        <v>0</v>
      </c>
    </row>
    <row r="45" spans="1:12" ht="20.65" x14ac:dyDescent="0.75">
      <c r="A45" s="63" t="str">
        <f>'proces productie'!A673</f>
        <v>XIII</v>
      </c>
      <c r="B45" s="108" t="str">
        <f>'proces productie'!B673</f>
        <v>Thuiszorg</v>
      </c>
      <c r="C45" s="64">
        <f>'proces productie'!L673</f>
        <v>0</v>
      </c>
      <c r="D45" s="64">
        <f>'proces productie'!M673</f>
        <v>0</v>
      </c>
    </row>
    <row r="46" spans="1:12" ht="17.25" x14ac:dyDescent="0.6">
      <c r="A46" s="62" t="str">
        <f>'proces productie'!A676</f>
        <v>a</v>
      </c>
      <c r="B46" s="109" t="str">
        <f>'proces productie'!B676</f>
        <v>Algemeen</v>
      </c>
      <c r="C46" s="110">
        <f>'proces productie'!L676</f>
        <v>0</v>
      </c>
      <c r="D46" s="110">
        <f>'proces productie'!M676</f>
        <v>0</v>
      </c>
    </row>
    <row r="47" spans="1:12" ht="17.25" x14ac:dyDescent="0.6">
      <c r="A47" s="62" t="str">
        <f>'proces productie'!A696</f>
        <v>b</v>
      </c>
      <c r="B47" s="109" t="str">
        <f>'proces productie'!B696</f>
        <v>Steriel toxische bereidingen</v>
      </c>
      <c r="C47" s="110">
        <f>'proces productie'!L696</f>
        <v>0</v>
      </c>
      <c r="D47" s="110">
        <f>'proces productie'!M696</f>
        <v>0</v>
      </c>
    </row>
    <row r="48" spans="1:12" x14ac:dyDescent="0.55000000000000004">
      <c r="A48"/>
      <c r="B48"/>
      <c r="C48"/>
    </row>
    <row r="49" spans="1:11" x14ac:dyDescent="0.55000000000000004">
      <c r="A49"/>
      <c r="B49"/>
      <c r="C49"/>
    </row>
    <row r="50" spans="1:11" x14ac:dyDescent="0.55000000000000004">
      <c r="A50"/>
      <c r="B50"/>
      <c r="C50"/>
    </row>
    <row r="51" spans="1:11" x14ac:dyDescent="0.55000000000000004">
      <c r="A51"/>
      <c r="B51"/>
      <c r="C51"/>
    </row>
    <row r="52" spans="1:11" x14ac:dyDescent="0.55000000000000004">
      <c r="A52"/>
      <c r="B52"/>
      <c r="C52"/>
    </row>
    <row r="53" spans="1:11" x14ac:dyDescent="0.55000000000000004">
      <c r="A53"/>
      <c r="B53"/>
      <c r="C53"/>
    </row>
    <row r="58" spans="1:11" x14ac:dyDescent="0.55000000000000004">
      <c r="A58" s="113" t="s">
        <v>86</v>
      </c>
    </row>
    <row r="60" spans="1:11" x14ac:dyDescent="0.55000000000000004">
      <c r="A60" s="101" t="s">
        <v>85</v>
      </c>
      <c r="B60" s="67"/>
      <c r="C60" s="68"/>
      <c r="I60" s="127" t="s">
        <v>100</v>
      </c>
      <c r="J60" s="128"/>
      <c r="K60" s="129"/>
    </row>
    <row r="61" spans="1:11" x14ac:dyDescent="0.55000000000000004">
      <c r="A61" s="114"/>
      <c r="B61" s="115"/>
      <c r="C61" s="69"/>
      <c r="I61" s="130"/>
      <c r="K61" s="131"/>
    </row>
    <row r="62" spans="1:11" x14ac:dyDescent="0.55000000000000004">
      <c r="B62" s="116"/>
      <c r="C62" s="70"/>
      <c r="I62" s="132"/>
      <c r="J62" s="133"/>
      <c r="K62" s="134"/>
    </row>
    <row r="63" spans="1:11" x14ac:dyDescent="0.55000000000000004">
      <c r="A63" s="102" t="s">
        <v>83</v>
      </c>
      <c r="B63" s="117"/>
      <c r="C63" s="68"/>
      <c r="I63" s="127" t="s">
        <v>100</v>
      </c>
      <c r="J63" s="128"/>
      <c r="K63" s="129"/>
    </row>
    <row r="64" spans="1:11" x14ac:dyDescent="0.55000000000000004">
      <c r="B64" s="115"/>
      <c r="C64" s="69"/>
      <c r="I64" s="130"/>
      <c r="K64" s="131"/>
    </row>
    <row r="65" spans="1:11" x14ac:dyDescent="0.55000000000000004">
      <c r="B65" s="116"/>
      <c r="C65" s="70"/>
      <c r="I65" s="132"/>
      <c r="J65" s="133"/>
      <c r="K65" s="134"/>
    </row>
    <row r="66" spans="1:11" ht="16.149999999999999" thickBot="1" x14ac:dyDescent="0.6">
      <c r="A66"/>
      <c r="B66"/>
      <c r="C66"/>
    </row>
    <row r="67" spans="1:11" ht="32.25" thickBot="1" x14ac:dyDescent="0.6">
      <c r="A67" s="92"/>
      <c r="B67" s="93" t="s">
        <v>1100</v>
      </c>
      <c r="C67" s="94"/>
      <c r="D67" s="95"/>
    </row>
    <row r="93" spans="1:4" ht="16.149999999999999" thickBot="1" x14ac:dyDescent="0.6"/>
    <row r="94" spans="1:4" ht="16.149999999999999" thickBot="1" x14ac:dyDescent="0.6">
      <c r="A94" s="121" t="s">
        <v>94</v>
      </c>
      <c r="B94" s="122"/>
      <c r="C94" s="122"/>
      <c r="D94" s="123"/>
    </row>
    <row r="95" spans="1:4" x14ac:dyDescent="0.55000000000000004">
      <c r="A95" s="124">
        <v>1</v>
      </c>
      <c r="B95" s="138"/>
      <c r="C95" s="139"/>
      <c r="D95" s="140"/>
    </row>
    <row r="96" spans="1:4" x14ac:dyDescent="0.55000000000000004">
      <c r="A96" s="125">
        <v>2</v>
      </c>
      <c r="B96" s="141"/>
      <c r="C96" s="142"/>
      <c r="D96" s="143"/>
    </row>
    <row r="97" spans="1:4" x14ac:dyDescent="0.55000000000000004">
      <c r="A97" s="125">
        <v>3</v>
      </c>
      <c r="B97" s="141"/>
      <c r="C97" s="142"/>
      <c r="D97" s="143"/>
    </row>
    <row r="98" spans="1:4" x14ac:dyDescent="0.55000000000000004">
      <c r="A98" s="125">
        <v>4</v>
      </c>
      <c r="B98" s="141"/>
      <c r="C98" s="142"/>
      <c r="D98" s="143"/>
    </row>
    <row r="99" spans="1:4" x14ac:dyDescent="0.55000000000000004">
      <c r="A99" s="125">
        <v>5</v>
      </c>
      <c r="B99" s="141"/>
      <c r="C99" s="142"/>
      <c r="D99" s="143"/>
    </row>
    <row r="100" spans="1:4" ht="16.149999999999999" thickBot="1" x14ac:dyDescent="0.6">
      <c r="A100" s="126">
        <v>6</v>
      </c>
      <c r="B100" s="144"/>
      <c r="C100" s="145"/>
      <c r="D100" s="146"/>
    </row>
    <row r="101" spans="1:4" ht="16.149999999999999" thickBot="1" x14ac:dyDescent="0.6">
      <c r="A101" s="121" t="s">
        <v>95</v>
      </c>
      <c r="B101" s="122"/>
      <c r="C101" s="122"/>
      <c r="D101" s="123"/>
    </row>
    <row r="102" spans="1:4" x14ac:dyDescent="0.55000000000000004">
      <c r="A102" s="124">
        <v>1</v>
      </c>
      <c r="B102" s="138"/>
      <c r="C102" s="139"/>
      <c r="D102" s="140"/>
    </row>
    <row r="103" spans="1:4" x14ac:dyDescent="0.55000000000000004">
      <c r="A103" s="125">
        <v>2</v>
      </c>
      <c r="B103" s="141"/>
      <c r="C103" s="142"/>
      <c r="D103" s="143"/>
    </row>
    <row r="104" spans="1:4" x14ac:dyDescent="0.55000000000000004">
      <c r="A104" s="125">
        <v>3</v>
      </c>
      <c r="B104" s="141"/>
      <c r="C104" s="142"/>
      <c r="D104" s="143"/>
    </row>
    <row r="105" spans="1:4" x14ac:dyDescent="0.55000000000000004">
      <c r="A105" s="125">
        <v>4</v>
      </c>
      <c r="B105" s="141"/>
      <c r="C105" s="142"/>
      <c r="D105" s="143"/>
    </row>
    <row r="106" spans="1:4" x14ac:dyDescent="0.55000000000000004">
      <c r="A106" s="125">
        <v>5</v>
      </c>
      <c r="B106" s="141"/>
      <c r="C106" s="142"/>
      <c r="D106" s="143"/>
    </row>
    <row r="107" spans="1:4" ht="16.149999999999999" thickBot="1" x14ac:dyDescent="0.6">
      <c r="A107" s="126">
        <v>6</v>
      </c>
      <c r="B107" s="144"/>
      <c r="C107" s="145"/>
      <c r="D107" s="146"/>
    </row>
    <row r="108" spans="1:4" ht="16.149999999999999" thickBot="1" x14ac:dyDescent="0.6">
      <c r="A108" s="121" t="s">
        <v>96</v>
      </c>
      <c r="B108" s="122"/>
      <c r="C108" s="122"/>
      <c r="D108" s="123"/>
    </row>
    <row r="109" spans="1:4" x14ac:dyDescent="0.55000000000000004">
      <c r="A109" s="124">
        <v>1</v>
      </c>
      <c r="B109" s="138"/>
      <c r="C109" s="139"/>
      <c r="D109" s="140"/>
    </row>
    <row r="110" spans="1:4" x14ac:dyDescent="0.55000000000000004">
      <c r="A110" s="125">
        <v>2</v>
      </c>
      <c r="B110" s="141"/>
      <c r="C110" s="142"/>
      <c r="D110" s="143"/>
    </row>
    <row r="111" spans="1:4" x14ac:dyDescent="0.55000000000000004">
      <c r="A111" s="125">
        <v>3</v>
      </c>
      <c r="B111" s="141"/>
      <c r="C111" s="142"/>
      <c r="D111" s="143"/>
    </row>
    <row r="112" spans="1:4" x14ac:dyDescent="0.55000000000000004">
      <c r="A112" s="125">
        <v>4</v>
      </c>
      <c r="B112" s="141"/>
      <c r="C112" s="142"/>
      <c r="D112" s="143"/>
    </row>
    <row r="113" spans="1:4" x14ac:dyDescent="0.55000000000000004">
      <c r="A113" s="125">
        <v>5</v>
      </c>
      <c r="B113" s="141"/>
      <c r="C113" s="142"/>
      <c r="D113" s="143"/>
    </row>
    <row r="114" spans="1:4" ht="16.149999999999999" thickBot="1" x14ac:dyDescent="0.6">
      <c r="A114" s="126">
        <v>6</v>
      </c>
      <c r="B114" s="144"/>
      <c r="C114" s="145"/>
      <c r="D114" s="146"/>
    </row>
    <row r="115" spans="1:4" ht="16.149999999999999" thickBot="1" x14ac:dyDescent="0.6">
      <c r="A115" s="121" t="s">
        <v>97</v>
      </c>
      <c r="B115" s="122"/>
      <c r="C115" s="122"/>
      <c r="D115" s="123"/>
    </row>
    <row r="116" spans="1:4" x14ac:dyDescent="0.55000000000000004">
      <c r="A116" s="124">
        <v>1</v>
      </c>
      <c r="B116" s="138"/>
      <c r="C116" s="139"/>
      <c r="D116" s="140"/>
    </row>
    <row r="117" spans="1:4" x14ac:dyDescent="0.55000000000000004">
      <c r="A117" s="125">
        <v>2</v>
      </c>
      <c r="B117" s="141"/>
      <c r="C117" s="142"/>
      <c r="D117" s="143"/>
    </row>
    <row r="118" spans="1:4" x14ac:dyDescent="0.55000000000000004">
      <c r="A118" s="125">
        <v>3</v>
      </c>
      <c r="B118" s="141"/>
      <c r="C118" s="142"/>
      <c r="D118" s="143"/>
    </row>
    <row r="119" spans="1:4" x14ac:dyDescent="0.55000000000000004">
      <c r="A119" s="125">
        <v>4</v>
      </c>
      <c r="B119" s="141"/>
      <c r="C119" s="142"/>
      <c r="D119" s="143"/>
    </row>
    <row r="120" spans="1:4" x14ac:dyDescent="0.55000000000000004">
      <c r="A120" s="125">
        <v>5</v>
      </c>
      <c r="B120" s="141"/>
      <c r="C120" s="142"/>
      <c r="D120" s="143"/>
    </row>
    <row r="121" spans="1:4" ht="16.149999999999999" thickBot="1" x14ac:dyDescent="0.6">
      <c r="A121" s="126">
        <v>6</v>
      </c>
      <c r="B121" s="144"/>
      <c r="C121" s="145"/>
      <c r="D121" s="146"/>
    </row>
    <row r="122" spans="1:4" ht="16.149999999999999" thickBot="1" x14ac:dyDescent="0.6">
      <c r="A122" s="121" t="s">
        <v>98</v>
      </c>
      <c r="B122" s="122"/>
      <c r="C122" s="122"/>
      <c r="D122" s="123"/>
    </row>
    <row r="123" spans="1:4" x14ac:dyDescent="0.55000000000000004">
      <c r="A123" s="124">
        <v>1</v>
      </c>
      <c r="B123" s="138"/>
      <c r="C123" s="139"/>
      <c r="D123" s="140"/>
    </row>
    <row r="124" spans="1:4" x14ac:dyDescent="0.55000000000000004">
      <c r="A124" s="125">
        <v>2</v>
      </c>
      <c r="B124" s="141"/>
      <c r="C124" s="142"/>
      <c r="D124" s="143"/>
    </row>
    <row r="125" spans="1:4" x14ac:dyDescent="0.55000000000000004">
      <c r="A125" s="125">
        <v>3</v>
      </c>
      <c r="B125" s="141"/>
      <c r="C125" s="142"/>
      <c r="D125" s="143"/>
    </row>
    <row r="126" spans="1:4" x14ac:dyDescent="0.55000000000000004">
      <c r="A126" s="125">
        <v>4</v>
      </c>
      <c r="B126" s="141"/>
      <c r="C126" s="142"/>
      <c r="D126" s="143"/>
    </row>
    <row r="127" spans="1:4" x14ac:dyDescent="0.55000000000000004">
      <c r="A127" s="125">
        <v>5</v>
      </c>
      <c r="B127" s="141"/>
      <c r="C127" s="142"/>
      <c r="D127" s="143"/>
    </row>
    <row r="128" spans="1:4" x14ac:dyDescent="0.55000000000000004">
      <c r="A128" s="126">
        <v>6</v>
      </c>
      <c r="B128" s="144"/>
      <c r="C128" s="145"/>
      <c r="D128" s="146"/>
    </row>
  </sheetData>
  <sheetProtection sheet="1" objects="1" scenarios="1"/>
  <dataValidations disablePrompts="1" count="1">
    <dataValidation type="list" allowBlank="1" showInputMessage="1" showErrorMessage="1" sqref="C65273:C65318 C523876:C523877 C917304:C917319 C261944:C261959 C393035:C393059 C261963:C261987 C589561:C589606 C786169:C786214 C524135:C524138 C261930:C261940 C261738:C261877 C851754:C851764 C392953:C392998 C982859:C982883 C917351:C917354 C982777:C982822 C196455:C196458 C851815:C851818 C786020:C786021 C917323:C917347 C655146:C655156 C327466:C327476 C196202:C196341 C327527:C327530 C196345:C196390 C65383:C65386 C458340:C458341 C982887:C982890 C786279:C786282 C196196:C196197 C524088:C524103 C393016:C393031 C458552:C458567 C65355:C65379 C393002:C393012 C130666:C130805 C720743:C720746 C720484:C720485 C65336:C65351 C458599:C458602 C720633:C720678 C917290:C917300 C524025:C524070 C589643:C589667 C720682:C720692 C655179:C655203 C917241:C917286 C851787:C851811 C524107:C524131 C458538:C458548 C327417:C327462 C65130:C65269 C392804:C392805 C130891:C130915 C655207:C655210 C589624:C589639 C327499:C327523 C786232:C786247 C130660:C130661 C261991:C261994 C654948:C654949 C130919:C130922 C720715:C720739 C786026:C786165 C130809:C130854 C720490:C720629 C851562:C851701 C982628:C982629 C654954:C655093 C720696:C720711 C917098:C917237 C589418:C589557 C851768:C851783 C524074:C524084 C982634:C982773 C655097:C655142 C523882:C524021 C327268:C327269 C851705:C851750 C458489:C458534 C458571:C458595 C786218:C786228 C196427:C196451 C589412:C589413 C65322:C65332 C917092:C917093 C458346:C458485 C393063:C393066 C65124:C65125 C261881:C261926 C982826:C982836 C589671:C589674 C655160:C655175 C130858:C130868 C392810:C392949 C196408:C196423 C327480:C327495 C130872:C130887 C786251:C786275 C589610:C589620 C196394:C196404 C851556:C851557 C327274:C327413 C982840:C982855 C261732:C261733" xr:uid="{3166FB8D-5AA9-4EF8-932E-96D3BC3CF570}">
      <formula1>"Oui,Non,Non applicable,Sans objet"</formula1>
    </dataValidation>
  </dataValidations>
  <pageMargins left="0.7" right="0.7" top="0.75" bottom="0.75" header="0.3" footer="0.3"/>
  <pageSetup paperSize="9" scale="67" fitToHeight="2" orientation="portrait" r:id="rId1"/>
  <rowBreaks count="1" manualBreakCount="1">
    <brk id="66"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DA38-82FC-4DDC-B132-432C36EB7108}">
  <dimension ref="A2:E47"/>
  <sheetViews>
    <sheetView zoomScaleNormal="100" workbookViewId="0">
      <selection activeCell="I11" sqref="I11"/>
    </sheetView>
  </sheetViews>
  <sheetFormatPr defaultRowHeight="14.25" x14ac:dyDescent="0.45"/>
  <cols>
    <col min="1" max="1" width="18.3984375" customWidth="1"/>
    <col min="2" max="2" width="17.19921875" customWidth="1"/>
    <col min="3" max="3" width="18.796875" customWidth="1"/>
    <col min="5" max="5" width="24.53125" customWidth="1"/>
  </cols>
  <sheetData>
    <row r="2" spans="1:5" ht="14.65" thickBot="1" x14ac:dyDescent="0.5"/>
    <row r="3" spans="1:5" ht="14.25" customHeight="1" x14ac:dyDescent="0.45">
      <c r="A3" s="207" t="s">
        <v>108</v>
      </c>
      <c r="B3" s="210" t="s">
        <v>109</v>
      </c>
      <c r="C3" s="210" t="s">
        <v>110</v>
      </c>
      <c r="D3" s="213" t="s">
        <v>111</v>
      </c>
      <c r="E3" s="214"/>
    </row>
    <row r="4" spans="1:5" x14ac:dyDescent="0.45">
      <c r="A4" s="208"/>
      <c r="B4" s="211"/>
      <c r="C4" s="211"/>
      <c r="D4" s="215" t="s">
        <v>128</v>
      </c>
      <c r="E4" s="216"/>
    </row>
    <row r="5" spans="1:5" x14ac:dyDescent="0.45">
      <c r="A5" s="208"/>
      <c r="B5" s="211"/>
      <c r="C5" s="211"/>
      <c r="D5" s="215" t="s">
        <v>129</v>
      </c>
      <c r="E5" s="216"/>
    </row>
    <row r="6" spans="1:5" x14ac:dyDescent="0.45">
      <c r="A6" s="208"/>
      <c r="B6" s="211"/>
      <c r="C6" s="211"/>
      <c r="D6" s="215" t="s">
        <v>130</v>
      </c>
      <c r="E6" s="216"/>
    </row>
    <row r="7" spans="1:5" ht="14.65" thickBot="1" x14ac:dyDescent="0.5">
      <c r="A7" s="209"/>
      <c r="B7" s="212"/>
      <c r="C7" s="212"/>
      <c r="D7" s="217" t="s">
        <v>131</v>
      </c>
      <c r="E7" s="218"/>
    </row>
    <row r="8" spans="1:5" ht="14.65" thickBot="1" x14ac:dyDescent="0.5">
      <c r="A8" s="148" t="s">
        <v>112</v>
      </c>
      <c r="B8" s="196" t="s">
        <v>580</v>
      </c>
      <c r="C8" s="197"/>
      <c r="D8" s="197"/>
      <c r="E8" s="198"/>
    </row>
    <row r="9" spans="1:5" ht="14.65" thickBot="1" x14ac:dyDescent="0.5">
      <c r="A9" s="148" t="s">
        <v>113</v>
      </c>
      <c r="B9" s="196" t="s">
        <v>114</v>
      </c>
      <c r="C9" s="198"/>
      <c r="D9" s="149" t="s">
        <v>115</v>
      </c>
      <c r="E9" s="149" t="s">
        <v>116</v>
      </c>
    </row>
    <row r="10" spans="1:5" ht="14.65" thickBot="1" x14ac:dyDescent="0.5">
      <c r="A10" s="148" t="s">
        <v>117</v>
      </c>
      <c r="B10" s="199" t="s">
        <v>118</v>
      </c>
      <c r="C10" s="200"/>
      <c r="D10" s="200"/>
      <c r="E10" s="201"/>
    </row>
    <row r="11" spans="1:5" ht="57.4" thickBot="1" x14ac:dyDescent="0.5">
      <c r="A11" s="148" t="s">
        <v>119</v>
      </c>
      <c r="B11" s="199"/>
      <c r="C11" s="200"/>
      <c r="D11" s="200"/>
      <c r="E11" s="201"/>
    </row>
    <row r="12" spans="1:5" x14ac:dyDescent="0.45">
      <c r="A12" s="202" t="s">
        <v>120</v>
      </c>
      <c r="B12" s="205" t="s">
        <v>121</v>
      </c>
      <c r="C12" s="206"/>
      <c r="D12" s="205"/>
      <c r="E12" s="206"/>
    </row>
    <row r="13" spans="1:5" x14ac:dyDescent="0.45">
      <c r="A13" s="203"/>
      <c r="B13" s="186"/>
      <c r="C13" s="188"/>
      <c r="D13" s="186"/>
      <c r="E13" s="188"/>
    </row>
    <row r="14" spans="1:5" ht="14.65" thickBot="1" x14ac:dyDescent="0.5">
      <c r="A14" s="203"/>
      <c r="B14" s="189"/>
      <c r="C14" s="191"/>
      <c r="D14" s="189"/>
      <c r="E14" s="191"/>
    </row>
    <row r="15" spans="1:5" x14ac:dyDescent="0.45">
      <c r="A15" s="203"/>
      <c r="B15" s="183" t="s">
        <v>122</v>
      </c>
      <c r="C15" s="185"/>
      <c r="D15" s="183"/>
      <c r="E15" s="185"/>
    </row>
    <row r="16" spans="1:5" x14ac:dyDescent="0.45">
      <c r="A16" s="203"/>
      <c r="B16" s="186"/>
      <c r="C16" s="188"/>
      <c r="D16" s="186"/>
      <c r="E16" s="188"/>
    </row>
    <row r="17" spans="1:5" x14ac:dyDescent="0.45">
      <c r="A17" s="203"/>
      <c r="B17" s="186"/>
      <c r="C17" s="188"/>
      <c r="D17" s="186"/>
      <c r="E17" s="188"/>
    </row>
    <row r="18" spans="1:5" x14ac:dyDescent="0.45">
      <c r="A18" s="203"/>
      <c r="B18" s="186"/>
      <c r="C18" s="188"/>
      <c r="D18" s="186"/>
      <c r="E18" s="188"/>
    </row>
    <row r="19" spans="1:5" x14ac:dyDescent="0.45">
      <c r="A19" s="203"/>
      <c r="B19" s="186"/>
      <c r="C19" s="188"/>
      <c r="D19" s="186"/>
      <c r="E19" s="188"/>
    </row>
    <row r="20" spans="1:5" ht="14.65" thickBot="1" x14ac:dyDescent="0.5">
      <c r="A20" s="203"/>
      <c r="B20" s="189"/>
      <c r="C20" s="191"/>
      <c r="D20" s="189"/>
      <c r="E20" s="191"/>
    </row>
    <row r="21" spans="1:5" x14ac:dyDescent="0.45">
      <c r="A21" s="203"/>
      <c r="B21" s="183" t="s">
        <v>123</v>
      </c>
      <c r="C21" s="185"/>
      <c r="D21" s="192"/>
      <c r="E21" s="193"/>
    </row>
    <row r="22" spans="1:5" ht="14.65" thickBot="1" x14ac:dyDescent="0.5">
      <c r="A22" s="203"/>
      <c r="B22" s="189"/>
      <c r="C22" s="191"/>
      <c r="D22" s="194"/>
      <c r="E22" s="195"/>
    </row>
    <row r="23" spans="1:5" x14ac:dyDescent="0.45">
      <c r="A23" s="203"/>
      <c r="B23" s="183" t="s">
        <v>124</v>
      </c>
      <c r="C23" s="185"/>
      <c r="D23" s="183"/>
      <c r="E23" s="185"/>
    </row>
    <row r="24" spans="1:5" ht="14.65" thickBot="1" x14ac:dyDescent="0.5">
      <c r="A24" s="204"/>
      <c r="B24" s="189"/>
      <c r="C24" s="191"/>
      <c r="D24" s="189"/>
      <c r="E24" s="191"/>
    </row>
    <row r="25" spans="1:5" ht="14.65" thickBot="1" x14ac:dyDescent="0.5">
      <c r="A25" s="150"/>
      <c r="B25" s="179"/>
      <c r="C25" s="179"/>
      <c r="D25" s="179"/>
      <c r="E25" s="179"/>
    </row>
    <row r="26" spans="1:5" x14ac:dyDescent="0.45">
      <c r="A26" s="151" t="s">
        <v>125</v>
      </c>
      <c r="B26" s="183"/>
      <c r="C26" s="184"/>
      <c r="D26" s="184"/>
      <c r="E26" s="185"/>
    </row>
    <row r="27" spans="1:5" x14ac:dyDescent="0.45">
      <c r="A27" s="151" t="s">
        <v>126</v>
      </c>
      <c r="B27" s="186"/>
      <c r="C27" s="187"/>
      <c r="D27" s="187"/>
      <c r="E27" s="188"/>
    </row>
    <row r="28" spans="1:5" x14ac:dyDescent="0.45">
      <c r="A28" s="152"/>
      <c r="B28" s="186"/>
      <c r="C28" s="187"/>
      <c r="D28" s="187"/>
      <c r="E28" s="188"/>
    </row>
    <row r="29" spans="1:5" x14ac:dyDescent="0.45">
      <c r="A29" s="152"/>
      <c r="B29" s="186"/>
      <c r="C29" s="187"/>
      <c r="D29" s="187"/>
      <c r="E29" s="188"/>
    </row>
    <row r="30" spans="1:5" x14ac:dyDescent="0.45">
      <c r="A30" s="152"/>
      <c r="B30" s="186"/>
      <c r="C30" s="187"/>
      <c r="D30" s="187"/>
      <c r="E30" s="188"/>
    </row>
    <row r="31" spans="1:5" x14ac:dyDescent="0.45">
      <c r="A31" s="152"/>
      <c r="B31" s="186"/>
      <c r="C31" s="187"/>
      <c r="D31" s="187"/>
      <c r="E31" s="188"/>
    </row>
    <row r="32" spans="1:5" x14ac:dyDescent="0.45">
      <c r="A32" s="152"/>
      <c r="B32" s="186"/>
      <c r="C32" s="187"/>
      <c r="D32" s="187"/>
      <c r="E32" s="188"/>
    </row>
    <row r="33" spans="1:5" x14ac:dyDescent="0.45">
      <c r="A33" s="152"/>
      <c r="B33" s="186"/>
      <c r="C33" s="187"/>
      <c r="D33" s="187"/>
      <c r="E33" s="188"/>
    </row>
    <row r="34" spans="1:5" x14ac:dyDescent="0.45">
      <c r="A34" s="152"/>
      <c r="B34" s="186"/>
      <c r="C34" s="187"/>
      <c r="D34" s="187"/>
      <c r="E34" s="188"/>
    </row>
    <row r="35" spans="1:5" x14ac:dyDescent="0.45">
      <c r="A35" s="152"/>
      <c r="B35" s="186"/>
      <c r="C35" s="187"/>
      <c r="D35" s="187"/>
      <c r="E35" s="188"/>
    </row>
    <row r="36" spans="1:5" x14ac:dyDescent="0.45">
      <c r="A36" s="152"/>
      <c r="B36" s="186"/>
      <c r="C36" s="187"/>
      <c r="D36" s="187"/>
      <c r="E36" s="188"/>
    </row>
    <row r="37" spans="1:5" x14ac:dyDescent="0.45">
      <c r="A37" s="152"/>
      <c r="B37" s="186"/>
      <c r="C37" s="187"/>
      <c r="D37" s="187"/>
      <c r="E37" s="188"/>
    </row>
    <row r="38" spans="1:5" x14ac:dyDescent="0.45">
      <c r="A38" s="152"/>
      <c r="B38" s="186"/>
      <c r="C38" s="187"/>
      <c r="D38" s="187"/>
      <c r="E38" s="188"/>
    </row>
    <row r="39" spans="1:5" x14ac:dyDescent="0.45">
      <c r="A39" s="152"/>
      <c r="B39" s="186"/>
      <c r="C39" s="187"/>
      <c r="D39" s="187"/>
      <c r="E39" s="188"/>
    </row>
    <row r="40" spans="1:5" x14ac:dyDescent="0.45">
      <c r="A40" s="152"/>
      <c r="B40" s="186"/>
      <c r="C40" s="187"/>
      <c r="D40" s="187"/>
      <c r="E40" s="188"/>
    </row>
    <row r="41" spans="1:5" x14ac:dyDescent="0.45">
      <c r="A41" s="152"/>
      <c r="B41" s="186"/>
      <c r="C41" s="187"/>
      <c r="D41" s="187"/>
      <c r="E41" s="188"/>
    </row>
    <row r="42" spans="1:5" ht="14.65" thickBot="1" x14ac:dyDescent="0.5">
      <c r="A42" s="153"/>
      <c r="B42" s="189"/>
      <c r="C42" s="190"/>
      <c r="D42" s="190"/>
      <c r="E42" s="191"/>
    </row>
    <row r="43" spans="1:5" ht="14.65" thickBot="1" x14ac:dyDescent="0.5">
      <c r="A43" s="150"/>
      <c r="B43" s="179"/>
      <c r="C43" s="179"/>
      <c r="D43" s="179"/>
      <c r="E43" s="179"/>
    </row>
    <row r="44" spans="1:5" x14ac:dyDescent="0.45">
      <c r="A44" s="180" t="s">
        <v>127</v>
      </c>
      <c r="B44" s="183"/>
      <c r="C44" s="184"/>
      <c r="D44" s="184"/>
      <c r="E44" s="185"/>
    </row>
    <row r="45" spans="1:5" x14ac:dyDescent="0.45">
      <c r="A45" s="181"/>
      <c r="B45" s="186"/>
      <c r="C45" s="187"/>
      <c r="D45" s="187"/>
      <c r="E45" s="188"/>
    </row>
    <row r="46" spans="1:5" x14ac:dyDescent="0.45">
      <c r="A46" s="181"/>
      <c r="B46" s="186"/>
      <c r="C46" s="187"/>
      <c r="D46" s="187"/>
      <c r="E46" s="188"/>
    </row>
    <row r="47" spans="1:5" ht="14.65" thickBot="1" x14ac:dyDescent="0.5">
      <c r="A47" s="182"/>
      <c r="B47" s="189"/>
      <c r="C47" s="190"/>
      <c r="D47" s="190"/>
      <c r="E47" s="191"/>
    </row>
  </sheetData>
  <mergeCells count="28">
    <mergeCell ref="A3:A7"/>
    <mergeCell ref="B3:B7"/>
    <mergeCell ref="C3:C7"/>
    <mergeCell ref="D3:E3"/>
    <mergeCell ref="D4:E4"/>
    <mergeCell ref="D5:E5"/>
    <mergeCell ref="D6:E6"/>
    <mergeCell ref="D7:E7"/>
    <mergeCell ref="B8:E8"/>
    <mergeCell ref="B9:C9"/>
    <mergeCell ref="B10:E10"/>
    <mergeCell ref="B11:E11"/>
    <mergeCell ref="A12:A24"/>
    <mergeCell ref="B12:C14"/>
    <mergeCell ref="D12:E14"/>
    <mergeCell ref="B15:C20"/>
    <mergeCell ref="D15:E20"/>
    <mergeCell ref="B21:C22"/>
    <mergeCell ref="B43:C43"/>
    <mergeCell ref="D43:E43"/>
    <mergeCell ref="A44:A47"/>
    <mergeCell ref="B44:E47"/>
    <mergeCell ref="D21:E22"/>
    <mergeCell ref="B23:C24"/>
    <mergeCell ref="D23:E24"/>
    <mergeCell ref="B25:C25"/>
    <mergeCell ref="D25:E25"/>
    <mergeCell ref="B26:E42"/>
  </mergeCells>
  <pageMargins left="0.7" right="0.7" top="0.75" bottom="0.75" header="0.3" footer="0.3"/>
  <pageSetup paperSize="9" scale="9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A392-9B6B-4598-941A-16E7C8C350D1}">
  <dimension ref="A4:S59"/>
  <sheetViews>
    <sheetView topLeftCell="A4" zoomScale="90" zoomScaleNormal="90" workbookViewId="0">
      <pane ySplit="2" topLeftCell="A6" activePane="bottomLeft" state="frozen"/>
      <selection activeCell="A4" sqref="A4"/>
      <selection pane="bottomLeft" activeCell="R23" sqref="R23"/>
    </sheetView>
  </sheetViews>
  <sheetFormatPr defaultRowHeight="14.25" x14ac:dyDescent="0.45"/>
  <cols>
    <col min="2" max="2" width="9.1328125" customWidth="1"/>
    <col min="3" max="3" width="6.59765625" customWidth="1"/>
    <col min="4" max="4" width="12.265625" customWidth="1"/>
    <col min="6" max="6" width="31.1328125" bestFit="1" customWidth="1"/>
    <col min="7" max="8" width="9.1328125" style="7"/>
  </cols>
  <sheetData>
    <row r="4" spans="1:19" x14ac:dyDescent="0.45">
      <c r="B4" s="49" t="s">
        <v>19</v>
      </c>
      <c r="C4" s="49"/>
      <c r="D4" s="49"/>
      <c r="E4" s="49"/>
      <c r="F4" s="49"/>
      <c r="G4" s="49" t="s">
        <v>78</v>
      </c>
      <c r="H4" s="49"/>
    </row>
    <row r="5" spans="1:19" s="51" customFormat="1" ht="28.5" x14ac:dyDescent="0.45">
      <c r="B5" s="50" t="s">
        <v>77</v>
      </c>
      <c r="C5" s="50" t="s">
        <v>74</v>
      </c>
      <c r="D5" s="50" t="s">
        <v>75</v>
      </c>
      <c r="E5" s="50" t="s">
        <v>76</v>
      </c>
      <c r="F5" s="50" t="s">
        <v>20</v>
      </c>
      <c r="G5" s="50" t="s">
        <v>21</v>
      </c>
      <c r="H5" s="50" t="s">
        <v>22</v>
      </c>
      <c r="M5" s="51" t="s">
        <v>25</v>
      </c>
      <c r="P5" s="52" t="s">
        <v>33</v>
      </c>
      <c r="Q5" s="52"/>
      <c r="R5" s="52" t="s">
        <v>39</v>
      </c>
      <c r="S5" s="52"/>
    </row>
    <row r="6" spans="1:19" x14ac:dyDescent="0.45">
      <c r="A6" t="s">
        <v>87</v>
      </c>
      <c r="B6" s="4">
        <v>1</v>
      </c>
      <c r="C6" s="2">
        <v>3</v>
      </c>
      <c r="D6" s="2" t="s">
        <v>8</v>
      </c>
      <c r="E6" s="4" t="s">
        <v>4</v>
      </c>
      <c r="F6" s="4" t="str">
        <f>C6&amp;D6&amp;E6</f>
        <v>3X3Ja</v>
      </c>
      <c r="G6" s="8">
        <v>3</v>
      </c>
      <c r="H6" s="8">
        <v>3</v>
      </c>
      <c r="L6" t="s">
        <v>4</v>
      </c>
      <c r="M6">
        <f>COUNTIF('proces productie'!$G:$G,Mapping!$L6)</f>
        <v>2</v>
      </c>
      <c r="P6" t="s">
        <v>34</v>
      </c>
      <c r="Q6">
        <v>0</v>
      </c>
      <c r="R6" t="s">
        <v>40</v>
      </c>
      <c r="S6">
        <f>+ROUND(M11/M10,2)*100</f>
        <v>100</v>
      </c>
    </row>
    <row r="7" spans="1:19" x14ac:dyDescent="0.45">
      <c r="A7" t="s">
        <v>87</v>
      </c>
      <c r="B7" s="4">
        <v>1</v>
      </c>
      <c r="C7" s="2">
        <v>3</v>
      </c>
      <c r="D7" s="2" t="s">
        <v>6</v>
      </c>
      <c r="E7" s="4" t="s">
        <v>4</v>
      </c>
      <c r="F7" s="4" t="str">
        <f t="shared" ref="F7:F59" si="0">C7&amp;D7&amp;E7</f>
        <v>3X2Ja</v>
      </c>
      <c r="G7" s="8">
        <v>2</v>
      </c>
      <c r="H7" s="8">
        <v>2</v>
      </c>
      <c r="L7" t="s">
        <v>5</v>
      </c>
      <c r="M7">
        <f>COUNTIF('proces productie'!$G:$G,Mapping!$L7)</f>
        <v>1</v>
      </c>
      <c r="P7" t="s">
        <v>35</v>
      </c>
      <c r="Q7">
        <v>60</v>
      </c>
      <c r="R7" t="s">
        <v>39</v>
      </c>
      <c r="S7">
        <v>1</v>
      </c>
    </row>
    <row r="8" spans="1:19" x14ac:dyDescent="0.45">
      <c r="A8" t="s">
        <v>87</v>
      </c>
      <c r="B8" s="4">
        <v>1</v>
      </c>
      <c r="C8" s="2">
        <v>3</v>
      </c>
      <c r="D8" s="2" t="s">
        <v>7</v>
      </c>
      <c r="E8" s="4" t="s">
        <v>4</v>
      </c>
      <c r="F8" s="4" t="str">
        <f t="shared" si="0"/>
        <v>3X1Ja</v>
      </c>
      <c r="G8" s="8">
        <v>1</v>
      </c>
      <c r="H8" s="8">
        <v>1</v>
      </c>
      <c r="L8" t="s">
        <v>9</v>
      </c>
      <c r="M8">
        <f>COUNTIF('proces productie'!$G:$G,Mapping!$L8)</f>
        <v>1</v>
      </c>
      <c r="P8" t="s">
        <v>36</v>
      </c>
      <c r="Q8">
        <v>30</v>
      </c>
      <c r="R8" t="s">
        <v>41</v>
      </c>
      <c r="S8">
        <f>200-S7-S6</f>
        <v>99</v>
      </c>
    </row>
    <row r="9" spans="1:19" x14ac:dyDescent="0.45">
      <c r="A9" t="s">
        <v>87</v>
      </c>
      <c r="B9" s="4">
        <v>1</v>
      </c>
      <c r="C9" s="2">
        <v>3</v>
      </c>
      <c r="D9" s="2" t="s">
        <v>23</v>
      </c>
      <c r="E9" s="4" t="s">
        <v>4</v>
      </c>
      <c r="F9" s="4" t="str">
        <f t="shared" si="0"/>
        <v>3X0,33Ja</v>
      </c>
      <c r="G9" s="8">
        <f>1/3</f>
        <v>0.33333333333333331</v>
      </c>
      <c r="H9" s="8">
        <f>1/3</f>
        <v>0.33333333333333331</v>
      </c>
      <c r="L9" t="s">
        <v>25</v>
      </c>
      <c r="M9">
        <f>SUM(M6:M8)</f>
        <v>4</v>
      </c>
      <c r="P9" t="s">
        <v>37</v>
      </c>
      <c r="Q9">
        <v>10</v>
      </c>
    </row>
    <row r="10" spans="1:19" x14ac:dyDescent="0.45">
      <c r="A10" t="s">
        <v>87</v>
      </c>
      <c r="B10" s="4">
        <v>1</v>
      </c>
      <c r="C10" s="2">
        <v>3</v>
      </c>
      <c r="D10" s="2" t="s">
        <v>24</v>
      </c>
      <c r="E10" s="4" t="s">
        <v>4</v>
      </c>
      <c r="F10" s="4" t="str">
        <f t="shared" si="0"/>
        <v>3X0,66Ja</v>
      </c>
      <c r="G10" s="8">
        <f>2/3</f>
        <v>0.66666666666666663</v>
      </c>
      <c r="H10" s="8">
        <f>2/3</f>
        <v>0.66666666666666663</v>
      </c>
      <c r="L10" t="s">
        <v>21</v>
      </c>
      <c r="M10">
        <f>'proces productie'!$L$3</f>
        <v>3</v>
      </c>
      <c r="P10" t="s">
        <v>38</v>
      </c>
      <c r="Q10">
        <v>100</v>
      </c>
    </row>
    <row r="11" spans="1:19" x14ac:dyDescent="0.45">
      <c r="A11" t="s">
        <v>87</v>
      </c>
      <c r="B11" s="4">
        <v>1</v>
      </c>
      <c r="C11" s="2">
        <v>3</v>
      </c>
      <c r="D11" s="2" t="s">
        <v>7</v>
      </c>
      <c r="E11" s="4" t="s">
        <v>4</v>
      </c>
      <c r="F11" s="4" t="str">
        <f t="shared" si="0"/>
        <v>3X1Ja</v>
      </c>
      <c r="G11" s="8">
        <v>1</v>
      </c>
      <c r="H11" s="8">
        <v>1</v>
      </c>
      <c r="L11" t="s">
        <v>22</v>
      </c>
      <c r="M11">
        <f>'proces productie'!$M$3</f>
        <v>3</v>
      </c>
    </row>
    <row r="12" spans="1:19" x14ac:dyDescent="0.45">
      <c r="A12" t="s">
        <v>87</v>
      </c>
      <c r="B12" s="4">
        <v>3</v>
      </c>
      <c r="C12" s="2">
        <v>2</v>
      </c>
      <c r="D12" s="2" t="s">
        <v>8</v>
      </c>
      <c r="E12" s="4" t="s">
        <v>4</v>
      </c>
      <c r="F12" s="4" t="str">
        <f t="shared" si="0"/>
        <v>2X3Ja</v>
      </c>
      <c r="G12" s="8">
        <v>9</v>
      </c>
      <c r="H12" s="8">
        <v>9</v>
      </c>
      <c r="S12" t="str">
        <f>"Total Score : "&amp;S6&amp;"%"</f>
        <v>Total Score : 100%</v>
      </c>
    </row>
    <row r="13" spans="1:19" x14ac:dyDescent="0.45">
      <c r="A13" t="s">
        <v>87</v>
      </c>
      <c r="B13" s="4">
        <v>3</v>
      </c>
      <c r="C13" s="2">
        <v>2</v>
      </c>
      <c r="D13" s="2" t="s">
        <v>6</v>
      </c>
      <c r="E13" s="4" t="s">
        <v>4</v>
      </c>
      <c r="F13" s="4" t="str">
        <f t="shared" si="0"/>
        <v>2X2Ja</v>
      </c>
      <c r="G13" s="8">
        <v>6</v>
      </c>
      <c r="H13" s="8">
        <v>6</v>
      </c>
    </row>
    <row r="14" spans="1:19" x14ac:dyDescent="0.45">
      <c r="A14" t="s">
        <v>87</v>
      </c>
      <c r="B14" s="4">
        <v>3</v>
      </c>
      <c r="C14" s="2">
        <v>2</v>
      </c>
      <c r="D14" s="2" t="s">
        <v>7</v>
      </c>
      <c r="E14" s="4" t="s">
        <v>4</v>
      </c>
      <c r="F14" s="4" t="str">
        <f t="shared" si="0"/>
        <v>2X1Ja</v>
      </c>
      <c r="G14" s="8">
        <v>3</v>
      </c>
      <c r="H14" s="8">
        <v>3</v>
      </c>
      <c r="L14" t="s">
        <v>26</v>
      </c>
      <c r="M14">
        <v>60</v>
      </c>
    </row>
    <row r="15" spans="1:19" x14ac:dyDescent="0.45">
      <c r="A15" t="s">
        <v>87</v>
      </c>
      <c r="B15" s="4">
        <v>3</v>
      </c>
      <c r="C15" s="2">
        <v>2</v>
      </c>
      <c r="D15" s="2" t="s">
        <v>23</v>
      </c>
      <c r="E15" s="4" t="s">
        <v>4</v>
      </c>
      <c r="F15" s="4" t="str">
        <f t="shared" si="0"/>
        <v>2X0,33Ja</v>
      </c>
      <c r="G15" s="8">
        <v>1</v>
      </c>
      <c r="H15" s="8">
        <v>1</v>
      </c>
      <c r="L15" t="s">
        <v>27</v>
      </c>
      <c r="M15">
        <v>30</v>
      </c>
    </row>
    <row r="16" spans="1:19" x14ac:dyDescent="0.45">
      <c r="A16" t="s">
        <v>87</v>
      </c>
      <c r="B16" s="4">
        <v>3</v>
      </c>
      <c r="C16" s="2">
        <v>2</v>
      </c>
      <c r="D16" s="2" t="s">
        <v>24</v>
      </c>
      <c r="E16" s="4" t="s">
        <v>4</v>
      </c>
      <c r="F16" s="4" t="str">
        <f t="shared" si="0"/>
        <v>2X0,66Ja</v>
      </c>
      <c r="G16" s="8">
        <v>2</v>
      </c>
      <c r="H16" s="8">
        <v>2</v>
      </c>
      <c r="L16" t="s">
        <v>28</v>
      </c>
      <c r="M16">
        <v>10</v>
      </c>
    </row>
    <row r="17" spans="1:13" x14ac:dyDescent="0.45">
      <c r="A17" t="s">
        <v>87</v>
      </c>
      <c r="B17" s="4">
        <v>3</v>
      </c>
      <c r="C17" s="2">
        <v>2</v>
      </c>
      <c r="D17" s="2" t="s">
        <v>7</v>
      </c>
      <c r="E17" s="4" t="s">
        <v>4</v>
      </c>
      <c r="F17" s="4" t="str">
        <f t="shared" si="0"/>
        <v>2X1Ja</v>
      </c>
      <c r="G17" s="8">
        <v>3</v>
      </c>
      <c r="H17" s="8">
        <v>3</v>
      </c>
      <c r="L17" t="s">
        <v>29</v>
      </c>
      <c r="M17">
        <v>100</v>
      </c>
    </row>
    <row r="18" spans="1:13" x14ac:dyDescent="0.45">
      <c r="A18" t="s">
        <v>87</v>
      </c>
      <c r="B18" s="4">
        <v>6</v>
      </c>
      <c r="C18" s="2">
        <v>1</v>
      </c>
      <c r="D18" s="2" t="s">
        <v>8</v>
      </c>
      <c r="E18" s="4" t="s">
        <v>4</v>
      </c>
      <c r="F18" s="4" t="str">
        <f t="shared" si="0"/>
        <v>1X3Ja</v>
      </c>
      <c r="G18" s="8">
        <v>18</v>
      </c>
      <c r="H18" s="8">
        <v>18</v>
      </c>
    </row>
    <row r="19" spans="1:13" x14ac:dyDescent="0.45">
      <c r="A19" t="s">
        <v>87</v>
      </c>
      <c r="B19" s="4">
        <v>6</v>
      </c>
      <c r="C19" s="2">
        <v>1</v>
      </c>
      <c r="D19" s="2" t="s">
        <v>6</v>
      </c>
      <c r="E19" s="4" t="s">
        <v>4</v>
      </c>
      <c r="F19" s="4" t="str">
        <f t="shared" si="0"/>
        <v>1X2Ja</v>
      </c>
      <c r="G19" s="8">
        <v>12</v>
      </c>
      <c r="H19" s="8">
        <v>12</v>
      </c>
    </row>
    <row r="20" spans="1:13" x14ac:dyDescent="0.45">
      <c r="A20" t="s">
        <v>87</v>
      </c>
      <c r="B20" s="4">
        <v>6</v>
      </c>
      <c r="C20" s="2">
        <v>1</v>
      </c>
      <c r="D20" s="2" t="s">
        <v>7</v>
      </c>
      <c r="E20" s="4" t="s">
        <v>4</v>
      </c>
      <c r="F20" s="4" t="str">
        <f t="shared" si="0"/>
        <v>1X1Ja</v>
      </c>
      <c r="G20" s="8">
        <v>6</v>
      </c>
      <c r="H20" s="8">
        <v>6</v>
      </c>
      <c r="L20" t="s">
        <v>30</v>
      </c>
      <c r="M20">
        <f>M7/M9</f>
        <v>0.25</v>
      </c>
    </row>
    <row r="21" spans="1:13" x14ac:dyDescent="0.45">
      <c r="A21" t="s">
        <v>87</v>
      </c>
      <c r="B21" s="4">
        <v>6</v>
      </c>
      <c r="C21" s="2">
        <v>1</v>
      </c>
      <c r="D21" s="2" t="s">
        <v>23</v>
      </c>
      <c r="E21" s="4" t="s">
        <v>4</v>
      </c>
      <c r="F21" s="4" t="str">
        <f t="shared" si="0"/>
        <v>1X0,33Ja</v>
      </c>
      <c r="G21" s="8">
        <v>2</v>
      </c>
      <c r="H21" s="8">
        <v>2</v>
      </c>
      <c r="L21" t="s">
        <v>31</v>
      </c>
      <c r="M21">
        <v>1</v>
      </c>
    </row>
    <row r="22" spans="1:13" x14ac:dyDescent="0.45">
      <c r="A22" t="s">
        <v>87</v>
      </c>
      <c r="B22" s="4">
        <v>6</v>
      </c>
      <c r="C22" s="2">
        <v>1</v>
      </c>
      <c r="D22" s="2" t="s">
        <v>24</v>
      </c>
      <c r="E22" s="4" t="s">
        <v>4</v>
      </c>
      <c r="F22" s="4" t="str">
        <f t="shared" si="0"/>
        <v>1X0,66Ja</v>
      </c>
      <c r="G22" s="8">
        <v>4</v>
      </c>
      <c r="H22" s="8">
        <v>4</v>
      </c>
      <c r="L22" t="s">
        <v>29</v>
      </c>
      <c r="M22">
        <f>SUM(M14:M17)-(M21+M20)</f>
        <v>198.75</v>
      </c>
    </row>
    <row r="23" spans="1:13" x14ac:dyDescent="0.45">
      <c r="A23" t="s">
        <v>87</v>
      </c>
      <c r="B23" s="4">
        <v>6</v>
      </c>
      <c r="C23" s="2">
        <v>1</v>
      </c>
      <c r="D23" s="2" t="s">
        <v>7</v>
      </c>
      <c r="E23" s="4" t="s">
        <v>4</v>
      </c>
      <c r="F23" s="4" t="str">
        <f t="shared" si="0"/>
        <v>1X1Ja</v>
      </c>
      <c r="G23" s="8">
        <v>6</v>
      </c>
      <c r="H23" s="8">
        <v>6</v>
      </c>
    </row>
    <row r="24" spans="1:13" x14ac:dyDescent="0.45">
      <c r="A24" t="s">
        <v>88</v>
      </c>
      <c r="B24" s="5">
        <v>1</v>
      </c>
      <c r="C24" s="1">
        <v>3</v>
      </c>
      <c r="D24" s="1" t="s">
        <v>8</v>
      </c>
      <c r="E24" s="5" t="s">
        <v>5</v>
      </c>
      <c r="F24" s="5" t="str">
        <f t="shared" si="0"/>
        <v>3X3Neen</v>
      </c>
      <c r="G24" s="9">
        <v>3</v>
      </c>
      <c r="H24" s="9">
        <v>0</v>
      </c>
      <c r="L24" t="s">
        <v>32</v>
      </c>
    </row>
    <row r="25" spans="1:13" x14ac:dyDescent="0.45">
      <c r="A25" t="s">
        <v>88</v>
      </c>
      <c r="B25" s="5">
        <v>1</v>
      </c>
      <c r="C25" s="1">
        <v>3</v>
      </c>
      <c r="D25" s="1" t="s">
        <v>6</v>
      </c>
      <c r="E25" s="5" t="s">
        <v>5</v>
      </c>
      <c r="F25" s="5" t="str">
        <f t="shared" si="0"/>
        <v>3X2Neen</v>
      </c>
      <c r="G25" s="9">
        <v>2</v>
      </c>
      <c r="H25" s="9">
        <v>0</v>
      </c>
      <c r="L25" t="s">
        <v>30</v>
      </c>
      <c r="M25" t="str">
        <f>ROUND(M20,0)&amp;"%"</f>
        <v>0%</v>
      </c>
    </row>
    <row r="26" spans="1:13" x14ac:dyDescent="0.45">
      <c r="A26" t="s">
        <v>88</v>
      </c>
      <c r="B26" s="5">
        <v>1</v>
      </c>
      <c r="C26" s="1">
        <v>3</v>
      </c>
      <c r="D26" s="1" t="s">
        <v>7</v>
      </c>
      <c r="E26" s="5" t="s">
        <v>5</v>
      </c>
      <c r="F26" s="5" t="str">
        <f t="shared" si="0"/>
        <v>3X1Neen</v>
      </c>
      <c r="G26" s="9">
        <v>1</v>
      </c>
      <c r="H26" s="9">
        <v>0</v>
      </c>
      <c r="L26" t="s">
        <v>32</v>
      </c>
    </row>
    <row r="27" spans="1:13" x14ac:dyDescent="0.45">
      <c r="A27" t="s">
        <v>88</v>
      </c>
      <c r="B27" s="5">
        <v>1</v>
      </c>
      <c r="C27" s="1">
        <v>3</v>
      </c>
      <c r="D27" s="1" t="s">
        <v>23</v>
      </c>
      <c r="E27" s="5" t="s">
        <v>5</v>
      </c>
      <c r="F27" s="5" t="str">
        <f t="shared" si="0"/>
        <v>3X0,33Neen</v>
      </c>
      <c r="G27" s="9">
        <f>1/3</f>
        <v>0.33333333333333331</v>
      </c>
      <c r="H27" s="9">
        <v>0</v>
      </c>
    </row>
    <row r="28" spans="1:13" x14ac:dyDescent="0.45">
      <c r="A28" t="s">
        <v>88</v>
      </c>
      <c r="B28" s="5">
        <v>1</v>
      </c>
      <c r="C28" s="1">
        <v>3</v>
      </c>
      <c r="D28" s="1" t="s">
        <v>24</v>
      </c>
      <c r="E28" s="5" t="s">
        <v>5</v>
      </c>
      <c r="F28" s="5" t="str">
        <f t="shared" si="0"/>
        <v>3X0,66Neen</v>
      </c>
      <c r="G28" s="9">
        <f>2/3</f>
        <v>0.66666666666666663</v>
      </c>
      <c r="H28" s="9">
        <v>0</v>
      </c>
    </row>
    <row r="29" spans="1:13" x14ac:dyDescent="0.45">
      <c r="A29" t="s">
        <v>88</v>
      </c>
      <c r="B29" s="5">
        <v>1</v>
      </c>
      <c r="C29" s="1">
        <v>3</v>
      </c>
      <c r="D29" s="1" t="s">
        <v>7</v>
      </c>
      <c r="E29" s="5" t="s">
        <v>5</v>
      </c>
      <c r="F29" s="5" t="str">
        <f t="shared" si="0"/>
        <v>3X1Neen</v>
      </c>
      <c r="G29" s="9">
        <v>1</v>
      </c>
      <c r="H29" s="9">
        <v>0</v>
      </c>
    </row>
    <row r="30" spans="1:13" x14ac:dyDescent="0.45">
      <c r="A30" t="s">
        <v>88</v>
      </c>
      <c r="B30" s="5">
        <v>3</v>
      </c>
      <c r="C30" s="1">
        <v>2</v>
      </c>
      <c r="D30" s="1" t="s">
        <v>8</v>
      </c>
      <c r="E30" s="5" t="s">
        <v>5</v>
      </c>
      <c r="F30" s="5" t="str">
        <f t="shared" si="0"/>
        <v>2X3Neen</v>
      </c>
      <c r="G30" s="9">
        <v>9</v>
      </c>
      <c r="H30" s="9">
        <v>0</v>
      </c>
    </row>
    <row r="31" spans="1:13" x14ac:dyDescent="0.45">
      <c r="A31" t="s">
        <v>88</v>
      </c>
      <c r="B31" s="5">
        <v>3</v>
      </c>
      <c r="C31" s="1">
        <v>2</v>
      </c>
      <c r="D31" s="1" t="s">
        <v>6</v>
      </c>
      <c r="E31" s="5" t="s">
        <v>5</v>
      </c>
      <c r="F31" s="5" t="str">
        <f t="shared" si="0"/>
        <v>2X2Neen</v>
      </c>
      <c r="G31" s="9">
        <v>6</v>
      </c>
      <c r="H31" s="9">
        <v>0</v>
      </c>
    </row>
    <row r="32" spans="1:13" x14ac:dyDescent="0.45">
      <c r="A32" t="s">
        <v>88</v>
      </c>
      <c r="B32" s="5">
        <v>3</v>
      </c>
      <c r="C32" s="1">
        <v>2</v>
      </c>
      <c r="D32" s="1" t="s">
        <v>7</v>
      </c>
      <c r="E32" s="5" t="s">
        <v>5</v>
      </c>
      <c r="F32" s="5" t="str">
        <f t="shared" si="0"/>
        <v>2X1Neen</v>
      </c>
      <c r="G32" s="9">
        <v>3</v>
      </c>
      <c r="H32" s="9">
        <v>0</v>
      </c>
    </row>
    <row r="33" spans="1:8" x14ac:dyDescent="0.45">
      <c r="A33" t="s">
        <v>88</v>
      </c>
      <c r="B33" s="5">
        <v>3</v>
      </c>
      <c r="C33" s="1">
        <v>2</v>
      </c>
      <c r="D33" s="1" t="s">
        <v>23</v>
      </c>
      <c r="E33" s="5" t="s">
        <v>5</v>
      </c>
      <c r="F33" s="5" t="str">
        <f t="shared" si="0"/>
        <v>2X0,33Neen</v>
      </c>
      <c r="G33" s="9">
        <v>1</v>
      </c>
      <c r="H33" s="9">
        <v>0</v>
      </c>
    </row>
    <row r="34" spans="1:8" x14ac:dyDescent="0.45">
      <c r="A34" t="s">
        <v>88</v>
      </c>
      <c r="B34" s="5">
        <v>3</v>
      </c>
      <c r="C34" s="1">
        <v>2</v>
      </c>
      <c r="D34" s="1" t="s">
        <v>24</v>
      </c>
      <c r="E34" s="5" t="s">
        <v>5</v>
      </c>
      <c r="F34" s="5" t="str">
        <f t="shared" si="0"/>
        <v>2X0,66Neen</v>
      </c>
      <c r="G34" s="9">
        <v>2</v>
      </c>
      <c r="H34" s="9">
        <v>0</v>
      </c>
    </row>
    <row r="35" spans="1:8" x14ac:dyDescent="0.45">
      <c r="A35" t="s">
        <v>88</v>
      </c>
      <c r="B35" s="5">
        <v>3</v>
      </c>
      <c r="C35" s="1">
        <v>2</v>
      </c>
      <c r="D35" s="1" t="s">
        <v>7</v>
      </c>
      <c r="E35" s="5" t="s">
        <v>5</v>
      </c>
      <c r="F35" s="5" t="str">
        <f t="shared" si="0"/>
        <v>2X1Neen</v>
      </c>
      <c r="G35" s="9">
        <v>3</v>
      </c>
      <c r="H35" s="9">
        <v>0</v>
      </c>
    </row>
    <row r="36" spans="1:8" x14ac:dyDescent="0.45">
      <c r="A36" t="s">
        <v>88</v>
      </c>
      <c r="B36" s="5">
        <v>6</v>
      </c>
      <c r="C36" s="1">
        <v>1</v>
      </c>
      <c r="D36" s="1" t="s">
        <v>8</v>
      </c>
      <c r="E36" s="5" t="s">
        <v>5</v>
      </c>
      <c r="F36" s="5" t="str">
        <f t="shared" si="0"/>
        <v>1X3Neen</v>
      </c>
      <c r="G36" s="9">
        <v>18</v>
      </c>
      <c r="H36" s="9">
        <v>0</v>
      </c>
    </row>
    <row r="37" spans="1:8" x14ac:dyDescent="0.45">
      <c r="A37" t="s">
        <v>88</v>
      </c>
      <c r="B37" s="5">
        <v>6</v>
      </c>
      <c r="C37" s="1">
        <v>1</v>
      </c>
      <c r="D37" s="1" t="s">
        <v>6</v>
      </c>
      <c r="E37" s="5" t="s">
        <v>5</v>
      </c>
      <c r="F37" s="5" t="str">
        <f t="shared" si="0"/>
        <v>1X2Neen</v>
      </c>
      <c r="G37" s="9">
        <v>12</v>
      </c>
      <c r="H37" s="9">
        <v>0</v>
      </c>
    </row>
    <row r="38" spans="1:8" x14ac:dyDescent="0.45">
      <c r="A38" t="s">
        <v>88</v>
      </c>
      <c r="B38" s="5">
        <v>6</v>
      </c>
      <c r="C38" s="1">
        <v>1</v>
      </c>
      <c r="D38" s="1" t="s">
        <v>7</v>
      </c>
      <c r="E38" s="5" t="s">
        <v>5</v>
      </c>
      <c r="F38" s="5" t="str">
        <f t="shared" si="0"/>
        <v>1X1Neen</v>
      </c>
      <c r="G38" s="9">
        <v>6</v>
      </c>
      <c r="H38" s="9">
        <v>0</v>
      </c>
    </row>
    <row r="39" spans="1:8" x14ac:dyDescent="0.45">
      <c r="A39" t="s">
        <v>88</v>
      </c>
      <c r="B39" s="5">
        <v>6</v>
      </c>
      <c r="C39" s="1">
        <v>1</v>
      </c>
      <c r="D39" s="1" t="s">
        <v>23</v>
      </c>
      <c r="E39" s="5" t="s">
        <v>5</v>
      </c>
      <c r="F39" s="5" t="str">
        <f t="shared" si="0"/>
        <v>1X0,33Neen</v>
      </c>
      <c r="G39" s="9">
        <v>2</v>
      </c>
      <c r="H39" s="9">
        <v>0</v>
      </c>
    </row>
    <row r="40" spans="1:8" x14ac:dyDescent="0.45">
      <c r="A40" t="s">
        <v>88</v>
      </c>
      <c r="B40" s="5">
        <v>6</v>
      </c>
      <c r="C40" s="1">
        <v>1</v>
      </c>
      <c r="D40" s="1" t="s">
        <v>24</v>
      </c>
      <c r="E40" s="5" t="s">
        <v>5</v>
      </c>
      <c r="F40" s="5" t="str">
        <f t="shared" si="0"/>
        <v>1X0,66Neen</v>
      </c>
      <c r="G40" s="9">
        <v>4</v>
      </c>
      <c r="H40" s="9">
        <v>0</v>
      </c>
    </row>
    <row r="41" spans="1:8" x14ac:dyDescent="0.45">
      <c r="A41" t="s">
        <v>88</v>
      </c>
      <c r="B41" s="5">
        <v>6</v>
      </c>
      <c r="C41" s="1">
        <v>1</v>
      </c>
      <c r="D41" s="1" t="s">
        <v>7</v>
      </c>
      <c r="E41" s="5" t="s">
        <v>5</v>
      </c>
      <c r="F41" s="5" t="str">
        <f t="shared" si="0"/>
        <v>1X1Neen</v>
      </c>
      <c r="G41" s="9">
        <v>6</v>
      </c>
      <c r="H41" s="9">
        <v>0</v>
      </c>
    </row>
    <row r="42" spans="1:8" x14ac:dyDescent="0.45">
      <c r="A42" t="s">
        <v>89</v>
      </c>
      <c r="B42" s="6">
        <v>1</v>
      </c>
      <c r="C42" s="3">
        <v>3</v>
      </c>
      <c r="D42" s="3" t="s">
        <v>8</v>
      </c>
      <c r="E42" s="6" t="s">
        <v>9</v>
      </c>
      <c r="F42" s="6" t="str">
        <f t="shared" si="0"/>
        <v>3X3NVT</v>
      </c>
      <c r="G42" s="10">
        <v>0</v>
      </c>
      <c r="H42" s="10">
        <v>0</v>
      </c>
    </row>
    <row r="43" spans="1:8" x14ac:dyDescent="0.45">
      <c r="A43" t="s">
        <v>89</v>
      </c>
      <c r="B43" s="6">
        <v>1</v>
      </c>
      <c r="C43" s="3">
        <v>3</v>
      </c>
      <c r="D43" s="3" t="s">
        <v>6</v>
      </c>
      <c r="E43" s="6" t="s">
        <v>9</v>
      </c>
      <c r="F43" s="6" t="str">
        <f t="shared" si="0"/>
        <v>3X2NVT</v>
      </c>
      <c r="G43" s="10">
        <v>0</v>
      </c>
      <c r="H43" s="10">
        <v>0</v>
      </c>
    </row>
    <row r="44" spans="1:8" x14ac:dyDescent="0.45">
      <c r="A44" t="s">
        <v>89</v>
      </c>
      <c r="B44" s="6">
        <v>1</v>
      </c>
      <c r="C44" s="3">
        <v>3</v>
      </c>
      <c r="D44" s="3" t="s">
        <v>7</v>
      </c>
      <c r="E44" s="6" t="s">
        <v>9</v>
      </c>
      <c r="F44" s="6" t="str">
        <f t="shared" si="0"/>
        <v>3X1NVT</v>
      </c>
      <c r="G44" s="10">
        <v>0</v>
      </c>
      <c r="H44" s="10">
        <v>0</v>
      </c>
    </row>
    <row r="45" spans="1:8" x14ac:dyDescent="0.45">
      <c r="A45" t="s">
        <v>89</v>
      </c>
      <c r="B45" s="6">
        <v>1</v>
      </c>
      <c r="C45" s="3">
        <v>3</v>
      </c>
      <c r="D45" s="3" t="s">
        <v>23</v>
      </c>
      <c r="E45" s="6" t="s">
        <v>9</v>
      </c>
      <c r="F45" s="6" t="str">
        <f t="shared" si="0"/>
        <v>3X0,33NVT</v>
      </c>
      <c r="G45" s="10">
        <v>0</v>
      </c>
      <c r="H45" s="10">
        <v>0</v>
      </c>
    </row>
    <row r="46" spans="1:8" x14ac:dyDescent="0.45">
      <c r="A46" t="s">
        <v>89</v>
      </c>
      <c r="B46" s="6">
        <v>1</v>
      </c>
      <c r="C46" s="3">
        <v>3</v>
      </c>
      <c r="D46" s="3" t="s">
        <v>24</v>
      </c>
      <c r="E46" s="6" t="s">
        <v>9</v>
      </c>
      <c r="F46" s="6" t="str">
        <f t="shared" si="0"/>
        <v>3X0,66NVT</v>
      </c>
      <c r="G46" s="10">
        <v>0</v>
      </c>
      <c r="H46" s="10">
        <v>0</v>
      </c>
    </row>
    <row r="47" spans="1:8" x14ac:dyDescent="0.45">
      <c r="A47" t="s">
        <v>89</v>
      </c>
      <c r="B47" s="6">
        <v>1</v>
      </c>
      <c r="C47" s="3">
        <v>3</v>
      </c>
      <c r="D47" s="3" t="s">
        <v>7</v>
      </c>
      <c r="E47" s="6" t="s">
        <v>9</v>
      </c>
      <c r="F47" s="6" t="str">
        <f t="shared" si="0"/>
        <v>3X1NVT</v>
      </c>
      <c r="G47" s="10">
        <v>0</v>
      </c>
      <c r="H47" s="10">
        <v>0</v>
      </c>
    </row>
    <row r="48" spans="1:8" x14ac:dyDescent="0.45">
      <c r="A48" t="s">
        <v>89</v>
      </c>
      <c r="B48" s="6">
        <v>3</v>
      </c>
      <c r="C48" s="3">
        <v>2</v>
      </c>
      <c r="D48" s="3" t="s">
        <v>8</v>
      </c>
      <c r="E48" s="6" t="s">
        <v>9</v>
      </c>
      <c r="F48" s="6" t="str">
        <f t="shared" si="0"/>
        <v>2X3NVT</v>
      </c>
      <c r="G48" s="10">
        <v>0</v>
      </c>
      <c r="H48" s="10">
        <v>0</v>
      </c>
    </row>
    <row r="49" spans="1:8" x14ac:dyDescent="0.45">
      <c r="A49" t="s">
        <v>89</v>
      </c>
      <c r="B49" s="6">
        <v>3</v>
      </c>
      <c r="C49" s="3">
        <v>2</v>
      </c>
      <c r="D49" s="3" t="s">
        <v>6</v>
      </c>
      <c r="E49" s="6" t="s">
        <v>9</v>
      </c>
      <c r="F49" s="6" t="str">
        <f t="shared" si="0"/>
        <v>2X2NVT</v>
      </c>
      <c r="G49" s="10">
        <v>0</v>
      </c>
      <c r="H49" s="10">
        <v>0</v>
      </c>
    </row>
    <row r="50" spans="1:8" x14ac:dyDescent="0.45">
      <c r="A50" t="s">
        <v>89</v>
      </c>
      <c r="B50" s="6">
        <v>3</v>
      </c>
      <c r="C50" s="3">
        <v>2</v>
      </c>
      <c r="D50" s="3" t="s">
        <v>7</v>
      </c>
      <c r="E50" s="6" t="s">
        <v>9</v>
      </c>
      <c r="F50" s="6" t="str">
        <f t="shared" si="0"/>
        <v>2X1NVT</v>
      </c>
      <c r="G50" s="10">
        <v>0</v>
      </c>
      <c r="H50" s="10">
        <v>0</v>
      </c>
    </row>
    <row r="51" spans="1:8" x14ac:dyDescent="0.45">
      <c r="A51" t="s">
        <v>89</v>
      </c>
      <c r="B51" s="6">
        <v>3</v>
      </c>
      <c r="C51" s="3">
        <v>2</v>
      </c>
      <c r="D51" s="3" t="s">
        <v>23</v>
      </c>
      <c r="E51" s="6" t="s">
        <v>9</v>
      </c>
      <c r="F51" s="6" t="str">
        <f t="shared" si="0"/>
        <v>2X0,33NVT</v>
      </c>
      <c r="G51" s="10">
        <v>0</v>
      </c>
      <c r="H51" s="10">
        <v>0</v>
      </c>
    </row>
    <row r="52" spans="1:8" x14ac:dyDescent="0.45">
      <c r="A52" t="s">
        <v>89</v>
      </c>
      <c r="B52" s="6">
        <v>3</v>
      </c>
      <c r="C52" s="3">
        <v>2</v>
      </c>
      <c r="D52" s="3" t="s">
        <v>24</v>
      </c>
      <c r="E52" s="6" t="s">
        <v>9</v>
      </c>
      <c r="F52" s="6" t="str">
        <f t="shared" si="0"/>
        <v>2X0,66NVT</v>
      </c>
      <c r="G52" s="10">
        <v>0</v>
      </c>
      <c r="H52" s="10">
        <v>0</v>
      </c>
    </row>
    <row r="53" spans="1:8" x14ac:dyDescent="0.45">
      <c r="A53" t="s">
        <v>89</v>
      </c>
      <c r="B53" s="6">
        <v>3</v>
      </c>
      <c r="C53" s="3">
        <v>2</v>
      </c>
      <c r="D53" s="3" t="s">
        <v>7</v>
      </c>
      <c r="E53" s="6" t="s">
        <v>9</v>
      </c>
      <c r="F53" s="6" t="str">
        <f t="shared" si="0"/>
        <v>2X1NVT</v>
      </c>
      <c r="G53" s="10">
        <v>0</v>
      </c>
      <c r="H53" s="10">
        <v>0</v>
      </c>
    </row>
    <row r="54" spans="1:8" x14ac:dyDescent="0.45">
      <c r="A54" t="s">
        <v>89</v>
      </c>
      <c r="B54" s="6">
        <v>6</v>
      </c>
      <c r="C54" s="3">
        <v>1</v>
      </c>
      <c r="D54" s="3" t="s">
        <v>8</v>
      </c>
      <c r="E54" s="6" t="s">
        <v>9</v>
      </c>
      <c r="F54" s="6" t="str">
        <f t="shared" si="0"/>
        <v>1X3NVT</v>
      </c>
      <c r="G54" s="10">
        <v>0</v>
      </c>
      <c r="H54" s="10">
        <v>0</v>
      </c>
    </row>
    <row r="55" spans="1:8" x14ac:dyDescent="0.45">
      <c r="A55" t="s">
        <v>89</v>
      </c>
      <c r="B55" s="6">
        <v>6</v>
      </c>
      <c r="C55" s="3">
        <v>1</v>
      </c>
      <c r="D55" s="3" t="s">
        <v>6</v>
      </c>
      <c r="E55" s="6" t="s">
        <v>9</v>
      </c>
      <c r="F55" s="6" t="str">
        <f t="shared" si="0"/>
        <v>1X2NVT</v>
      </c>
      <c r="G55" s="10">
        <v>0</v>
      </c>
      <c r="H55" s="10">
        <v>0</v>
      </c>
    </row>
    <row r="56" spans="1:8" x14ac:dyDescent="0.45">
      <c r="A56" t="s">
        <v>89</v>
      </c>
      <c r="B56" s="6">
        <v>6</v>
      </c>
      <c r="C56" s="3">
        <v>1</v>
      </c>
      <c r="D56" s="3" t="s">
        <v>7</v>
      </c>
      <c r="E56" s="6" t="s">
        <v>9</v>
      </c>
      <c r="F56" s="6" t="str">
        <f t="shared" si="0"/>
        <v>1X1NVT</v>
      </c>
      <c r="G56" s="10">
        <v>0</v>
      </c>
      <c r="H56" s="10">
        <v>0</v>
      </c>
    </row>
    <row r="57" spans="1:8" x14ac:dyDescent="0.45">
      <c r="A57" t="s">
        <v>89</v>
      </c>
      <c r="B57" s="6">
        <v>6</v>
      </c>
      <c r="C57" s="3">
        <v>1</v>
      </c>
      <c r="D57" s="3" t="s">
        <v>23</v>
      </c>
      <c r="E57" s="6" t="s">
        <v>9</v>
      </c>
      <c r="F57" s="6" t="str">
        <f t="shared" si="0"/>
        <v>1X0,33NVT</v>
      </c>
      <c r="G57" s="10">
        <v>0</v>
      </c>
      <c r="H57" s="10">
        <v>0</v>
      </c>
    </row>
    <row r="58" spans="1:8" x14ac:dyDescent="0.45">
      <c r="A58" t="s">
        <v>89</v>
      </c>
      <c r="B58" s="6">
        <v>6</v>
      </c>
      <c r="C58" s="3">
        <v>1</v>
      </c>
      <c r="D58" s="3" t="s">
        <v>24</v>
      </c>
      <c r="E58" s="6" t="s">
        <v>9</v>
      </c>
      <c r="F58" s="6" t="str">
        <f t="shared" si="0"/>
        <v>1X0,66NVT</v>
      </c>
      <c r="G58" s="10">
        <v>0</v>
      </c>
      <c r="H58" s="10">
        <v>0</v>
      </c>
    </row>
    <row r="59" spans="1:8" x14ac:dyDescent="0.45">
      <c r="A59" t="s">
        <v>89</v>
      </c>
      <c r="B59" s="6">
        <v>6</v>
      </c>
      <c r="C59" s="3">
        <v>1</v>
      </c>
      <c r="D59" s="3" t="s">
        <v>7</v>
      </c>
      <c r="E59" s="6" t="s">
        <v>9</v>
      </c>
      <c r="F59" s="6" t="str">
        <f t="shared" si="0"/>
        <v>1X1NVT</v>
      </c>
      <c r="G59" s="10">
        <v>0</v>
      </c>
      <c r="H59" s="10">
        <v>0</v>
      </c>
    </row>
  </sheetData>
  <sheetProtection sheet="1" objects="1" scenarios="1"/>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732E3FF52B6A48B7173F7BCF402F08" ma:contentTypeVersion="18" ma:contentTypeDescription="Een nieuw document maken." ma:contentTypeScope="" ma:versionID="73b0b651746d03fb33997821c1f7a537">
  <xsd:schema xmlns:xsd="http://www.w3.org/2001/XMLSchema" xmlns:xs="http://www.w3.org/2001/XMLSchema" xmlns:p="http://schemas.microsoft.com/office/2006/metadata/properties" xmlns:ns2="e5ced421-94aa-4d0d-8b3e-c082f6f984f5" xmlns:ns3="db5cf54b-712b-419f-85da-3062989e0108" targetNamespace="http://schemas.microsoft.com/office/2006/metadata/properties" ma:root="true" ma:fieldsID="3045e6295e560d7ea352dec23b57113e" ns2:_="" ns3:_="">
    <xsd:import namespace="e5ced421-94aa-4d0d-8b3e-c082f6f984f5"/>
    <xsd:import namespace="db5cf54b-712b-419f-85da-3062989e01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ced421-94aa-4d0d-8b3e-c082f6f98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14e1169e-65b7-47ec-8806-d6f3646b41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5cf54b-712b-419f-85da-3062989e010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dacacf2-fd37-4e87-82d4-c419f0db0b71}" ma:internalName="TaxCatchAll" ma:showField="CatchAllData" ma:web="db5cf54b-712b-419f-85da-3062989e01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47335B-E52A-412F-873B-4D8B43BF40C5}"/>
</file>

<file path=customXml/itemProps2.xml><?xml version="1.0" encoding="utf-8"?>
<ds:datastoreItem xmlns:ds="http://schemas.openxmlformats.org/officeDocument/2006/customXml" ds:itemID="{98A2D9B5-0EF6-4D31-B7C1-35C73837B9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algemene inleiding</vt:lpstr>
      <vt:lpstr>handleiding</vt:lpstr>
      <vt:lpstr>expertenteam</vt:lpstr>
      <vt:lpstr>inleiding ..... </vt:lpstr>
      <vt:lpstr>inhoudstafel</vt:lpstr>
      <vt:lpstr>proces productie</vt:lpstr>
      <vt:lpstr>rapport</vt:lpstr>
      <vt:lpstr>actiepunten auditee</vt:lpstr>
      <vt:lpstr>Mapping</vt:lpstr>
      <vt:lpstr>'proces productie'!Afdrukbereik</vt:lpstr>
      <vt:lpstr>rapport!Afdrukbereik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Brosens</dc:creator>
  <cp:lastModifiedBy>Hilde Collier</cp:lastModifiedBy>
  <cp:lastPrinted>2023-01-25T10:22:33Z</cp:lastPrinted>
  <dcterms:created xsi:type="dcterms:W3CDTF">2016-10-20T14:49:42Z</dcterms:created>
  <dcterms:modified xsi:type="dcterms:W3CDTF">2024-09-18T08:29:41Z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