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charts/chart5.xml" ContentType="application/vnd.openxmlformats-officedocument.drawingml.chart+xml"/>
  <Override PartName="/xl/charts/style5.xml" ContentType="application/vnd.ms-office.chartstyle+xml"/>
  <Override PartName="/xl/charts/colors5.xml" ContentType="application/vnd.ms-office.chartcolorstyle+xml"/>
  <Override PartName="/xl/charts/chart6.xml" ContentType="application/vnd.openxmlformats-officedocument.drawingml.chart+xml"/>
  <Override PartName="/xl/charts/style6.xml" ContentType="application/vnd.ms-office.chartstyle+xml"/>
  <Override PartName="/xl/charts/colors6.xml" ContentType="application/vnd.ms-office.chartcolorstyle+xml"/>
  <Override PartName="/xl/charts/chart7.xml" ContentType="application/vnd.openxmlformats-officedocument.drawingml.chart+xml"/>
  <Override PartName="/xl/charts/style7.xml" ContentType="application/vnd.ms-office.chartstyle+xml"/>
  <Override PartName="/xl/charts/colors7.xml" ContentType="application/vnd.ms-office.chartcolorstyle+xml"/>
  <Override PartName="/xl/drawings/drawing6.xml" ContentType="application/vnd.openxmlformats-officedocument.drawing+xml"/>
  <Override PartName="/xl/charts/chart8.xml" ContentType="application/vnd.openxmlformats-officedocument.drawingml.chart+xml"/>
  <Override PartName="/xl/charts/style8.xml" ContentType="application/vnd.ms-office.chartstyle+xml"/>
  <Override PartName="/xl/charts/colors8.xml" ContentType="application/vnd.ms-office.chartcolorstyle+xml"/>
  <Override PartName="/xl/charts/chart9.xml" ContentType="application/vnd.openxmlformats-officedocument.drawingml.chart+xml"/>
  <Override PartName="/xl/charts/style9.xml" ContentType="application/vnd.ms-office.chartstyle+xml"/>
  <Override PartName="/xl/charts/colors9.xml" ContentType="application/vnd.ms-office.chartcolorstyle+xml"/>
  <Override PartName="/xl/charts/chart10.xml" ContentType="application/vnd.openxmlformats-officedocument.drawingml.chart+xml"/>
  <Override PartName="/xl/charts/style10.xml" ContentType="application/vnd.ms-office.chartstyle+xml"/>
  <Override PartName="/xl/charts/colors10.xml" ContentType="application/vnd.ms-office.chartcolorstyle+xml"/>
  <Override PartName="/xl/charts/chart11.xml" ContentType="application/vnd.openxmlformats-officedocument.drawingml.chart+xml"/>
  <Override PartName="/xl/charts/style11.xml" ContentType="application/vnd.ms-office.chartstyle+xml"/>
  <Override PartName="/xl/charts/colors11.xml" ContentType="application/vnd.ms-office.chartcolorstyle+xml"/>
  <Override PartName="/xl/charts/chart12.xml" ContentType="application/vnd.openxmlformats-officedocument.drawingml.chart+xml"/>
  <Override PartName="/xl/charts/style12.xml" ContentType="application/vnd.ms-office.chartstyle+xml"/>
  <Override PartName="/xl/charts/colors12.xml" ContentType="application/vnd.ms-office.chartcolorstyle+xml"/>
  <Override PartName="/xl/charts/chart13.xml" ContentType="application/vnd.openxmlformats-officedocument.drawingml.chart+xml"/>
  <Override PartName="/xl/charts/style13.xml" ContentType="application/vnd.ms-office.chartstyle+xml"/>
  <Override PartName="/xl/charts/colors13.xml" ContentType="application/vnd.ms-office.chartcolorstyle+xml"/>
  <Override PartName="/xl/charts/chart14.xml" ContentType="application/vnd.openxmlformats-officedocument.drawingml.chart+xml"/>
  <Override PartName="/xl/charts/style14.xml" ContentType="application/vnd.ms-office.chartstyle+xml"/>
  <Override PartName="/xl/charts/colors14.xml" ContentType="application/vnd.ms-office.chartcolorsty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029"/>
  <workbookPr/>
  <mc:AlternateContent xmlns:mc="http://schemas.openxmlformats.org/markup-compatibility/2006">
    <mc:Choice Requires="x15">
      <x15ac:absPath xmlns:x15ac="http://schemas.microsoft.com/office/spreadsheetml/2010/11/ac" url="C:\apotheek\Hilco Farmaconsult\VZA\kwaliteitshandboek maeia\organisatie werkgroepen\werkgroep kwaliteitssysteem\"/>
    </mc:Choice>
  </mc:AlternateContent>
  <xr:revisionPtr revIDLastSave="0" documentId="13_ncr:1_{730587E6-766A-4271-A38E-57E75CCD090C}" xr6:coauthVersionLast="47" xr6:coauthVersionMax="47" xr10:uidLastSave="{00000000-0000-0000-0000-000000000000}"/>
  <bookViews>
    <workbookView xWindow="-28920" yWindow="-120" windowWidth="29040" windowHeight="15840" tabRatio="526" xr2:uid="{00000000-000D-0000-FFFF-FFFF00000000}"/>
  </bookViews>
  <sheets>
    <sheet name="algemene inleiding" sheetId="46" r:id="rId1"/>
    <sheet name="inleiding kwaliteitssysteem " sheetId="48" r:id="rId2"/>
    <sheet name="handleiding" sheetId="52" r:id="rId3"/>
    <sheet name="expertenteam" sheetId="51" r:id="rId4"/>
    <sheet name="inhoudstafel" sheetId="47" r:id="rId5"/>
    <sheet name="auditvragen kwaliteitssysteem " sheetId="42" r:id="rId6"/>
    <sheet name="rapport" sheetId="43" r:id="rId7"/>
    <sheet name="actiepunten auditee" sheetId="50" r:id="rId8"/>
    <sheet name="Mapping" sheetId="38" r:id="rId9"/>
  </sheets>
  <definedNames>
    <definedName name="_xlnm._FilterDatabase" localSheetId="5" hidden="1">'auditvragen kwaliteitssysteem '!$A$6:$WVQ$345</definedName>
    <definedName name="_xlnm.Print_Area" localSheetId="5">'auditvragen kwaliteitssysteem '!$A$2:$T$259</definedName>
    <definedName name="_xlnm.Print_Area" localSheetId="6">rapport!$A$1:$D$113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G236" i="42" l="1"/>
  <c r="B17" i="43"/>
  <c r="A17" i="43"/>
  <c r="B16" i="43"/>
  <c r="A16" i="43"/>
  <c r="B15" i="43"/>
  <c r="A15" i="43"/>
  <c r="G78" i="42"/>
  <c r="B14" i="43"/>
  <c r="A14" i="43"/>
  <c r="G62" i="42"/>
  <c r="G50" i="42"/>
  <c r="G42" i="42"/>
  <c r="N243" i="42"/>
  <c r="K243" i="42"/>
  <c r="M243" i="42" s="1"/>
  <c r="N240" i="42"/>
  <c r="K240" i="42"/>
  <c r="M240" i="42" s="1"/>
  <c r="N241" i="42"/>
  <c r="K241" i="42"/>
  <c r="M241" i="42" s="1"/>
  <c r="N256" i="42"/>
  <c r="K256" i="42"/>
  <c r="M256" i="42" s="1"/>
  <c r="N255" i="42"/>
  <c r="K255" i="42"/>
  <c r="M255" i="42" s="1"/>
  <c r="N254" i="42"/>
  <c r="K254" i="42"/>
  <c r="M254" i="42" s="1"/>
  <c r="N253" i="42"/>
  <c r="K253" i="42"/>
  <c r="M253" i="42" s="1"/>
  <c r="N252" i="42"/>
  <c r="K252" i="42"/>
  <c r="M252" i="42" s="1"/>
  <c r="N251" i="42"/>
  <c r="K251" i="42"/>
  <c r="M251" i="42" s="1"/>
  <c r="N250" i="42"/>
  <c r="K250" i="42"/>
  <c r="M250" i="42" s="1"/>
  <c r="N249" i="42"/>
  <c r="K249" i="42"/>
  <c r="M249" i="42" s="1"/>
  <c r="N248" i="42"/>
  <c r="K248" i="42"/>
  <c r="M248" i="42" s="1"/>
  <c r="N247" i="42"/>
  <c r="K247" i="42"/>
  <c r="M247" i="42" s="1"/>
  <c r="N246" i="42"/>
  <c r="K246" i="42"/>
  <c r="M246" i="42" s="1"/>
  <c r="N245" i="42"/>
  <c r="K245" i="42"/>
  <c r="M245" i="42" s="1"/>
  <c r="N244" i="42"/>
  <c r="K244" i="42"/>
  <c r="M244" i="42" s="1"/>
  <c r="N259" i="42"/>
  <c r="K259" i="42"/>
  <c r="M259" i="42" s="1"/>
  <c r="N258" i="42"/>
  <c r="K258" i="42"/>
  <c r="M258" i="42" s="1"/>
  <c r="N257" i="42"/>
  <c r="K257" i="42"/>
  <c r="M257" i="42" s="1"/>
  <c r="N242" i="42"/>
  <c r="K242" i="42"/>
  <c r="M242" i="42" s="1"/>
  <c r="N223" i="42"/>
  <c r="K223" i="42"/>
  <c r="M223" i="42" s="1"/>
  <c r="N222" i="42"/>
  <c r="K222" i="42"/>
  <c r="M222" i="42" s="1"/>
  <c r="N233" i="42"/>
  <c r="K233" i="42"/>
  <c r="M233" i="42" s="1"/>
  <c r="N232" i="42"/>
  <c r="K232" i="42"/>
  <c r="M232" i="42" s="1"/>
  <c r="N231" i="42"/>
  <c r="K231" i="42"/>
  <c r="M231" i="42" s="1"/>
  <c r="N230" i="42"/>
  <c r="K230" i="42"/>
  <c r="M230" i="42" s="1"/>
  <c r="N229" i="42"/>
  <c r="K229" i="42"/>
  <c r="M229" i="42" s="1"/>
  <c r="N228" i="42"/>
  <c r="K228" i="42"/>
  <c r="M228" i="42" s="1"/>
  <c r="N227" i="42"/>
  <c r="K227" i="42"/>
  <c r="M227" i="42" s="1"/>
  <c r="N226" i="42"/>
  <c r="K226" i="42"/>
  <c r="M226" i="42" s="1"/>
  <c r="N225" i="42"/>
  <c r="K225" i="42"/>
  <c r="M225" i="42" s="1"/>
  <c r="N224" i="42"/>
  <c r="K224" i="42"/>
  <c r="M224" i="42" s="1"/>
  <c r="N221" i="42"/>
  <c r="K221" i="42"/>
  <c r="M221" i="42" s="1"/>
  <c r="N220" i="42"/>
  <c r="K220" i="42"/>
  <c r="M220" i="42" s="1"/>
  <c r="N219" i="42"/>
  <c r="K219" i="42"/>
  <c r="M219" i="42" s="1"/>
  <c r="N218" i="42"/>
  <c r="K218" i="42"/>
  <c r="M218" i="42" s="1"/>
  <c r="N217" i="42"/>
  <c r="K217" i="42"/>
  <c r="M217" i="42" s="1"/>
  <c r="N216" i="42"/>
  <c r="K216" i="42"/>
  <c r="M216" i="42" s="1"/>
  <c r="N215" i="42"/>
  <c r="K215" i="42"/>
  <c r="M215" i="42" s="1"/>
  <c r="N235" i="42"/>
  <c r="K235" i="42"/>
  <c r="M235" i="42" s="1"/>
  <c r="N234" i="42"/>
  <c r="K234" i="42"/>
  <c r="M234" i="42" s="1"/>
  <c r="N191" i="42"/>
  <c r="K191" i="42"/>
  <c r="M191" i="42" s="1"/>
  <c r="N198" i="42"/>
  <c r="K198" i="42"/>
  <c r="M198" i="42" s="1"/>
  <c r="N150" i="42"/>
  <c r="K150" i="42"/>
  <c r="M150" i="42" s="1"/>
  <c r="N193" i="42"/>
  <c r="K193" i="42"/>
  <c r="M193" i="42" s="1"/>
  <c r="N192" i="42"/>
  <c r="K192" i="42"/>
  <c r="M192" i="42" s="1"/>
  <c r="N179" i="42"/>
  <c r="K179" i="42"/>
  <c r="M179" i="42" s="1"/>
  <c r="N178" i="42"/>
  <c r="K178" i="42"/>
  <c r="M178" i="42" s="1"/>
  <c r="N177" i="42"/>
  <c r="K177" i="42"/>
  <c r="M177" i="42" s="1"/>
  <c r="N176" i="42"/>
  <c r="K176" i="42"/>
  <c r="M176" i="42" s="1"/>
  <c r="N175" i="42"/>
  <c r="K175" i="42"/>
  <c r="M175" i="42" s="1"/>
  <c r="N172" i="42"/>
  <c r="K172" i="42"/>
  <c r="M172" i="42" s="1"/>
  <c r="N174" i="42"/>
  <c r="K174" i="42"/>
  <c r="M174" i="42" s="1"/>
  <c r="N173" i="42"/>
  <c r="K173" i="42"/>
  <c r="M173" i="42" s="1"/>
  <c r="N161" i="42"/>
  <c r="K161" i="42"/>
  <c r="M161" i="42" s="1"/>
  <c r="N153" i="42"/>
  <c r="K153" i="42"/>
  <c r="M153" i="42" s="1"/>
  <c r="N163" i="42"/>
  <c r="K163" i="42"/>
  <c r="M163" i="42" s="1"/>
  <c r="N152" i="42"/>
  <c r="K152" i="42"/>
  <c r="M152" i="42" s="1"/>
  <c r="N185" i="42"/>
  <c r="K185" i="42"/>
  <c r="M185" i="42" s="1"/>
  <c r="N184" i="42"/>
  <c r="K184" i="42"/>
  <c r="M184" i="42" s="1"/>
  <c r="N183" i="42"/>
  <c r="K183" i="42"/>
  <c r="M183" i="42" s="1"/>
  <c r="N182" i="42"/>
  <c r="K182" i="42"/>
  <c r="M182" i="42" s="1"/>
  <c r="N181" i="42"/>
  <c r="K181" i="42"/>
  <c r="M181" i="42" s="1"/>
  <c r="N180" i="42"/>
  <c r="K180" i="42"/>
  <c r="M180" i="42" s="1"/>
  <c r="N171" i="42"/>
  <c r="K171" i="42"/>
  <c r="M171" i="42" s="1"/>
  <c r="N170" i="42"/>
  <c r="K170" i="42"/>
  <c r="M170" i="42" s="1"/>
  <c r="N169" i="42"/>
  <c r="K169" i="42"/>
  <c r="M169" i="42" s="1"/>
  <c r="N168" i="42"/>
  <c r="K168" i="42"/>
  <c r="M168" i="42" s="1"/>
  <c r="N167" i="42"/>
  <c r="K167" i="42"/>
  <c r="M167" i="42" s="1"/>
  <c r="N166" i="42"/>
  <c r="K166" i="42"/>
  <c r="M166" i="42" s="1"/>
  <c r="N165" i="42"/>
  <c r="K165" i="42"/>
  <c r="M165" i="42" s="1"/>
  <c r="N164" i="42"/>
  <c r="K164" i="42"/>
  <c r="M164" i="42" s="1"/>
  <c r="N162" i="42"/>
  <c r="K162" i="42"/>
  <c r="M162" i="42" s="1"/>
  <c r="N160" i="42"/>
  <c r="K160" i="42"/>
  <c r="M160" i="42" s="1"/>
  <c r="N159" i="42"/>
  <c r="K159" i="42"/>
  <c r="M159" i="42" s="1"/>
  <c r="N158" i="42"/>
  <c r="K158" i="42"/>
  <c r="M158" i="42" s="1"/>
  <c r="N157" i="42"/>
  <c r="K157" i="42"/>
  <c r="M157" i="42" s="1"/>
  <c r="N156" i="42"/>
  <c r="K156" i="42"/>
  <c r="M156" i="42" s="1"/>
  <c r="N155" i="42"/>
  <c r="K155" i="42"/>
  <c r="M155" i="42" s="1"/>
  <c r="N154" i="42"/>
  <c r="K154" i="42"/>
  <c r="M154" i="42" s="1"/>
  <c r="N151" i="42"/>
  <c r="K151" i="42"/>
  <c r="M151" i="42" s="1"/>
  <c r="N206" i="42"/>
  <c r="K206" i="42"/>
  <c r="M206" i="42" s="1"/>
  <c r="N205" i="42"/>
  <c r="K205" i="42"/>
  <c r="M205" i="42" s="1"/>
  <c r="N204" i="42"/>
  <c r="K204" i="42"/>
  <c r="M204" i="42" s="1"/>
  <c r="N203" i="42"/>
  <c r="K203" i="42"/>
  <c r="M203" i="42" s="1"/>
  <c r="N202" i="42"/>
  <c r="K202" i="42"/>
  <c r="M202" i="42" s="1"/>
  <c r="N201" i="42"/>
  <c r="K201" i="42"/>
  <c r="M201" i="42" s="1"/>
  <c r="N200" i="42"/>
  <c r="K200" i="42"/>
  <c r="M200" i="42" s="1"/>
  <c r="N199" i="42"/>
  <c r="K199" i="42"/>
  <c r="M199" i="42" s="1"/>
  <c r="N197" i="42"/>
  <c r="K197" i="42"/>
  <c r="M197" i="42" s="1"/>
  <c r="N196" i="42"/>
  <c r="K196" i="42"/>
  <c r="M196" i="42" s="1"/>
  <c r="N195" i="42"/>
  <c r="K195" i="42"/>
  <c r="M195" i="42" s="1"/>
  <c r="N194" i="42"/>
  <c r="K194" i="42"/>
  <c r="M194" i="42" s="1"/>
  <c r="N190" i="42"/>
  <c r="K190" i="42"/>
  <c r="M190" i="42" s="1"/>
  <c r="N189" i="42"/>
  <c r="K189" i="42"/>
  <c r="M189" i="42" s="1"/>
  <c r="N188" i="42"/>
  <c r="K188" i="42"/>
  <c r="M188" i="42" s="1"/>
  <c r="N187" i="42"/>
  <c r="K187" i="42"/>
  <c r="M187" i="42" s="1"/>
  <c r="N186" i="42"/>
  <c r="K186" i="42"/>
  <c r="M186" i="42" s="1"/>
  <c r="N210" i="42"/>
  <c r="K210" i="42"/>
  <c r="M210" i="42" s="1"/>
  <c r="N209" i="42"/>
  <c r="K209" i="42"/>
  <c r="M209" i="42" s="1"/>
  <c r="N208" i="42"/>
  <c r="K208" i="42"/>
  <c r="M208" i="42" s="1"/>
  <c r="N207" i="42"/>
  <c r="K207" i="42"/>
  <c r="M207" i="42" s="1"/>
  <c r="N134" i="42"/>
  <c r="K134" i="42"/>
  <c r="M134" i="42" s="1"/>
  <c r="N133" i="42"/>
  <c r="K133" i="42"/>
  <c r="M133" i="42" s="1"/>
  <c r="N132" i="42"/>
  <c r="K132" i="42"/>
  <c r="M132" i="42" s="1"/>
  <c r="N131" i="42"/>
  <c r="K131" i="42"/>
  <c r="M131" i="42" s="1"/>
  <c r="N130" i="42"/>
  <c r="K130" i="42"/>
  <c r="M130" i="42" s="1"/>
  <c r="N129" i="42"/>
  <c r="K129" i="42"/>
  <c r="M129" i="42" s="1"/>
  <c r="N128" i="42"/>
  <c r="K128" i="42"/>
  <c r="M128" i="42" s="1"/>
  <c r="N127" i="42"/>
  <c r="K127" i="42"/>
  <c r="M127" i="42" s="1"/>
  <c r="N126" i="42"/>
  <c r="K126" i="42"/>
  <c r="M126" i="42" s="1"/>
  <c r="N125" i="42"/>
  <c r="K125" i="42"/>
  <c r="M125" i="42" s="1"/>
  <c r="N124" i="42"/>
  <c r="K124" i="42"/>
  <c r="M124" i="42" s="1"/>
  <c r="N123" i="42"/>
  <c r="K123" i="42"/>
  <c r="M123" i="42" s="1"/>
  <c r="N122" i="42"/>
  <c r="K122" i="42"/>
  <c r="M122" i="42" s="1"/>
  <c r="N121" i="42"/>
  <c r="K121" i="42"/>
  <c r="M121" i="42" s="1"/>
  <c r="N120" i="42"/>
  <c r="K120" i="42"/>
  <c r="M120" i="42" s="1"/>
  <c r="N119" i="42"/>
  <c r="K119" i="42"/>
  <c r="M119" i="42" s="1"/>
  <c r="N118" i="42"/>
  <c r="K118" i="42"/>
  <c r="M118" i="42" s="1"/>
  <c r="N117" i="42"/>
  <c r="K117" i="42"/>
  <c r="M117" i="42" s="1"/>
  <c r="N116" i="42"/>
  <c r="K116" i="42"/>
  <c r="M116" i="42" s="1"/>
  <c r="N115" i="42"/>
  <c r="K115" i="42"/>
  <c r="M115" i="42" s="1"/>
  <c r="N114" i="42"/>
  <c r="K114" i="42"/>
  <c r="M114" i="42" s="1"/>
  <c r="N113" i="42"/>
  <c r="K113" i="42"/>
  <c r="M113" i="42" s="1"/>
  <c r="N112" i="42"/>
  <c r="K112" i="42"/>
  <c r="M112" i="42" s="1"/>
  <c r="N111" i="42"/>
  <c r="K111" i="42"/>
  <c r="M111" i="42" s="1"/>
  <c r="N110" i="42"/>
  <c r="K110" i="42"/>
  <c r="M110" i="42" s="1"/>
  <c r="N109" i="42"/>
  <c r="K109" i="42"/>
  <c r="M109" i="42" s="1"/>
  <c r="N108" i="42"/>
  <c r="K108" i="42"/>
  <c r="M108" i="42" s="1"/>
  <c r="N107" i="42"/>
  <c r="K107" i="42"/>
  <c r="M107" i="42" s="1"/>
  <c r="N106" i="42"/>
  <c r="K106" i="42"/>
  <c r="M106" i="42" s="1"/>
  <c r="N105" i="42"/>
  <c r="K105" i="42"/>
  <c r="M105" i="42" s="1"/>
  <c r="N145" i="42"/>
  <c r="K145" i="42"/>
  <c r="M145" i="42" s="1"/>
  <c r="N144" i="42"/>
  <c r="K144" i="42"/>
  <c r="M144" i="42" s="1"/>
  <c r="N143" i="42"/>
  <c r="K143" i="42"/>
  <c r="M143" i="42" s="1"/>
  <c r="N142" i="42"/>
  <c r="K142" i="42"/>
  <c r="M142" i="42" s="1"/>
  <c r="N141" i="42"/>
  <c r="K141" i="42"/>
  <c r="M141" i="42" s="1"/>
  <c r="N140" i="42"/>
  <c r="K140" i="42"/>
  <c r="M140" i="42" s="1"/>
  <c r="N139" i="42"/>
  <c r="K139" i="42"/>
  <c r="M139" i="42" s="1"/>
  <c r="N138" i="42"/>
  <c r="K138" i="42"/>
  <c r="M138" i="42" s="1"/>
  <c r="N137" i="42"/>
  <c r="K137" i="42"/>
  <c r="M137" i="42" s="1"/>
  <c r="N136" i="42"/>
  <c r="K136" i="42"/>
  <c r="M136" i="42" s="1"/>
  <c r="N135" i="42"/>
  <c r="K135" i="42"/>
  <c r="M135" i="42" s="1"/>
  <c r="N102" i="42"/>
  <c r="K102" i="42"/>
  <c r="M102" i="42" s="1"/>
  <c r="N101" i="42"/>
  <c r="K101" i="42"/>
  <c r="M101" i="42" s="1"/>
  <c r="N100" i="42"/>
  <c r="K100" i="42"/>
  <c r="M100" i="42" s="1"/>
  <c r="N99" i="42"/>
  <c r="K99" i="42"/>
  <c r="M99" i="42" s="1"/>
  <c r="N98" i="42"/>
  <c r="K98" i="42"/>
  <c r="M98" i="42" s="1"/>
  <c r="N97" i="42"/>
  <c r="K97" i="42"/>
  <c r="M97" i="42" s="1"/>
  <c r="N96" i="42"/>
  <c r="K96" i="42"/>
  <c r="M96" i="42" s="1"/>
  <c r="G95" i="42"/>
  <c r="N87" i="42"/>
  <c r="K87" i="42"/>
  <c r="L87" i="42" s="1"/>
  <c r="N86" i="42"/>
  <c r="K86" i="42"/>
  <c r="M86" i="42" s="1"/>
  <c r="N85" i="42"/>
  <c r="K85" i="42"/>
  <c r="L85" i="42" s="1"/>
  <c r="N84" i="42"/>
  <c r="K84" i="42"/>
  <c r="L84" i="42" s="1"/>
  <c r="N83" i="42"/>
  <c r="K83" i="42"/>
  <c r="L83" i="42" s="1"/>
  <c r="N82" i="42"/>
  <c r="K82" i="42"/>
  <c r="L82" i="42" s="1"/>
  <c r="N81" i="42"/>
  <c r="K81" i="42"/>
  <c r="L81" i="42" s="1"/>
  <c r="N80" i="42"/>
  <c r="K80" i="42"/>
  <c r="L80" i="42" s="1"/>
  <c r="N91" i="42"/>
  <c r="K91" i="42"/>
  <c r="L91" i="42" s="1"/>
  <c r="N90" i="42"/>
  <c r="K90" i="42"/>
  <c r="M90" i="42" s="1"/>
  <c r="N89" i="42"/>
  <c r="K89" i="42"/>
  <c r="M89" i="42" s="1"/>
  <c r="N88" i="42"/>
  <c r="K88" i="42"/>
  <c r="M88" i="42" s="1"/>
  <c r="N93" i="42"/>
  <c r="K93" i="42"/>
  <c r="M93" i="42" s="1"/>
  <c r="N92" i="42"/>
  <c r="K92" i="42"/>
  <c r="M92" i="42" s="1"/>
  <c r="N72" i="42"/>
  <c r="K72" i="42"/>
  <c r="M72" i="42" s="1"/>
  <c r="N71" i="42"/>
  <c r="K71" i="42"/>
  <c r="M71" i="42" s="1"/>
  <c r="N70" i="42"/>
  <c r="K70" i="42"/>
  <c r="M70" i="42" s="1"/>
  <c r="N69" i="42"/>
  <c r="K69" i="42"/>
  <c r="M69" i="42" s="1"/>
  <c r="N68" i="42"/>
  <c r="K68" i="42"/>
  <c r="M68" i="42" s="1"/>
  <c r="N67" i="42"/>
  <c r="K67" i="42"/>
  <c r="M67" i="42" s="1"/>
  <c r="N66" i="42"/>
  <c r="K66" i="42"/>
  <c r="M66" i="42" s="1"/>
  <c r="N65" i="42"/>
  <c r="K65" i="42"/>
  <c r="M65" i="42" s="1"/>
  <c r="N64" i="42"/>
  <c r="K64" i="42"/>
  <c r="M64" i="42" s="1"/>
  <c r="N77" i="42"/>
  <c r="K77" i="42"/>
  <c r="M77" i="42" s="1"/>
  <c r="N76" i="42"/>
  <c r="K76" i="42"/>
  <c r="M76" i="42" s="1"/>
  <c r="N75" i="42"/>
  <c r="K75" i="42"/>
  <c r="M75" i="42" s="1"/>
  <c r="N74" i="42"/>
  <c r="K74" i="42"/>
  <c r="M74" i="42" s="1"/>
  <c r="N73" i="42"/>
  <c r="K73" i="42"/>
  <c r="M73" i="42" s="1"/>
  <c r="N63" i="42"/>
  <c r="K63" i="42"/>
  <c r="M63" i="42" s="1"/>
  <c r="N94" i="42"/>
  <c r="K94" i="42"/>
  <c r="M94" i="42" s="1"/>
  <c r="N79" i="42"/>
  <c r="K79" i="42"/>
  <c r="M79" i="42" s="1"/>
  <c r="N43" i="42"/>
  <c r="K43" i="42"/>
  <c r="M43" i="42" s="1"/>
  <c r="N49" i="42"/>
  <c r="K49" i="42"/>
  <c r="M49" i="42" s="1"/>
  <c r="N48" i="42"/>
  <c r="K48" i="42"/>
  <c r="M48" i="42" s="1"/>
  <c r="N47" i="42"/>
  <c r="K47" i="42"/>
  <c r="M47" i="42" s="1"/>
  <c r="N46" i="42"/>
  <c r="K46" i="42"/>
  <c r="M46" i="42" s="1"/>
  <c r="N45" i="42"/>
  <c r="K45" i="42"/>
  <c r="M45" i="42" s="1"/>
  <c r="G13" i="42"/>
  <c r="N31" i="42"/>
  <c r="K31" i="42"/>
  <c r="M31" i="42" s="1"/>
  <c r="N30" i="42"/>
  <c r="K30" i="42"/>
  <c r="M30" i="42" s="1"/>
  <c r="N29" i="42"/>
  <c r="K29" i="42"/>
  <c r="M29" i="42" s="1"/>
  <c r="N28" i="42"/>
  <c r="K28" i="42"/>
  <c r="M28" i="42" s="1"/>
  <c r="N27" i="42"/>
  <c r="K27" i="42"/>
  <c r="M27" i="42" s="1"/>
  <c r="N26" i="42"/>
  <c r="K26" i="42"/>
  <c r="M26" i="42" s="1"/>
  <c r="N25" i="42"/>
  <c r="K25" i="42"/>
  <c r="M25" i="42" s="1"/>
  <c r="N24" i="42"/>
  <c r="K24" i="42"/>
  <c r="M24" i="42" s="1"/>
  <c r="N23" i="42"/>
  <c r="K23" i="42"/>
  <c r="M23" i="42" s="1"/>
  <c r="N22" i="42"/>
  <c r="K22" i="42"/>
  <c r="M22" i="42" s="1"/>
  <c r="N21" i="42"/>
  <c r="K21" i="42"/>
  <c r="M21" i="42" s="1"/>
  <c r="N20" i="42"/>
  <c r="K20" i="42"/>
  <c r="M20" i="42" s="1"/>
  <c r="N19" i="42"/>
  <c r="K19" i="42"/>
  <c r="M19" i="42" s="1"/>
  <c r="N18" i="42"/>
  <c r="K18" i="42"/>
  <c r="M18" i="42" s="1"/>
  <c r="N38" i="42"/>
  <c r="K38" i="42"/>
  <c r="M38" i="42" s="1"/>
  <c r="N37" i="42"/>
  <c r="K37" i="42"/>
  <c r="M37" i="42" s="1"/>
  <c r="N36" i="42"/>
  <c r="K36" i="42"/>
  <c r="M36" i="42" s="1"/>
  <c r="N35" i="42"/>
  <c r="K35" i="42"/>
  <c r="M35" i="42" s="1"/>
  <c r="N34" i="42"/>
  <c r="K34" i="42"/>
  <c r="M34" i="42" s="1"/>
  <c r="N33" i="42"/>
  <c r="K33" i="42"/>
  <c r="M33" i="42" s="1"/>
  <c r="N32" i="42"/>
  <c r="K32" i="42"/>
  <c r="M32" i="42" s="1"/>
  <c r="N17" i="42"/>
  <c r="K17" i="42"/>
  <c r="M17" i="42" s="1"/>
  <c r="F58" i="38"/>
  <c r="M62" i="42" l="1"/>
  <c r="D14" i="43" s="1"/>
  <c r="L243" i="42"/>
  <c r="L240" i="42"/>
  <c r="L241" i="42"/>
  <c r="L244" i="42"/>
  <c r="L245" i="42"/>
  <c r="L246" i="42"/>
  <c r="L247" i="42"/>
  <c r="L248" i="42"/>
  <c r="L249" i="42"/>
  <c r="L250" i="42"/>
  <c r="L251" i="42"/>
  <c r="L252" i="42"/>
  <c r="L253" i="42"/>
  <c r="L254" i="42"/>
  <c r="L255" i="42"/>
  <c r="L256" i="42"/>
  <c r="L242" i="42"/>
  <c r="L257" i="42"/>
  <c r="L258" i="42"/>
  <c r="L259" i="42"/>
  <c r="L223" i="42"/>
  <c r="L222" i="42"/>
  <c r="L215" i="42"/>
  <c r="L216" i="42"/>
  <c r="L217" i="42"/>
  <c r="L218" i="42"/>
  <c r="L219" i="42"/>
  <c r="L220" i="42"/>
  <c r="L221" i="42"/>
  <c r="L224" i="42"/>
  <c r="L225" i="42"/>
  <c r="L226" i="42"/>
  <c r="L227" i="42"/>
  <c r="L228" i="42"/>
  <c r="L229" i="42"/>
  <c r="L230" i="42"/>
  <c r="L231" i="42"/>
  <c r="L232" i="42"/>
  <c r="L233" i="42"/>
  <c r="L234" i="42"/>
  <c r="L235" i="42"/>
  <c r="L191" i="42"/>
  <c r="L198" i="42"/>
  <c r="L150" i="42"/>
  <c r="L193" i="42"/>
  <c r="L192" i="42"/>
  <c r="L179" i="42"/>
  <c r="L178" i="42"/>
  <c r="L177" i="42"/>
  <c r="L176" i="42"/>
  <c r="L175" i="42"/>
  <c r="L172" i="42"/>
  <c r="L173" i="42"/>
  <c r="L174" i="42"/>
  <c r="L161" i="42"/>
  <c r="L153" i="42"/>
  <c r="L163" i="42"/>
  <c r="L152" i="42"/>
  <c r="L151" i="42"/>
  <c r="L154" i="42"/>
  <c r="L155" i="42"/>
  <c r="L156" i="42"/>
  <c r="L157" i="42"/>
  <c r="L158" i="42"/>
  <c r="L159" i="42"/>
  <c r="L160" i="42"/>
  <c r="L162" i="42"/>
  <c r="L164" i="42"/>
  <c r="L165" i="42"/>
  <c r="L166" i="42"/>
  <c r="L167" i="42"/>
  <c r="L168" i="42"/>
  <c r="L169" i="42"/>
  <c r="L170" i="42"/>
  <c r="L171" i="42"/>
  <c r="L180" i="42"/>
  <c r="L181" i="42"/>
  <c r="L182" i="42"/>
  <c r="L183" i="42"/>
  <c r="L184" i="42"/>
  <c r="L185" i="42"/>
  <c r="L186" i="42"/>
  <c r="L187" i="42"/>
  <c r="L188" i="42"/>
  <c r="L189" i="42"/>
  <c r="L190" i="42"/>
  <c r="L194" i="42"/>
  <c r="L195" i="42"/>
  <c r="L196" i="42"/>
  <c r="L197" i="42"/>
  <c r="L199" i="42"/>
  <c r="L200" i="42"/>
  <c r="L201" i="42"/>
  <c r="L202" i="42"/>
  <c r="L203" i="42"/>
  <c r="L204" i="42"/>
  <c r="L205" i="42"/>
  <c r="L206" i="42"/>
  <c r="L207" i="42"/>
  <c r="L208" i="42"/>
  <c r="L209" i="42"/>
  <c r="L210" i="42"/>
  <c r="L105" i="42"/>
  <c r="L106" i="42"/>
  <c r="L107" i="42"/>
  <c r="L108" i="42"/>
  <c r="L109" i="42"/>
  <c r="L110" i="42"/>
  <c r="L111" i="42"/>
  <c r="L112" i="42"/>
  <c r="L113" i="42"/>
  <c r="L114" i="42"/>
  <c r="L115" i="42"/>
  <c r="L116" i="42"/>
  <c r="L117" i="42"/>
  <c r="L118" i="42"/>
  <c r="L119" i="42"/>
  <c r="L120" i="42"/>
  <c r="L121" i="42"/>
  <c r="L122" i="42"/>
  <c r="L123" i="42"/>
  <c r="L124" i="42"/>
  <c r="L125" i="42"/>
  <c r="L126" i="42"/>
  <c r="L127" i="42"/>
  <c r="L128" i="42"/>
  <c r="L129" i="42"/>
  <c r="L130" i="42"/>
  <c r="L131" i="42"/>
  <c r="L132" i="42"/>
  <c r="L133" i="42"/>
  <c r="L134" i="42"/>
  <c r="L135" i="42"/>
  <c r="L136" i="42"/>
  <c r="L137" i="42"/>
  <c r="L138" i="42"/>
  <c r="L139" i="42"/>
  <c r="L140" i="42"/>
  <c r="L141" i="42"/>
  <c r="L142" i="42"/>
  <c r="L143" i="42"/>
  <c r="L144" i="42"/>
  <c r="L145" i="42"/>
  <c r="L97" i="42"/>
  <c r="L98" i="42"/>
  <c r="L99" i="42"/>
  <c r="L100" i="42"/>
  <c r="L101" i="42"/>
  <c r="L102" i="42"/>
  <c r="M95" i="42"/>
  <c r="D16" i="43" s="1"/>
  <c r="L96" i="42"/>
  <c r="L86" i="42"/>
  <c r="M80" i="42"/>
  <c r="M81" i="42"/>
  <c r="M82" i="42"/>
  <c r="M83" i="42"/>
  <c r="M84" i="42"/>
  <c r="M85" i="42"/>
  <c r="M87" i="42"/>
  <c r="L88" i="42"/>
  <c r="L89" i="42"/>
  <c r="L90" i="42"/>
  <c r="M91" i="42"/>
  <c r="L92" i="42"/>
  <c r="L93" i="42"/>
  <c r="L64" i="42"/>
  <c r="L65" i="42"/>
  <c r="L66" i="42"/>
  <c r="L67" i="42"/>
  <c r="L68" i="42"/>
  <c r="L69" i="42"/>
  <c r="L70" i="42"/>
  <c r="L71" i="42"/>
  <c r="L72" i="42"/>
  <c r="L73" i="42"/>
  <c r="L74" i="42"/>
  <c r="L75" i="42"/>
  <c r="L76" i="42"/>
  <c r="L77" i="42"/>
  <c r="L63" i="42"/>
  <c r="L79" i="42"/>
  <c r="L94" i="42"/>
  <c r="L43" i="42"/>
  <c r="L45" i="42"/>
  <c r="L46" i="42"/>
  <c r="L47" i="42"/>
  <c r="L48" i="42"/>
  <c r="L49" i="42"/>
  <c r="L18" i="42"/>
  <c r="L19" i="42"/>
  <c r="L20" i="42"/>
  <c r="L21" i="42"/>
  <c r="L22" i="42"/>
  <c r="L23" i="42"/>
  <c r="L24" i="42"/>
  <c r="L25" i="42"/>
  <c r="L26" i="42"/>
  <c r="L27" i="42"/>
  <c r="L28" i="42"/>
  <c r="L29" i="42"/>
  <c r="L30" i="42"/>
  <c r="L31" i="42"/>
  <c r="L17" i="42"/>
  <c r="L32" i="42"/>
  <c r="L33" i="42"/>
  <c r="L34" i="42"/>
  <c r="L35" i="42"/>
  <c r="L36" i="42"/>
  <c r="L37" i="42"/>
  <c r="L38" i="42"/>
  <c r="A20" i="43"/>
  <c r="B20" i="43"/>
  <c r="A19" i="43"/>
  <c r="B19" i="43"/>
  <c r="A18" i="43"/>
  <c r="B18" i="43"/>
  <c r="A13" i="43"/>
  <c r="B13" i="43"/>
  <c r="A12" i="43"/>
  <c r="B12" i="43"/>
  <c r="A11" i="43"/>
  <c r="B11" i="43"/>
  <c r="A10" i="43"/>
  <c r="B10" i="43"/>
  <c r="A9" i="43"/>
  <c r="B9" i="43"/>
  <c r="L62" i="42" l="1"/>
  <c r="C14" i="43" s="1"/>
  <c r="L95" i="42"/>
  <c r="C16" i="43" s="1"/>
  <c r="M78" i="42"/>
  <c r="D15" i="43" s="1"/>
  <c r="L78" i="42"/>
  <c r="C15" i="43" s="1"/>
  <c r="G211" i="42" l="1"/>
  <c r="G146" i="42"/>
  <c r="G103" i="42"/>
  <c r="G39" i="42" s="1"/>
  <c r="G7" i="42"/>
  <c r="K354" i="42" l="1"/>
  <c r="K357" i="42" s="1"/>
  <c r="K360" i="42" s="1"/>
  <c r="K353" i="42"/>
  <c r="K356" i="42" s="1"/>
  <c r="K359" i="42" s="1"/>
  <c r="K352" i="42"/>
  <c r="K355" i="42" s="1"/>
  <c r="K358" i="42" s="1"/>
  <c r="L351" i="42"/>
  <c r="L354" i="42" s="1"/>
  <c r="L357" i="42" s="1"/>
  <c r="L360" i="42" s="1"/>
  <c r="L350" i="42"/>
  <c r="L349" i="42"/>
  <c r="L352" i="42" s="1"/>
  <c r="L355" i="42" s="1"/>
  <c r="L358" i="42" s="1"/>
  <c r="N11" i="42"/>
  <c r="N12" i="42"/>
  <c r="N16" i="42"/>
  <c r="N44" i="42"/>
  <c r="N51" i="42"/>
  <c r="N52" i="42"/>
  <c r="N53" i="42"/>
  <c r="N54" i="42"/>
  <c r="N55" i="42"/>
  <c r="N56" i="42"/>
  <c r="N57" i="42"/>
  <c r="N58" i="42"/>
  <c r="N59" i="42"/>
  <c r="N60" i="42"/>
  <c r="N61" i="42"/>
  <c r="N104" i="42"/>
  <c r="N149" i="42"/>
  <c r="N214" i="42"/>
  <c r="N239" i="42"/>
  <c r="N10" i="42"/>
  <c r="L353" i="42" l="1"/>
  <c r="L356" i="42" s="1"/>
  <c r="L359" i="42" s="1"/>
  <c r="M8" i="38"/>
  <c r="M7" i="38"/>
  <c r="M6" i="38"/>
  <c r="M9" i="38" l="1"/>
  <c r="N350" i="42"/>
  <c r="R276" i="42" s="1"/>
  <c r="N351" i="42"/>
  <c r="R277" i="42" s="1"/>
  <c r="N352" i="42"/>
  <c r="S275" i="42" s="1"/>
  <c r="N353" i="42"/>
  <c r="S276" i="42" s="1"/>
  <c r="N357" i="42"/>
  <c r="Q277" i="42" s="1"/>
  <c r="N355" i="42"/>
  <c r="Q275" i="42" s="1"/>
  <c r="N356" i="42"/>
  <c r="Q276" i="42" s="1"/>
  <c r="N354" i="42"/>
  <c r="S277" i="42" s="1"/>
  <c r="N349" i="42"/>
  <c r="R275" i="42" s="1"/>
  <c r="H10" i="38"/>
  <c r="H9" i="38"/>
  <c r="G10" i="38"/>
  <c r="G9" i="38"/>
  <c r="G28" i="38"/>
  <c r="G27" i="38"/>
  <c r="K10" i="42"/>
  <c r="K11" i="42"/>
  <c r="K12" i="42"/>
  <c r="K16" i="42"/>
  <c r="K44" i="42"/>
  <c r="K51" i="42"/>
  <c r="K52" i="42"/>
  <c r="K53" i="42"/>
  <c r="K54" i="42"/>
  <c r="K55" i="42"/>
  <c r="K56" i="42"/>
  <c r="K57" i="42"/>
  <c r="K58" i="42"/>
  <c r="K59" i="42"/>
  <c r="K60" i="42"/>
  <c r="K61" i="42"/>
  <c r="K104" i="42"/>
  <c r="K149" i="42"/>
  <c r="K214" i="42"/>
  <c r="K239" i="42"/>
  <c r="F7" i="38"/>
  <c r="F8" i="38"/>
  <c r="F9" i="38"/>
  <c r="F10" i="38"/>
  <c r="F11" i="38"/>
  <c r="F12" i="38"/>
  <c r="F13" i="38"/>
  <c r="F14" i="38"/>
  <c r="F15" i="38"/>
  <c r="F16" i="38"/>
  <c r="F17" i="38"/>
  <c r="F18" i="38"/>
  <c r="F19" i="38"/>
  <c r="F20" i="38"/>
  <c r="F21" i="38"/>
  <c r="F22" i="38"/>
  <c r="F23" i="38"/>
  <c r="F24" i="38"/>
  <c r="F25" i="38"/>
  <c r="F26" i="38"/>
  <c r="F27" i="38"/>
  <c r="F28" i="38"/>
  <c r="F29" i="38"/>
  <c r="F30" i="38"/>
  <c r="F31" i="38"/>
  <c r="F32" i="38"/>
  <c r="F33" i="38"/>
  <c r="F34" i="38"/>
  <c r="F35" i="38"/>
  <c r="F36" i="38"/>
  <c r="F37" i="38"/>
  <c r="F38" i="38"/>
  <c r="F39" i="38"/>
  <c r="F40" i="38"/>
  <c r="F41" i="38"/>
  <c r="F42" i="38"/>
  <c r="F43" i="38"/>
  <c r="F44" i="38"/>
  <c r="F45" i="38"/>
  <c r="F46" i="38"/>
  <c r="F47" i="38"/>
  <c r="F48" i="38"/>
  <c r="F49" i="38"/>
  <c r="F50" i="38"/>
  <c r="F51" i="38"/>
  <c r="F52" i="38"/>
  <c r="F53" i="38"/>
  <c r="F54" i="38"/>
  <c r="F55" i="38"/>
  <c r="F56" i="38"/>
  <c r="F57" i="38"/>
  <c r="F59" i="38"/>
  <c r="F6" i="38"/>
  <c r="L149" i="42" l="1"/>
  <c r="M149" i="42"/>
  <c r="R280" i="42"/>
  <c r="R282" i="42"/>
  <c r="R281" i="42"/>
  <c r="S282" i="42"/>
  <c r="Q281" i="42"/>
  <c r="Q280" i="42"/>
  <c r="Q282" i="42"/>
  <c r="S281" i="42"/>
  <c r="S280" i="42"/>
  <c r="M10" i="42"/>
  <c r="M12" i="42"/>
  <c r="N359" i="42"/>
  <c r="N358" i="42"/>
  <c r="N360" i="42"/>
  <c r="M55" i="42"/>
  <c r="M54" i="42"/>
  <c r="M44" i="42"/>
  <c r="M42" i="42" s="1"/>
  <c r="M16" i="42"/>
  <c r="M61" i="42"/>
  <c r="M53" i="42"/>
  <c r="L10" i="42"/>
  <c r="M60" i="42"/>
  <c r="M52" i="42"/>
  <c r="M11" i="42"/>
  <c r="M239" i="42"/>
  <c r="M214" i="42"/>
  <c r="M59" i="42"/>
  <c r="M58" i="42"/>
  <c r="M51" i="42"/>
  <c r="M57" i="42"/>
  <c r="M104" i="42"/>
  <c r="M56" i="42"/>
  <c r="L57" i="42"/>
  <c r="L60" i="42"/>
  <c r="L11" i="42"/>
  <c r="L52" i="42"/>
  <c r="L239" i="42"/>
  <c r="L214" i="42"/>
  <c r="L59" i="42"/>
  <c r="L51" i="42"/>
  <c r="L56" i="42"/>
  <c r="L58" i="42"/>
  <c r="L53" i="42"/>
  <c r="L55" i="42"/>
  <c r="L104" i="42"/>
  <c r="L61" i="42"/>
  <c r="L54" i="42"/>
  <c r="L44" i="42"/>
  <c r="L42" i="42" s="1"/>
  <c r="L12" i="42"/>
  <c r="L16" i="42"/>
  <c r="L211" i="42" l="1"/>
  <c r="C19" i="43" s="1"/>
  <c r="L7" i="42"/>
  <c r="C9" i="43" s="1"/>
  <c r="D12" i="43"/>
  <c r="M211" i="42"/>
  <c r="D19" i="43" s="1"/>
  <c r="M7" i="42"/>
  <c r="D9" i="43" s="1"/>
  <c r="C12" i="43"/>
  <c r="M103" i="42"/>
  <c r="D17" i="43" s="1"/>
  <c r="M50" i="42"/>
  <c r="D13" i="43" s="1"/>
  <c r="L103" i="42"/>
  <c r="C17" i="43" s="1"/>
  <c r="L50" i="42"/>
  <c r="C13" i="43" s="1"/>
  <c r="M146" i="42"/>
  <c r="D18" i="43" s="1"/>
  <c r="L146" i="42"/>
  <c r="C18" i="43" s="1"/>
  <c r="L13" i="42" l="1"/>
  <c r="C10" i="43" s="1"/>
  <c r="L236" i="42"/>
  <c r="C20" i="43" s="1"/>
  <c r="M13" i="42"/>
  <c r="D10" i="43" s="1"/>
  <c r="M39" i="42"/>
  <c r="L39" i="42"/>
  <c r="M236" i="42"/>
  <c r="D20" i="43" s="1"/>
  <c r="L3" i="42" l="1"/>
  <c r="C11" i="43"/>
  <c r="M3" i="42"/>
  <c r="D11" i="43"/>
  <c r="M20" i="38"/>
  <c r="M22" i="38" s="1"/>
  <c r="M11" i="38" l="1"/>
  <c r="D8" i="43"/>
  <c r="M10" i="38"/>
  <c r="C8" i="43"/>
  <c r="M25" i="38"/>
  <c r="S6" i="38" l="1"/>
  <c r="S12" i="38" l="1"/>
  <c r="S8" i="38"/>
</calcChain>
</file>

<file path=xl/sharedStrings.xml><?xml version="1.0" encoding="utf-8"?>
<sst xmlns="http://schemas.openxmlformats.org/spreadsheetml/2006/main" count="1199" uniqueCount="404">
  <si>
    <t>Controleer altijd de documentatie en de toepassing op de werkvloer.</t>
  </si>
  <si>
    <t>Wordt er jaarlijks een controle van de stoomkwaliteit uitgevoerd?</t>
  </si>
  <si>
    <t xml:space="preserve">Kwaliteitsopvolging van het sterilisatieproces  </t>
  </si>
  <si>
    <t>Good Practice</t>
  </si>
  <si>
    <t xml:space="preserve">Good Practice </t>
  </si>
  <si>
    <t>Ja</t>
  </si>
  <si>
    <t>Neen</t>
  </si>
  <si>
    <t>X2</t>
  </si>
  <si>
    <t>X1</t>
  </si>
  <si>
    <t>X3</t>
  </si>
  <si>
    <t>NVT</t>
  </si>
  <si>
    <t>Wordt er halfjaarlijks een controle van de stoomkwaliteit uitgevoerd?</t>
  </si>
  <si>
    <t>Wordt er driemaandelijks een controle van de stoomkwaliteit uitgevoerd?</t>
  </si>
  <si>
    <t>Referentie</t>
  </si>
  <si>
    <t>ter info: 
artikelnummer, §, pagina</t>
  </si>
  <si>
    <t>OPMERKINGEN</t>
  </si>
  <si>
    <t xml:space="preserve">extra factor gewicht </t>
  </si>
  <si>
    <t>1 = WETGEVING (= 6 punten)</t>
  </si>
  <si>
    <t>2 = RICHTLIJNEN, NORMEN, AANBEVELINGEN (= 3 punten)</t>
  </si>
  <si>
    <t>3 = GOOD PRACTICE (= 1 punt)</t>
  </si>
  <si>
    <t>MAPPING TABLE</t>
  </si>
  <si>
    <t>Code</t>
  </si>
  <si>
    <t>Total</t>
  </si>
  <si>
    <t>Score</t>
  </si>
  <si>
    <t>X0,33</t>
  </si>
  <si>
    <t>X0,66</t>
  </si>
  <si>
    <t>Somme</t>
  </si>
  <si>
    <t>ROUGE</t>
  </si>
  <si>
    <t>ORANGE</t>
  </si>
  <si>
    <t>VERT</t>
  </si>
  <si>
    <t>Invisible</t>
  </si>
  <si>
    <t>Aiguille</t>
  </si>
  <si>
    <t>Largeur</t>
  </si>
  <si>
    <t>RIEN</t>
  </si>
  <si>
    <t>Speedometer</t>
  </si>
  <si>
    <t>Start</t>
  </si>
  <si>
    <t>Initial</t>
  </si>
  <si>
    <t>Middle</t>
  </si>
  <si>
    <t>End</t>
  </si>
  <si>
    <t>Max</t>
  </si>
  <si>
    <t>Pointer</t>
  </si>
  <si>
    <t>Value</t>
  </si>
  <si>
    <t>end</t>
  </si>
  <si>
    <t>ANTWOORD</t>
  </si>
  <si>
    <t xml:space="preserve">NIVEAU </t>
  </si>
  <si>
    <t>I</t>
  </si>
  <si>
    <t>II</t>
  </si>
  <si>
    <t>III</t>
  </si>
  <si>
    <t>IV</t>
  </si>
  <si>
    <t>V</t>
  </si>
  <si>
    <t>VI</t>
  </si>
  <si>
    <t>a</t>
  </si>
  <si>
    <t>b</t>
  </si>
  <si>
    <t>c</t>
  </si>
  <si>
    <t>1Neen</t>
  </si>
  <si>
    <t>2Neen</t>
  </si>
  <si>
    <t>3Neen</t>
  </si>
  <si>
    <t>1NVT</t>
  </si>
  <si>
    <t>2NVT</t>
  </si>
  <si>
    <t>3NVT</t>
  </si>
  <si>
    <t>1Ja</t>
  </si>
  <si>
    <t>2Ja</t>
  </si>
  <si>
    <t>3Ja</t>
  </si>
  <si>
    <t>1Total</t>
  </si>
  <si>
    <t>2Total</t>
  </si>
  <si>
    <t>3Total</t>
  </si>
  <si>
    <t>Niveau 1</t>
  </si>
  <si>
    <t>Niveau 2</t>
  </si>
  <si>
    <t>Niveau 3</t>
  </si>
  <si>
    <t>Nee</t>
  </si>
  <si>
    <t xml:space="preserve">Progress :: </t>
  </si>
  <si>
    <t>0-60</t>
  </si>
  <si>
    <t>60-90</t>
  </si>
  <si>
    <t>90-100</t>
  </si>
  <si>
    <t>Niveau</t>
  </si>
  <si>
    <t>Extra gewicht factor</t>
  </si>
  <si>
    <t>Antwoord</t>
  </si>
  <si>
    <t>Base points</t>
  </si>
  <si>
    <t>points</t>
  </si>
  <si>
    <t>Do not delete</t>
  </si>
  <si>
    <t>Total score</t>
  </si>
  <si>
    <t>Date :</t>
  </si>
  <si>
    <t>Hoofdapotheker :</t>
  </si>
  <si>
    <t>Auditeur naam :</t>
  </si>
  <si>
    <t>Ziekenhuis :</t>
  </si>
  <si>
    <t>Hoofdapotheker</t>
  </si>
  <si>
    <t>Handtekeningen</t>
  </si>
  <si>
    <t>Ja Groep</t>
  </si>
  <si>
    <t>Neen groep</t>
  </si>
  <si>
    <t>NVT groep</t>
  </si>
  <si>
    <t>TOTAL</t>
  </si>
  <si>
    <t>SCORE</t>
  </si>
  <si>
    <t>Copy Paste visible cells from questionnaire sheet</t>
  </si>
  <si>
    <t>Make sure total is correct</t>
  </si>
  <si>
    <t>Sterke punten</t>
  </si>
  <si>
    <t>Tekortkomingen niveau 1</t>
  </si>
  <si>
    <t>Verbeterpunten niveau 2</t>
  </si>
  <si>
    <t>Verbeterpunten niveau 3</t>
  </si>
  <si>
    <t>Observaties</t>
  </si>
  <si>
    <t>Adapt these cells</t>
  </si>
  <si>
    <t>Change name &amp; signature</t>
  </si>
  <si>
    <t>AUDITVRAGEN</t>
  </si>
  <si>
    <t>Werden alle genomen acties op basis van de tekortkomingen van niveau 1 die bij de vorige audit werden vastgesteld adequaat opgevolgd en met met succes geïmplementeerd?</t>
  </si>
  <si>
    <t>Werden alle genomen acties op basis van de verbeterpunten van niveau 2 die bij de vorige audit werden vastgesteld adequaat opgevolgd en met met succes geïmplementeerd?</t>
  </si>
  <si>
    <t>Werden alle genomen acties op basis van de verbeterpunten van niveau 3 die bij de vorige audit werden vastgesteld adequaat opgevolgd en met met succes geïmplementeerd?</t>
  </si>
  <si>
    <t xml:space="preserve">KB 30 sept 2020 </t>
  </si>
  <si>
    <t>KB 30 sept 2020</t>
  </si>
  <si>
    <t xml:space="preserve">AUDITVRAGEN </t>
  </si>
  <si>
    <t>Actiepunt</t>
  </si>
  <si>
    <t>Nummer</t>
  </si>
  <si>
    <t>..…</t>
  </si>
  <si>
    <t> Oorsprong :</t>
  </si>
  <si>
    <t>Geaudit proces</t>
  </si>
  <si>
    <t>Auditdatum</t>
  </si>
  <si>
    <t>…../…../…..</t>
  </si>
  <si>
    <t>Auditor</t>
  </si>
  <si>
    <t>……………………………………………</t>
  </si>
  <si>
    <t>Auditee</t>
  </si>
  <si>
    <t>………………………………………………………………………………..</t>
  </si>
  <si>
    <t>Omschrijving van de tekortkoming / verbeterpunt / observatie</t>
  </si>
  <si>
    <t>Voorgestelde maatregel door de auditee</t>
  </si>
  <si>
    <t>Oorzaak</t>
  </si>
  <si>
    <t>Actie</t>
  </si>
  <si>
    <t>Verantwoordelijke</t>
  </si>
  <si>
    <t>Termijn</t>
  </si>
  <si>
    <t xml:space="preserve">  Opvolgrapport</t>
  </si>
  <si>
    <t xml:space="preserve">  (cumulatief)</t>
  </si>
  <si>
    <t xml:space="preserve">  Conclusie</t>
  </si>
  <si>
    <r>
      <t>o</t>
    </r>
    <r>
      <rPr>
        <sz val="7"/>
        <color theme="1"/>
        <rFont val="Times New Roman"/>
        <family val="1"/>
      </rPr>
      <t xml:space="preserve">   </t>
    </r>
    <r>
      <rPr>
        <sz val="11"/>
        <color theme="1"/>
        <rFont val="Calibri"/>
        <family val="2"/>
        <scheme val="minor"/>
      </rPr>
      <t>Tekortkoming niveau 1</t>
    </r>
  </si>
  <si>
    <r>
      <t>o</t>
    </r>
    <r>
      <rPr>
        <sz val="7"/>
        <color theme="1"/>
        <rFont val="Times New Roman"/>
        <family val="1"/>
      </rPr>
      <t xml:space="preserve">   </t>
    </r>
    <r>
      <rPr>
        <sz val="11"/>
        <color theme="1"/>
        <rFont val="Calibri"/>
        <family val="2"/>
        <scheme val="minor"/>
      </rPr>
      <t>Verbeterpunt niveau 2</t>
    </r>
  </si>
  <si>
    <r>
      <t>o</t>
    </r>
    <r>
      <rPr>
        <sz val="7"/>
        <color theme="1"/>
        <rFont val="Times New Roman"/>
        <family val="1"/>
      </rPr>
      <t xml:space="preserve">   </t>
    </r>
    <r>
      <rPr>
        <sz val="11"/>
        <color theme="1"/>
        <rFont val="Calibri"/>
        <family val="2"/>
        <scheme val="minor"/>
      </rPr>
      <t>Verbeterpunt niveau 3</t>
    </r>
  </si>
  <si>
    <r>
      <t>o</t>
    </r>
    <r>
      <rPr>
        <sz val="7"/>
        <color theme="1"/>
        <rFont val="Times New Roman"/>
        <family val="1"/>
      </rPr>
      <t xml:space="preserve">   </t>
    </r>
    <r>
      <rPr>
        <sz val="11"/>
        <color theme="1"/>
        <rFont val="Calibri"/>
        <family val="2"/>
        <scheme val="minor"/>
      </rPr>
      <t>Observatie</t>
    </r>
  </si>
  <si>
    <t>MET DANK AAN HET EXPERTENTEAM</t>
  </si>
  <si>
    <t>Hoe gebruiken we de kwaliteitstool MAEIA?</t>
  </si>
  <si>
    <t>INLEIDING     KWALITEITSSYSTEEM</t>
  </si>
  <si>
    <t>VERSIE 20231201</t>
  </si>
  <si>
    <t>KWALITEITSSYSTEEM</t>
  </si>
  <si>
    <t>Kwaliteitsbeheersysteem ziekenhuisbreed</t>
  </si>
  <si>
    <t>Wordt de visie van het ziekenhuis duidelijk gedefinieerd, rekening houdend met de missie?</t>
  </si>
  <si>
    <t>Worden de waarden van het ziekenhuis duidelijk gedefinieerd?</t>
  </si>
  <si>
    <t>Is er een duidelijk strategisch actieplan rond kwaliteit en veilgheid in het ziekenhuis beschikbaar?</t>
  </si>
  <si>
    <t>Zijn de missie, visie, waarden en het strategisch actieplan toegankelijk voor alle personeelsleden van het ziekenhuis?</t>
  </si>
  <si>
    <t>Steunt de directie de specifieke kwaliteitsprogramma’s van afdelingen die hiervoor het initiatief nemen, vb ISO-certificering, JACIE, OECI, ...?</t>
  </si>
  <si>
    <t xml:space="preserve">Bestaat er een kwaliteitscel in het ziekenhuis die de diensten ondersteunt bij het uitwerken van hun kwaliteitssysteem? </t>
  </si>
  <si>
    <t>Voorziet de kwaliteitscel van het ziekehuis een organisatie voor de controle en de audit van het kwaliteitssysteem?</t>
  </si>
  <si>
    <t xml:space="preserve">Voorziet de kwaliteitscel van het ziekenhuis een organisatie voor het uitwerken van de meest geschikte verbeteringsacties? </t>
  </si>
  <si>
    <t>Betrekt het kwaliteitssysteem van het ziekenhuis ook de medicatie gerelateerde processen of activiteiten van de apotheek ?</t>
  </si>
  <si>
    <t xml:space="preserve">Betrekt het kwaliteitssysteem van het ziekenhuis de apotheek bij transversale zorg trajecten waar de apotheek een ondersteunende functie heeft ? </t>
  </si>
  <si>
    <t>Heeft het kwaliteitssysteem van het ziekenhuis een uniform systeem om kwaliteitsprojecten op te volgen?</t>
  </si>
  <si>
    <t>Kan de kwaliteitscel van het ziekenhuis corrigerende en/of preventieve maatregelen gestructureerd opvolgen?</t>
  </si>
  <si>
    <t>Kan de kwaliteitscel van het ziekenhuis de interne audits van de verschillende afdelingen gestructureerd opvolgen ?</t>
  </si>
  <si>
    <t>Voert de kwaliteitscel van het ziekenhuis audits uit van de apotheekdienst en/of van de verschillende farmaceutische processen (management, distributie, bereidingen, klinische farmacie,sterilisatie …)?</t>
  </si>
  <si>
    <t>Zijn de behoeften van de klanten (patiënten, personeel, enz.) in het strategisch plan opgenomen die noodzakelijk zijn om hun tevredenheid te optimaliseren?</t>
  </si>
  <si>
    <t>Wordt de tevredenheid van de patiënten op regelmatige basis gemeten?</t>
  </si>
  <si>
    <t>Wordt de tevredenheid van de personeelsleden op regelmatige basis gemeten?</t>
  </si>
  <si>
    <t>Worden deze tevredenheidspercentages geanalyseerd en geëvalueerd?</t>
  </si>
  <si>
    <t>Worden deze tevredenheidspercentages intern gecommuniceerd aan de betrokken partijen?</t>
  </si>
  <si>
    <t>Worden de genomen maatregelen naar aanleiding van de klanttevredenheid verder opgevolgd?</t>
  </si>
  <si>
    <t>JCI</t>
  </si>
  <si>
    <t>Is de directie betrokken bij het invoeren en onderhouden van een kwaliteitssysteem (accreditatie, intern kwaliteitssysteem, …) voor héél het ziekenhuis?</t>
  </si>
  <si>
    <t>Kwaliteitsbeheersysteem van de ziekenhuisapotheek</t>
  </si>
  <si>
    <t>Kwaliteitsbeleid</t>
  </si>
  <si>
    <t>Wordt het kwaliteitsbeleid van de apotheek gedefinieerd door de ziekenhuisapotheker-titularis met de hulp van het farmaceutisch personeel?</t>
  </si>
  <si>
    <t>Worden de waarden van de apotheek duidelijk gedefinieerd in het kwaliteitsbeleid van de apotheek?</t>
  </si>
  <si>
    <t>Wordt het kwaliteitsbeleid van de apotheek dat opgenomen is in het algemeen beleidsplan van de apotheek periodiek herzien?</t>
  </si>
  <si>
    <t xml:space="preserve">Is de ziekenhuisapotheker-tituaris verantwoordelijk voor de integratie van het kwaliteitsbeleid van de apotheek in het kwaliteitsactieplan van het ziekenhuis? </t>
  </si>
  <si>
    <t>Wordt het beheer van de apparaten die de apotheek gebruikt voor zijn farmaceutische activiteiten opgenomen in het kwaliteitsbeleid van de apotheek?</t>
  </si>
  <si>
    <t xml:space="preserve">Stelt de ziekenhuisapotheker-titularis een investeringsplan op voor de belangrijke apparaten (inclusief de vernieuwing van de verouderde apparaten)? </t>
  </si>
  <si>
    <t>Zorginspectie</t>
  </si>
  <si>
    <t>Kwaliteitssysteem</t>
  </si>
  <si>
    <t>Is er onder de verantwoordelijkheid van de ziekenhuisapotheker-titularis een kwaliteitssysteem geïmplementeerd in de ziekenhuisapotheek?</t>
  </si>
  <si>
    <t>Is dit kwaliteitssysteem geldig voor alle farmaceutische processen (distributie, productie, medische materialen, klinische faremacie, financieel beheer, management, sterilisatie …)?</t>
  </si>
  <si>
    <t>Zorgt de ziekenhuisapotheker-titularis voor de handhaving van het kwaliteitssysteem in de ziekenhuisapotheek?</t>
  </si>
  <si>
    <t>Bepaalt het kwaliteitssysteem de behoeften aan een basisopleiding van het personeel dat betrokken is bij de farmaceutische processen?</t>
  </si>
  <si>
    <t>Bepaalt het kwaliteitssysteem de behoeften aan een continue opleiding van het personeel dat betrokken is bij de farmaceutische processen?</t>
  </si>
  <si>
    <t>Zijn de basisprincipes van de kwaliteit opgenomen in het opleidingsplan van elke medewerker van de apotheek volgens zijn takenpakket?</t>
  </si>
  <si>
    <t>Kan de apotheek een overzicht raadplegen van het geplande onderhoud van alle apparaten van de apotheek?</t>
  </si>
  <si>
    <t>Kan de apotheek van elk apparaat een handleiding consulteren ?</t>
  </si>
  <si>
    <t>Wordt het personeel op de hoogte van het goede gebruik van de aanwezige apparaten?</t>
  </si>
  <si>
    <t xml:space="preserve">Zorgt de ziekenhuisapotheker-titularis ervoor dat de dienst apotheek, geheel of gedeeltelijk, maar op een gestructureerde en opvolgbare manier betrokken wordt bij het ziekenhuisbreed kwaliteitssysteem? </t>
  </si>
  <si>
    <t>Zijn het organigram en de verantwoordelijkheden van de betrokkenen duidelijk gedefinieerd in het kwaliteitssysteem van de apotheek?</t>
  </si>
  <si>
    <t>Bijlage I.A</t>
  </si>
  <si>
    <t>Kwaliteitscel</t>
  </si>
  <si>
    <t xml:space="preserve">Bestaat er een kwaliteitscel binnen de apotheek? </t>
  </si>
  <si>
    <t xml:space="preserve">Is er in de kwaliteitscel een niet-apotheker (bv farmaceutisch technisch assistent) betrokken indien dit mogelijk zou zijn (afhankelijk van de grootte van het ziekenhuis)? </t>
  </si>
  <si>
    <t>Heeft elk lid van de kwaliteitscel een voortgezette opleiding gevolgd in dit domein (extern of intern)?</t>
  </si>
  <si>
    <t xml:space="preserve">Heeft elk lid van de kwaliteitscel de verantwoordelijkheid om de basisprincipes van kwaliteit aan alle personeel bij te brengen? </t>
  </si>
  <si>
    <t xml:space="preserve">Heeft elk lid van de kwaliteitscel de verantwoordelijkheid om een kwaliteitscultuur in stand te houden in de dienst? </t>
  </si>
  <si>
    <t>Werkt de kwaliteitscel van de apotheek op gestructureerde manier samen met de kwaliteitscel van het ziekenhuis?</t>
  </si>
  <si>
    <t>Voorziet de kwaliteitscel van de apotheek een gestructureerde organisatie voor de opleiding van het personeel rond kwaliteit en veiligheid?</t>
  </si>
  <si>
    <t>Voorziet de kwaliteitscel van de apotheek een gestructueerde organisatie voor de controle en de audit van het kwaliteitssysteem?</t>
  </si>
  <si>
    <t xml:space="preserve">Voorziet de kwaliteitscel van de apotheel een organisatie voor het uitwerken van de meest geschikte verbeteringsacties? </t>
  </si>
  <si>
    <t>Worden de noodzakelijke middelen (financieel, beschikbaar personeel, software, enz.) om dit kwaliteitssysteem correct te laten functioneren voorzien en zijn ze beschikbaar?</t>
  </si>
  <si>
    <t>Neemt de apotheek initiatief om deel te nemen aan specifieke kwaliteitsprogramma's zoals ISO, OECI, JACIE?</t>
  </si>
  <si>
    <t>Worden er door de directie de noodzakelijke middelen voorzien voor de dienst apotheek om de medewerking te verlenen aan het ziekenhuisbrede kwaliteitssysteem  (accreditering, ISO, …)?</t>
  </si>
  <si>
    <t>Gebruikt de kwaliteitscel indicatoren om de farmaceutische processen op te volgen?</t>
  </si>
  <si>
    <t xml:space="preserve">Voorziet de kwaliteitscel een gestructureerde communicatie van de resultaten van de kwaliteitsindicatoren naar de betrokkenen? </t>
  </si>
  <si>
    <t>Bestaat er een kwaliteitssyteem in het ziekenhuis waarbij de aanbevelingen van kwaliteit en veiligheid zijn geintegreerd?</t>
  </si>
  <si>
    <t>Voorziet de kwaliteitscel van het ziekenhuis een organisatie voor de opleiding van het personeel rond kwaliteit en veiligheid?</t>
  </si>
  <si>
    <t xml:space="preserve">Worden deze kwaliteitsindicatoren gestructureerd opgevolgd door de kwaliteitscel?  </t>
  </si>
  <si>
    <t>Bijlage I.B</t>
  </si>
  <si>
    <t>Kwaliteitshandboek</t>
  </si>
  <si>
    <t>d</t>
  </si>
  <si>
    <t>Is er een kwaliteitshandboek aanwezig in de apotheek?</t>
  </si>
  <si>
    <t xml:space="preserve">Beschrijft het kwaliteitshandboek het kwaliteitssysteem in algemene lijnen: missie, visie, toepassingsgebied, organigram met verantwoordelijkheden en beschrijving documentbeheersysteem en overzicht van de interacties tussen de processen? </t>
  </si>
  <si>
    <t>Bestaat er een register (of een database) met alle apparaten van de apotheek?</t>
  </si>
  <si>
    <t>Is er een procedure voor behandeling en opvolging van niet-conformiteiten, klachten en incidenten?</t>
  </si>
  <si>
    <t>Is er een procdure voor terugtrekking van producten?</t>
  </si>
  <si>
    <t>Is er een procedure voor traceerbaarheid van de producten?</t>
  </si>
  <si>
    <t>Is er een procedure voor zelfevaluatie van het kwaliteitssysteem?</t>
  </si>
  <si>
    <t>Is er een procedure over het beheer van procedures en werkinstructies?</t>
  </si>
  <si>
    <t>Worden alle procedures periodiek geëvalueerd en goedgekeurd?</t>
  </si>
  <si>
    <t>Wordt de veiligheid van de processen indien nodig onderbouwd door risico-analyses?</t>
  </si>
  <si>
    <t>Beschrijven de basisprocedures op algemene wijze de belangrijke processen inzake geneesmiddelen en medische hulpmiddelen binnen het kwaliteitssysteem en het beleid?</t>
  </si>
  <si>
    <t>Bestaat er een algemene procedure en/of flowchart van het proces voor het beheer van de apparaten in de apotheek (productie, distributie, centrale sterilisatie,radiofarmacie ...)?</t>
  </si>
  <si>
    <t>Is er een procedure voor zelfevaluatie van de farmaceutische processen?</t>
  </si>
  <si>
    <t xml:space="preserve">Zijn de werkinstructies, die de uit te voeren handelingen, maatregelen, technische middelen en de te gebruiken documentatie, logisch beschreven in het kwaliteitssysteem? </t>
  </si>
  <si>
    <t>Zijn er SLA 's als er bepaalde taken worden uitbesteed binnen het ziekenhuis (reiniging, transport, onderhoud …)?</t>
  </si>
  <si>
    <t>Worden de SLA's die opgesteld worden door de apotheek goedgekeurd door de betreffende diensten?</t>
  </si>
  <si>
    <t>e</t>
  </si>
  <si>
    <t>Rapportering</t>
  </si>
  <si>
    <t>Bestaat er voor het kwaliteitssysteem van de apotheek een globaal rapport over de kwaliteit dat wordt geïntegreerd in het jaarverslag van de dienst?</t>
  </si>
  <si>
    <t xml:space="preserve">Worden de realisaties van het kwaliteitssysteem van de apotheek minstens 1 keer per jaar door de directie geëvalueerd onder de vorm van een jaarverslag? </t>
  </si>
  <si>
    <t xml:space="preserve">Bevat dit jaarverslag de relevante kwaliteitsindicatoren van de apotheek? </t>
  </si>
  <si>
    <t>Bevat dit jaarverslag de resultaten van de  interne en externe audits van de apotheek?</t>
  </si>
  <si>
    <t>Bevat dit jaarverslag de rapporten over de niet-conformiteiten, klachten en incidenten?</t>
  </si>
  <si>
    <t>Wordt de vooruitgang van dit actieplan regelmatig opgevolgd door de directie en naar behoren gedocumenteerd?</t>
  </si>
  <si>
    <t xml:space="preserve">ISO norm 9001/2015 - 9.3 en ISO 13485 /2016 norm 5.6 </t>
  </si>
  <si>
    <t>ISO</t>
  </si>
  <si>
    <t>Bijlage 1.B</t>
  </si>
  <si>
    <t>Wordt er na de evaluatie van de directie een formeel en gestructureerd actieplan opgesteld?</t>
  </si>
  <si>
    <t>f</t>
  </si>
  <si>
    <t>Farmaceutische processen</t>
  </si>
  <si>
    <t>Wordt de apotheker die verantwoordelijk is voor de distributie van de farmaceutische specialiteiten opgeleid met de kwaliteitsprincipes van het kwaliteitssysteem?</t>
  </si>
  <si>
    <t>Valideert de apotheker die verantwoordelijk is voor de distributie van de farmaceutische specialiteiten de procedures voor nieuwe processen en past de bestaande procedures adequaat aan indien nodig?</t>
  </si>
  <si>
    <t>Valideert de apotheker die verantwoordelijk is voor de distributie van de farmaceutische specialiteiten de werkinstructies of standaard operationele procedures (SOP) op voor nieuwe processen?</t>
  </si>
  <si>
    <t>Voorziet de apotheker die verantwoordelijk is voor de distributie van de farmaceutische specialiteiten kwaliteitsindicatoren om dit farmaceutisch proces te monitoren?</t>
  </si>
  <si>
    <t xml:space="preserve">Stelt de apotheker die verantwoordelijk is voor de distributie van de farmaceutische specialiteiten een overzicht op van de lopende kwaliteitsprojecten? </t>
  </si>
  <si>
    <t>Voorziet de apotheker die verantwoordelijk is voor de distributie van de farmaceutische specialiteiten een gestructureerde opvolging van de lopende kwaliteitsprojecen?</t>
  </si>
  <si>
    <t>Voorziet de apotheker die verantwoordelijk is voor de distributie van de farmaceutische specialiteiten een rapportering in het jaarverslag van de apotheek van de kwaliteitsprojecten, realisaties en corrigerende en/of preventieve acties met betrekking tot dit farmaceutisch proces?</t>
  </si>
  <si>
    <t>Wordt de apotheker die verantwoordelijk is voor de distributie van de medische materialen opgeleid met de kwaliteitsprincipes van het kwaliteitssysteem?</t>
  </si>
  <si>
    <t>Valideert de apotheker die verantwoordelijk is voor de distributie van de medische materialen de procedures voor nieuwe processen en past de bestaande procedures adequaat aan indien nodig?</t>
  </si>
  <si>
    <t>Valideert de apotheker die verantwoordelijk is voor de distributie van de medische materialen de werkinstructies of standaard operationele procedures (SOP) voor nieuwe processen?</t>
  </si>
  <si>
    <t>Voorziet de apotheker die verantwoordelijk is voor de distributie van de medische materialen kwaliteitsindicatoren om dit farmaceutisch proces te monitoren?</t>
  </si>
  <si>
    <t xml:space="preserve">Stelt de apotheker die verantwoordelijk is voor de distributie van de medische materialen een overzicht op van de lopende kwaliteitsprojecten? </t>
  </si>
  <si>
    <t>Voorziet de apotheker die verantwoordelijk is voor de distributie van de medische materialen een gestructureerde opvolging van de lopende kwaliteitsprojecen?</t>
  </si>
  <si>
    <t>Voorziet de apotheker die verantwoordelijk is voor de distributie van de medische materialen een rapportering in het jaarverslag van de apotheek van de kwaliteitsprojecten, realisaties en corrigerende en/of preventieve acties met betrekking tot dit farmaceutisch proces?</t>
  </si>
  <si>
    <t>Wordt de apotheker die verantwoordelijk is voor de productie opgeleid met de kwaliteitsprincipes van het kwaliteitssyteem?</t>
  </si>
  <si>
    <t>Valideert de apotheker die verantwoordelijk is voor de productie de procedures voor nieuwe processen en past de bestaande procedures adequaat aan indien nodig?</t>
  </si>
  <si>
    <t>Valideert de apotheker die verantwoordelijk is voor de productie de werkinstructies of standaard operationele procedures (SOP) voor nieuwe processen?</t>
  </si>
  <si>
    <t>Voorziet de apotheker die verantwoordelijk is voor de productie kwaliteitsindicatoren om dit farmaceutisch proces te monitoren?</t>
  </si>
  <si>
    <t xml:space="preserve">Stelt de apotheker die verantwoordelijk is voor de productie een overzicht op van de lopende kwaliteitsprojecten? </t>
  </si>
  <si>
    <t>Voorziet de apotheker die verantwoordelijk is voor de productie een gestructureerde opvolging van de lopende kwaliteitsprojecen?</t>
  </si>
  <si>
    <t>Voorziet de apotheker die verantwoordelijk is voor de productie een rapportering in het jaarverslag van de apotheek van de kwaliteitsprojecten, realisaties en corrigerende en/of preventieve acties met betrekking tot dit farmaceutisch proces?</t>
  </si>
  <si>
    <t>Wordt de apotheker die verantwoordelijk is voor de klinische farmacie opgeleid met de kwaliteitsprincipes van het kwaliteitssyteem?</t>
  </si>
  <si>
    <t>Valideert de apotheker die verantwoordelijk is voor de klinische farmacie de procedures voor nieuwe processen en past de bestaande procedures adequaat aan indien nodig?</t>
  </si>
  <si>
    <t>Valideert de apotheker die verantwoordelijk is voor de klinische farmacie de werkinstructies of standaard operationele procedures (SOP) voor nieuwe processen?</t>
  </si>
  <si>
    <t>Voorziet de apotheker die verantwoordelijk is voor de klinische farmacie kwaliteitsindicatoren om dit farmaceutisch proces te monitoren?</t>
  </si>
  <si>
    <t xml:space="preserve">Stelt de apotheker die verantwoordelijk is voor de klinische farmacie een overzicht op van de lopende kwaliteitsprojecten? </t>
  </si>
  <si>
    <t>Voorziet de apotheker die verantwoordelijk is voor de klinische farmacie een gestructureerde opvolging van de lopende kwaliteitsprojecen?</t>
  </si>
  <si>
    <t>Voorziet de apotheker die verantwoordelijk is voor de klinische farmacie een rapportering in het jaarverslag van de apotheek van de kwaliteitsprojecten, realisaties en corrigerende en/of preventieve acties met betrekking tot dit farmaceutisch proces?</t>
  </si>
  <si>
    <t>Wordt de apotheker die verantwoordelijk is voor de sterilisatie opgeleid met de kwaliteitsprincipes van het kwaliteitssyteem?</t>
  </si>
  <si>
    <t>Valideert de apotheker die verantwoordelijk is voor de sterilisatie de procedures voor nieuwe processen en past de bestaande procedures adequaat aan indien nodig?</t>
  </si>
  <si>
    <t>Valideert de apotheker die verantwoordelijk is voor de sterilisatie de werkinstructies of standaard operationele procedures (SOP) voor nieuwe processen?</t>
  </si>
  <si>
    <t>Voorziet de apotheker die verantwoordelijk is voor de sterilisatie kwaliteitsindicatoren om dit farmaceutisch proces te monitoren?</t>
  </si>
  <si>
    <t xml:space="preserve">Stelt de apotheker die verantwoordelijk is voor de sterilisatie een overzicht op van de lopende kwaliteitsprojecten? </t>
  </si>
  <si>
    <t>Voorziet de apotheker die verantwoordelijk is voor de sterilisatie een gestructureerde opvolging van de lopende kwaliteitsprojecen?</t>
  </si>
  <si>
    <t>Voorziet de apotheker die verantwoordelijk is voor de sterilisatie een rapportering in het jaarverslag van de apotheek van de kwaliteitsprojecten, realisaties en corrigerende en/of preventieve acties met betrekking tot dit farmaceutisch proces?</t>
  </si>
  <si>
    <t>Wordt de apotheker die verantwoordelijk is voor het financieel beheer opgeleid met de kwaliteitsprincipes van het kwaliteitssyteem?</t>
  </si>
  <si>
    <t>Valideert de apotheker die verantwoordelijk is voor het financieel beheer de procedures voor nieuwe processen en past hij de bestaande procedures adequaat aan indien nodig?</t>
  </si>
  <si>
    <t>Valideert de apotheker die verantwoordelijk is voor het financieel beheer de werkinstructies of standaard operationele procedures (SOP) voor nieuwe processen?</t>
  </si>
  <si>
    <t>Voorziet de apotheker die verantwoordelijk is voor het financieel beheer kwaliteitsindicatoren om dit farmaceutisch proces te monitoren?</t>
  </si>
  <si>
    <t xml:space="preserve">Stelt de apotheker die verantwoordelijk is voor het financieel beheer een overzicht op van de lopende kwaliteitsprojecten? </t>
  </si>
  <si>
    <t>Voorziet de apotheker die verantwoordelijk is voor het financieel beheer een gestructureerde opvolging van de lopende kwaliteitsprojecen?</t>
  </si>
  <si>
    <t>Voorziet de apotheker die verantwoordelijk is voor het financieel beheer een rapportering in het jaarverslag van de apotheek van de kwaliteitsprojecten, realisaties en corrigerende en/of preventieve acties met betrekking tot dit farmaceutisch proces?</t>
  </si>
  <si>
    <t>Beheer niet-conformiteiten, klachten en incidenten</t>
  </si>
  <si>
    <t>Ondersteunt het kwaliteitssysteem de processen van farmacovigilantie?</t>
  </si>
  <si>
    <t>Ondersteunt het kwaliteitssysteem de processen van materiovigilantie?</t>
  </si>
  <si>
    <t>Is er een ziekenhuisbrede procedure die vermeldt wat een sentinel event (SE) is en hoe ermee om te gaan?</t>
  </si>
  <si>
    <t>Beschrijft de procedure hoe een sentinel event moet geanalyseerd  ( feedback geven, behandeltermijn, communicatie, wie wordt op de hoogte gebracht, verbeteracties formuleren en opvolging) worden?</t>
  </si>
  <si>
    <t>Wordt elke melding van niet-conformiteit, klacht of incident met betrekking op de kwaliteit van medische hulpmiddelen (MHM) onderzocht door de ziekenhuisapotheker?</t>
  </si>
  <si>
    <t>Neemt de ziekenhuisapotheker bij de melding van niet-conformiteit, klacht of incident met betrekking op de kwaliteit van geneesmiddelen de gepaste maatregelen om de gevolgen voor de patiënt te vermijden?</t>
  </si>
  <si>
    <t>Neemt de ziekenhuisapotheker bij de melding van niet-conformiteit, klacht of incident met betrekking op de kwaliteit van MHM de gepaste maatregelen om de gevolgen voor de patiënt te vermijden?</t>
  </si>
  <si>
    <t>Formuleert de ziekenhuisapotheker na de melding van niet-conformiteit, klacht of incident met betrekking op de kwaliteit van geneesmiddelen de gepaste verbeteracties?</t>
  </si>
  <si>
    <t>Formuleert de ziekenhuisapotheker na de melding van niet-conformiteit, klacht of incident met betrekking op de kwaliteit van MHM de gepaste verbeteracties?</t>
  </si>
  <si>
    <t xml:space="preserve">Worden deze maatregelen en verbeteracties gedocumenteerd in het niet-conformiteitenregister? </t>
  </si>
  <si>
    <t>Is er een gedocumenteerde opvolging van de geformuleerde verbeteracties?</t>
  </si>
  <si>
    <t>Is het meldsysteem elektronisch?</t>
  </si>
  <si>
    <t>Wordt de ziekenhuisapotheker betrokken bij het opstellen van een meldsysteem voor geneesmiddelen?</t>
  </si>
  <si>
    <t>Worden er zowel preventieve als correctieve maatregelen genomen om het beoogde kwaliteitsniveau te behouden?</t>
  </si>
  <si>
    <t>Worden de genomen maatregelen (preventief en correctief) opgevolgd om te kunnen controleren of de vooropgestelde doelen worden behaald?</t>
  </si>
  <si>
    <t>Gebeurt er jaarlijks een analyse van de meldingen teneinde trends en risico's te analyseren?</t>
  </si>
  <si>
    <t>Wordt er op basis van de jaarlijkse analyse van alle meldingen verbeteracties geformuleerd en opgevolgd?</t>
  </si>
  <si>
    <t>Maakt het meldingssysteem deel uit van een algemeen ziekenhuisbreed incidentmeldingssysteem (waarin ook andere types incidenten gemeld worden?</t>
  </si>
  <si>
    <t xml:space="preserve">Worden de patiënt-gebonden incidenten met medicatie zo nodig besproken in multidisciplinaire werkgroep? </t>
  </si>
  <si>
    <t>Heeft het meldingssyteem de optie om anoniem te melden?</t>
  </si>
  <si>
    <t>Is er anonimisatie van patiëntgegevens / gegevens van betrokken medewerkers bij een latere nabespreking of rapportering?</t>
  </si>
  <si>
    <t>Gebeuren deze analyses volgens een vastgelegde taxonomie? (bv. RCA, PRISMA,…)</t>
  </si>
  <si>
    <t xml:space="preserve">Wordt er feedback gegeven aan de melder? </t>
  </si>
  <si>
    <t>Wordt er feedback gegeven aan de betrokken partijen?</t>
  </si>
  <si>
    <t>Wordt er feedback gegeven  naar het MFC en/of naar de directie en/of naar het comité patiëntveiligheid afhankelijk van de relevantie?</t>
  </si>
  <si>
    <t>Krijgt iedere medewerker van de apotheek periodiek een bijscholing over het melden van incidenten (met inbegrip van een SE)?</t>
  </si>
  <si>
    <t>Weet iedereen die aan de behandeling van een incident meewerkt dat hij/zij aan strikte vertrouwelijkheid is onderworpen?</t>
  </si>
  <si>
    <t>Krijgt iedereen die een melding doet onmiddellijk feedback van de kwaliteitscel over goede ontvangst en de mededeling dat hij/zij op de hoogte wordt gehouden?</t>
  </si>
  <si>
    <t xml:space="preserve">Worden er verplichte velden voorzien in het meldingsformulier zodanig dat een betrouwbare statistiek mogelijk is? </t>
  </si>
  <si>
    <t>Worden er risico-analysetechnieken gebruikt om preventieve maatregelen te formuleren?</t>
  </si>
  <si>
    <t xml:space="preserve">Wordt er voor de implementatie van corrigerende/preventieve maatregelen de haalbaarheid afgetoetst met het diensthoofd Apotheek en indien nodig met de betrokken personen en/of Directie?  </t>
  </si>
  <si>
    <t>Wordt er voor de implementatie van corrigerende/preventieve maatregelen een actieplan opgesteld?</t>
  </si>
  <si>
    <t>Wordt de efficiëntie van het opgestelde actieplan gecontroleerd aan de hand van objectieve indicatoren?</t>
  </si>
  <si>
    <t>Vermeld het jaarlijks analyserapport het type melder?</t>
  </si>
  <si>
    <t>Vermeld het jaarlijks analyserapport het type verpleegeenheid en/of dienst?</t>
  </si>
  <si>
    <t xml:space="preserve">Vermeld het jaarlijks analyserapport de apotheekdomeinen? </t>
  </si>
  <si>
    <t>Wordt het jaarlijkse analyserapport besproken in het MFC?</t>
  </si>
  <si>
    <t>Worden de SE die vermeld zijn in het jaarlijkse analyserapport verder besproken met de Kwaliteitscel en/of Directie indien nodig?</t>
  </si>
  <si>
    <t>Organiseert de ziekenhuisapotheker in samenwerking met het medisch korps de farmacovigilantie?</t>
  </si>
  <si>
    <t>Organiseert de ziekenhuisapotheker in samenwerking met het medisch korps de materiovigilantie?</t>
  </si>
  <si>
    <t>Organiseert en stimuleert de ziekenhuisapotheker de farmacovigilantie door de nadelige effecten van de geneesmiddelen te verzamelen en te analyseren?</t>
  </si>
  <si>
    <t>Organiseert en stimuleert de ziekenhuisapotheker de materiovigilantie door de nadelige effecten van de MHM te verzamelen en te analyseren?</t>
  </si>
  <si>
    <t>Stuurt hij deze rapporten door naar het FAGG?</t>
  </si>
  <si>
    <t>Worden de farmacovigilantieaangiften aan het FAGG geregistreerd in het patiëntendossier dat toegankelijk is voor de artsen?</t>
  </si>
  <si>
    <t>GDPR</t>
  </si>
  <si>
    <t>Bijlage 1.A</t>
  </si>
  <si>
    <t>Is er een procedure voor het behandeling van niet-conformiteiten, klachten en incidenten?</t>
  </si>
  <si>
    <t>Is er een procedure voor het registreren en opvolgen van incidenten met medicatie en medische hulpmiddelen in een niet-conformiteitsregister?</t>
  </si>
  <si>
    <t>Wordt een SE onmiddellijk gemeld?</t>
  </si>
  <si>
    <t>Wordt een SE onmiddellijk geanalyseerd?</t>
  </si>
  <si>
    <t>Wordt elke melding van niet-conformiteit, klacht of incident met betrekking op de kwaliteit van geneesmiddelen onderzocht door de ziekenhuisapotheker?</t>
  </si>
  <si>
    <t xml:space="preserve">Beschrijft de procedure voor de behandeling van niet-conformiteiten, klachten en incidenten het meldsysteem? </t>
  </si>
  <si>
    <t xml:space="preserve">Beschrijft de procedure voor de behandeling van niet-conformiteiten, klachten en incidenten de wijze en de modaliteiten van de kennisgeving aan de verschillende betrokken partijen en/of comité? </t>
  </si>
  <si>
    <t xml:space="preserve">KB 4 maart 1991 </t>
  </si>
  <si>
    <t>Art 9 5°</t>
  </si>
  <si>
    <t>Art 9 1°</t>
  </si>
  <si>
    <t>Zorgt de ziekenhuisapotheker voor de snelle verspreiding van informatie betreffende producten, die onder de bevoegdheid van de apotheek vallen, onder de zorgverstrekkers indien er veiligheidsproblemen worden gemeld door het FAGG?</t>
  </si>
  <si>
    <t>Worden alle niet conformiteiten, klachten of incidenten betreffende geneesmiddelen en MHM opgevolgd door de kwaliteitscel van de apotheek?</t>
  </si>
  <si>
    <t>Is er een aparte rapportering in het jaarrapport van de SE ?</t>
  </si>
  <si>
    <t>Analyseert de apotheek een SE met betrekking tot medicatie  en MHM samen met de kwaliteitscel van het ziekenhuis?</t>
  </si>
  <si>
    <t>Bestaat er een meldingssysteem voor zowel patiëntgebonden incidenten als niet patiënt gebonden incidenten met medicatie of MHM?</t>
  </si>
  <si>
    <t>Worden incidenten (niet patiënt-gebonden) met medicatie en MHM die zich voordeden in de dienst van de apotheek ook gemeld in het meldingssysteem?</t>
  </si>
  <si>
    <t>Worden incidenten (niet patiënt-gebonden) met medicatie en MHM die zich voordeden op één of meerdere afdelingen van het ziekenhuis gemeld in het meldingssysteem?</t>
  </si>
  <si>
    <t>Worden de patiënt-gebonden incidenten met medicatie en MHM geanalyseerd binnen de apotheek?</t>
  </si>
  <si>
    <t>KB 15 nov 2017 - KB 18 okt 2013</t>
  </si>
  <si>
    <t xml:space="preserve">Is er een jaarlijks rapport van de gebeurlijke incidenten met medicatie en MHM?  </t>
  </si>
  <si>
    <t xml:space="preserve">Is er een procedure voor een structurele opsporing van incidenten met medicatie en MHM? </t>
  </si>
  <si>
    <t>Zelfevaluatie</t>
  </si>
  <si>
    <t>Voorziet de ziekenhuisapotheker een auditplan, waarin elk farmaceutisch proces beschreven in het kwaliteitssysteem minstens om de 3 jaar wordt onderzocht?</t>
  </si>
  <si>
    <t>Wordt er jaarlijks een zelfevaluatie uitgevoerd?</t>
  </si>
  <si>
    <t>Wordt er na elke zelfevaluatie een rapport opgesteld met de bevindingen en geformuleerde maatregelen?</t>
  </si>
  <si>
    <t>Is er een opvolgingssysteem voorzien om na te gaan of het beoogde effect wordt bereikt?</t>
  </si>
  <si>
    <t>Zijn de documenten (auditplan, rapporten, voorstellen tot preventieve maatregelen en opvolging) beschikbaar in het kwaliteitssysteem?</t>
  </si>
  <si>
    <t>Zijn er in het auditplan van het ziekenhuis audits van de apotheek opgenomen?</t>
  </si>
  <si>
    <t>Is er een kwaliteitscoördinator in het ziekenhuis die samen met de leidinggevende apotheker de modaliteiten (thema’s, frequentie, enz.) van deze apotheekaudits bepaalt?</t>
  </si>
  <si>
    <t xml:space="preserve">Wordt er voor elke audit de criteria (bv wetgeving, richtlijnen, good practice, …) bepaald die worden geëvalueerd? </t>
  </si>
  <si>
    <t>Wordt het kwaliteitssysteem (inclusief het documentbeheersysteem) intern geauditeerd door de verantwoordelijken voor het kwaliteitssysteem?</t>
  </si>
  <si>
    <t xml:space="preserve">Kan de competentie (kennis van de normering en werking van een interne audit) van de interne auditeur aangetoond worden? </t>
  </si>
  <si>
    <t>Indien de directie een audit organiseert van een farmaceutisch proces wordt de apotheker - titularis steeds betrokken?</t>
  </si>
  <si>
    <t>Indien de directie een audit organiseert van een farmaceutisch proces wordt de rapportering met de apotheker - titularis besproken?</t>
  </si>
  <si>
    <t>Indien de directie een audit organiseerd van een farmaceutisch proces worden dan de verbeterpunten samen bepaald?</t>
  </si>
  <si>
    <t>Wordt het kwaliteitssysteem (inclusief het documentbeheersysteem) intern geauditeerd door een intercollegiale toetsing?</t>
  </si>
  <si>
    <t>Wordt het kwaliteitssysteem (inclusief het documentaire systeem) geauditeerd door externe-auditeurs?</t>
  </si>
  <si>
    <t xml:space="preserve">Worden tijdens de audits de personeelsleden van de betrokken processen actief betrokken bij de audit zelf? </t>
  </si>
  <si>
    <t>Worden de verslagen van de audits besproken met de ziekenhuisapotheker-titularis en de apotheker verantwoordelijk voor het kwaliteitssysteem?</t>
  </si>
  <si>
    <t xml:space="preserve">Worden na de audits de personeelsleden van de betrokken processen actief betrokken bij het zoeken naar de corrigerende en preventieve maatregelen?  </t>
  </si>
  <si>
    <t>Worden de eventuele niet-conformiteiten, preventieve en corrigerende acties indien nodig ter goedkeuring en ondersteuning gepresenteerd aan de directie van het ziekenhuis?</t>
  </si>
  <si>
    <t>Dienen de resultaten van de audits als basiselementen voor de jaarlijkse evaluatie door de directie?</t>
  </si>
  <si>
    <t>Worden de acties (en de projecten die eruit voortvloeien) door de leidinggevende apotheker gepresenteerd aan het personeel van de dienst?</t>
  </si>
  <si>
    <t>Bevat het jaarverslag van de dienst de resultaten van de audits?</t>
  </si>
  <si>
    <t>ISO9001:2015 (9.2.2.b)</t>
  </si>
  <si>
    <t>ISO 9001:2015 (9.2.2.d)</t>
  </si>
  <si>
    <t>ISO 9001:2015 (9.3.2.c)</t>
  </si>
  <si>
    <t>Documentatie</t>
  </si>
  <si>
    <t>Bestaat er voor het kwaliteitssysteem van de apotheek een operationeel documentbeheersysteem?</t>
  </si>
  <si>
    <t xml:space="preserve">Zijn alle documenten van het kwaliteitssysteem vlot beschikbaar voor het personeel? </t>
  </si>
  <si>
    <t xml:space="preserve">Zijn alle documenten van het kwaliteitssysteem duidelijk leesbaar en geven zij geen aanleiding tot interpretatie of verwarring?  </t>
  </si>
  <si>
    <t>Beschikken de personen die een taak uitvoeren enkel over de actuele versie van de documenten?</t>
  </si>
  <si>
    <t>Worden verouderde documenten bewaard maar ontoegankelijk gemaakt voor de eindgebruiker?</t>
  </si>
  <si>
    <t>Is de toegang tot het documentbeheerssysteem voorbehouden aan door de ziekenhuisapotheker-titularis aangeduide personen?</t>
  </si>
  <si>
    <t xml:space="preserve">Worden de documenten gevalideerd? </t>
  </si>
  <si>
    <t xml:space="preserve">Wordt elk document dat in het documentbeheersysteem wordt opgenomen  goedgekeurd door een vooraf bepaalde goedkeuringsflow? </t>
  </si>
  <si>
    <t>Worden de documenten periodiek gereviseerd?</t>
  </si>
  <si>
    <t>Is er een historiek van de aanpassingen beschikbaar?</t>
  </si>
  <si>
    <t>Worden belangrijke wijzigingen gecommuniceerd aan de betrokken medewerkers?</t>
  </si>
  <si>
    <t>Wordt er aan de medewerkers bij belangrijke wijzigingen een nieuwe opleiding aangeboden?</t>
  </si>
  <si>
    <t>Is er voldoende beveiliging voor gegevensverlies voorzien indien men gebruikt maakt van elektronische documenten?</t>
  </si>
  <si>
    <t>Maakt de apotheker die verantwoordelijk is voor het financieel beheersysteem gebruik van het documentbeheerssysteem?</t>
  </si>
  <si>
    <t>Maakt de apotheker die verantwoordelijk is voor de distributie van de farmaceutische specialiteiten  gebruik van het documentbeheerssysteem?</t>
  </si>
  <si>
    <t>Maakt de apotheker die verantwoordelijk is voor de distributie van de medische materialen gebruik van het documentbeheerssysteem?</t>
  </si>
  <si>
    <t>Maakt de apotheker die verantwoordelijk is voor de productie gebruik van het documentbeheerssysteem?</t>
  </si>
  <si>
    <t>Maakt de apotheker die verantwoordelijk is voor de klinische farmacie gebruik van het documentbeheerssysteem?</t>
  </si>
  <si>
    <t>Maakt de apotheker die verantwoordelijk is voor de sterilisatie gebruik van het documentbeheerssysteem?</t>
  </si>
  <si>
    <t xml:space="preserve">Blijven alle opgeslagen documenten hun hele termijn van bewaring toegankelijk? </t>
  </si>
  <si>
    <t>Zijn alle opgeslagen documenten hun hele termijn van bewaring gemakkelijk op te zoeken op verzoek van de bevoegde overheden?</t>
  </si>
  <si>
    <t>Sylvie Martens</t>
  </si>
  <si>
    <t>Annemie Somers</t>
  </si>
  <si>
    <t>Marleen Verstraeten</t>
  </si>
  <si>
    <t>Celine De Groote</t>
  </si>
  <si>
    <t>Caroline Monstrey</t>
  </si>
  <si>
    <t>Janne Theuwissen</t>
  </si>
  <si>
    <t>Leen Bouchier</t>
  </si>
  <si>
    <t>Mathijs Lazeure</t>
  </si>
  <si>
    <t>Sara Lambrichts</t>
  </si>
  <si>
    <t>Leen Beerten</t>
  </si>
  <si>
    <t>Nadine Collin</t>
  </si>
  <si>
    <t>Nabil Hayef</t>
  </si>
  <si>
    <t>MAEIA Kwaliteitssysteem Rapport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</si>
</sst>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 #,##0.00_-;_-* &quot;-&quot;??_-;_-@_-"/>
    <numFmt numFmtId="164" formatCode="0.0"/>
  </numFmts>
  <fonts count="39" x14ac:knownFonts="1">
    <font>
      <sz val="11"/>
      <color theme="1"/>
      <name val="Calibri"/>
      <family val="2"/>
      <scheme val="minor"/>
    </font>
    <font>
      <sz val="10"/>
      <name val="Arial"/>
      <family val="2"/>
    </font>
    <font>
      <sz val="10"/>
      <name val="Arial"/>
      <family val="2"/>
    </font>
    <font>
      <sz val="8"/>
      <name val="Calibri"/>
      <family val="2"/>
      <scheme val="minor"/>
    </font>
    <font>
      <sz val="11"/>
      <color theme="0"/>
      <name val="Calibri"/>
      <family val="2"/>
      <scheme val="minor"/>
    </font>
    <font>
      <sz val="11"/>
      <color rgb="FF006100"/>
      <name val="Calibri"/>
      <family val="2"/>
      <scheme val="minor"/>
    </font>
    <font>
      <sz val="11"/>
      <color theme="1"/>
      <name val="Open Sans"/>
      <family val="2"/>
    </font>
    <font>
      <sz val="11"/>
      <name val="Open Sans"/>
      <family val="2"/>
    </font>
    <font>
      <sz val="12"/>
      <color theme="1"/>
      <name val="Open Sans"/>
      <family val="2"/>
    </font>
    <font>
      <sz val="12"/>
      <name val="Open Sans"/>
      <family val="2"/>
    </font>
    <font>
      <b/>
      <sz val="12"/>
      <color theme="0"/>
      <name val="Open Sans"/>
      <family val="2"/>
    </font>
    <font>
      <b/>
      <sz val="14"/>
      <color theme="0"/>
      <name val="Open Sans"/>
      <family val="2"/>
    </font>
    <font>
      <b/>
      <sz val="18"/>
      <color theme="0"/>
      <name val="Open Sans"/>
      <family val="2"/>
    </font>
    <font>
      <b/>
      <sz val="18"/>
      <color theme="1"/>
      <name val="Open Sans"/>
      <family val="2"/>
    </font>
    <font>
      <sz val="14"/>
      <color theme="1"/>
      <name val="Open Sans"/>
      <family val="2"/>
    </font>
    <font>
      <sz val="14"/>
      <name val="Open Sans"/>
      <family val="2"/>
    </font>
    <font>
      <b/>
      <sz val="8"/>
      <color theme="0"/>
      <name val="Open Sans"/>
      <family val="2"/>
    </font>
    <font>
      <b/>
      <sz val="11"/>
      <color theme="1"/>
      <name val="Open Sans"/>
      <family val="2"/>
    </font>
    <font>
      <sz val="11"/>
      <color theme="1"/>
      <name val="Calibri"/>
      <family val="2"/>
      <scheme val="minor"/>
    </font>
    <font>
      <i/>
      <sz val="10"/>
      <color theme="0"/>
      <name val="Open Sans"/>
      <family val="2"/>
    </font>
    <font>
      <i/>
      <sz val="12"/>
      <color theme="0"/>
      <name val="Open Sans"/>
      <family val="2"/>
    </font>
    <font>
      <b/>
      <sz val="11"/>
      <name val="Open Sans"/>
      <family val="2"/>
    </font>
    <font>
      <b/>
      <sz val="11"/>
      <color rgb="FF15334F"/>
      <name val="Open Sans"/>
      <family val="2"/>
    </font>
    <font>
      <b/>
      <sz val="22"/>
      <color rgb="FF15334F"/>
      <name val="Open Sans"/>
      <family val="2"/>
    </font>
    <font>
      <i/>
      <sz val="11"/>
      <color theme="1" tint="0.249977111117893"/>
      <name val="Open Sans"/>
      <family val="2"/>
    </font>
    <font>
      <sz val="12"/>
      <color theme="1" tint="0.249977111117893"/>
      <name val="Open Sans"/>
      <family val="2"/>
    </font>
    <font>
      <sz val="10"/>
      <color theme="1"/>
      <name val="Open Sans"/>
      <family val="2"/>
    </font>
    <font>
      <sz val="10"/>
      <color theme="1"/>
      <name val="Calibri"/>
      <family val="2"/>
      <scheme val="minor"/>
    </font>
    <font>
      <b/>
      <sz val="16"/>
      <color theme="0"/>
      <name val="Calibri"/>
      <family val="2"/>
      <scheme val="minor"/>
    </font>
    <font>
      <sz val="8"/>
      <color theme="1"/>
      <name val="Calibri"/>
      <family val="2"/>
      <scheme val="minor"/>
    </font>
    <font>
      <b/>
      <sz val="11"/>
      <color theme="0" tint="-0.499984740745262"/>
      <name val="Open Sans"/>
      <family val="2"/>
    </font>
    <font>
      <sz val="11"/>
      <color theme="0" tint="-0.499984740745262"/>
      <name val="Open Sans"/>
      <family val="2"/>
    </font>
    <font>
      <sz val="18"/>
      <name val="Open Sans"/>
      <family val="2"/>
    </font>
    <font>
      <b/>
      <sz val="11"/>
      <color theme="0"/>
      <name val="Open Sans"/>
      <family val="2"/>
    </font>
    <font>
      <b/>
      <sz val="14"/>
      <color theme="1"/>
      <name val="Calibri"/>
      <family val="2"/>
      <scheme val="minor"/>
    </font>
    <font>
      <sz val="11"/>
      <color theme="1"/>
      <name val="Courier New"/>
      <family val="3"/>
    </font>
    <font>
      <sz val="10"/>
      <color theme="1"/>
      <name val="Arial"/>
      <family val="2"/>
    </font>
    <font>
      <sz val="7"/>
      <color theme="1"/>
      <name val="Times New Roman"/>
      <family val="1"/>
    </font>
    <font>
      <sz val="18"/>
      <color theme="1"/>
      <name val="Calibri"/>
      <family val="2"/>
      <scheme val="minor"/>
    </font>
  </fonts>
  <fills count="14">
    <fill>
      <patternFill patternType="none"/>
    </fill>
    <fill>
      <patternFill patternType="gray125"/>
    </fill>
    <fill>
      <patternFill patternType="solid">
        <fgColor rgb="FFFFFF00"/>
        <bgColor indexed="64"/>
      </patternFill>
    </fill>
    <fill>
      <patternFill patternType="solid">
        <fgColor rgb="FF92D050"/>
        <bgColor indexed="64"/>
      </patternFill>
    </fill>
    <fill>
      <patternFill patternType="solid">
        <fgColor rgb="FFFFC000"/>
        <bgColor indexed="64"/>
      </patternFill>
    </fill>
    <fill>
      <patternFill patternType="solid">
        <fgColor theme="1"/>
        <bgColor indexed="64"/>
      </patternFill>
    </fill>
    <fill>
      <patternFill patternType="solid">
        <fgColor rgb="FFC6EFCE"/>
      </patternFill>
    </fill>
    <fill>
      <patternFill patternType="solid">
        <fgColor theme="4" tint="0.79998168889431442"/>
        <bgColor indexed="64"/>
      </patternFill>
    </fill>
    <fill>
      <patternFill patternType="solid">
        <fgColor theme="4" tint="-0.249977111117893"/>
        <bgColor indexed="64"/>
      </patternFill>
    </fill>
    <fill>
      <patternFill patternType="solid">
        <fgColor theme="4"/>
        <bgColor indexed="64"/>
      </patternFill>
    </fill>
    <fill>
      <patternFill patternType="solid">
        <fgColor theme="4" tint="0.59999389629810485"/>
        <bgColor indexed="64"/>
      </patternFill>
    </fill>
    <fill>
      <patternFill patternType="solid">
        <fgColor theme="2" tint="-9.9978637043366805E-2"/>
        <bgColor indexed="64"/>
      </patternFill>
    </fill>
    <fill>
      <patternFill patternType="solid">
        <fgColor theme="7" tint="0.79998168889431442"/>
        <bgColor indexed="64"/>
      </patternFill>
    </fill>
    <fill>
      <patternFill patternType="solid">
        <fgColor theme="0"/>
        <bgColor indexed="64"/>
      </patternFill>
    </fill>
  </fills>
  <borders count="64">
    <border>
      <left/>
      <right/>
      <top/>
      <bottom/>
      <diagonal/>
    </border>
    <border>
      <left style="thin">
        <color indexed="64"/>
      </left>
      <right style="thin">
        <color indexed="64"/>
      </right>
      <top style="thin">
        <color indexed="64"/>
      </top>
      <bottom style="thin">
        <color indexed="64"/>
      </bottom>
      <diagonal/>
    </border>
    <border>
      <left/>
      <right/>
      <top/>
      <bottom style="dotted">
        <color theme="4" tint="-0.24994659260841701"/>
      </bottom>
      <diagonal/>
    </border>
    <border>
      <left/>
      <right/>
      <top style="dotted">
        <color theme="4" tint="-0.24994659260841701"/>
      </top>
      <bottom style="dotted">
        <color theme="4" tint="-0.24994659260841701"/>
      </bottom>
      <diagonal/>
    </border>
    <border>
      <left/>
      <right/>
      <top style="dotted">
        <color theme="4" tint="-0.24994659260841701"/>
      </top>
      <bottom/>
      <diagonal/>
    </border>
    <border>
      <left style="medium">
        <color rgb="FF15334F"/>
      </left>
      <right/>
      <top style="medium">
        <color rgb="FF15334F"/>
      </top>
      <bottom style="medium">
        <color rgb="FF15334F"/>
      </bottom>
      <diagonal/>
    </border>
    <border>
      <left/>
      <right/>
      <top style="medium">
        <color rgb="FF15334F"/>
      </top>
      <bottom style="medium">
        <color rgb="FF15334F"/>
      </bottom>
      <diagonal/>
    </border>
    <border>
      <left/>
      <right style="medium">
        <color rgb="FF15334F"/>
      </right>
      <top style="medium">
        <color rgb="FF15334F"/>
      </top>
      <bottom style="medium">
        <color rgb="FF15334F"/>
      </bottom>
      <diagonal/>
    </border>
    <border>
      <left style="thin">
        <color rgb="FF15334F"/>
      </left>
      <right style="thin">
        <color rgb="FF15334F"/>
      </right>
      <top style="thin">
        <color rgb="FF15334F"/>
      </top>
      <bottom style="thin">
        <color rgb="FF15334F"/>
      </bottom>
      <diagonal/>
    </border>
    <border>
      <left style="thin">
        <color rgb="FF15334F"/>
      </left>
      <right/>
      <top style="thin">
        <color rgb="FF15334F"/>
      </top>
      <bottom style="thin">
        <color rgb="FF15334F"/>
      </bottom>
      <diagonal/>
    </border>
    <border>
      <left/>
      <right/>
      <top style="thin">
        <color rgb="FF15334F"/>
      </top>
      <bottom style="thin">
        <color rgb="FF15334F"/>
      </bottom>
      <diagonal/>
    </border>
    <border>
      <left style="thin">
        <color rgb="FF15334F"/>
      </left>
      <right style="thin">
        <color rgb="FF15334F"/>
      </right>
      <top style="thin">
        <color rgb="FF15334F"/>
      </top>
      <bottom/>
      <diagonal/>
    </border>
    <border>
      <left style="thin">
        <color rgb="FF15334F"/>
      </left>
      <right style="thin">
        <color rgb="FF15334F"/>
      </right>
      <top/>
      <bottom/>
      <diagonal/>
    </border>
    <border>
      <left/>
      <right/>
      <top/>
      <bottom style="dashed">
        <color rgb="FF15334F"/>
      </bottom>
      <diagonal/>
    </border>
    <border>
      <left style="thin">
        <color rgb="FF15334F"/>
      </left>
      <right style="thin">
        <color rgb="FF15334F"/>
      </right>
      <top/>
      <bottom style="dashed">
        <color rgb="FF15334F"/>
      </bottom>
      <diagonal/>
    </border>
    <border>
      <left/>
      <right style="thin">
        <color rgb="FF15334F"/>
      </right>
      <top/>
      <bottom/>
      <diagonal/>
    </border>
    <border>
      <left style="thin">
        <color rgb="FF15334F"/>
      </left>
      <right/>
      <top style="thin">
        <color rgb="FF15334F"/>
      </top>
      <bottom/>
      <diagonal/>
    </border>
    <border>
      <left/>
      <right style="thin">
        <color rgb="FF15334F"/>
      </right>
      <top style="thin">
        <color rgb="FF15334F"/>
      </top>
      <bottom/>
      <diagonal/>
    </border>
    <border>
      <left style="thin">
        <color rgb="FF15334F"/>
      </left>
      <right/>
      <top/>
      <bottom/>
      <diagonal/>
    </border>
    <border>
      <left style="thin">
        <color rgb="FF15334F"/>
      </left>
      <right/>
      <top/>
      <bottom style="thin">
        <color rgb="FF15334F"/>
      </bottom>
      <diagonal/>
    </border>
    <border>
      <left/>
      <right style="thin">
        <color rgb="FF15334F"/>
      </right>
      <top/>
      <bottom style="thin">
        <color rgb="FF15334F"/>
      </bottom>
      <diagonal/>
    </border>
    <border>
      <left style="medium">
        <color theme="0" tint="-0.499984740745262"/>
      </left>
      <right/>
      <top style="medium">
        <color theme="0" tint="-0.499984740745262"/>
      </top>
      <bottom style="medium">
        <color theme="0" tint="-0.499984740745262"/>
      </bottom>
      <diagonal/>
    </border>
    <border>
      <left/>
      <right/>
      <top style="medium">
        <color theme="0" tint="-0.499984740745262"/>
      </top>
      <bottom style="medium">
        <color theme="0" tint="-0.499984740745262"/>
      </bottom>
      <diagonal/>
    </border>
    <border>
      <left/>
      <right style="medium">
        <color theme="0" tint="-0.499984740745262"/>
      </right>
      <top style="medium">
        <color theme="0" tint="-0.499984740745262"/>
      </top>
      <bottom style="medium">
        <color theme="0" tint="-0.499984740745262"/>
      </bottom>
      <diagonal/>
    </border>
    <border>
      <left/>
      <right/>
      <top style="medium">
        <color theme="0" tint="-0.499984740745262"/>
      </top>
      <bottom style="dotted">
        <color theme="0" tint="-0.499984740745262"/>
      </bottom>
      <diagonal/>
    </border>
    <border>
      <left/>
      <right/>
      <top style="dotted">
        <color theme="0" tint="-0.499984740745262"/>
      </top>
      <bottom style="dotted">
        <color theme="0" tint="-0.499984740745262"/>
      </bottom>
      <diagonal/>
    </border>
    <border>
      <left/>
      <right/>
      <top style="dotted">
        <color theme="0" tint="-0.499984740745262"/>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medium">
        <color rgb="FF000000"/>
      </left>
      <right style="medium">
        <color rgb="FF000000"/>
      </right>
      <top style="medium">
        <color rgb="FF000000"/>
      </top>
      <bottom/>
      <diagonal/>
    </border>
    <border>
      <left style="medium">
        <color rgb="FF000000"/>
      </left>
      <right/>
      <top style="medium">
        <color rgb="FF000000"/>
      </top>
      <bottom/>
      <diagonal/>
    </border>
    <border>
      <left/>
      <right style="medium">
        <color rgb="FF000000"/>
      </right>
      <top style="medium">
        <color rgb="FF000000"/>
      </top>
      <bottom/>
      <diagonal/>
    </border>
    <border>
      <left style="medium">
        <color rgb="FF000000"/>
      </left>
      <right style="medium">
        <color rgb="FF000000"/>
      </right>
      <top/>
      <bottom/>
      <diagonal/>
    </border>
    <border>
      <left style="medium">
        <color rgb="FF000000"/>
      </left>
      <right/>
      <top/>
      <bottom/>
      <diagonal/>
    </border>
    <border>
      <left/>
      <right style="medium">
        <color rgb="FF000000"/>
      </right>
      <top/>
      <bottom/>
      <diagonal/>
    </border>
    <border>
      <left style="medium">
        <color rgb="FF000000"/>
      </left>
      <right style="medium">
        <color rgb="FF000000"/>
      </right>
      <top/>
      <bottom style="medium">
        <color rgb="FF000000"/>
      </bottom>
      <diagonal/>
    </border>
    <border>
      <left style="medium">
        <color rgb="FF000000"/>
      </left>
      <right/>
      <top/>
      <bottom style="medium">
        <color rgb="FF000000"/>
      </bottom>
      <diagonal/>
    </border>
    <border>
      <left/>
      <right style="medium">
        <color rgb="FF000000"/>
      </right>
      <top/>
      <bottom style="medium">
        <color rgb="FF000000"/>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style="medium">
        <color indexed="64"/>
      </right>
      <top style="medium">
        <color rgb="FF000000"/>
      </top>
      <bottom/>
      <diagonal/>
    </border>
    <border>
      <left style="medium">
        <color indexed="64"/>
      </left>
      <right/>
      <top style="medium">
        <color rgb="FF000000"/>
      </top>
      <bottom/>
      <diagonal/>
    </border>
    <border>
      <left/>
      <right style="medium">
        <color indexed="64"/>
      </right>
      <top style="medium">
        <color rgb="FF000000"/>
      </top>
      <bottom/>
      <diagonal/>
    </border>
    <border>
      <left style="medium">
        <color rgb="FF000000"/>
      </left>
      <right style="medium">
        <color indexed="64"/>
      </right>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rgb="FF000000"/>
      </left>
      <right style="medium">
        <color indexed="64"/>
      </right>
      <top/>
      <bottom style="medium">
        <color rgb="FF000000"/>
      </bottom>
      <diagonal/>
    </border>
    <border>
      <left/>
      <right/>
      <top/>
      <bottom style="medium">
        <color indexed="64"/>
      </bottom>
      <diagonal/>
    </border>
    <border>
      <left/>
      <right/>
      <top style="medium">
        <color indexed="64"/>
      </top>
      <bottom style="medium">
        <color indexed="64"/>
      </bottom>
      <diagonal/>
    </border>
    <border>
      <left style="medium">
        <color indexed="64"/>
      </left>
      <right style="medium">
        <color indexed="64"/>
      </right>
      <top/>
      <bottom/>
      <diagonal/>
    </border>
    <border>
      <left/>
      <right/>
      <top style="medium">
        <color indexed="64"/>
      </top>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diagonal/>
    </border>
  </borders>
  <cellStyleXfs count="5">
    <xf numFmtId="0" fontId="0" fillId="0" borderId="0"/>
    <xf numFmtId="0" fontId="2" fillId="0" borderId="0"/>
    <xf numFmtId="0" fontId="5" fillId="6" borderId="0" applyNumberFormat="0" applyBorder="0" applyAlignment="0" applyProtection="0"/>
    <xf numFmtId="9" fontId="18" fillId="0" borderId="0" applyFont="0" applyFill="0" applyBorder="0" applyAlignment="0" applyProtection="0"/>
    <xf numFmtId="43" fontId="18" fillId="0" borderId="0" applyFont="0" applyFill="0" applyBorder="0" applyAlignment="0" applyProtection="0"/>
  </cellStyleXfs>
  <cellXfs count="198">
    <xf numFmtId="0" fontId="0" fillId="0" borderId="0" xfId="0"/>
    <xf numFmtId="0" fontId="1" fillId="2" borderId="1" xfId="0" applyFont="1" applyFill="1" applyBorder="1" applyAlignment="1">
      <alignment horizontal="left" vertical="center" wrapText="1"/>
    </xf>
    <xf numFmtId="0" fontId="1" fillId="3" borderId="1" xfId="0" applyFont="1" applyFill="1" applyBorder="1" applyAlignment="1">
      <alignment horizontal="left" vertical="center" wrapText="1"/>
    </xf>
    <xf numFmtId="0" fontId="1" fillId="4" borderId="1" xfId="0" applyFont="1" applyFill="1" applyBorder="1" applyAlignment="1">
      <alignment horizontal="left" vertical="center" wrapText="1"/>
    </xf>
    <xf numFmtId="0" fontId="0" fillId="3" borderId="1" xfId="0" applyFill="1" applyBorder="1"/>
    <xf numFmtId="0" fontId="0" fillId="2" borderId="1" xfId="0" applyFill="1" applyBorder="1"/>
    <xf numFmtId="0" fontId="0" fillId="4" borderId="1" xfId="0" applyFill="1" applyBorder="1"/>
    <xf numFmtId="2" fontId="0" fillId="0" borderId="0" xfId="0" applyNumberFormat="1"/>
    <xf numFmtId="164" fontId="0" fillId="3" borderId="1" xfId="0" applyNumberFormat="1" applyFill="1" applyBorder="1"/>
    <xf numFmtId="164" fontId="0" fillId="2" borderId="1" xfId="0" applyNumberFormat="1" applyFill="1" applyBorder="1"/>
    <xf numFmtId="164" fontId="0" fillId="4" borderId="1" xfId="0" applyNumberFormat="1" applyFill="1" applyBorder="1"/>
    <xf numFmtId="0" fontId="6" fillId="0" borderId="0" xfId="0" applyFont="1" applyAlignment="1">
      <alignment wrapText="1"/>
    </xf>
    <xf numFmtId="0" fontId="8" fillId="0" borderId="0" xfId="0" applyFont="1" applyAlignment="1">
      <alignment wrapText="1"/>
    </xf>
    <xf numFmtId="0" fontId="7" fillId="7" borderId="0" xfId="0" applyFont="1" applyFill="1" applyAlignment="1">
      <alignment horizontal="center" wrapText="1"/>
    </xf>
    <xf numFmtId="0" fontId="7" fillId="7" borderId="0" xfId="0" applyFont="1" applyFill="1" applyAlignment="1">
      <alignment horizontal="center"/>
    </xf>
    <xf numFmtId="0" fontId="7" fillId="7" borderId="0" xfId="0" applyFont="1" applyFill="1" applyAlignment="1">
      <alignment wrapText="1"/>
    </xf>
    <xf numFmtId="0" fontId="7" fillId="11" borderId="0" xfId="0" applyFont="1" applyFill="1" applyAlignment="1">
      <alignment horizontal="center" wrapText="1"/>
    </xf>
    <xf numFmtId="0" fontId="7" fillId="11" borderId="0" xfId="0" applyFont="1" applyFill="1" applyAlignment="1">
      <alignment wrapText="1"/>
    </xf>
    <xf numFmtId="0" fontId="7" fillId="11" borderId="0" xfId="0" applyFont="1" applyFill="1" applyAlignment="1">
      <alignment horizontal="left" wrapText="1"/>
    </xf>
    <xf numFmtId="0" fontId="12" fillId="8" borderId="0" xfId="0" applyFont="1" applyFill="1" applyAlignment="1">
      <alignment horizontal="center" wrapText="1"/>
    </xf>
    <xf numFmtId="0" fontId="11" fillId="9" borderId="0" xfId="0" applyFont="1" applyFill="1" applyAlignment="1">
      <alignment wrapText="1"/>
    </xf>
    <xf numFmtId="0" fontId="11" fillId="9" borderId="0" xfId="0" applyFont="1" applyFill="1" applyAlignment="1">
      <alignment horizontal="center" wrapText="1"/>
    </xf>
    <xf numFmtId="0" fontId="14" fillId="0" borderId="0" xfId="0" applyFont="1" applyAlignment="1">
      <alignment wrapText="1"/>
    </xf>
    <xf numFmtId="0" fontId="9" fillId="10" borderId="0" xfId="0" applyFont="1" applyFill="1" applyAlignment="1">
      <alignment horizontal="center" wrapText="1"/>
    </xf>
    <xf numFmtId="0" fontId="16" fillId="8" borderId="0" xfId="0" applyFont="1" applyFill="1" applyAlignment="1">
      <alignment horizontal="center" wrapText="1"/>
    </xf>
    <xf numFmtId="0" fontId="7" fillId="7" borderId="0" xfId="0" applyFont="1" applyFill="1"/>
    <xf numFmtId="0" fontId="7" fillId="11" borderId="0" xfId="0" applyFont="1" applyFill="1"/>
    <xf numFmtId="0" fontId="10" fillId="8" borderId="0" xfId="0" applyFont="1" applyFill="1" applyAlignment="1">
      <alignment horizontal="center"/>
    </xf>
    <xf numFmtId="0" fontId="7" fillId="7" borderId="2" xfId="0" applyFont="1" applyFill="1" applyBorder="1" applyAlignment="1">
      <alignment wrapText="1"/>
    </xf>
    <xf numFmtId="0" fontId="7" fillId="7" borderId="2" xfId="0" applyFont="1" applyFill="1" applyBorder="1" applyAlignment="1">
      <alignment horizontal="center" wrapText="1"/>
    </xf>
    <xf numFmtId="0" fontId="7" fillId="7" borderId="2" xfId="0" applyFont="1" applyFill="1" applyBorder="1"/>
    <xf numFmtId="0" fontId="7" fillId="7" borderId="2" xfId="0" applyFont="1" applyFill="1" applyBorder="1" applyAlignment="1">
      <alignment horizontal="left" wrapText="1"/>
    </xf>
    <xf numFmtId="0" fontId="7" fillId="7" borderId="3" xfId="0" applyFont="1" applyFill="1" applyBorder="1" applyAlignment="1">
      <alignment wrapText="1"/>
    </xf>
    <xf numFmtId="0" fontId="7" fillId="7" borderId="3" xfId="0" applyFont="1" applyFill="1" applyBorder="1" applyAlignment="1">
      <alignment horizontal="center" wrapText="1"/>
    </xf>
    <xf numFmtId="0" fontId="7" fillId="7" borderId="3" xfId="0" applyFont="1" applyFill="1" applyBorder="1"/>
    <xf numFmtId="0" fontId="7" fillId="7" borderId="3" xfId="0" applyFont="1" applyFill="1" applyBorder="1" applyAlignment="1">
      <alignment horizontal="left" wrapText="1"/>
    </xf>
    <xf numFmtId="0" fontId="7" fillId="7" borderId="4" xfId="0" applyFont="1" applyFill="1" applyBorder="1" applyAlignment="1">
      <alignment wrapText="1"/>
    </xf>
    <xf numFmtId="0" fontId="7" fillId="7" borderId="4" xfId="0" applyFont="1" applyFill="1" applyBorder="1" applyAlignment="1">
      <alignment horizontal="center" wrapText="1"/>
    </xf>
    <xf numFmtId="0" fontId="7" fillId="7" borderId="4" xfId="0" applyFont="1" applyFill="1" applyBorder="1"/>
    <xf numFmtId="0" fontId="5" fillId="6" borderId="2" xfId="2" applyBorder="1" applyAlignment="1" applyProtection="1">
      <alignment horizontal="center" wrapText="1"/>
      <protection locked="0"/>
    </xf>
    <xf numFmtId="0" fontId="5" fillId="6" borderId="2" xfId="2" applyBorder="1" applyAlignment="1" applyProtection="1">
      <alignment wrapText="1"/>
      <protection locked="0"/>
    </xf>
    <xf numFmtId="0" fontId="5" fillId="6" borderId="3" xfId="2" applyBorder="1" applyAlignment="1" applyProtection="1">
      <alignment horizontal="center" wrapText="1"/>
      <protection locked="0"/>
    </xf>
    <xf numFmtId="0" fontId="5" fillId="6" borderId="3" xfId="2" applyBorder="1" applyAlignment="1" applyProtection="1">
      <alignment wrapText="1"/>
      <protection locked="0"/>
    </xf>
    <xf numFmtId="0" fontId="5" fillId="6" borderId="4" xfId="2" applyBorder="1" applyAlignment="1" applyProtection="1">
      <alignment horizontal="center" wrapText="1"/>
      <protection locked="0"/>
    </xf>
    <xf numFmtId="0" fontId="5" fillId="6" borderId="4" xfId="2" applyBorder="1" applyAlignment="1" applyProtection="1">
      <alignment wrapText="1"/>
      <protection locked="0"/>
    </xf>
    <xf numFmtId="0" fontId="20" fillId="9" borderId="0" xfId="0" applyFont="1" applyFill="1"/>
    <xf numFmtId="0" fontId="20" fillId="9" borderId="0" xfId="0" applyFont="1" applyFill="1" applyAlignment="1">
      <alignment horizontal="left" wrapText="1"/>
    </xf>
    <xf numFmtId="0" fontId="20" fillId="9" borderId="0" xfId="0" applyFont="1" applyFill="1" applyAlignment="1">
      <alignment horizontal="right" wrapText="1"/>
    </xf>
    <xf numFmtId="9" fontId="20" fillId="9" borderId="0" xfId="3" applyFont="1" applyFill="1" applyBorder="1" applyAlignment="1" applyProtection="1">
      <alignment horizontal="left" wrapText="1"/>
    </xf>
    <xf numFmtId="0" fontId="4" fillId="5" borderId="1" xfId="0" applyFont="1" applyFill="1" applyBorder="1" applyAlignment="1">
      <alignment horizontal="centerContinuous"/>
    </xf>
    <xf numFmtId="0" fontId="4" fillId="5" borderId="1" xfId="0" applyFont="1" applyFill="1" applyBorder="1" applyAlignment="1">
      <alignment horizontal="center" vertical="top" wrapText="1"/>
    </xf>
    <xf numFmtId="0" fontId="0" fillId="0" borderId="0" xfId="0" applyAlignment="1">
      <alignment horizontal="center" vertical="top" wrapText="1"/>
    </xf>
    <xf numFmtId="0" fontId="4" fillId="5" borderId="0" xfId="0" applyFont="1" applyFill="1" applyAlignment="1">
      <alignment horizontal="center" vertical="top" wrapText="1"/>
    </xf>
    <xf numFmtId="0" fontId="20" fillId="9" borderId="0" xfId="0" applyFont="1" applyFill="1" applyAlignment="1">
      <alignment horizontal="center" wrapText="1"/>
    </xf>
    <xf numFmtId="0" fontId="6" fillId="12" borderId="0" xfId="0" applyFont="1" applyFill="1" applyAlignment="1">
      <alignment wrapText="1"/>
    </xf>
    <xf numFmtId="0" fontId="14" fillId="12" borderId="0" xfId="0" applyFont="1" applyFill="1" applyAlignment="1">
      <alignment wrapText="1"/>
    </xf>
    <xf numFmtId="0" fontId="17" fillId="12" borderId="0" xfId="0" applyFont="1" applyFill="1" applyAlignment="1">
      <alignment horizontal="center" wrapText="1"/>
    </xf>
    <xf numFmtId="0" fontId="17" fillId="12" borderId="0" xfId="0" applyFont="1" applyFill="1" applyAlignment="1">
      <alignment wrapText="1"/>
    </xf>
    <xf numFmtId="9" fontId="6" fillId="12" borderId="0" xfId="3" applyFont="1" applyFill="1" applyAlignment="1" applyProtection="1">
      <alignment wrapText="1"/>
    </xf>
    <xf numFmtId="0" fontId="8" fillId="12" borderId="0" xfId="0" applyFont="1" applyFill="1" applyAlignment="1">
      <alignment wrapText="1"/>
    </xf>
    <xf numFmtId="0" fontId="6" fillId="0" borderId="0" xfId="0" applyFont="1" applyAlignment="1">
      <alignment vertical="top" wrapText="1"/>
    </xf>
    <xf numFmtId="0" fontId="22" fillId="0" borderId="11" xfId="0" applyFont="1" applyBorder="1" applyAlignment="1">
      <alignment horizontal="center" vertical="center" wrapText="1"/>
    </xf>
    <xf numFmtId="0" fontId="25" fillId="0" borderId="0" xfId="0" applyFont="1" applyAlignment="1">
      <alignment horizontal="center" wrapText="1"/>
    </xf>
    <xf numFmtId="0" fontId="15" fillId="0" borderId="13" xfId="0" applyFont="1" applyBorder="1" applyAlignment="1">
      <alignment horizontal="center" wrapText="1"/>
    </xf>
    <xf numFmtId="3" fontId="15" fillId="0" borderId="14" xfId="4" applyNumberFormat="1" applyFont="1" applyFill="1" applyBorder="1" applyAlignment="1" applyProtection="1">
      <alignment horizontal="right" wrapText="1" indent="1"/>
    </xf>
    <xf numFmtId="14" fontId="22" fillId="0" borderId="0" xfId="0" applyNumberFormat="1" applyFont="1" applyAlignment="1" applyProtection="1">
      <alignment horizontal="left" vertical="center" wrapText="1" indent="2"/>
      <protection locked="0"/>
    </xf>
    <xf numFmtId="0" fontId="26" fillId="0" borderId="0" xfId="0" applyFont="1" applyAlignment="1">
      <alignment wrapText="1"/>
    </xf>
    <xf numFmtId="14" fontId="22" fillId="0" borderId="16" xfId="0" applyNumberFormat="1" applyFont="1" applyBorder="1" applyAlignment="1" applyProtection="1">
      <alignment horizontal="left" vertical="center" wrapText="1" indent="2"/>
      <protection locked="0"/>
    </xf>
    <xf numFmtId="0" fontId="7" fillId="0" borderId="17" xfId="0" applyFont="1" applyBorder="1" applyAlignment="1" applyProtection="1">
      <alignment horizontal="center" wrapText="1"/>
      <protection locked="0"/>
    </xf>
    <xf numFmtId="0" fontId="7" fillId="0" borderId="15" xfId="0" applyFont="1" applyBorder="1" applyAlignment="1" applyProtection="1">
      <alignment horizontal="center" wrapText="1"/>
      <protection locked="0"/>
    </xf>
    <xf numFmtId="0" fontId="7" fillId="0" borderId="20" xfId="0" applyFont="1" applyBorder="1" applyAlignment="1" applyProtection="1">
      <alignment horizontal="center" wrapText="1"/>
      <protection locked="0"/>
    </xf>
    <xf numFmtId="0" fontId="28" fillId="8" borderId="0" xfId="0" applyFont="1" applyFill="1" applyAlignment="1">
      <alignment horizontal="center"/>
    </xf>
    <xf numFmtId="0" fontId="11" fillId="9" borderId="0" xfId="0" applyFont="1" applyFill="1"/>
    <xf numFmtId="0" fontId="9" fillId="10" borderId="0" xfId="0" applyFont="1" applyFill="1" applyAlignment="1">
      <alignment wrapText="1"/>
    </xf>
    <xf numFmtId="0" fontId="19" fillId="10" borderId="0" xfId="0" applyFont="1" applyFill="1"/>
    <xf numFmtId="0" fontId="19" fillId="10" borderId="0" xfId="0" applyFont="1" applyFill="1" applyAlignment="1">
      <alignment horizontal="center" wrapText="1"/>
    </xf>
    <xf numFmtId="0" fontId="12" fillId="8" borderId="0" xfId="0" applyFont="1" applyFill="1"/>
    <xf numFmtId="0" fontId="12" fillId="8" borderId="0" xfId="0" applyFont="1" applyFill="1" applyAlignment="1">
      <alignment horizontal="left" wrapText="1"/>
    </xf>
    <xf numFmtId="0" fontId="13" fillId="0" borderId="0" xfId="0" applyFont="1"/>
    <xf numFmtId="0" fontId="19" fillId="10" borderId="0" xfId="0" applyFont="1" applyFill="1" applyAlignment="1">
      <alignment horizontal="right" wrapText="1"/>
    </xf>
    <xf numFmtId="0" fontId="19" fillId="10" borderId="0" xfId="0" applyFont="1" applyFill="1" applyAlignment="1">
      <alignment wrapText="1"/>
    </xf>
    <xf numFmtId="9" fontId="19" fillId="10" borderId="0" xfId="3" applyFont="1" applyFill="1" applyBorder="1" applyAlignment="1" applyProtection="1">
      <alignment horizontal="left" wrapText="1"/>
    </xf>
    <xf numFmtId="0" fontId="7" fillId="7" borderId="2" xfId="0" applyFont="1" applyFill="1" applyBorder="1" applyAlignment="1">
      <alignment horizontal="center"/>
    </xf>
    <xf numFmtId="0" fontId="7" fillId="7" borderId="3" xfId="0" applyFont="1" applyFill="1" applyBorder="1" applyAlignment="1">
      <alignment horizontal="center"/>
    </xf>
    <xf numFmtId="0" fontId="7" fillId="7" borderId="4" xfId="0" applyFont="1" applyFill="1" applyBorder="1" applyAlignment="1">
      <alignment horizontal="center"/>
    </xf>
    <xf numFmtId="0" fontId="7" fillId="0" borderId="0" xfId="0" applyFont="1" applyAlignment="1">
      <alignment horizontal="center" wrapText="1"/>
    </xf>
    <xf numFmtId="0" fontId="7" fillId="0" borderId="0" xfId="0" applyFont="1"/>
    <xf numFmtId="0" fontId="7" fillId="0" borderId="0" xfId="0" applyFont="1" applyAlignment="1">
      <alignment horizontal="center"/>
    </xf>
    <xf numFmtId="0" fontId="7" fillId="0" borderId="0" xfId="0" applyFont="1" applyAlignment="1">
      <alignment wrapText="1"/>
    </xf>
    <xf numFmtId="0" fontId="0" fillId="12" borderId="0" xfId="0" applyFill="1" applyAlignment="1">
      <alignment vertical="top"/>
    </xf>
    <xf numFmtId="0" fontId="0" fillId="12" borderId="0" xfId="0" applyFill="1"/>
    <xf numFmtId="0" fontId="7" fillId="0" borderId="5" xfId="0" applyFont="1" applyBorder="1" applyAlignment="1">
      <alignment horizontal="center" wrapText="1"/>
    </xf>
    <xf numFmtId="0" fontId="23" fillId="0" borderId="6" xfId="0" applyFont="1" applyBorder="1" applyAlignment="1">
      <alignment horizontal="center" vertical="center"/>
    </xf>
    <xf numFmtId="0" fontId="7" fillId="0" borderId="6" xfId="0" applyFont="1" applyBorder="1" applyAlignment="1">
      <alignment horizontal="center" wrapText="1"/>
    </xf>
    <xf numFmtId="0" fontId="7" fillId="0" borderId="7" xfId="0" applyFont="1" applyBorder="1" applyAlignment="1">
      <alignment wrapText="1"/>
    </xf>
    <xf numFmtId="0" fontId="23" fillId="0" borderId="0" xfId="0" applyFont="1" applyAlignment="1">
      <alignment horizontal="center" vertical="center"/>
    </xf>
    <xf numFmtId="0" fontId="7" fillId="0" borderId="0" xfId="0" applyFont="1" applyAlignment="1">
      <alignment horizontal="left" vertical="center"/>
    </xf>
    <xf numFmtId="0" fontId="7" fillId="0" borderId="0" xfId="0" applyFont="1" applyAlignment="1">
      <alignment horizontal="center" vertical="top" wrapText="1"/>
    </xf>
    <xf numFmtId="0" fontId="7" fillId="0" borderId="0" xfId="0" applyFont="1" applyAlignment="1">
      <alignment vertical="top" wrapText="1"/>
    </xf>
    <xf numFmtId="0" fontId="0" fillId="0" borderId="0" xfId="0" applyAlignment="1">
      <alignment vertical="top"/>
    </xf>
    <xf numFmtId="14" fontId="7" fillId="0" borderId="0" xfId="0" applyNumberFormat="1" applyFont="1" applyAlignment="1">
      <alignment horizontal="left" vertical="center"/>
    </xf>
    <xf numFmtId="0" fontId="7" fillId="0" borderId="0" xfId="0" applyFont="1" applyAlignment="1">
      <alignment horizontal="left" vertical="center" wrapText="1"/>
    </xf>
    <xf numFmtId="0" fontId="22" fillId="0" borderId="0" xfId="0" applyFont="1" applyAlignment="1">
      <alignment vertical="center"/>
    </xf>
    <xf numFmtId="0" fontId="22" fillId="0" borderId="0" xfId="0" applyFont="1" applyAlignment="1">
      <alignment horizontal="left" vertical="center" wrapText="1"/>
    </xf>
    <xf numFmtId="0" fontId="22" fillId="0" borderId="11" xfId="0" applyFont="1" applyBorder="1" applyAlignment="1">
      <alignment horizontal="center" vertical="center"/>
    </xf>
    <xf numFmtId="0" fontId="13" fillId="0" borderId="0" xfId="0" applyFont="1" applyAlignment="1">
      <alignment vertical="center"/>
    </xf>
    <xf numFmtId="0" fontId="0" fillId="0" borderId="0" xfId="0" applyAlignment="1">
      <alignment vertical="center"/>
    </xf>
    <xf numFmtId="0" fontId="15" fillId="0" borderId="13" xfId="0" applyFont="1" applyBorder="1"/>
    <xf numFmtId="0" fontId="24" fillId="0" borderId="0" xfId="0" applyFont="1" applyAlignment="1">
      <alignment horizontal="left" wrapText="1" indent="2"/>
    </xf>
    <xf numFmtId="3" fontId="24" fillId="0" borderId="12" xfId="4" applyNumberFormat="1" applyFont="1" applyFill="1" applyBorder="1" applyAlignment="1" applyProtection="1">
      <alignment horizontal="right" wrapText="1" indent="1"/>
    </xf>
    <xf numFmtId="0" fontId="27" fillId="0" borderId="0" xfId="0" applyFont="1"/>
    <xf numFmtId="0" fontId="21" fillId="0" borderId="0" xfId="0" applyFont="1" applyAlignment="1">
      <alignment horizontal="left"/>
    </xf>
    <xf numFmtId="0" fontId="7" fillId="0" borderId="0" xfId="0" applyFont="1" applyAlignment="1">
      <alignment horizontal="left" wrapText="1"/>
    </xf>
    <xf numFmtId="0" fontId="7" fillId="0" borderId="18" xfId="0" applyFont="1" applyBorder="1" applyProtection="1">
      <protection locked="0"/>
    </xf>
    <xf numFmtId="0" fontId="7" fillId="0" borderId="19" xfId="0" applyFont="1" applyBorder="1" applyProtection="1">
      <protection locked="0"/>
    </xf>
    <xf numFmtId="0" fontId="22" fillId="0" borderId="16" xfId="0" applyFont="1" applyBorder="1" applyAlignment="1" applyProtection="1">
      <alignment horizontal="left" vertical="center" indent="2"/>
      <protection locked="0"/>
    </xf>
    <xf numFmtId="0" fontId="22" fillId="0" borderId="0" xfId="0" applyFont="1" applyAlignment="1" applyProtection="1">
      <alignment horizontal="left" vertical="center" indent="2"/>
      <protection locked="0"/>
    </xf>
    <xf numFmtId="0" fontId="0" fillId="0" borderId="1" xfId="0" applyBorder="1"/>
    <xf numFmtId="0" fontId="29" fillId="0" borderId="1" xfId="0" applyFont="1" applyBorder="1"/>
    <xf numFmtId="0" fontId="30" fillId="0" borderId="21" xfId="0" applyFont="1" applyBorder="1" applyAlignment="1">
      <alignment horizontal="centerContinuous" wrapText="1"/>
    </xf>
    <xf numFmtId="0" fontId="30" fillId="0" borderId="22" xfId="0" applyFont="1" applyBorder="1" applyAlignment="1">
      <alignment horizontal="centerContinuous" wrapText="1"/>
    </xf>
    <xf numFmtId="0" fontId="30" fillId="0" borderId="23" xfId="0" applyFont="1" applyBorder="1" applyAlignment="1">
      <alignment horizontal="centerContinuous" wrapText="1"/>
    </xf>
    <xf numFmtId="0" fontId="31" fillId="0" borderId="24" xfId="0" applyFont="1" applyBorder="1" applyAlignment="1">
      <alignment horizontal="center" wrapText="1"/>
    </xf>
    <xf numFmtId="0" fontId="31" fillId="0" borderId="25" xfId="0" applyFont="1" applyBorder="1" applyAlignment="1">
      <alignment horizontal="center" wrapText="1"/>
    </xf>
    <xf numFmtId="0" fontId="31" fillId="0" borderId="26" xfId="0" applyFont="1" applyBorder="1" applyAlignment="1">
      <alignment horizontal="center" wrapText="1"/>
    </xf>
    <xf numFmtId="0" fontId="0" fillId="0" borderId="27" xfId="0" applyBorder="1"/>
    <xf numFmtId="0" fontId="0" fillId="0" borderId="28" xfId="0" applyBorder="1"/>
    <xf numFmtId="0" fontId="0" fillId="0" borderId="29" xfId="0" applyBorder="1"/>
    <xf numFmtId="0" fontId="0" fillId="0" borderId="30" xfId="0" applyBorder="1"/>
    <xf numFmtId="0" fontId="0" fillId="0" borderId="31" xfId="0" applyBorder="1"/>
    <xf numFmtId="0" fontId="0" fillId="0" borderId="32" xfId="0" applyBorder="1"/>
    <xf numFmtId="0" fontId="0" fillId="0" borderId="33" xfId="0" applyBorder="1"/>
    <xf numFmtId="0" fontId="0" fillId="0" borderId="34" xfId="0" applyBorder="1"/>
    <xf numFmtId="0" fontId="15" fillId="0" borderId="10" xfId="0" applyFont="1" applyBorder="1"/>
    <xf numFmtId="0" fontId="32" fillId="0" borderId="9" xfId="0" applyFont="1" applyBorder="1" applyAlignment="1">
      <alignment horizontal="left"/>
    </xf>
    <xf numFmtId="3" fontId="32" fillId="0" borderId="8" xfId="4" applyNumberFormat="1" applyFont="1" applyFill="1" applyBorder="1" applyAlignment="1" applyProtection="1">
      <alignment horizontal="right" wrapText="1" indent="1"/>
    </xf>
    <xf numFmtId="0" fontId="31" fillId="0" borderId="24" xfId="0" applyFont="1" applyBorder="1" applyProtection="1">
      <protection locked="0"/>
    </xf>
    <xf numFmtId="0" fontId="31" fillId="0" borderId="24" xfId="0" applyFont="1" applyBorder="1" applyAlignment="1" applyProtection="1">
      <alignment horizontal="center" wrapText="1"/>
      <protection locked="0"/>
    </xf>
    <xf numFmtId="0" fontId="31" fillId="0" borderId="24" xfId="0" applyFont="1" applyBorder="1" applyAlignment="1" applyProtection="1">
      <alignment wrapText="1"/>
      <protection locked="0"/>
    </xf>
    <xf numFmtId="0" fontId="31" fillId="0" borderId="25" xfId="0" applyFont="1" applyBorder="1" applyProtection="1">
      <protection locked="0"/>
    </xf>
    <xf numFmtId="0" fontId="31" fillId="0" borderId="25" xfId="0" applyFont="1" applyBorder="1" applyAlignment="1" applyProtection="1">
      <alignment horizontal="center" wrapText="1"/>
      <protection locked="0"/>
    </xf>
    <xf numFmtId="0" fontId="31" fillId="0" borderId="25" xfId="0" applyFont="1" applyBorder="1" applyAlignment="1" applyProtection="1">
      <alignment wrapText="1"/>
      <protection locked="0"/>
    </xf>
    <xf numFmtId="0" fontId="31" fillId="0" borderId="26" xfId="0" applyFont="1" applyBorder="1" applyProtection="1">
      <protection locked="0"/>
    </xf>
    <xf numFmtId="0" fontId="31" fillId="0" borderId="26" xfId="0" applyFont="1" applyBorder="1" applyAlignment="1" applyProtection="1">
      <alignment horizontal="center" wrapText="1"/>
      <protection locked="0"/>
    </xf>
    <xf numFmtId="0" fontId="31" fillId="0" borderId="26" xfId="0" applyFont="1" applyBorder="1" applyAlignment="1" applyProtection="1">
      <alignment wrapText="1"/>
      <protection locked="0"/>
    </xf>
    <xf numFmtId="0" fontId="33" fillId="8" borderId="0" xfId="0" applyFont="1" applyFill="1"/>
    <xf numFmtId="0" fontId="0" fillId="0" borderId="41" xfId="0" applyBorder="1" applyAlignment="1">
      <alignment vertical="center" wrapText="1"/>
    </xf>
    <xf numFmtId="0" fontId="0" fillId="0" borderId="43" xfId="0" applyBorder="1" applyAlignment="1">
      <alignment vertical="center" wrapText="1"/>
    </xf>
    <xf numFmtId="0" fontId="0" fillId="0" borderId="58" xfId="0" applyBorder="1" applyAlignment="1">
      <alignment vertical="center" wrapText="1"/>
    </xf>
    <xf numFmtId="0" fontId="0" fillId="0" borderId="60" xfId="0" applyBorder="1" applyAlignment="1">
      <alignment vertical="center" wrapText="1"/>
    </xf>
    <xf numFmtId="0" fontId="0" fillId="0" borderId="60" xfId="0" applyBorder="1" applyAlignment="1">
      <alignment vertical="top" wrapText="1"/>
    </xf>
    <xf numFmtId="0" fontId="0" fillId="0" borderId="62" xfId="0" applyBorder="1" applyAlignment="1">
      <alignment vertical="top" wrapText="1"/>
    </xf>
    <xf numFmtId="0" fontId="28" fillId="8" borderId="1" xfId="0" applyFont="1" applyFill="1" applyBorder="1" applyAlignment="1">
      <alignment horizontal="center"/>
    </xf>
    <xf numFmtId="0" fontId="0" fillId="13" borderId="1" xfId="0" applyFill="1" applyBorder="1"/>
    <xf numFmtId="0" fontId="38" fillId="7" borderId="0" xfId="0" applyFont="1" applyFill="1"/>
    <xf numFmtId="0" fontId="7" fillId="7" borderId="3" xfId="0" applyFont="1" applyFill="1" applyBorder="1" applyAlignment="1">
      <alignment horizontal="left"/>
    </xf>
    <xf numFmtId="0" fontId="7" fillId="7" borderId="0" xfId="0" applyFont="1" applyFill="1" applyAlignment="1">
      <alignment horizontal="left" wrapText="1"/>
    </xf>
    <xf numFmtId="0" fontId="7" fillId="7" borderId="3" xfId="0" applyFont="1" applyFill="1" applyBorder="1" applyAlignment="1">
      <alignment horizontal="left" wrapText="1"/>
    </xf>
    <xf numFmtId="0" fontId="34" fillId="0" borderId="35" xfId="0" applyFont="1" applyBorder="1" applyAlignment="1">
      <alignment vertical="center" wrapText="1"/>
    </xf>
    <xf numFmtId="0" fontId="34" fillId="0" borderId="38" xfId="0" applyFont="1" applyBorder="1" applyAlignment="1">
      <alignment vertical="center" wrapText="1"/>
    </xf>
    <xf numFmtId="0" fontId="34" fillId="0" borderId="41" xfId="0" applyFont="1" applyBorder="1" applyAlignment="1">
      <alignment vertical="center" wrapText="1"/>
    </xf>
    <xf numFmtId="0" fontId="0" fillId="0" borderId="35" xfId="0" applyBorder="1" applyAlignment="1">
      <alignment vertical="center" wrapText="1"/>
    </xf>
    <xf numFmtId="0" fontId="0" fillId="0" borderId="38" xfId="0" applyBorder="1" applyAlignment="1">
      <alignment vertical="center" wrapText="1"/>
    </xf>
    <xf numFmtId="0" fontId="0" fillId="0" borderId="41" xfId="0" applyBorder="1" applyAlignment="1">
      <alignment vertical="center" wrapText="1"/>
    </xf>
    <xf numFmtId="0" fontId="0" fillId="0" borderId="36" xfId="0" applyBorder="1" applyAlignment="1">
      <alignment vertical="center" wrapText="1"/>
    </xf>
    <xf numFmtId="0" fontId="0" fillId="0" borderId="37" xfId="0" applyBorder="1" applyAlignment="1">
      <alignment vertical="center" wrapText="1"/>
    </xf>
    <xf numFmtId="0" fontId="35" fillId="0" borderId="39" xfId="0" applyFont="1" applyBorder="1" applyAlignment="1">
      <alignment horizontal="left" vertical="center" wrapText="1" indent="4"/>
    </xf>
    <xf numFmtId="0" fontId="35" fillId="0" borderId="40" xfId="0" applyFont="1" applyBorder="1" applyAlignment="1">
      <alignment horizontal="left" vertical="center" wrapText="1" indent="4"/>
    </xf>
    <xf numFmtId="0" fontId="35" fillId="0" borderId="42" xfId="0" applyFont="1" applyBorder="1" applyAlignment="1">
      <alignment horizontal="left" vertical="center" wrapText="1" indent="4"/>
    </xf>
    <xf numFmtId="0" fontId="35" fillId="0" borderId="43" xfId="0" applyFont="1" applyBorder="1" applyAlignment="1">
      <alignment horizontal="left" vertical="center" wrapText="1" indent="4"/>
    </xf>
    <xf numFmtId="0" fontId="0" fillId="0" borderId="44" xfId="0" applyBorder="1" applyAlignment="1">
      <alignment vertical="center" wrapText="1"/>
    </xf>
    <xf numFmtId="0" fontId="0" fillId="0" borderId="45" xfId="0" applyBorder="1" applyAlignment="1">
      <alignment vertical="center" wrapText="1"/>
    </xf>
    <xf numFmtId="0" fontId="0" fillId="0" borderId="46" xfId="0" applyBorder="1" applyAlignment="1">
      <alignment vertical="center" wrapText="1"/>
    </xf>
    <xf numFmtId="0" fontId="36" fillId="0" borderId="44" xfId="0" applyFont="1" applyBorder="1" applyAlignment="1">
      <alignment vertical="center" wrapText="1"/>
    </xf>
    <xf numFmtId="0" fontId="36" fillId="0" borderId="45" xfId="0" applyFont="1" applyBorder="1" applyAlignment="1">
      <alignment vertical="center" wrapText="1"/>
    </xf>
    <xf numFmtId="0" fontId="36" fillId="0" borderId="46" xfId="0" applyFont="1" applyBorder="1" applyAlignment="1">
      <alignment vertical="center" wrapText="1"/>
    </xf>
    <xf numFmtId="0" fontId="0" fillId="0" borderId="47" xfId="0" applyBorder="1" applyAlignment="1">
      <alignment vertical="center" wrapText="1"/>
    </xf>
    <xf numFmtId="0" fontId="0" fillId="0" borderId="50" xfId="0" applyBorder="1" applyAlignment="1">
      <alignment vertical="center" wrapText="1"/>
    </xf>
    <xf numFmtId="0" fontId="0" fillId="0" borderId="57" xfId="0" applyBorder="1" applyAlignment="1">
      <alignment vertical="center" wrapText="1"/>
    </xf>
    <xf numFmtId="0" fontId="0" fillId="0" borderId="48" xfId="0" applyBorder="1" applyAlignment="1">
      <alignment vertical="center" wrapText="1"/>
    </xf>
    <xf numFmtId="0" fontId="0" fillId="0" borderId="49" xfId="0" applyBorder="1" applyAlignment="1">
      <alignment vertical="center" wrapText="1"/>
    </xf>
    <xf numFmtId="0" fontId="0" fillId="0" borderId="51" xfId="0" applyBorder="1" applyAlignment="1">
      <alignment vertical="center" wrapText="1"/>
    </xf>
    <xf numFmtId="0" fontId="0" fillId="0" borderId="52" xfId="0" applyBorder="1" applyAlignment="1">
      <alignment vertical="center" wrapText="1"/>
    </xf>
    <xf numFmtId="0" fontId="0" fillId="0" borderId="53" xfId="0" applyBorder="1" applyAlignment="1">
      <alignment vertical="center" wrapText="1"/>
    </xf>
    <xf numFmtId="0" fontId="0" fillId="0" borderId="54" xfId="0" applyBorder="1" applyAlignment="1">
      <alignment vertical="center" wrapText="1"/>
    </xf>
    <xf numFmtId="0" fontId="0" fillId="0" borderId="55" xfId="0" applyBorder="1" applyAlignment="1">
      <alignment vertical="center" wrapText="1"/>
    </xf>
    <xf numFmtId="0" fontId="0" fillId="0" borderId="56" xfId="0" applyBorder="1" applyAlignment="1">
      <alignment vertical="center" wrapText="1"/>
    </xf>
    <xf numFmtId="0" fontId="0" fillId="0" borderId="59" xfId="0" applyBorder="1" applyAlignment="1">
      <alignment vertical="center" wrapText="1"/>
    </xf>
    <xf numFmtId="0" fontId="0" fillId="0" borderId="63" xfId="0" applyBorder="1" applyAlignment="1">
      <alignment vertical="center" wrapText="1"/>
    </xf>
    <xf numFmtId="0" fontId="0" fillId="0" borderId="60" xfId="0" applyBorder="1" applyAlignment="1">
      <alignment vertical="center" wrapText="1"/>
    </xf>
    <xf numFmtId="0" fontId="0" fillId="0" borderId="62" xfId="0" applyBorder="1" applyAlignment="1">
      <alignment vertical="center" wrapText="1"/>
    </xf>
    <xf numFmtId="0" fontId="0" fillId="0" borderId="61" xfId="0" applyBorder="1" applyAlignment="1">
      <alignment vertical="center" wrapText="1"/>
    </xf>
    <xf numFmtId="0" fontId="0" fillId="0" borderId="0" xfId="0" applyAlignment="1">
      <alignment vertical="center" wrapText="1"/>
    </xf>
    <xf numFmtId="0" fontId="0" fillId="0" borderId="58" xfId="0" applyBorder="1" applyAlignment="1">
      <alignment vertical="center" wrapText="1"/>
    </xf>
    <xf numFmtId="0" fontId="0" fillId="0" borderId="55" xfId="0" applyBorder="1" applyAlignment="1">
      <alignment horizontal="left" vertical="center" wrapText="1" indent="2"/>
    </xf>
    <xf numFmtId="0" fontId="0" fillId="0" borderId="56" xfId="0" applyBorder="1" applyAlignment="1">
      <alignment horizontal="left" vertical="center" wrapText="1" indent="2"/>
    </xf>
    <xf numFmtId="0" fontId="0" fillId="0" borderId="53" xfId="0" applyBorder="1" applyAlignment="1">
      <alignment horizontal="left" vertical="center" wrapText="1" indent="2"/>
    </xf>
    <xf numFmtId="0" fontId="0" fillId="0" borderId="54" xfId="0" applyBorder="1" applyAlignment="1">
      <alignment horizontal="left" vertical="center" wrapText="1" indent="2"/>
    </xf>
  </cellXfs>
  <cellStyles count="5">
    <cellStyle name="Goed" xfId="2" builtinId="26"/>
    <cellStyle name="Komma" xfId="4" builtinId="3"/>
    <cellStyle name="Normal 2" xfId="1" xr:uid="{00000000-0005-0000-0000-000000000000}"/>
    <cellStyle name="Procent" xfId="3" builtinId="5"/>
    <cellStyle name="Standaard" xfId="0" builtinId="0"/>
  </cellStyles>
  <dxfs count="0"/>
  <tableStyles count="0" defaultTableStyle="TableStyleMedium2" defaultPivotStyle="PivotStyleLight16"/>
  <colors>
    <mruColors>
      <color rgb="FF15334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_rels/chart5.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_rels/chart6.xml.rels><?xml version="1.0" encoding="UTF-8" standalone="yes"?>
<Relationships xmlns="http://schemas.openxmlformats.org/package/2006/relationships"><Relationship Id="rId2" Type="http://schemas.microsoft.com/office/2011/relationships/chartColorStyle" Target="colors6.xml"/><Relationship Id="rId1" Type="http://schemas.microsoft.com/office/2011/relationships/chartStyle" Target="style6.xml"/></Relationships>
</file>

<file path=xl/charts/_rels/chart7.xml.rels><?xml version="1.0" encoding="UTF-8" standalone="yes"?>
<Relationships xmlns="http://schemas.openxmlformats.org/package/2006/relationships"><Relationship Id="rId2" Type="http://schemas.microsoft.com/office/2011/relationships/chartColorStyle" Target="colors7.xml"/><Relationship Id="rId1" Type="http://schemas.microsoft.com/office/2011/relationships/chartStyle" Target="style7.xml"/></Relationships>
</file>

<file path=xl/charts/_rels/chart8.xml.rels><?xml version="1.0" encoding="UTF-8" standalone="yes"?>
<Relationships xmlns="http://schemas.openxmlformats.org/package/2006/relationships"><Relationship Id="rId2" Type="http://schemas.microsoft.com/office/2011/relationships/chartColorStyle" Target="colors8.xml"/><Relationship Id="rId1" Type="http://schemas.microsoft.com/office/2011/relationships/chartStyle" Target="style8.xml"/></Relationships>
</file>

<file path=xl/charts/_rels/chart9.xml.rels><?xml version="1.0" encoding="UTF-8" standalone="yes"?>
<Relationships xmlns="http://schemas.openxmlformats.org/package/2006/relationships"><Relationship Id="rId2" Type="http://schemas.microsoft.com/office/2011/relationships/chartColorStyle" Target="colors9.xml"/><Relationship Id="rId1" Type="http://schemas.microsoft.com/office/2011/relationships/chartStyle" Target="style9.xml"/></Relationships>
</file>

<file path=xl/charts/_rels/chart10.xml.rels><?xml version="1.0" encoding="UTF-8" standalone="yes"?>
<Relationships xmlns="http://schemas.openxmlformats.org/package/2006/relationships"><Relationship Id="rId2" Type="http://schemas.microsoft.com/office/2011/relationships/chartColorStyle" Target="colors10.xml"/><Relationship Id="rId1" Type="http://schemas.microsoft.com/office/2011/relationships/chartStyle" Target="style10.xml"/></Relationships>
</file>

<file path=xl/charts/_rels/chart11.xml.rels><?xml version="1.0" encoding="UTF-8" standalone="yes"?>
<Relationships xmlns="http://schemas.openxmlformats.org/package/2006/relationships"><Relationship Id="rId2" Type="http://schemas.microsoft.com/office/2011/relationships/chartColorStyle" Target="colors11.xml"/><Relationship Id="rId1" Type="http://schemas.microsoft.com/office/2011/relationships/chartStyle" Target="style11.xml"/></Relationships>
</file>

<file path=xl/charts/_rels/chart12.xml.rels><?xml version="1.0" encoding="UTF-8" standalone="yes"?>
<Relationships xmlns="http://schemas.openxmlformats.org/package/2006/relationships"><Relationship Id="rId2" Type="http://schemas.microsoft.com/office/2011/relationships/chartColorStyle" Target="colors12.xml"/><Relationship Id="rId1" Type="http://schemas.microsoft.com/office/2011/relationships/chartStyle" Target="style12.xml"/></Relationships>
</file>

<file path=xl/charts/_rels/chart13.xml.rels><?xml version="1.0" encoding="UTF-8" standalone="yes"?>
<Relationships xmlns="http://schemas.openxmlformats.org/package/2006/relationships"><Relationship Id="rId2" Type="http://schemas.microsoft.com/office/2011/relationships/chartColorStyle" Target="colors13.xml"/><Relationship Id="rId1" Type="http://schemas.microsoft.com/office/2011/relationships/chartStyle" Target="style13.xml"/></Relationships>
</file>

<file path=xl/charts/_rels/chart14.xml.rels><?xml version="1.0" encoding="UTF-8" standalone="yes"?>
<Relationships xmlns="http://schemas.openxmlformats.org/package/2006/relationships"><Relationship Id="rId2" Type="http://schemas.microsoft.com/office/2011/relationships/chartColorStyle" Target="colors14.xml"/><Relationship Id="rId1" Type="http://schemas.microsoft.com/office/2011/relationships/chartStyle" Target="style14.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l-NL"/>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Mapping!$S$12</c:f>
          <c:strCache>
            <c:ptCount val="1"/>
            <c:pt idx="0">
              <c:v>Total Score : 100%</c:v>
            </c:pt>
          </c:strCache>
        </c:strRef>
      </c:tx>
      <c:layout>
        <c:manualLayout>
          <c:xMode val="edge"/>
          <c:yMode val="edge"/>
          <c:x val="3.7786111111111097E-2"/>
          <c:y val="4.1492743439986393E-2"/>
        </c:manualLayout>
      </c:layout>
      <c:overlay val="1"/>
      <c:spPr>
        <a:noFill/>
        <a:ln>
          <a:noFill/>
        </a:ln>
        <a:effectLst/>
      </c:spPr>
      <c:txPr>
        <a:bodyPr rot="0" spcFirstLastPara="1" vertOverflow="ellipsis" vert="horz" wrap="square" anchor="ctr" anchorCtr="1"/>
        <a:lstStyle/>
        <a:p>
          <a:pPr>
            <a:defRPr sz="2000" b="1" i="0" u="sng" strike="noStrike" kern="1200" spc="0" baseline="0">
              <a:solidFill>
                <a:schemeClr val="tx1">
                  <a:lumMod val="65000"/>
                  <a:lumOff val="35000"/>
                </a:schemeClr>
              </a:solidFill>
              <a:latin typeface="+mn-lt"/>
              <a:ea typeface="+mn-ea"/>
              <a:cs typeface="+mn-cs"/>
            </a:defRPr>
          </a:pPr>
          <a:endParaRPr lang="nl-BE"/>
        </a:p>
      </c:txPr>
    </c:title>
    <c:autoTitleDeleted val="0"/>
    <c:plotArea>
      <c:layout/>
      <c:doughnutChart>
        <c:varyColors val="1"/>
        <c:ser>
          <c:idx val="0"/>
          <c:order val="0"/>
          <c:tx>
            <c:strRef>
              <c:f>Mapping!$P$5</c:f>
              <c:strCache>
                <c:ptCount val="1"/>
                <c:pt idx="0">
                  <c:v>Speedometer</c:v>
                </c:pt>
              </c:strCache>
            </c:strRef>
          </c:tx>
          <c:dPt>
            <c:idx val="0"/>
            <c:bubble3D val="0"/>
            <c:spPr>
              <a:solidFill>
                <a:schemeClr val="accent1"/>
              </a:solidFill>
              <a:ln w="19050">
                <a:solidFill>
                  <a:schemeClr val="lt1"/>
                </a:solidFill>
              </a:ln>
              <a:effectLst/>
            </c:spPr>
            <c:extLst>
              <c:ext xmlns:c16="http://schemas.microsoft.com/office/drawing/2014/chart" uri="{C3380CC4-5D6E-409C-BE32-E72D297353CC}">
                <c16:uniqueId val="{00000001-6B5F-4436-85AD-41935F0B3F44}"/>
              </c:ext>
            </c:extLst>
          </c:dPt>
          <c:dPt>
            <c:idx val="1"/>
            <c:bubble3D val="0"/>
            <c:spPr>
              <a:solidFill>
                <a:srgbClr val="FF0000"/>
              </a:solidFill>
              <a:ln w="19050">
                <a:solidFill>
                  <a:schemeClr val="lt1"/>
                </a:solidFill>
              </a:ln>
              <a:effectLst/>
            </c:spPr>
            <c:extLst>
              <c:ext xmlns:c16="http://schemas.microsoft.com/office/drawing/2014/chart" uri="{C3380CC4-5D6E-409C-BE32-E72D297353CC}">
                <c16:uniqueId val="{00000003-6B5F-4436-85AD-41935F0B3F44}"/>
              </c:ext>
            </c:extLst>
          </c:dPt>
          <c:dPt>
            <c:idx val="2"/>
            <c:bubble3D val="0"/>
            <c:spPr>
              <a:solidFill>
                <a:srgbClr val="FFC000"/>
              </a:solidFill>
              <a:ln w="19050">
                <a:solidFill>
                  <a:schemeClr val="lt1"/>
                </a:solidFill>
              </a:ln>
              <a:effectLst/>
            </c:spPr>
            <c:extLst>
              <c:ext xmlns:c16="http://schemas.microsoft.com/office/drawing/2014/chart" uri="{C3380CC4-5D6E-409C-BE32-E72D297353CC}">
                <c16:uniqueId val="{00000005-6B5F-4436-85AD-41935F0B3F44}"/>
              </c:ext>
            </c:extLst>
          </c:dPt>
          <c:dPt>
            <c:idx val="3"/>
            <c:bubble3D val="0"/>
            <c:spPr>
              <a:solidFill>
                <a:schemeClr val="accent6"/>
              </a:solidFill>
              <a:ln w="19050">
                <a:solidFill>
                  <a:schemeClr val="lt1"/>
                </a:solidFill>
              </a:ln>
              <a:effectLst/>
            </c:spPr>
            <c:extLst>
              <c:ext xmlns:c16="http://schemas.microsoft.com/office/drawing/2014/chart" uri="{C3380CC4-5D6E-409C-BE32-E72D297353CC}">
                <c16:uniqueId val="{00000007-6B5F-4436-85AD-41935F0B3F44}"/>
              </c:ext>
            </c:extLst>
          </c:dPt>
          <c:dPt>
            <c:idx val="4"/>
            <c:bubble3D val="0"/>
            <c:spPr>
              <a:noFill/>
              <a:ln w="19050">
                <a:solidFill>
                  <a:schemeClr val="lt1"/>
                </a:solidFill>
              </a:ln>
              <a:effectLst/>
            </c:spPr>
            <c:extLst>
              <c:ext xmlns:c16="http://schemas.microsoft.com/office/drawing/2014/chart" uri="{C3380CC4-5D6E-409C-BE32-E72D297353CC}">
                <c16:uniqueId val="{00000009-6B5F-4436-85AD-41935F0B3F44}"/>
              </c:ext>
            </c:extLst>
          </c:dPt>
          <c:dLbls>
            <c:dLbl>
              <c:idx val="0"/>
              <c:tx>
                <c:rich>
                  <a:bodyPr/>
                  <a:lstStyle/>
                  <a:p>
                    <a:fld id="{13413A94-992A-40A0-80F2-4D7E9E7EF01B}" type="CELLRANGE">
                      <a:rPr lang="en-US"/>
                      <a:pPr/>
                      <a:t>[CELLRANGE]</a:t>
                    </a:fld>
                    <a:endParaRPr lang="nl-BE"/>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1-6B5F-4436-85AD-41935F0B3F44}"/>
                </c:ext>
              </c:extLst>
            </c:dLbl>
            <c:dLbl>
              <c:idx val="1"/>
              <c:tx>
                <c:rich>
                  <a:bodyPr/>
                  <a:lstStyle/>
                  <a:p>
                    <a:fld id="{C0186F9A-9590-462A-93A7-A52063221BD8}" type="CELLRANGE">
                      <a:rPr lang="nl-BE"/>
                      <a:pPr/>
                      <a:t>[CELLRANGE]</a:t>
                    </a:fld>
                    <a:endParaRPr lang="nl-BE"/>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3-6B5F-4436-85AD-41935F0B3F44}"/>
                </c:ext>
              </c:extLst>
            </c:dLbl>
            <c:dLbl>
              <c:idx val="2"/>
              <c:tx>
                <c:rich>
                  <a:bodyPr/>
                  <a:lstStyle/>
                  <a:p>
                    <a:fld id="{DC467CB8-00A7-404A-A804-9B36BA01D8D7}" type="CELLRANGE">
                      <a:rPr lang="nl-BE"/>
                      <a:pPr/>
                      <a:t>[CELLRANGE]</a:t>
                    </a:fld>
                    <a:endParaRPr lang="nl-BE"/>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5-6B5F-4436-85AD-41935F0B3F44}"/>
                </c:ext>
              </c:extLst>
            </c:dLbl>
            <c:dLbl>
              <c:idx val="3"/>
              <c:tx>
                <c:rich>
                  <a:bodyPr/>
                  <a:lstStyle/>
                  <a:p>
                    <a:fld id="{B91BB637-AD70-4F28-B403-576F102C1ED6}" type="CELLRANGE">
                      <a:rPr lang="nl-BE"/>
                      <a:pPr/>
                      <a:t>[CELLRANGE]</a:t>
                    </a:fld>
                    <a:endParaRPr lang="nl-BE"/>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7-6B5F-4436-85AD-41935F0B3F44}"/>
                </c:ext>
              </c:extLst>
            </c:dLbl>
            <c:dLbl>
              <c:idx val="4"/>
              <c:tx>
                <c:rich>
                  <a:bodyPr/>
                  <a:lstStyle/>
                  <a:p>
                    <a:endParaRPr lang="nl-BE"/>
                  </a:p>
                </c:rich>
              </c:tx>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6B5F-4436-85AD-41935F0B3F44}"/>
                </c:ext>
              </c:extLst>
            </c:dLbl>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chemeClr val="bg1"/>
                    </a:solidFill>
                    <a:latin typeface="+mn-lt"/>
                    <a:ea typeface="+mn-ea"/>
                    <a:cs typeface="+mn-cs"/>
                  </a:defRPr>
                </a:pPr>
                <a:endParaRPr lang="nl-BE"/>
              </a:p>
            </c:txPr>
            <c:showLegendKey val="0"/>
            <c:showVal val="0"/>
            <c:showCatName val="0"/>
            <c:showSerName val="0"/>
            <c:showPercent val="0"/>
            <c:showBubbleSize val="0"/>
            <c:showLeaderLines val="0"/>
            <c:extLst>
              <c:ext xmlns:c15="http://schemas.microsoft.com/office/drawing/2012/chart" uri="{CE6537A1-D6FC-4f65-9D91-7224C49458BB}">
                <c15:showDataLabelsRange val="1"/>
              </c:ext>
            </c:extLst>
          </c:dLbls>
          <c:val>
            <c:numRef>
              <c:f>Mapping!$Q$6:$Q$10</c:f>
              <c:numCache>
                <c:formatCode>General</c:formatCode>
                <c:ptCount val="5"/>
                <c:pt idx="0">
                  <c:v>0</c:v>
                </c:pt>
                <c:pt idx="1">
                  <c:v>60</c:v>
                </c:pt>
                <c:pt idx="2">
                  <c:v>30</c:v>
                </c:pt>
                <c:pt idx="3">
                  <c:v>10</c:v>
                </c:pt>
                <c:pt idx="4">
                  <c:v>100</c:v>
                </c:pt>
              </c:numCache>
            </c:numRef>
          </c:val>
          <c:extLst>
            <c:ext xmlns:c15="http://schemas.microsoft.com/office/drawing/2012/chart" uri="{02D57815-91ED-43cb-92C2-25804820EDAC}">
              <c15:datalabelsRange>
                <c15:f>'auditvragen kwaliteitssysteem '!$P$269:$P$272</c15:f>
                <c15:dlblRangeCache>
                  <c:ptCount val="4"/>
                  <c:pt idx="1">
                    <c:v>0-60</c:v>
                  </c:pt>
                  <c:pt idx="2">
                    <c:v>60-90</c:v>
                  </c:pt>
                  <c:pt idx="3">
                    <c:v>90-100</c:v>
                  </c:pt>
                </c15:dlblRangeCache>
              </c15:datalabelsRange>
            </c:ext>
            <c:ext xmlns:c16="http://schemas.microsoft.com/office/drawing/2014/chart" uri="{C3380CC4-5D6E-409C-BE32-E72D297353CC}">
              <c16:uniqueId val="{0000000A-6B5F-4436-85AD-41935F0B3F44}"/>
            </c:ext>
          </c:extLst>
        </c:ser>
        <c:dLbls>
          <c:showLegendKey val="0"/>
          <c:showVal val="0"/>
          <c:showCatName val="0"/>
          <c:showSerName val="0"/>
          <c:showPercent val="0"/>
          <c:showBubbleSize val="0"/>
          <c:showLeaderLines val="0"/>
        </c:dLbls>
        <c:firstSliceAng val="270"/>
        <c:holeSize val="65"/>
      </c:doughnutChart>
      <c:pieChart>
        <c:varyColors val="1"/>
        <c:ser>
          <c:idx val="1"/>
          <c:order val="1"/>
          <c:tx>
            <c:strRef>
              <c:f>Mapping!$R$5</c:f>
              <c:strCache>
                <c:ptCount val="1"/>
                <c:pt idx="0">
                  <c:v>Pointer</c:v>
                </c:pt>
              </c:strCache>
            </c:strRef>
          </c:tx>
          <c:spPr>
            <a:noFill/>
          </c:spPr>
          <c:dPt>
            <c:idx val="0"/>
            <c:bubble3D val="0"/>
            <c:spPr>
              <a:noFill/>
              <a:ln w="19050">
                <a:solidFill>
                  <a:schemeClr val="lt1"/>
                </a:solidFill>
              </a:ln>
              <a:effectLst/>
            </c:spPr>
            <c:extLst>
              <c:ext xmlns:c16="http://schemas.microsoft.com/office/drawing/2014/chart" uri="{C3380CC4-5D6E-409C-BE32-E72D297353CC}">
                <c16:uniqueId val="{0000000C-6B5F-4436-85AD-41935F0B3F44}"/>
              </c:ext>
            </c:extLst>
          </c:dPt>
          <c:dPt>
            <c:idx val="1"/>
            <c:bubble3D val="0"/>
            <c:spPr>
              <a:solidFill>
                <a:schemeClr val="tx1"/>
              </a:solidFill>
              <a:ln w="19050">
                <a:noFill/>
              </a:ln>
              <a:effectLst>
                <a:outerShdw blurRad="50800" dist="38100" dir="2700000" algn="tl" rotWithShape="0">
                  <a:prstClr val="black">
                    <a:alpha val="40000"/>
                  </a:prstClr>
                </a:outerShdw>
              </a:effectLst>
            </c:spPr>
            <c:extLst>
              <c:ext xmlns:c16="http://schemas.microsoft.com/office/drawing/2014/chart" uri="{C3380CC4-5D6E-409C-BE32-E72D297353CC}">
                <c16:uniqueId val="{0000000E-6B5F-4436-85AD-41935F0B3F44}"/>
              </c:ext>
            </c:extLst>
          </c:dPt>
          <c:dPt>
            <c:idx val="2"/>
            <c:bubble3D val="0"/>
            <c:spPr>
              <a:noFill/>
              <a:ln w="19050">
                <a:solidFill>
                  <a:schemeClr val="lt1"/>
                </a:solidFill>
              </a:ln>
              <a:effectLst/>
            </c:spPr>
            <c:extLst>
              <c:ext xmlns:c16="http://schemas.microsoft.com/office/drawing/2014/chart" uri="{C3380CC4-5D6E-409C-BE32-E72D297353CC}">
                <c16:uniqueId val="{00000010-6B5F-4436-85AD-41935F0B3F44}"/>
              </c:ext>
            </c:extLst>
          </c:dPt>
          <c:val>
            <c:numRef>
              <c:f>Mapping!$S$6:$S$8</c:f>
              <c:numCache>
                <c:formatCode>General</c:formatCode>
                <c:ptCount val="3"/>
                <c:pt idx="0">
                  <c:v>100</c:v>
                </c:pt>
                <c:pt idx="1">
                  <c:v>1</c:v>
                </c:pt>
                <c:pt idx="2">
                  <c:v>99</c:v>
                </c:pt>
              </c:numCache>
            </c:numRef>
          </c:val>
          <c:extLst>
            <c:ext xmlns:c16="http://schemas.microsoft.com/office/drawing/2014/chart" uri="{C3380CC4-5D6E-409C-BE32-E72D297353CC}">
              <c16:uniqueId val="{00000011-6B5F-4436-85AD-41935F0B3F44}"/>
            </c:ext>
          </c:extLst>
        </c:ser>
        <c:dLbls>
          <c:showLegendKey val="0"/>
          <c:showVal val="0"/>
          <c:showCatName val="0"/>
          <c:showSerName val="0"/>
          <c:showPercent val="0"/>
          <c:showBubbleSize val="0"/>
          <c:showLeaderLines val="1"/>
        </c:dLbls>
        <c:firstSliceAng val="270"/>
      </c:pieChart>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nl-BE"/>
    </a:p>
  </c:txPr>
  <c:printSettings>
    <c:headerFooter/>
    <c:pageMargins b="0.75" l="0.25" r="0.25" t="0.75" header="0.3" footer="0.3"/>
    <c:pageSetup paperSize="9" orientation="portrait"/>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l-NL"/>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1" i="0" u="none" strike="noStrike" kern="1200" spc="0" baseline="0">
                <a:solidFill>
                  <a:schemeClr val="tx1">
                    <a:lumMod val="65000"/>
                    <a:lumOff val="35000"/>
                  </a:schemeClr>
                </a:solidFill>
                <a:latin typeface="+mn-lt"/>
                <a:ea typeface="+mn-ea"/>
                <a:cs typeface="+mn-cs"/>
              </a:defRPr>
            </a:pPr>
            <a:r>
              <a:rPr lang="en-US" b="1"/>
              <a:t>Niveau 1</a:t>
            </a:r>
          </a:p>
        </c:rich>
      </c:tx>
      <c:overlay val="0"/>
      <c:spPr>
        <a:noFill/>
        <a:ln>
          <a:noFill/>
        </a:ln>
        <a:effectLst/>
      </c:spPr>
      <c:txPr>
        <a:bodyPr rot="0" spcFirstLastPara="1" vertOverflow="ellipsis" vert="horz" wrap="square" anchor="ctr" anchorCtr="1"/>
        <a:lstStyle/>
        <a:p>
          <a:pPr>
            <a:defRPr sz="1400" b="1" i="0" u="none" strike="noStrike" kern="1200" spc="0" baseline="0">
              <a:solidFill>
                <a:schemeClr val="tx1">
                  <a:lumMod val="65000"/>
                  <a:lumOff val="35000"/>
                </a:schemeClr>
              </a:solidFill>
              <a:latin typeface="+mn-lt"/>
              <a:ea typeface="+mn-ea"/>
              <a:cs typeface="+mn-cs"/>
            </a:defRPr>
          </a:pPr>
          <a:endParaRPr lang="nl-BE"/>
        </a:p>
      </c:txPr>
    </c:title>
    <c:autoTitleDeleted val="0"/>
    <c:plotArea>
      <c:layout/>
      <c:barChart>
        <c:barDir val="col"/>
        <c:grouping val="percentStacked"/>
        <c:varyColors val="0"/>
        <c:ser>
          <c:idx val="0"/>
          <c:order val="0"/>
          <c:tx>
            <c:strRef>
              <c:f>'auditvragen kwaliteitssysteem '!$Q$274</c:f>
              <c:strCache>
                <c:ptCount val="1"/>
                <c:pt idx="0">
                  <c:v>Ja</c:v>
                </c:pt>
              </c:strCache>
            </c:strRef>
          </c:tx>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chemeClr val="bg1"/>
                    </a:solidFill>
                    <a:latin typeface="+mn-lt"/>
                    <a:ea typeface="+mn-ea"/>
                    <a:cs typeface="+mn-cs"/>
                  </a:defRPr>
                </a:pPr>
                <a:endParaRPr lang="nl-BE"/>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extLst>
                <c:ext xmlns:c15="http://schemas.microsoft.com/office/drawing/2012/chart" uri="{02D57815-91ED-43cb-92C2-25804820EDAC}">
                  <c15:fullRef>
                    <c15:sqref>'auditvragen kwaliteitssysteem '!$P$275:$P$277</c15:sqref>
                  </c15:fullRef>
                </c:ext>
              </c:extLst>
              <c:f>'auditvragen kwaliteitssysteem '!$P$275</c:f>
              <c:strCache>
                <c:ptCount val="1"/>
                <c:pt idx="0">
                  <c:v>Niveau 1</c:v>
                </c:pt>
              </c:strCache>
            </c:strRef>
          </c:cat>
          <c:val>
            <c:numRef>
              <c:extLst>
                <c:ext xmlns:c15="http://schemas.microsoft.com/office/drawing/2012/chart" uri="{02D57815-91ED-43cb-92C2-25804820EDAC}">
                  <c15:fullRef>
                    <c15:sqref>'auditvragen kwaliteitssysteem '!$Q$275:$Q$277</c15:sqref>
                  </c15:fullRef>
                </c:ext>
              </c:extLst>
              <c:f>'auditvragen kwaliteitssysteem '!$Q$275</c:f>
              <c:numCache>
                <c:formatCode>General</c:formatCode>
                <c:ptCount val="1"/>
                <c:pt idx="0">
                  <c:v>0</c:v>
                </c:pt>
              </c:numCache>
            </c:numRef>
          </c:val>
          <c:extLst>
            <c:ext xmlns:c16="http://schemas.microsoft.com/office/drawing/2014/chart" uri="{C3380CC4-5D6E-409C-BE32-E72D297353CC}">
              <c16:uniqueId val="{00000000-EB34-4462-800F-89D5A9626A14}"/>
            </c:ext>
          </c:extLst>
        </c:ser>
        <c:ser>
          <c:idx val="1"/>
          <c:order val="1"/>
          <c:tx>
            <c:strRef>
              <c:f>'auditvragen kwaliteitssysteem '!$R$274</c:f>
              <c:strCache>
                <c:ptCount val="1"/>
                <c:pt idx="0">
                  <c:v>Nee</c:v>
                </c:pt>
              </c:strCache>
            </c:strRef>
          </c:tx>
          <c:spPr>
            <a:solidFill>
              <a:schemeClr val="accent2"/>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chemeClr val="bg1"/>
                    </a:solidFill>
                    <a:latin typeface="+mn-lt"/>
                    <a:ea typeface="+mn-ea"/>
                    <a:cs typeface="+mn-cs"/>
                  </a:defRPr>
                </a:pPr>
                <a:endParaRPr lang="nl-BE"/>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extLst>
                <c:ext xmlns:c15="http://schemas.microsoft.com/office/drawing/2012/chart" uri="{02D57815-91ED-43cb-92C2-25804820EDAC}">
                  <c15:fullRef>
                    <c15:sqref>'auditvragen kwaliteitssysteem '!$P$275:$P$277</c15:sqref>
                  </c15:fullRef>
                </c:ext>
              </c:extLst>
              <c:f>'auditvragen kwaliteitssysteem '!$P$275</c:f>
              <c:strCache>
                <c:ptCount val="1"/>
                <c:pt idx="0">
                  <c:v>Niveau 1</c:v>
                </c:pt>
              </c:strCache>
            </c:strRef>
          </c:cat>
          <c:val>
            <c:numRef>
              <c:extLst>
                <c:ext xmlns:c15="http://schemas.microsoft.com/office/drawing/2012/chart" uri="{02D57815-91ED-43cb-92C2-25804820EDAC}">
                  <c15:fullRef>
                    <c15:sqref>'auditvragen kwaliteitssysteem '!$R$275:$R$277</c15:sqref>
                  </c15:fullRef>
                </c:ext>
              </c:extLst>
              <c:f>'auditvragen kwaliteitssysteem '!$R$275</c:f>
              <c:numCache>
                <c:formatCode>General</c:formatCode>
                <c:ptCount val="1"/>
                <c:pt idx="0">
                  <c:v>0</c:v>
                </c:pt>
              </c:numCache>
            </c:numRef>
          </c:val>
          <c:extLst>
            <c:ext xmlns:c16="http://schemas.microsoft.com/office/drawing/2014/chart" uri="{C3380CC4-5D6E-409C-BE32-E72D297353CC}">
              <c16:uniqueId val="{00000001-EB34-4462-800F-89D5A9626A14}"/>
            </c:ext>
          </c:extLst>
        </c:ser>
        <c:ser>
          <c:idx val="2"/>
          <c:order val="2"/>
          <c:tx>
            <c:strRef>
              <c:f>'auditvragen kwaliteitssysteem '!$S$274</c:f>
              <c:strCache>
                <c:ptCount val="1"/>
                <c:pt idx="0">
                  <c:v>NVT</c:v>
                </c:pt>
              </c:strCache>
            </c:strRef>
          </c:tx>
          <c:spPr>
            <a:solidFill>
              <a:schemeClr val="accent3"/>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chemeClr val="bg1"/>
                    </a:solidFill>
                    <a:latin typeface="+mn-lt"/>
                    <a:ea typeface="+mn-ea"/>
                    <a:cs typeface="+mn-cs"/>
                  </a:defRPr>
                </a:pPr>
                <a:endParaRPr lang="nl-BE"/>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extLst>
                <c:ext xmlns:c15="http://schemas.microsoft.com/office/drawing/2012/chart" uri="{02D57815-91ED-43cb-92C2-25804820EDAC}">
                  <c15:fullRef>
                    <c15:sqref>'auditvragen kwaliteitssysteem '!$P$275:$P$277</c15:sqref>
                  </c15:fullRef>
                </c:ext>
              </c:extLst>
              <c:f>'auditvragen kwaliteitssysteem '!$P$275</c:f>
              <c:strCache>
                <c:ptCount val="1"/>
                <c:pt idx="0">
                  <c:v>Niveau 1</c:v>
                </c:pt>
              </c:strCache>
            </c:strRef>
          </c:cat>
          <c:val>
            <c:numRef>
              <c:extLst>
                <c:ext xmlns:c15="http://schemas.microsoft.com/office/drawing/2012/chart" uri="{02D57815-91ED-43cb-92C2-25804820EDAC}">
                  <c15:fullRef>
                    <c15:sqref>'auditvragen kwaliteitssysteem '!$S$275:$S$277</c15:sqref>
                  </c15:fullRef>
                </c:ext>
              </c:extLst>
              <c:f>'auditvragen kwaliteitssysteem '!$S$275</c:f>
              <c:numCache>
                <c:formatCode>General</c:formatCode>
                <c:ptCount val="1"/>
                <c:pt idx="0">
                  <c:v>0</c:v>
                </c:pt>
              </c:numCache>
            </c:numRef>
          </c:val>
          <c:extLst>
            <c:ext xmlns:c16="http://schemas.microsoft.com/office/drawing/2014/chart" uri="{C3380CC4-5D6E-409C-BE32-E72D297353CC}">
              <c16:uniqueId val="{00000002-EB34-4462-800F-89D5A9626A14}"/>
            </c:ext>
          </c:extLst>
        </c:ser>
        <c:dLbls>
          <c:dLblPos val="ctr"/>
          <c:showLegendKey val="0"/>
          <c:showVal val="1"/>
          <c:showCatName val="0"/>
          <c:showSerName val="0"/>
          <c:showPercent val="0"/>
          <c:showBubbleSize val="0"/>
        </c:dLbls>
        <c:gapWidth val="150"/>
        <c:overlap val="100"/>
        <c:axId val="1833956063"/>
        <c:axId val="1833955647"/>
      </c:barChart>
      <c:catAx>
        <c:axId val="1833956063"/>
        <c:scaling>
          <c:orientation val="minMax"/>
        </c:scaling>
        <c:delete val="1"/>
        <c:axPos val="b"/>
        <c:numFmt formatCode="General" sourceLinked="1"/>
        <c:majorTickMark val="none"/>
        <c:minorTickMark val="none"/>
        <c:tickLblPos val="nextTo"/>
        <c:crossAx val="1833955647"/>
        <c:crosses val="autoZero"/>
        <c:auto val="1"/>
        <c:lblAlgn val="ctr"/>
        <c:lblOffset val="100"/>
        <c:noMultiLvlLbl val="0"/>
      </c:catAx>
      <c:valAx>
        <c:axId val="1833955647"/>
        <c:scaling>
          <c:orientation val="minMax"/>
        </c:scaling>
        <c:delete val="1"/>
        <c:axPos val="l"/>
        <c:numFmt formatCode="0%" sourceLinked="1"/>
        <c:majorTickMark val="none"/>
        <c:minorTickMark val="none"/>
        <c:tickLblPos val="nextTo"/>
        <c:crossAx val="1833956063"/>
        <c:crosses val="autoZero"/>
        <c:crossBetween val="between"/>
      </c:valAx>
      <c:spPr>
        <a:noFill/>
        <a:ln w="25400">
          <a:noFill/>
        </a:ln>
        <a:effectLst/>
      </c:spPr>
    </c:plotArea>
    <c:legend>
      <c:legendPos val="r"/>
      <c:overlay val="1"/>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nl-BE"/>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nl-BE"/>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l-NL"/>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1" i="0" u="none" strike="noStrike" kern="1200" spc="0" baseline="0">
                <a:solidFill>
                  <a:schemeClr val="tx1">
                    <a:lumMod val="65000"/>
                    <a:lumOff val="35000"/>
                  </a:schemeClr>
                </a:solidFill>
                <a:latin typeface="+mn-lt"/>
                <a:ea typeface="+mn-ea"/>
                <a:cs typeface="+mn-cs"/>
              </a:defRPr>
            </a:pPr>
            <a:r>
              <a:rPr lang="en-US" b="1"/>
              <a:t>Niveau 2</a:t>
            </a:r>
          </a:p>
        </c:rich>
      </c:tx>
      <c:overlay val="0"/>
      <c:spPr>
        <a:noFill/>
        <a:ln>
          <a:noFill/>
        </a:ln>
        <a:effectLst/>
      </c:spPr>
      <c:txPr>
        <a:bodyPr rot="0" spcFirstLastPara="1" vertOverflow="ellipsis" vert="horz" wrap="square" anchor="ctr" anchorCtr="1"/>
        <a:lstStyle/>
        <a:p>
          <a:pPr>
            <a:defRPr sz="1400" b="1" i="0" u="none" strike="noStrike" kern="1200" spc="0" baseline="0">
              <a:solidFill>
                <a:schemeClr val="tx1">
                  <a:lumMod val="65000"/>
                  <a:lumOff val="35000"/>
                </a:schemeClr>
              </a:solidFill>
              <a:latin typeface="+mn-lt"/>
              <a:ea typeface="+mn-ea"/>
              <a:cs typeface="+mn-cs"/>
            </a:defRPr>
          </a:pPr>
          <a:endParaRPr lang="nl-BE"/>
        </a:p>
      </c:txPr>
    </c:title>
    <c:autoTitleDeleted val="0"/>
    <c:plotArea>
      <c:layout/>
      <c:barChart>
        <c:barDir val="col"/>
        <c:grouping val="percentStacked"/>
        <c:varyColors val="0"/>
        <c:ser>
          <c:idx val="0"/>
          <c:order val="0"/>
          <c:tx>
            <c:strRef>
              <c:f>'auditvragen kwaliteitssysteem '!$Q$274</c:f>
              <c:strCache>
                <c:ptCount val="1"/>
                <c:pt idx="0">
                  <c:v>Ja</c:v>
                </c:pt>
              </c:strCache>
            </c:strRef>
          </c:tx>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chemeClr val="bg1"/>
                    </a:solidFill>
                    <a:latin typeface="+mn-lt"/>
                    <a:ea typeface="+mn-ea"/>
                    <a:cs typeface="+mn-cs"/>
                  </a:defRPr>
                </a:pPr>
                <a:endParaRPr lang="nl-BE"/>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extLst>
                <c:ext xmlns:c15="http://schemas.microsoft.com/office/drawing/2012/chart" uri="{02D57815-91ED-43cb-92C2-25804820EDAC}">
                  <c15:fullRef>
                    <c15:sqref>'auditvragen kwaliteitssysteem '!$P$275:$P$277</c15:sqref>
                  </c15:fullRef>
                </c:ext>
              </c:extLst>
              <c:f>'auditvragen kwaliteitssysteem '!$P$276</c:f>
              <c:strCache>
                <c:ptCount val="1"/>
                <c:pt idx="0">
                  <c:v>Niveau 2</c:v>
                </c:pt>
              </c:strCache>
            </c:strRef>
          </c:cat>
          <c:val>
            <c:numRef>
              <c:extLst>
                <c:ext xmlns:c15="http://schemas.microsoft.com/office/drawing/2012/chart" uri="{02D57815-91ED-43cb-92C2-25804820EDAC}">
                  <c15:fullRef>
                    <c15:sqref>'auditvragen kwaliteitssysteem '!$Q$275:$Q$277</c15:sqref>
                  </c15:fullRef>
                </c:ext>
              </c:extLst>
              <c:f>'auditvragen kwaliteitssysteem '!$Q$276</c:f>
              <c:numCache>
                <c:formatCode>General</c:formatCode>
                <c:ptCount val="1"/>
                <c:pt idx="0">
                  <c:v>0</c:v>
                </c:pt>
              </c:numCache>
            </c:numRef>
          </c:val>
          <c:extLst>
            <c:ext xmlns:c16="http://schemas.microsoft.com/office/drawing/2014/chart" uri="{C3380CC4-5D6E-409C-BE32-E72D297353CC}">
              <c16:uniqueId val="{00000000-4473-42BE-BD7A-3A0D673EDA9C}"/>
            </c:ext>
          </c:extLst>
        </c:ser>
        <c:ser>
          <c:idx val="1"/>
          <c:order val="1"/>
          <c:tx>
            <c:strRef>
              <c:f>'auditvragen kwaliteitssysteem '!$R$274</c:f>
              <c:strCache>
                <c:ptCount val="1"/>
                <c:pt idx="0">
                  <c:v>Nee</c:v>
                </c:pt>
              </c:strCache>
            </c:strRef>
          </c:tx>
          <c:spPr>
            <a:solidFill>
              <a:schemeClr val="accent2"/>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chemeClr val="bg1"/>
                    </a:solidFill>
                    <a:latin typeface="+mn-lt"/>
                    <a:ea typeface="+mn-ea"/>
                    <a:cs typeface="+mn-cs"/>
                  </a:defRPr>
                </a:pPr>
                <a:endParaRPr lang="nl-BE"/>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extLst>
                <c:ext xmlns:c15="http://schemas.microsoft.com/office/drawing/2012/chart" uri="{02D57815-91ED-43cb-92C2-25804820EDAC}">
                  <c15:fullRef>
                    <c15:sqref>'auditvragen kwaliteitssysteem '!$P$275:$P$277</c15:sqref>
                  </c15:fullRef>
                </c:ext>
              </c:extLst>
              <c:f>'auditvragen kwaliteitssysteem '!$P$276</c:f>
              <c:strCache>
                <c:ptCount val="1"/>
                <c:pt idx="0">
                  <c:v>Niveau 2</c:v>
                </c:pt>
              </c:strCache>
            </c:strRef>
          </c:cat>
          <c:val>
            <c:numRef>
              <c:extLst>
                <c:ext xmlns:c15="http://schemas.microsoft.com/office/drawing/2012/chart" uri="{02D57815-91ED-43cb-92C2-25804820EDAC}">
                  <c15:fullRef>
                    <c15:sqref>'auditvragen kwaliteitssysteem '!$R$275:$R$277</c15:sqref>
                  </c15:fullRef>
                </c:ext>
              </c:extLst>
              <c:f>'auditvragen kwaliteitssysteem '!$R$276</c:f>
              <c:numCache>
                <c:formatCode>General</c:formatCode>
                <c:ptCount val="1"/>
                <c:pt idx="0">
                  <c:v>0</c:v>
                </c:pt>
              </c:numCache>
            </c:numRef>
          </c:val>
          <c:extLst>
            <c:ext xmlns:c16="http://schemas.microsoft.com/office/drawing/2014/chart" uri="{C3380CC4-5D6E-409C-BE32-E72D297353CC}">
              <c16:uniqueId val="{00000001-4473-42BE-BD7A-3A0D673EDA9C}"/>
            </c:ext>
          </c:extLst>
        </c:ser>
        <c:ser>
          <c:idx val="2"/>
          <c:order val="2"/>
          <c:tx>
            <c:strRef>
              <c:f>'auditvragen kwaliteitssysteem '!$S$274</c:f>
              <c:strCache>
                <c:ptCount val="1"/>
                <c:pt idx="0">
                  <c:v>NVT</c:v>
                </c:pt>
              </c:strCache>
            </c:strRef>
          </c:tx>
          <c:spPr>
            <a:solidFill>
              <a:schemeClr val="accent3"/>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chemeClr val="bg1"/>
                    </a:solidFill>
                    <a:latin typeface="+mn-lt"/>
                    <a:ea typeface="+mn-ea"/>
                    <a:cs typeface="+mn-cs"/>
                  </a:defRPr>
                </a:pPr>
                <a:endParaRPr lang="nl-BE"/>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extLst>
                <c:ext xmlns:c15="http://schemas.microsoft.com/office/drawing/2012/chart" uri="{02D57815-91ED-43cb-92C2-25804820EDAC}">
                  <c15:fullRef>
                    <c15:sqref>'auditvragen kwaliteitssysteem '!$P$275:$P$277</c15:sqref>
                  </c15:fullRef>
                </c:ext>
              </c:extLst>
              <c:f>'auditvragen kwaliteitssysteem '!$P$276</c:f>
              <c:strCache>
                <c:ptCount val="1"/>
                <c:pt idx="0">
                  <c:v>Niveau 2</c:v>
                </c:pt>
              </c:strCache>
            </c:strRef>
          </c:cat>
          <c:val>
            <c:numRef>
              <c:extLst>
                <c:ext xmlns:c15="http://schemas.microsoft.com/office/drawing/2012/chart" uri="{02D57815-91ED-43cb-92C2-25804820EDAC}">
                  <c15:fullRef>
                    <c15:sqref>'auditvragen kwaliteitssysteem '!$S$275:$S$277</c15:sqref>
                  </c15:fullRef>
                </c:ext>
              </c:extLst>
              <c:f>'auditvragen kwaliteitssysteem '!$S$276</c:f>
              <c:numCache>
                <c:formatCode>General</c:formatCode>
                <c:ptCount val="1"/>
                <c:pt idx="0">
                  <c:v>0</c:v>
                </c:pt>
              </c:numCache>
            </c:numRef>
          </c:val>
          <c:extLst>
            <c:ext xmlns:c16="http://schemas.microsoft.com/office/drawing/2014/chart" uri="{C3380CC4-5D6E-409C-BE32-E72D297353CC}">
              <c16:uniqueId val="{00000002-4473-42BE-BD7A-3A0D673EDA9C}"/>
            </c:ext>
          </c:extLst>
        </c:ser>
        <c:dLbls>
          <c:dLblPos val="ctr"/>
          <c:showLegendKey val="0"/>
          <c:showVal val="1"/>
          <c:showCatName val="0"/>
          <c:showSerName val="0"/>
          <c:showPercent val="0"/>
          <c:showBubbleSize val="0"/>
        </c:dLbls>
        <c:gapWidth val="150"/>
        <c:overlap val="100"/>
        <c:axId val="1833956063"/>
        <c:axId val="1833955647"/>
      </c:barChart>
      <c:catAx>
        <c:axId val="1833956063"/>
        <c:scaling>
          <c:orientation val="minMax"/>
        </c:scaling>
        <c:delete val="1"/>
        <c:axPos val="b"/>
        <c:numFmt formatCode="General" sourceLinked="1"/>
        <c:majorTickMark val="none"/>
        <c:minorTickMark val="none"/>
        <c:tickLblPos val="nextTo"/>
        <c:crossAx val="1833955647"/>
        <c:crosses val="autoZero"/>
        <c:auto val="1"/>
        <c:lblAlgn val="ctr"/>
        <c:lblOffset val="100"/>
        <c:noMultiLvlLbl val="0"/>
      </c:catAx>
      <c:valAx>
        <c:axId val="1833955647"/>
        <c:scaling>
          <c:orientation val="minMax"/>
        </c:scaling>
        <c:delete val="1"/>
        <c:axPos val="l"/>
        <c:numFmt formatCode="0%" sourceLinked="1"/>
        <c:majorTickMark val="none"/>
        <c:minorTickMark val="none"/>
        <c:tickLblPos val="nextTo"/>
        <c:crossAx val="1833956063"/>
        <c:crosses val="autoZero"/>
        <c:crossBetween val="between"/>
      </c:valAx>
      <c:spPr>
        <a:noFill/>
        <a:ln w="25400">
          <a:noFill/>
        </a:ln>
        <a:effectLst/>
      </c:spPr>
    </c:plotArea>
    <c:legend>
      <c:legendPos val="r"/>
      <c:overlay val="1"/>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nl-BE"/>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nl-BE"/>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l-NL"/>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1" i="0" u="none" strike="noStrike" kern="1200" spc="0" baseline="0">
                <a:solidFill>
                  <a:schemeClr val="tx1">
                    <a:lumMod val="65000"/>
                    <a:lumOff val="35000"/>
                  </a:schemeClr>
                </a:solidFill>
                <a:latin typeface="+mn-lt"/>
                <a:ea typeface="+mn-ea"/>
                <a:cs typeface="+mn-cs"/>
              </a:defRPr>
            </a:pPr>
            <a:r>
              <a:rPr lang="en-US" b="1"/>
              <a:t>Niveau 3</a:t>
            </a:r>
          </a:p>
        </c:rich>
      </c:tx>
      <c:overlay val="0"/>
      <c:spPr>
        <a:noFill/>
        <a:ln>
          <a:noFill/>
        </a:ln>
        <a:effectLst/>
      </c:spPr>
      <c:txPr>
        <a:bodyPr rot="0" spcFirstLastPara="1" vertOverflow="ellipsis" vert="horz" wrap="square" anchor="ctr" anchorCtr="1"/>
        <a:lstStyle/>
        <a:p>
          <a:pPr>
            <a:defRPr sz="1400" b="1" i="0" u="none" strike="noStrike" kern="1200" spc="0" baseline="0">
              <a:solidFill>
                <a:schemeClr val="tx1">
                  <a:lumMod val="65000"/>
                  <a:lumOff val="35000"/>
                </a:schemeClr>
              </a:solidFill>
              <a:latin typeface="+mn-lt"/>
              <a:ea typeface="+mn-ea"/>
              <a:cs typeface="+mn-cs"/>
            </a:defRPr>
          </a:pPr>
          <a:endParaRPr lang="nl-BE"/>
        </a:p>
      </c:txPr>
    </c:title>
    <c:autoTitleDeleted val="0"/>
    <c:plotArea>
      <c:layout/>
      <c:barChart>
        <c:barDir val="col"/>
        <c:grouping val="percentStacked"/>
        <c:varyColors val="0"/>
        <c:ser>
          <c:idx val="0"/>
          <c:order val="0"/>
          <c:tx>
            <c:strRef>
              <c:f>'auditvragen kwaliteitssysteem '!$Q$274</c:f>
              <c:strCache>
                <c:ptCount val="1"/>
                <c:pt idx="0">
                  <c:v>Ja</c:v>
                </c:pt>
              </c:strCache>
            </c:strRef>
          </c:tx>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chemeClr val="bg1"/>
                    </a:solidFill>
                    <a:latin typeface="+mn-lt"/>
                    <a:ea typeface="+mn-ea"/>
                    <a:cs typeface="+mn-cs"/>
                  </a:defRPr>
                </a:pPr>
                <a:endParaRPr lang="nl-BE"/>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extLst>
                <c:ext xmlns:c15="http://schemas.microsoft.com/office/drawing/2012/chart" uri="{02D57815-91ED-43cb-92C2-25804820EDAC}">
                  <c15:fullRef>
                    <c15:sqref>'auditvragen kwaliteitssysteem '!$P$275:$P$277</c15:sqref>
                  </c15:fullRef>
                </c:ext>
              </c:extLst>
              <c:f>'auditvragen kwaliteitssysteem '!$P$277</c:f>
              <c:strCache>
                <c:ptCount val="1"/>
                <c:pt idx="0">
                  <c:v>Niveau 3</c:v>
                </c:pt>
              </c:strCache>
            </c:strRef>
          </c:cat>
          <c:val>
            <c:numRef>
              <c:extLst>
                <c:ext xmlns:c15="http://schemas.microsoft.com/office/drawing/2012/chart" uri="{02D57815-91ED-43cb-92C2-25804820EDAC}">
                  <c15:fullRef>
                    <c15:sqref>'auditvragen kwaliteitssysteem '!$Q$275:$Q$277</c15:sqref>
                  </c15:fullRef>
                </c:ext>
              </c:extLst>
              <c:f>'auditvragen kwaliteitssysteem '!$Q$277</c:f>
              <c:numCache>
                <c:formatCode>General</c:formatCode>
                <c:ptCount val="1"/>
                <c:pt idx="0">
                  <c:v>1</c:v>
                </c:pt>
              </c:numCache>
            </c:numRef>
          </c:val>
          <c:extLst>
            <c:ext xmlns:c16="http://schemas.microsoft.com/office/drawing/2014/chart" uri="{C3380CC4-5D6E-409C-BE32-E72D297353CC}">
              <c16:uniqueId val="{00000000-B434-409A-9669-44A8B0412A67}"/>
            </c:ext>
          </c:extLst>
        </c:ser>
        <c:ser>
          <c:idx val="1"/>
          <c:order val="1"/>
          <c:tx>
            <c:strRef>
              <c:f>'auditvragen kwaliteitssysteem '!$R$274</c:f>
              <c:strCache>
                <c:ptCount val="1"/>
                <c:pt idx="0">
                  <c:v>Nee</c:v>
                </c:pt>
              </c:strCache>
            </c:strRef>
          </c:tx>
          <c:spPr>
            <a:solidFill>
              <a:schemeClr val="accent2"/>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chemeClr val="bg1"/>
                    </a:solidFill>
                    <a:latin typeface="+mn-lt"/>
                    <a:ea typeface="+mn-ea"/>
                    <a:cs typeface="+mn-cs"/>
                  </a:defRPr>
                </a:pPr>
                <a:endParaRPr lang="nl-BE"/>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extLst>
                <c:ext xmlns:c15="http://schemas.microsoft.com/office/drawing/2012/chart" uri="{02D57815-91ED-43cb-92C2-25804820EDAC}">
                  <c15:fullRef>
                    <c15:sqref>'auditvragen kwaliteitssysteem '!$P$275:$P$277</c15:sqref>
                  </c15:fullRef>
                </c:ext>
              </c:extLst>
              <c:f>'auditvragen kwaliteitssysteem '!$P$277</c:f>
              <c:strCache>
                <c:ptCount val="1"/>
                <c:pt idx="0">
                  <c:v>Niveau 3</c:v>
                </c:pt>
              </c:strCache>
            </c:strRef>
          </c:cat>
          <c:val>
            <c:numRef>
              <c:extLst>
                <c:ext xmlns:c15="http://schemas.microsoft.com/office/drawing/2012/chart" uri="{02D57815-91ED-43cb-92C2-25804820EDAC}">
                  <c15:fullRef>
                    <c15:sqref>'auditvragen kwaliteitssysteem '!$R$275:$R$277</c15:sqref>
                  </c15:fullRef>
                </c:ext>
              </c:extLst>
              <c:f>'auditvragen kwaliteitssysteem '!$R$277</c:f>
              <c:numCache>
                <c:formatCode>General</c:formatCode>
                <c:ptCount val="1"/>
                <c:pt idx="0">
                  <c:v>0</c:v>
                </c:pt>
              </c:numCache>
            </c:numRef>
          </c:val>
          <c:extLst>
            <c:ext xmlns:c16="http://schemas.microsoft.com/office/drawing/2014/chart" uri="{C3380CC4-5D6E-409C-BE32-E72D297353CC}">
              <c16:uniqueId val="{00000001-B434-409A-9669-44A8B0412A67}"/>
            </c:ext>
          </c:extLst>
        </c:ser>
        <c:ser>
          <c:idx val="2"/>
          <c:order val="2"/>
          <c:tx>
            <c:strRef>
              <c:f>'auditvragen kwaliteitssysteem '!$S$274</c:f>
              <c:strCache>
                <c:ptCount val="1"/>
                <c:pt idx="0">
                  <c:v>NVT</c:v>
                </c:pt>
              </c:strCache>
            </c:strRef>
          </c:tx>
          <c:spPr>
            <a:solidFill>
              <a:schemeClr val="accent3"/>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200" b="1" i="0" u="none" strike="noStrike" kern="1200" baseline="0">
                    <a:solidFill>
                      <a:schemeClr val="bg1"/>
                    </a:solidFill>
                    <a:latin typeface="+mn-lt"/>
                    <a:ea typeface="+mn-ea"/>
                    <a:cs typeface="+mn-cs"/>
                  </a:defRPr>
                </a:pPr>
                <a:endParaRPr lang="nl-BE"/>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extLst>
                <c:ext xmlns:c15="http://schemas.microsoft.com/office/drawing/2012/chart" uri="{02D57815-91ED-43cb-92C2-25804820EDAC}">
                  <c15:fullRef>
                    <c15:sqref>'auditvragen kwaliteitssysteem '!$P$275:$P$277</c15:sqref>
                  </c15:fullRef>
                </c:ext>
              </c:extLst>
              <c:f>'auditvragen kwaliteitssysteem '!$P$277</c:f>
              <c:strCache>
                <c:ptCount val="1"/>
                <c:pt idx="0">
                  <c:v>Niveau 3</c:v>
                </c:pt>
              </c:strCache>
            </c:strRef>
          </c:cat>
          <c:val>
            <c:numRef>
              <c:extLst>
                <c:ext xmlns:c15="http://schemas.microsoft.com/office/drawing/2012/chart" uri="{02D57815-91ED-43cb-92C2-25804820EDAC}">
                  <c15:fullRef>
                    <c15:sqref>'auditvragen kwaliteitssysteem '!$S$275:$S$277</c15:sqref>
                  </c15:fullRef>
                </c:ext>
              </c:extLst>
              <c:f>'auditvragen kwaliteitssysteem '!$S$277</c:f>
              <c:numCache>
                <c:formatCode>General</c:formatCode>
                <c:ptCount val="1"/>
                <c:pt idx="0">
                  <c:v>0</c:v>
                </c:pt>
              </c:numCache>
            </c:numRef>
          </c:val>
          <c:extLst>
            <c:ext xmlns:c16="http://schemas.microsoft.com/office/drawing/2014/chart" uri="{C3380CC4-5D6E-409C-BE32-E72D297353CC}">
              <c16:uniqueId val="{00000002-B434-409A-9669-44A8B0412A67}"/>
            </c:ext>
          </c:extLst>
        </c:ser>
        <c:dLbls>
          <c:dLblPos val="ctr"/>
          <c:showLegendKey val="0"/>
          <c:showVal val="1"/>
          <c:showCatName val="0"/>
          <c:showSerName val="0"/>
          <c:showPercent val="0"/>
          <c:showBubbleSize val="0"/>
        </c:dLbls>
        <c:gapWidth val="150"/>
        <c:overlap val="100"/>
        <c:axId val="1833956063"/>
        <c:axId val="1833955647"/>
      </c:barChart>
      <c:catAx>
        <c:axId val="1833956063"/>
        <c:scaling>
          <c:orientation val="minMax"/>
        </c:scaling>
        <c:delete val="1"/>
        <c:axPos val="b"/>
        <c:numFmt formatCode="General" sourceLinked="1"/>
        <c:majorTickMark val="none"/>
        <c:minorTickMark val="none"/>
        <c:tickLblPos val="nextTo"/>
        <c:crossAx val="1833955647"/>
        <c:crosses val="autoZero"/>
        <c:auto val="1"/>
        <c:lblAlgn val="ctr"/>
        <c:lblOffset val="100"/>
        <c:noMultiLvlLbl val="0"/>
      </c:catAx>
      <c:valAx>
        <c:axId val="1833955647"/>
        <c:scaling>
          <c:orientation val="minMax"/>
        </c:scaling>
        <c:delete val="1"/>
        <c:axPos val="l"/>
        <c:numFmt formatCode="0%" sourceLinked="1"/>
        <c:majorTickMark val="none"/>
        <c:minorTickMark val="none"/>
        <c:tickLblPos val="nextTo"/>
        <c:crossAx val="1833956063"/>
        <c:crosses val="autoZero"/>
        <c:crossBetween val="between"/>
      </c:valAx>
      <c:spPr>
        <a:noFill/>
        <a:ln w="25400">
          <a:noFill/>
        </a:ln>
        <a:effectLst/>
      </c:spPr>
    </c:plotArea>
    <c:legend>
      <c:legendPos val="r"/>
      <c:overlay val="1"/>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nl-BE"/>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nl-BE"/>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l-NL"/>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1" i="0" u="none" strike="noStrike" kern="1200" spc="0" baseline="0">
                <a:solidFill>
                  <a:schemeClr val="tx1">
                    <a:lumMod val="65000"/>
                    <a:lumOff val="35000"/>
                  </a:schemeClr>
                </a:solidFill>
                <a:latin typeface="+mn-lt"/>
                <a:ea typeface="+mn-ea"/>
                <a:cs typeface="+mn-cs"/>
              </a:defRPr>
            </a:pPr>
            <a:r>
              <a:rPr lang="en-US" b="1"/>
              <a:t>Niveau 1</a:t>
            </a:r>
          </a:p>
        </c:rich>
      </c:tx>
      <c:overlay val="0"/>
      <c:spPr>
        <a:noFill/>
        <a:ln>
          <a:noFill/>
        </a:ln>
        <a:effectLst/>
      </c:spPr>
      <c:txPr>
        <a:bodyPr rot="0" spcFirstLastPara="1" vertOverflow="ellipsis" vert="horz" wrap="square" anchor="ctr" anchorCtr="1"/>
        <a:lstStyle/>
        <a:p>
          <a:pPr>
            <a:defRPr sz="1400" b="1" i="0" u="none" strike="noStrike" kern="1200" spc="0" baseline="0">
              <a:solidFill>
                <a:schemeClr val="tx1">
                  <a:lumMod val="65000"/>
                  <a:lumOff val="35000"/>
                </a:schemeClr>
              </a:solidFill>
              <a:latin typeface="+mn-lt"/>
              <a:ea typeface="+mn-ea"/>
              <a:cs typeface="+mn-cs"/>
            </a:defRPr>
          </a:pPr>
          <a:endParaRPr lang="nl-BE"/>
        </a:p>
      </c:txPr>
    </c:title>
    <c:autoTitleDeleted val="0"/>
    <c:plotArea>
      <c:layout/>
      <c:barChart>
        <c:barDir val="col"/>
        <c:grouping val="percentStacked"/>
        <c:varyColors val="0"/>
        <c:ser>
          <c:idx val="0"/>
          <c:order val="0"/>
          <c:tx>
            <c:strRef>
              <c:f>'auditvragen kwaliteitssysteem '!$Q$274</c:f>
              <c:strCache>
                <c:ptCount val="1"/>
                <c:pt idx="0">
                  <c:v>Ja</c:v>
                </c:pt>
              </c:strCache>
            </c:strRef>
          </c:tx>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chemeClr val="bg1"/>
                    </a:solidFill>
                    <a:latin typeface="+mn-lt"/>
                    <a:ea typeface="+mn-ea"/>
                    <a:cs typeface="+mn-cs"/>
                  </a:defRPr>
                </a:pPr>
                <a:endParaRPr lang="nl-BE"/>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extLst>
                <c:ext xmlns:c15="http://schemas.microsoft.com/office/drawing/2012/chart" uri="{02D57815-91ED-43cb-92C2-25804820EDAC}">
                  <c15:fullRef>
                    <c15:sqref>'auditvragen kwaliteitssysteem '!$P$280:$P$282</c15:sqref>
                  </c15:fullRef>
                </c:ext>
              </c:extLst>
              <c:f>'auditvragen kwaliteitssysteem '!$P$280</c:f>
              <c:strCache>
                <c:ptCount val="1"/>
                <c:pt idx="0">
                  <c:v>Niveau 1</c:v>
                </c:pt>
              </c:strCache>
            </c:strRef>
          </c:cat>
          <c:val>
            <c:numRef>
              <c:extLst>
                <c:ext xmlns:c15="http://schemas.microsoft.com/office/drawing/2012/chart" uri="{02D57815-91ED-43cb-92C2-25804820EDAC}">
                  <c15:fullRef>
                    <c15:sqref>'auditvragen kwaliteitssysteem '!$Q$280:$Q$282</c15:sqref>
                  </c15:fullRef>
                </c:ext>
              </c:extLst>
              <c:f>'auditvragen kwaliteitssysteem '!$Q$280</c:f>
              <c:numCache>
                <c:formatCode>0%</c:formatCode>
                <c:ptCount val="1"/>
                <c:pt idx="0">
                  <c:v>0</c:v>
                </c:pt>
              </c:numCache>
            </c:numRef>
          </c:val>
          <c:extLst>
            <c:ext xmlns:c16="http://schemas.microsoft.com/office/drawing/2014/chart" uri="{C3380CC4-5D6E-409C-BE32-E72D297353CC}">
              <c16:uniqueId val="{00000000-8203-464A-B268-ED58B723CAF1}"/>
            </c:ext>
          </c:extLst>
        </c:ser>
        <c:ser>
          <c:idx val="1"/>
          <c:order val="1"/>
          <c:tx>
            <c:strRef>
              <c:f>'auditvragen kwaliteitssysteem '!$R$274</c:f>
              <c:strCache>
                <c:ptCount val="1"/>
                <c:pt idx="0">
                  <c:v>Nee</c:v>
                </c:pt>
              </c:strCache>
            </c:strRef>
          </c:tx>
          <c:spPr>
            <a:solidFill>
              <a:schemeClr val="accent2"/>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chemeClr val="bg1"/>
                    </a:solidFill>
                    <a:latin typeface="+mn-lt"/>
                    <a:ea typeface="+mn-ea"/>
                    <a:cs typeface="+mn-cs"/>
                  </a:defRPr>
                </a:pPr>
                <a:endParaRPr lang="nl-BE"/>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extLst>
                <c:ext xmlns:c15="http://schemas.microsoft.com/office/drawing/2012/chart" uri="{02D57815-91ED-43cb-92C2-25804820EDAC}">
                  <c15:fullRef>
                    <c15:sqref>'auditvragen kwaliteitssysteem '!$P$280:$P$282</c15:sqref>
                  </c15:fullRef>
                </c:ext>
              </c:extLst>
              <c:f>'auditvragen kwaliteitssysteem '!$P$280</c:f>
              <c:strCache>
                <c:ptCount val="1"/>
                <c:pt idx="0">
                  <c:v>Niveau 1</c:v>
                </c:pt>
              </c:strCache>
            </c:strRef>
          </c:cat>
          <c:val>
            <c:numRef>
              <c:extLst>
                <c:ext xmlns:c15="http://schemas.microsoft.com/office/drawing/2012/chart" uri="{02D57815-91ED-43cb-92C2-25804820EDAC}">
                  <c15:fullRef>
                    <c15:sqref>'auditvragen kwaliteitssysteem '!$R$280:$R$282</c15:sqref>
                  </c15:fullRef>
                </c:ext>
              </c:extLst>
              <c:f>'auditvragen kwaliteitssysteem '!$R$280</c:f>
              <c:numCache>
                <c:formatCode>0%</c:formatCode>
                <c:ptCount val="1"/>
                <c:pt idx="0">
                  <c:v>0</c:v>
                </c:pt>
              </c:numCache>
            </c:numRef>
          </c:val>
          <c:extLst>
            <c:ext xmlns:c16="http://schemas.microsoft.com/office/drawing/2014/chart" uri="{C3380CC4-5D6E-409C-BE32-E72D297353CC}">
              <c16:uniqueId val="{00000001-8203-464A-B268-ED58B723CAF1}"/>
            </c:ext>
          </c:extLst>
        </c:ser>
        <c:ser>
          <c:idx val="2"/>
          <c:order val="2"/>
          <c:tx>
            <c:strRef>
              <c:f>'auditvragen kwaliteitssysteem '!$S$274</c:f>
              <c:strCache>
                <c:ptCount val="1"/>
                <c:pt idx="0">
                  <c:v>NVT</c:v>
                </c:pt>
              </c:strCache>
            </c:strRef>
          </c:tx>
          <c:spPr>
            <a:solidFill>
              <a:schemeClr val="accent3"/>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chemeClr val="bg1"/>
                    </a:solidFill>
                    <a:latin typeface="+mn-lt"/>
                    <a:ea typeface="+mn-ea"/>
                    <a:cs typeface="+mn-cs"/>
                  </a:defRPr>
                </a:pPr>
                <a:endParaRPr lang="nl-BE"/>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extLst>
                <c:ext xmlns:c15="http://schemas.microsoft.com/office/drawing/2012/chart" uri="{02D57815-91ED-43cb-92C2-25804820EDAC}">
                  <c15:fullRef>
                    <c15:sqref>'auditvragen kwaliteitssysteem '!$P$280:$P$282</c15:sqref>
                  </c15:fullRef>
                </c:ext>
              </c:extLst>
              <c:f>'auditvragen kwaliteitssysteem '!$P$280</c:f>
              <c:strCache>
                <c:ptCount val="1"/>
                <c:pt idx="0">
                  <c:v>Niveau 1</c:v>
                </c:pt>
              </c:strCache>
            </c:strRef>
          </c:cat>
          <c:val>
            <c:numRef>
              <c:extLst>
                <c:ext xmlns:c15="http://schemas.microsoft.com/office/drawing/2012/chart" uri="{02D57815-91ED-43cb-92C2-25804820EDAC}">
                  <c15:fullRef>
                    <c15:sqref>'auditvragen kwaliteitssysteem '!$S$280:$S$282</c15:sqref>
                  </c15:fullRef>
                </c:ext>
              </c:extLst>
              <c:f>'auditvragen kwaliteitssysteem '!$S$280</c:f>
              <c:numCache>
                <c:formatCode>0%</c:formatCode>
                <c:ptCount val="1"/>
                <c:pt idx="0">
                  <c:v>0</c:v>
                </c:pt>
              </c:numCache>
            </c:numRef>
          </c:val>
          <c:extLst>
            <c:ext xmlns:c16="http://schemas.microsoft.com/office/drawing/2014/chart" uri="{C3380CC4-5D6E-409C-BE32-E72D297353CC}">
              <c16:uniqueId val="{00000002-8203-464A-B268-ED58B723CAF1}"/>
            </c:ext>
          </c:extLst>
        </c:ser>
        <c:dLbls>
          <c:dLblPos val="ctr"/>
          <c:showLegendKey val="0"/>
          <c:showVal val="1"/>
          <c:showCatName val="0"/>
          <c:showSerName val="0"/>
          <c:showPercent val="0"/>
          <c:showBubbleSize val="0"/>
        </c:dLbls>
        <c:gapWidth val="150"/>
        <c:overlap val="100"/>
        <c:axId val="1833956063"/>
        <c:axId val="1833955647"/>
      </c:barChart>
      <c:catAx>
        <c:axId val="1833956063"/>
        <c:scaling>
          <c:orientation val="minMax"/>
        </c:scaling>
        <c:delete val="1"/>
        <c:axPos val="b"/>
        <c:numFmt formatCode="General" sourceLinked="1"/>
        <c:majorTickMark val="none"/>
        <c:minorTickMark val="none"/>
        <c:tickLblPos val="nextTo"/>
        <c:crossAx val="1833955647"/>
        <c:crosses val="autoZero"/>
        <c:auto val="1"/>
        <c:lblAlgn val="ctr"/>
        <c:lblOffset val="100"/>
        <c:noMultiLvlLbl val="0"/>
      </c:catAx>
      <c:valAx>
        <c:axId val="1833955647"/>
        <c:scaling>
          <c:orientation val="minMax"/>
        </c:scaling>
        <c:delete val="1"/>
        <c:axPos val="l"/>
        <c:numFmt formatCode="0%" sourceLinked="1"/>
        <c:majorTickMark val="none"/>
        <c:minorTickMark val="none"/>
        <c:tickLblPos val="nextTo"/>
        <c:crossAx val="1833956063"/>
        <c:crosses val="autoZero"/>
        <c:crossBetween val="between"/>
      </c:valAx>
      <c:spPr>
        <a:noFill/>
        <a:ln w="25400">
          <a:noFill/>
        </a:ln>
        <a:effectLst/>
      </c:spPr>
    </c:plotArea>
    <c:legend>
      <c:legendPos val="r"/>
      <c:overlay val="1"/>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nl-BE"/>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nl-BE"/>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l-NL"/>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1" i="0" u="none" strike="noStrike" kern="1200" spc="0" baseline="0">
                <a:solidFill>
                  <a:schemeClr val="tx1">
                    <a:lumMod val="65000"/>
                    <a:lumOff val="35000"/>
                  </a:schemeClr>
                </a:solidFill>
                <a:latin typeface="+mn-lt"/>
                <a:ea typeface="+mn-ea"/>
                <a:cs typeface="+mn-cs"/>
              </a:defRPr>
            </a:pPr>
            <a:r>
              <a:rPr lang="en-US" b="1"/>
              <a:t>Niveau 2</a:t>
            </a:r>
          </a:p>
        </c:rich>
      </c:tx>
      <c:overlay val="0"/>
      <c:spPr>
        <a:noFill/>
        <a:ln>
          <a:noFill/>
        </a:ln>
        <a:effectLst/>
      </c:spPr>
      <c:txPr>
        <a:bodyPr rot="0" spcFirstLastPara="1" vertOverflow="ellipsis" vert="horz" wrap="square" anchor="ctr" anchorCtr="1"/>
        <a:lstStyle/>
        <a:p>
          <a:pPr>
            <a:defRPr sz="1400" b="1" i="0" u="none" strike="noStrike" kern="1200" spc="0" baseline="0">
              <a:solidFill>
                <a:schemeClr val="tx1">
                  <a:lumMod val="65000"/>
                  <a:lumOff val="35000"/>
                </a:schemeClr>
              </a:solidFill>
              <a:latin typeface="+mn-lt"/>
              <a:ea typeface="+mn-ea"/>
              <a:cs typeface="+mn-cs"/>
            </a:defRPr>
          </a:pPr>
          <a:endParaRPr lang="nl-BE"/>
        </a:p>
      </c:txPr>
    </c:title>
    <c:autoTitleDeleted val="0"/>
    <c:plotArea>
      <c:layout/>
      <c:barChart>
        <c:barDir val="col"/>
        <c:grouping val="percentStacked"/>
        <c:varyColors val="0"/>
        <c:ser>
          <c:idx val="0"/>
          <c:order val="0"/>
          <c:tx>
            <c:strRef>
              <c:f>'auditvragen kwaliteitssysteem '!$Q$274</c:f>
              <c:strCache>
                <c:ptCount val="1"/>
                <c:pt idx="0">
                  <c:v>Ja</c:v>
                </c:pt>
              </c:strCache>
            </c:strRef>
          </c:tx>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chemeClr val="bg1"/>
                    </a:solidFill>
                    <a:latin typeface="+mn-lt"/>
                    <a:ea typeface="+mn-ea"/>
                    <a:cs typeface="+mn-cs"/>
                  </a:defRPr>
                </a:pPr>
                <a:endParaRPr lang="nl-BE"/>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extLst>
                <c:ext xmlns:c15="http://schemas.microsoft.com/office/drawing/2012/chart" uri="{02D57815-91ED-43cb-92C2-25804820EDAC}">
                  <c15:fullRef>
                    <c15:sqref>'auditvragen kwaliteitssysteem '!$P$280:$P$282</c15:sqref>
                  </c15:fullRef>
                </c:ext>
              </c:extLst>
              <c:f>'auditvragen kwaliteitssysteem '!$P$281</c:f>
              <c:strCache>
                <c:ptCount val="1"/>
                <c:pt idx="0">
                  <c:v>Niveau 2</c:v>
                </c:pt>
              </c:strCache>
            </c:strRef>
          </c:cat>
          <c:val>
            <c:numRef>
              <c:extLst>
                <c:ext xmlns:c15="http://schemas.microsoft.com/office/drawing/2012/chart" uri="{02D57815-91ED-43cb-92C2-25804820EDAC}">
                  <c15:fullRef>
                    <c15:sqref>'auditvragen kwaliteitssysteem '!$Q$280:$Q$282</c15:sqref>
                  </c15:fullRef>
                </c:ext>
              </c:extLst>
              <c:f>'auditvragen kwaliteitssysteem '!$Q$281</c:f>
              <c:numCache>
                <c:formatCode>0%</c:formatCode>
                <c:ptCount val="1"/>
                <c:pt idx="0">
                  <c:v>0</c:v>
                </c:pt>
              </c:numCache>
            </c:numRef>
          </c:val>
          <c:extLst>
            <c:ext xmlns:c16="http://schemas.microsoft.com/office/drawing/2014/chart" uri="{C3380CC4-5D6E-409C-BE32-E72D297353CC}">
              <c16:uniqueId val="{00000000-B4F9-4A6F-8514-ECF5DF850AEC}"/>
            </c:ext>
          </c:extLst>
        </c:ser>
        <c:ser>
          <c:idx val="1"/>
          <c:order val="1"/>
          <c:tx>
            <c:strRef>
              <c:f>'auditvragen kwaliteitssysteem '!$R$274</c:f>
              <c:strCache>
                <c:ptCount val="1"/>
                <c:pt idx="0">
                  <c:v>Nee</c:v>
                </c:pt>
              </c:strCache>
            </c:strRef>
          </c:tx>
          <c:spPr>
            <a:solidFill>
              <a:schemeClr val="accent2"/>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chemeClr val="bg1"/>
                    </a:solidFill>
                    <a:latin typeface="+mn-lt"/>
                    <a:ea typeface="+mn-ea"/>
                    <a:cs typeface="+mn-cs"/>
                  </a:defRPr>
                </a:pPr>
                <a:endParaRPr lang="nl-BE"/>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extLst>
                <c:ext xmlns:c15="http://schemas.microsoft.com/office/drawing/2012/chart" uri="{02D57815-91ED-43cb-92C2-25804820EDAC}">
                  <c15:fullRef>
                    <c15:sqref>'auditvragen kwaliteitssysteem '!$P$280:$P$282</c15:sqref>
                  </c15:fullRef>
                </c:ext>
              </c:extLst>
              <c:f>'auditvragen kwaliteitssysteem '!$P$281</c:f>
              <c:strCache>
                <c:ptCount val="1"/>
                <c:pt idx="0">
                  <c:v>Niveau 2</c:v>
                </c:pt>
              </c:strCache>
            </c:strRef>
          </c:cat>
          <c:val>
            <c:numRef>
              <c:extLst>
                <c:ext xmlns:c15="http://schemas.microsoft.com/office/drawing/2012/chart" uri="{02D57815-91ED-43cb-92C2-25804820EDAC}">
                  <c15:fullRef>
                    <c15:sqref>'auditvragen kwaliteitssysteem '!$R$280:$R$282</c15:sqref>
                  </c15:fullRef>
                </c:ext>
              </c:extLst>
              <c:f>'auditvragen kwaliteitssysteem '!$R$281</c:f>
              <c:numCache>
                <c:formatCode>0%</c:formatCode>
                <c:ptCount val="1"/>
                <c:pt idx="0">
                  <c:v>0</c:v>
                </c:pt>
              </c:numCache>
            </c:numRef>
          </c:val>
          <c:extLst>
            <c:ext xmlns:c16="http://schemas.microsoft.com/office/drawing/2014/chart" uri="{C3380CC4-5D6E-409C-BE32-E72D297353CC}">
              <c16:uniqueId val="{00000001-B4F9-4A6F-8514-ECF5DF850AEC}"/>
            </c:ext>
          </c:extLst>
        </c:ser>
        <c:ser>
          <c:idx val="2"/>
          <c:order val="2"/>
          <c:tx>
            <c:strRef>
              <c:f>'auditvragen kwaliteitssysteem '!$S$274</c:f>
              <c:strCache>
                <c:ptCount val="1"/>
                <c:pt idx="0">
                  <c:v>NVT</c:v>
                </c:pt>
              </c:strCache>
            </c:strRef>
          </c:tx>
          <c:spPr>
            <a:solidFill>
              <a:schemeClr val="accent3"/>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chemeClr val="bg1"/>
                    </a:solidFill>
                    <a:latin typeface="+mn-lt"/>
                    <a:ea typeface="+mn-ea"/>
                    <a:cs typeface="+mn-cs"/>
                  </a:defRPr>
                </a:pPr>
                <a:endParaRPr lang="nl-BE"/>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extLst>
                <c:ext xmlns:c15="http://schemas.microsoft.com/office/drawing/2012/chart" uri="{02D57815-91ED-43cb-92C2-25804820EDAC}">
                  <c15:fullRef>
                    <c15:sqref>'auditvragen kwaliteitssysteem '!$P$280:$P$282</c15:sqref>
                  </c15:fullRef>
                </c:ext>
              </c:extLst>
              <c:f>'auditvragen kwaliteitssysteem '!$P$281</c:f>
              <c:strCache>
                <c:ptCount val="1"/>
                <c:pt idx="0">
                  <c:v>Niveau 2</c:v>
                </c:pt>
              </c:strCache>
            </c:strRef>
          </c:cat>
          <c:val>
            <c:numRef>
              <c:extLst>
                <c:ext xmlns:c15="http://schemas.microsoft.com/office/drawing/2012/chart" uri="{02D57815-91ED-43cb-92C2-25804820EDAC}">
                  <c15:fullRef>
                    <c15:sqref>'auditvragen kwaliteitssysteem '!$S$280:$S$282</c15:sqref>
                  </c15:fullRef>
                </c:ext>
              </c:extLst>
              <c:f>'auditvragen kwaliteitssysteem '!$S$281</c:f>
              <c:numCache>
                <c:formatCode>0%</c:formatCode>
                <c:ptCount val="1"/>
                <c:pt idx="0">
                  <c:v>0</c:v>
                </c:pt>
              </c:numCache>
            </c:numRef>
          </c:val>
          <c:extLst>
            <c:ext xmlns:c16="http://schemas.microsoft.com/office/drawing/2014/chart" uri="{C3380CC4-5D6E-409C-BE32-E72D297353CC}">
              <c16:uniqueId val="{00000002-B4F9-4A6F-8514-ECF5DF850AEC}"/>
            </c:ext>
          </c:extLst>
        </c:ser>
        <c:dLbls>
          <c:dLblPos val="ctr"/>
          <c:showLegendKey val="0"/>
          <c:showVal val="1"/>
          <c:showCatName val="0"/>
          <c:showSerName val="0"/>
          <c:showPercent val="0"/>
          <c:showBubbleSize val="0"/>
        </c:dLbls>
        <c:gapWidth val="150"/>
        <c:overlap val="100"/>
        <c:axId val="1833956063"/>
        <c:axId val="1833955647"/>
      </c:barChart>
      <c:catAx>
        <c:axId val="1833956063"/>
        <c:scaling>
          <c:orientation val="minMax"/>
        </c:scaling>
        <c:delete val="1"/>
        <c:axPos val="b"/>
        <c:numFmt formatCode="General" sourceLinked="1"/>
        <c:majorTickMark val="none"/>
        <c:minorTickMark val="none"/>
        <c:tickLblPos val="nextTo"/>
        <c:crossAx val="1833955647"/>
        <c:crosses val="autoZero"/>
        <c:auto val="1"/>
        <c:lblAlgn val="ctr"/>
        <c:lblOffset val="100"/>
        <c:noMultiLvlLbl val="0"/>
      </c:catAx>
      <c:valAx>
        <c:axId val="1833955647"/>
        <c:scaling>
          <c:orientation val="minMax"/>
        </c:scaling>
        <c:delete val="1"/>
        <c:axPos val="l"/>
        <c:numFmt formatCode="0%" sourceLinked="1"/>
        <c:majorTickMark val="none"/>
        <c:minorTickMark val="none"/>
        <c:tickLblPos val="nextTo"/>
        <c:crossAx val="1833956063"/>
        <c:crosses val="autoZero"/>
        <c:crossBetween val="between"/>
      </c:valAx>
      <c:spPr>
        <a:noFill/>
        <a:ln w="25400">
          <a:noFill/>
        </a:ln>
        <a:effectLst/>
      </c:spPr>
    </c:plotArea>
    <c:legend>
      <c:legendPos val="r"/>
      <c:overlay val="1"/>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nl-BE"/>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nl-BE"/>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l-NL"/>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1" i="0" u="none" strike="noStrike" kern="1200" spc="0" baseline="0">
                <a:solidFill>
                  <a:schemeClr val="tx1">
                    <a:lumMod val="65000"/>
                    <a:lumOff val="35000"/>
                  </a:schemeClr>
                </a:solidFill>
                <a:latin typeface="+mn-lt"/>
                <a:ea typeface="+mn-ea"/>
                <a:cs typeface="+mn-cs"/>
              </a:defRPr>
            </a:pPr>
            <a:r>
              <a:rPr lang="en-US" b="1"/>
              <a:t>Niveau 3</a:t>
            </a:r>
          </a:p>
        </c:rich>
      </c:tx>
      <c:overlay val="0"/>
      <c:spPr>
        <a:noFill/>
        <a:ln>
          <a:noFill/>
        </a:ln>
        <a:effectLst/>
      </c:spPr>
      <c:txPr>
        <a:bodyPr rot="0" spcFirstLastPara="1" vertOverflow="ellipsis" vert="horz" wrap="square" anchor="ctr" anchorCtr="1"/>
        <a:lstStyle/>
        <a:p>
          <a:pPr>
            <a:defRPr sz="1400" b="1" i="0" u="none" strike="noStrike" kern="1200" spc="0" baseline="0">
              <a:solidFill>
                <a:schemeClr val="tx1">
                  <a:lumMod val="65000"/>
                  <a:lumOff val="35000"/>
                </a:schemeClr>
              </a:solidFill>
              <a:latin typeface="+mn-lt"/>
              <a:ea typeface="+mn-ea"/>
              <a:cs typeface="+mn-cs"/>
            </a:defRPr>
          </a:pPr>
          <a:endParaRPr lang="nl-BE"/>
        </a:p>
      </c:txPr>
    </c:title>
    <c:autoTitleDeleted val="0"/>
    <c:plotArea>
      <c:layout/>
      <c:barChart>
        <c:barDir val="col"/>
        <c:grouping val="percentStacked"/>
        <c:varyColors val="0"/>
        <c:ser>
          <c:idx val="0"/>
          <c:order val="0"/>
          <c:tx>
            <c:strRef>
              <c:f>'auditvragen kwaliteitssysteem '!$Q$274</c:f>
              <c:strCache>
                <c:ptCount val="1"/>
                <c:pt idx="0">
                  <c:v>Ja</c:v>
                </c:pt>
              </c:strCache>
            </c:strRef>
          </c:tx>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chemeClr val="bg1"/>
                    </a:solidFill>
                    <a:latin typeface="+mn-lt"/>
                    <a:ea typeface="+mn-ea"/>
                    <a:cs typeface="+mn-cs"/>
                  </a:defRPr>
                </a:pPr>
                <a:endParaRPr lang="nl-BE"/>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extLst>
                <c:ext xmlns:c15="http://schemas.microsoft.com/office/drawing/2012/chart" uri="{02D57815-91ED-43cb-92C2-25804820EDAC}">
                  <c15:fullRef>
                    <c15:sqref>'auditvragen kwaliteitssysteem '!$P$280:$P$282</c15:sqref>
                  </c15:fullRef>
                </c:ext>
              </c:extLst>
              <c:f>'auditvragen kwaliteitssysteem '!$P$282</c:f>
              <c:strCache>
                <c:ptCount val="1"/>
                <c:pt idx="0">
                  <c:v>Niveau 3</c:v>
                </c:pt>
              </c:strCache>
            </c:strRef>
          </c:cat>
          <c:val>
            <c:numRef>
              <c:extLst>
                <c:ext xmlns:c15="http://schemas.microsoft.com/office/drawing/2012/chart" uri="{02D57815-91ED-43cb-92C2-25804820EDAC}">
                  <c15:fullRef>
                    <c15:sqref>'auditvragen kwaliteitssysteem '!$Q$280:$Q$282</c15:sqref>
                  </c15:fullRef>
                </c:ext>
              </c:extLst>
              <c:f>'auditvragen kwaliteitssysteem '!$Q$282</c:f>
              <c:numCache>
                <c:formatCode>0%</c:formatCode>
                <c:ptCount val="1"/>
                <c:pt idx="0">
                  <c:v>1</c:v>
                </c:pt>
              </c:numCache>
            </c:numRef>
          </c:val>
          <c:extLst>
            <c:ext xmlns:c16="http://schemas.microsoft.com/office/drawing/2014/chart" uri="{C3380CC4-5D6E-409C-BE32-E72D297353CC}">
              <c16:uniqueId val="{00000000-E991-40EB-BA87-4AB1282CD12F}"/>
            </c:ext>
          </c:extLst>
        </c:ser>
        <c:ser>
          <c:idx val="1"/>
          <c:order val="1"/>
          <c:tx>
            <c:strRef>
              <c:f>'auditvragen kwaliteitssysteem '!$R$274</c:f>
              <c:strCache>
                <c:ptCount val="1"/>
                <c:pt idx="0">
                  <c:v>Nee</c:v>
                </c:pt>
              </c:strCache>
            </c:strRef>
          </c:tx>
          <c:spPr>
            <a:solidFill>
              <a:schemeClr val="accent2"/>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chemeClr val="bg1"/>
                    </a:solidFill>
                    <a:latin typeface="+mn-lt"/>
                    <a:ea typeface="+mn-ea"/>
                    <a:cs typeface="+mn-cs"/>
                  </a:defRPr>
                </a:pPr>
                <a:endParaRPr lang="nl-BE"/>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extLst>
                <c:ext xmlns:c15="http://schemas.microsoft.com/office/drawing/2012/chart" uri="{02D57815-91ED-43cb-92C2-25804820EDAC}">
                  <c15:fullRef>
                    <c15:sqref>'auditvragen kwaliteitssysteem '!$P$280:$P$282</c15:sqref>
                  </c15:fullRef>
                </c:ext>
              </c:extLst>
              <c:f>'auditvragen kwaliteitssysteem '!$P$282</c:f>
              <c:strCache>
                <c:ptCount val="1"/>
                <c:pt idx="0">
                  <c:v>Niveau 3</c:v>
                </c:pt>
              </c:strCache>
            </c:strRef>
          </c:cat>
          <c:val>
            <c:numRef>
              <c:extLst>
                <c:ext xmlns:c15="http://schemas.microsoft.com/office/drawing/2012/chart" uri="{02D57815-91ED-43cb-92C2-25804820EDAC}">
                  <c15:fullRef>
                    <c15:sqref>'auditvragen kwaliteitssysteem '!$R$280:$R$282</c15:sqref>
                  </c15:fullRef>
                </c:ext>
              </c:extLst>
              <c:f>'auditvragen kwaliteitssysteem '!$R$282</c:f>
              <c:numCache>
                <c:formatCode>0%</c:formatCode>
                <c:ptCount val="1"/>
                <c:pt idx="0">
                  <c:v>0</c:v>
                </c:pt>
              </c:numCache>
            </c:numRef>
          </c:val>
          <c:extLst>
            <c:ext xmlns:c16="http://schemas.microsoft.com/office/drawing/2014/chart" uri="{C3380CC4-5D6E-409C-BE32-E72D297353CC}">
              <c16:uniqueId val="{00000001-E991-40EB-BA87-4AB1282CD12F}"/>
            </c:ext>
          </c:extLst>
        </c:ser>
        <c:ser>
          <c:idx val="2"/>
          <c:order val="2"/>
          <c:tx>
            <c:strRef>
              <c:f>'auditvragen kwaliteitssysteem '!$S$274</c:f>
              <c:strCache>
                <c:ptCount val="1"/>
                <c:pt idx="0">
                  <c:v>NVT</c:v>
                </c:pt>
              </c:strCache>
            </c:strRef>
          </c:tx>
          <c:spPr>
            <a:solidFill>
              <a:schemeClr val="accent3"/>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200" b="1" i="0" u="none" strike="noStrike" kern="1200" baseline="0">
                    <a:solidFill>
                      <a:schemeClr val="bg1"/>
                    </a:solidFill>
                    <a:latin typeface="+mn-lt"/>
                    <a:ea typeface="+mn-ea"/>
                    <a:cs typeface="+mn-cs"/>
                  </a:defRPr>
                </a:pPr>
                <a:endParaRPr lang="nl-BE"/>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extLst>
                <c:ext xmlns:c15="http://schemas.microsoft.com/office/drawing/2012/chart" uri="{02D57815-91ED-43cb-92C2-25804820EDAC}">
                  <c15:fullRef>
                    <c15:sqref>'auditvragen kwaliteitssysteem '!$P$280:$P$282</c15:sqref>
                  </c15:fullRef>
                </c:ext>
              </c:extLst>
              <c:f>'auditvragen kwaliteitssysteem '!$P$282</c:f>
              <c:strCache>
                <c:ptCount val="1"/>
                <c:pt idx="0">
                  <c:v>Niveau 3</c:v>
                </c:pt>
              </c:strCache>
            </c:strRef>
          </c:cat>
          <c:val>
            <c:numRef>
              <c:extLst>
                <c:ext xmlns:c15="http://schemas.microsoft.com/office/drawing/2012/chart" uri="{02D57815-91ED-43cb-92C2-25804820EDAC}">
                  <c15:fullRef>
                    <c15:sqref>'auditvragen kwaliteitssysteem '!$S$280:$S$282</c15:sqref>
                  </c15:fullRef>
                </c:ext>
              </c:extLst>
              <c:f>'auditvragen kwaliteitssysteem '!$S$282</c:f>
              <c:numCache>
                <c:formatCode>0%</c:formatCode>
                <c:ptCount val="1"/>
                <c:pt idx="0">
                  <c:v>0</c:v>
                </c:pt>
              </c:numCache>
            </c:numRef>
          </c:val>
          <c:extLst>
            <c:ext xmlns:c16="http://schemas.microsoft.com/office/drawing/2014/chart" uri="{C3380CC4-5D6E-409C-BE32-E72D297353CC}">
              <c16:uniqueId val="{00000002-E991-40EB-BA87-4AB1282CD12F}"/>
            </c:ext>
          </c:extLst>
        </c:ser>
        <c:dLbls>
          <c:dLblPos val="ctr"/>
          <c:showLegendKey val="0"/>
          <c:showVal val="1"/>
          <c:showCatName val="0"/>
          <c:showSerName val="0"/>
          <c:showPercent val="0"/>
          <c:showBubbleSize val="0"/>
        </c:dLbls>
        <c:gapWidth val="150"/>
        <c:overlap val="100"/>
        <c:axId val="1833956063"/>
        <c:axId val="1833955647"/>
      </c:barChart>
      <c:catAx>
        <c:axId val="1833956063"/>
        <c:scaling>
          <c:orientation val="minMax"/>
        </c:scaling>
        <c:delete val="1"/>
        <c:axPos val="b"/>
        <c:numFmt formatCode="General" sourceLinked="1"/>
        <c:majorTickMark val="none"/>
        <c:minorTickMark val="none"/>
        <c:tickLblPos val="nextTo"/>
        <c:crossAx val="1833955647"/>
        <c:crosses val="autoZero"/>
        <c:auto val="1"/>
        <c:lblAlgn val="ctr"/>
        <c:lblOffset val="100"/>
        <c:noMultiLvlLbl val="0"/>
      </c:catAx>
      <c:valAx>
        <c:axId val="1833955647"/>
        <c:scaling>
          <c:orientation val="minMax"/>
        </c:scaling>
        <c:delete val="1"/>
        <c:axPos val="l"/>
        <c:numFmt formatCode="0%" sourceLinked="1"/>
        <c:majorTickMark val="none"/>
        <c:minorTickMark val="none"/>
        <c:tickLblPos val="nextTo"/>
        <c:crossAx val="1833956063"/>
        <c:crosses val="autoZero"/>
        <c:crossBetween val="between"/>
      </c:valAx>
      <c:spPr>
        <a:noFill/>
        <a:ln w="25400">
          <a:noFill/>
        </a:ln>
        <a:effectLst/>
      </c:spPr>
    </c:plotArea>
    <c:legend>
      <c:legendPos val="r"/>
      <c:overlay val="1"/>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nl-BE"/>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nl-BE"/>
    </a:p>
  </c:tx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l-NL"/>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Mapping!$S$12</c:f>
          <c:strCache>
            <c:ptCount val="1"/>
            <c:pt idx="0">
              <c:v>Total Score : 100%</c:v>
            </c:pt>
          </c:strCache>
        </c:strRef>
      </c:tx>
      <c:layout>
        <c:manualLayout>
          <c:xMode val="edge"/>
          <c:yMode val="edge"/>
          <c:x val="3.7786111111111097E-2"/>
          <c:y val="4.1492743439986393E-2"/>
        </c:manualLayout>
      </c:layout>
      <c:overlay val="1"/>
      <c:spPr>
        <a:noFill/>
        <a:ln>
          <a:noFill/>
        </a:ln>
        <a:effectLst/>
      </c:spPr>
      <c:txPr>
        <a:bodyPr rot="0" spcFirstLastPara="1" vertOverflow="ellipsis" vert="horz" wrap="square" anchor="ctr" anchorCtr="1"/>
        <a:lstStyle/>
        <a:p>
          <a:pPr>
            <a:defRPr sz="2000" b="1" i="0" u="none" strike="noStrike" kern="1200" spc="0" baseline="0">
              <a:solidFill>
                <a:schemeClr val="tx1">
                  <a:lumMod val="65000"/>
                  <a:lumOff val="35000"/>
                </a:schemeClr>
              </a:solidFill>
              <a:latin typeface="+mn-lt"/>
              <a:ea typeface="+mn-ea"/>
              <a:cs typeface="+mn-cs"/>
            </a:defRPr>
          </a:pPr>
          <a:endParaRPr lang="nl-BE"/>
        </a:p>
      </c:txPr>
    </c:title>
    <c:autoTitleDeleted val="0"/>
    <c:plotArea>
      <c:layout/>
      <c:doughnutChart>
        <c:varyColors val="1"/>
        <c:ser>
          <c:idx val="0"/>
          <c:order val="0"/>
          <c:tx>
            <c:strRef>
              <c:f>Mapping!$P$5</c:f>
              <c:strCache>
                <c:ptCount val="1"/>
                <c:pt idx="0">
                  <c:v>Speedometer</c:v>
                </c:pt>
              </c:strCache>
            </c:strRef>
          </c:tx>
          <c:dPt>
            <c:idx val="0"/>
            <c:bubble3D val="0"/>
            <c:spPr>
              <a:solidFill>
                <a:schemeClr val="accent1"/>
              </a:solidFill>
              <a:ln w="19050">
                <a:solidFill>
                  <a:schemeClr val="lt1"/>
                </a:solidFill>
              </a:ln>
              <a:effectLst/>
            </c:spPr>
            <c:extLst>
              <c:ext xmlns:c16="http://schemas.microsoft.com/office/drawing/2014/chart" uri="{C3380CC4-5D6E-409C-BE32-E72D297353CC}">
                <c16:uniqueId val="{00000001-F776-429E-8E8E-1A844AB840B7}"/>
              </c:ext>
            </c:extLst>
          </c:dPt>
          <c:dPt>
            <c:idx val="1"/>
            <c:bubble3D val="0"/>
            <c:spPr>
              <a:solidFill>
                <a:srgbClr val="FF0000"/>
              </a:solidFill>
              <a:ln w="19050">
                <a:solidFill>
                  <a:schemeClr val="lt1"/>
                </a:solidFill>
              </a:ln>
              <a:effectLst/>
            </c:spPr>
            <c:extLst>
              <c:ext xmlns:c16="http://schemas.microsoft.com/office/drawing/2014/chart" uri="{C3380CC4-5D6E-409C-BE32-E72D297353CC}">
                <c16:uniqueId val="{00000003-F776-429E-8E8E-1A844AB840B7}"/>
              </c:ext>
            </c:extLst>
          </c:dPt>
          <c:dPt>
            <c:idx val="2"/>
            <c:bubble3D val="0"/>
            <c:spPr>
              <a:solidFill>
                <a:srgbClr val="FFC000"/>
              </a:solidFill>
              <a:ln w="19050">
                <a:solidFill>
                  <a:schemeClr val="lt1"/>
                </a:solidFill>
              </a:ln>
              <a:effectLst/>
            </c:spPr>
            <c:extLst>
              <c:ext xmlns:c16="http://schemas.microsoft.com/office/drawing/2014/chart" uri="{C3380CC4-5D6E-409C-BE32-E72D297353CC}">
                <c16:uniqueId val="{00000005-F776-429E-8E8E-1A844AB840B7}"/>
              </c:ext>
            </c:extLst>
          </c:dPt>
          <c:dPt>
            <c:idx val="3"/>
            <c:bubble3D val="0"/>
            <c:spPr>
              <a:solidFill>
                <a:schemeClr val="accent6"/>
              </a:solidFill>
              <a:ln w="19050">
                <a:solidFill>
                  <a:schemeClr val="lt1"/>
                </a:solidFill>
              </a:ln>
              <a:effectLst/>
            </c:spPr>
            <c:extLst>
              <c:ext xmlns:c16="http://schemas.microsoft.com/office/drawing/2014/chart" uri="{C3380CC4-5D6E-409C-BE32-E72D297353CC}">
                <c16:uniqueId val="{00000007-F776-429E-8E8E-1A844AB840B7}"/>
              </c:ext>
            </c:extLst>
          </c:dPt>
          <c:dPt>
            <c:idx val="4"/>
            <c:bubble3D val="0"/>
            <c:spPr>
              <a:noFill/>
              <a:ln w="19050">
                <a:solidFill>
                  <a:schemeClr val="lt1"/>
                </a:solidFill>
              </a:ln>
              <a:effectLst/>
            </c:spPr>
            <c:extLst>
              <c:ext xmlns:c16="http://schemas.microsoft.com/office/drawing/2014/chart" uri="{C3380CC4-5D6E-409C-BE32-E72D297353CC}">
                <c16:uniqueId val="{00000009-F776-429E-8E8E-1A844AB840B7}"/>
              </c:ext>
            </c:extLst>
          </c:dPt>
          <c:dLbls>
            <c:dLbl>
              <c:idx val="0"/>
              <c:tx>
                <c:rich>
                  <a:bodyPr/>
                  <a:lstStyle/>
                  <a:p>
                    <a:fld id="{AF61A91A-6DD1-4D28-9EE7-87B793B5B4A8}" type="CELLRANGE">
                      <a:rPr lang="en-US"/>
                      <a:pPr/>
                      <a:t>[CELLRANGE]</a:t>
                    </a:fld>
                    <a:endParaRPr lang="nl-BE"/>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1-F776-429E-8E8E-1A844AB840B7}"/>
                </c:ext>
              </c:extLst>
            </c:dLbl>
            <c:dLbl>
              <c:idx val="1"/>
              <c:tx>
                <c:rich>
                  <a:bodyPr/>
                  <a:lstStyle/>
                  <a:p>
                    <a:fld id="{4CA8B318-FD3E-4AC8-9E25-BF9E7C3AF829}" type="CELLRANGE">
                      <a:rPr lang="nl-BE"/>
                      <a:pPr/>
                      <a:t>[CELLRANGE]</a:t>
                    </a:fld>
                    <a:endParaRPr lang="nl-BE"/>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3-F776-429E-8E8E-1A844AB840B7}"/>
                </c:ext>
              </c:extLst>
            </c:dLbl>
            <c:dLbl>
              <c:idx val="2"/>
              <c:tx>
                <c:rich>
                  <a:bodyPr/>
                  <a:lstStyle/>
                  <a:p>
                    <a:fld id="{30127CC2-4040-4FE3-95F6-2F028DDE7F3D}" type="CELLRANGE">
                      <a:rPr lang="nl-BE"/>
                      <a:pPr/>
                      <a:t>[CELLRANGE]</a:t>
                    </a:fld>
                    <a:endParaRPr lang="nl-BE"/>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5-F776-429E-8E8E-1A844AB840B7}"/>
                </c:ext>
              </c:extLst>
            </c:dLbl>
            <c:dLbl>
              <c:idx val="3"/>
              <c:tx>
                <c:rich>
                  <a:bodyPr/>
                  <a:lstStyle/>
                  <a:p>
                    <a:fld id="{42D6E71D-31DB-4CFC-90C1-E135A272F1D0}" type="CELLRANGE">
                      <a:rPr lang="nl-BE"/>
                      <a:pPr/>
                      <a:t>[CELLRANGE]</a:t>
                    </a:fld>
                    <a:endParaRPr lang="nl-BE"/>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7-F776-429E-8E8E-1A844AB840B7}"/>
                </c:ext>
              </c:extLst>
            </c:dLbl>
            <c:dLbl>
              <c:idx val="4"/>
              <c:tx>
                <c:rich>
                  <a:bodyPr/>
                  <a:lstStyle/>
                  <a:p>
                    <a:fld id="{8D70E9AB-870B-4FDF-B39F-7C13DB6738B8}" type="CELLRANGE">
                      <a:rPr lang="en-US"/>
                      <a:pPr/>
                      <a:t>[CELLRANGE]</a:t>
                    </a:fld>
                    <a:endParaRPr lang="nl-BE"/>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9-F776-429E-8E8E-1A844AB840B7}"/>
                </c:ext>
              </c:extLst>
            </c:dLbl>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chemeClr val="bg1"/>
                    </a:solidFill>
                    <a:latin typeface="+mn-lt"/>
                    <a:ea typeface="+mn-ea"/>
                    <a:cs typeface="+mn-cs"/>
                  </a:defRPr>
                </a:pPr>
                <a:endParaRPr lang="nl-BE"/>
              </a:p>
            </c:txPr>
            <c:showLegendKey val="0"/>
            <c:showVal val="0"/>
            <c:showCatName val="0"/>
            <c:showSerName val="0"/>
            <c:showPercent val="0"/>
            <c:showBubbleSize val="0"/>
            <c:showLeaderLines val="0"/>
            <c:extLst>
              <c:ext xmlns:c15="http://schemas.microsoft.com/office/drawing/2012/chart" uri="{CE6537A1-D6FC-4f65-9D91-7224C49458BB}">
                <c15:showDataLabelsRange val="1"/>
              </c:ext>
            </c:extLst>
          </c:dLbls>
          <c:val>
            <c:numRef>
              <c:f>Mapping!$Q$6:$Q$10</c:f>
              <c:numCache>
                <c:formatCode>General</c:formatCode>
                <c:ptCount val="5"/>
                <c:pt idx="0">
                  <c:v>0</c:v>
                </c:pt>
                <c:pt idx="1">
                  <c:v>60</c:v>
                </c:pt>
                <c:pt idx="2">
                  <c:v>30</c:v>
                </c:pt>
                <c:pt idx="3">
                  <c:v>10</c:v>
                </c:pt>
                <c:pt idx="4">
                  <c:v>100</c:v>
                </c:pt>
              </c:numCache>
            </c:numRef>
          </c:val>
          <c:extLst>
            <c:ext xmlns:c15="http://schemas.microsoft.com/office/drawing/2012/chart" uri="{02D57815-91ED-43cb-92C2-25804820EDAC}">
              <c15:datalabelsRange>
                <c15:f>'auditvragen kwaliteitssysteem '!$P$269:$P$272</c15:f>
                <c15:dlblRangeCache>
                  <c:ptCount val="4"/>
                  <c:pt idx="1">
                    <c:v>0-60</c:v>
                  </c:pt>
                  <c:pt idx="2">
                    <c:v>60-90</c:v>
                  </c:pt>
                  <c:pt idx="3">
                    <c:v>90-100</c:v>
                  </c:pt>
                </c15:dlblRangeCache>
              </c15:datalabelsRange>
            </c:ext>
            <c:ext xmlns:c16="http://schemas.microsoft.com/office/drawing/2014/chart" uri="{C3380CC4-5D6E-409C-BE32-E72D297353CC}">
              <c16:uniqueId val="{0000000A-F776-429E-8E8E-1A844AB840B7}"/>
            </c:ext>
          </c:extLst>
        </c:ser>
        <c:dLbls>
          <c:showLegendKey val="0"/>
          <c:showVal val="0"/>
          <c:showCatName val="0"/>
          <c:showSerName val="0"/>
          <c:showPercent val="0"/>
          <c:showBubbleSize val="0"/>
          <c:showLeaderLines val="0"/>
        </c:dLbls>
        <c:firstSliceAng val="270"/>
        <c:holeSize val="65"/>
      </c:doughnutChart>
      <c:pieChart>
        <c:varyColors val="1"/>
        <c:ser>
          <c:idx val="1"/>
          <c:order val="1"/>
          <c:tx>
            <c:strRef>
              <c:f>Mapping!$R$5</c:f>
              <c:strCache>
                <c:ptCount val="1"/>
                <c:pt idx="0">
                  <c:v>Pointer</c:v>
                </c:pt>
              </c:strCache>
            </c:strRef>
          </c:tx>
          <c:spPr>
            <a:noFill/>
          </c:spPr>
          <c:dPt>
            <c:idx val="0"/>
            <c:bubble3D val="0"/>
            <c:spPr>
              <a:noFill/>
              <a:ln w="19050">
                <a:solidFill>
                  <a:schemeClr val="lt1"/>
                </a:solidFill>
              </a:ln>
              <a:effectLst/>
            </c:spPr>
            <c:extLst>
              <c:ext xmlns:c16="http://schemas.microsoft.com/office/drawing/2014/chart" uri="{C3380CC4-5D6E-409C-BE32-E72D297353CC}">
                <c16:uniqueId val="{0000000C-F776-429E-8E8E-1A844AB840B7}"/>
              </c:ext>
            </c:extLst>
          </c:dPt>
          <c:dPt>
            <c:idx val="1"/>
            <c:bubble3D val="0"/>
            <c:spPr>
              <a:solidFill>
                <a:schemeClr val="tx1"/>
              </a:solidFill>
              <a:ln w="19050">
                <a:noFill/>
              </a:ln>
              <a:effectLst>
                <a:outerShdw blurRad="50800" dist="38100" dir="2700000" algn="tl" rotWithShape="0">
                  <a:prstClr val="black">
                    <a:alpha val="40000"/>
                  </a:prstClr>
                </a:outerShdw>
              </a:effectLst>
            </c:spPr>
            <c:extLst>
              <c:ext xmlns:c16="http://schemas.microsoft.com/office/drawing/2014/chart" uri="{C3380CC4-5D6E-409C-BE32-E72D297353CC}">
                <c16:uniqueId val="{0000000E-F776-429E-8E8E-1A844AB840B7}"/>
              </c:ext>
            </c:extLst>
          </c:dPt>
          <c:dPt>
            <c:idx val="2"/>
            <c:bubble3D val="0"/>
            <c:spPr>
              <a:noFill/>
              <a:ln w="19050">
                <a:solidFill>
                  <a:schemeClr val="lt1"/>
                </a:solidFill>
              </a:ln>
              <a:effectLst/>
            </c:spPr>
            <c:extLst>
              <c:ext xmlns:c16="http://schemas.microsoft.com/office/drawing/2014/chart" uri="{C3380CC4-5D6E-409C-BE32-E72D297353CC}">
                <c16:uniqueId val="{00000010-F776-429E-8E8E-1A844AB840B7}"/>
              </c:ext>
            </c:extLst>
          </c:dPt>
          <c:val>
            <c:numRef>
              <c:f>Mapping!$S$6:$S$8</c:f>
              <c:numCache>
                <c:formatCode>General</c:formatCode>
                <c:ptCount val="3"/>
                <c:pt idx="0">
                  <c:v>100</c:v>
                </c:pt>
                <c:pt idx="1">
                  <c:v>1</c:v>
                </c:pt>
                <c:pt idx="2">
                  <c:v>99</c:v>
                </c:pt>
              </c:numCache>
            </c:numRef>
          </c:val>
          <c:extLst>
            <c:ext xmlns:c16="http://schemas.microsoft.com/office/drawing/2014/chart" uri="{C3380CC4-5D6E-409C-BE32-E72D297353CC}">
              <c16:uniqueId val="{00000011-F776-429E-8E8E-1A844AB840B7}"/>
            </c:ext>
          </c:extLst>
        </c:ser>
        <c:dLbls>
          <c:showLegendKey val="0"/>
          <c:showVal val="0"/>
          <c:showCatName val="0"/>
          <c:showSerName val="0"/>
          <c:showPercent val="0"/>
          <c:showBubbleSize val="0"/>
          <c:showLeaderLines val="1"/>
        </c:dLbls>
        <c:firstSliceAng val="270"/>
      </c:pieChart>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nl-BE"/>
    </a:p>
  </c:txPr>
  <c:printSettings>
    <c:headerFooter/>
    <c:pageMargins b="0.75" l="0.25" r="0.25" t="0.75" header="0.3" footer="0.3"/>
    <c:pageSetup paperSize="9" orientation="portrait"/>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l-NL"/>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100" b="0" i="0" u="none" strike="noStrike" kern="1200" spc="0" baseline="0">
                <a:solidFill>
                  <a:schemeClr val="tx1">
                    <a:lumMod val="65000"/>
                    <a:lumOff val="35000"/>
                  </a:schemeClr>
                </a:solidFill>
                <a:latin typeface="Open Sans" panose="020B0606030504020204" pitchFamily="34" charset="0"/>
                <a:ea typeface="Open Sans" panose="020B0606030504020204" pitchFamily="34" charset="0"/>
                <a:cs typeface="Open Sans" panose="020B0606030504020204" pitchFamily="34" charset="0"/>
              </a:defRPr>
            </a:pPr>
            <a:r>
              <a:rPr lang="en-US" sz="1100" b="0">
                <a:latin typeface="Open Sans" panose="020B0606030504020204" pitchFamily="34" charset="0"/>
                <a:ea typeface="Open Sans" panose="020B0606030504020204" pitchFamily="34" charset="0"/>
                <a:cs typeface="Open Sans" panose="020B0606030504020204" pitchFamily="34" charset="0"/>
              </a:rPr>
              <a:t>Niveau 1</a:t>
            </a:r>
          </a:p>
        </c:rich>
      </c:tx>
      <c:overlay val="0"/>
      <c:spPr>
        <a:noFill/>
        <a:ln>
          <a:noFill/>
        </a:ln>
        <a:effectLst/>
      </c:spPr>
      <c:txPr>
        <a:bodyPr rot="0" spcFirstLastPara="1" vertOverflow="ellipsis" vert="horz" wrap="square" anchor="ctr" anchorCtr="1"/>
        <a:lstStyle/>
        <a:p>
          <a:pPr>
            <a:defRPr sz="1100" b="0" i="0" u="none" strike="noStrike" kern="1200" spc="0" baseline="0">
              <a:solidFill>
                <a:schemeClr val="tx1">
                  <a:lumMod val="65000"/>
                  <a:lumOff val="35000"/>
                </a:schemeClr>
              </a:solidFill>
              <a:latin typeface="Open Sans" panose="020B0606030504020204" pitchFamily="34" charset="0"/>
              <a:ea typeface="Open Sans" panose="020B0606030504020204" pitchFamily="34" charset="0"/>
              <a:cs typeface="Open Sans" panose="020B0606030504020204" pitchFamily="34" charset="0"/>
            </a:defRPr>
          </a:pPr>
          <a:endParaRPr lang="nl-BE"/>
        </a:p>
      </c:txPr>
    </c:title>
    <c:autoTitleDeleted val="0"/>
    <c:plotArea>
      <c:layout/>
      <c:barChart>
        <c:barDir val="col"/>
        <c:grouping val="percentStacked"/>
        <c:varyColors val="0"/>
        <c:ser>
          <c:idx val="0"/>
          <c:order val="0"/>
          <c:tx>
            <c:strRef>
              <c:f>'auditvragen kwaliteitssysteem '!$Q$274</c:f>
              <c:strCache>
                <c:ptCount val="1"/>
                <c:pt idx="0">
                  <c:v>Ja</c:v>
                </c:pt>
              </c:strCache>
            </c:strRef>
          </c:tx>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050" b="1" i="0" u="none" strike="noStrike" kern="1200" baseline="0">
                    <a:solidFill>
                      <a:schemeClr val="bg1"/>
                    </a:solidFill>
                    <a:latin typeface="+mn-lt"/>
                    <a:ea typeface="+mn-ea"/>
                    <a:cs typeface="+mn-cs"/>
                  </a:defRPr>
                </a:pPr>
                <a:endParaRPr lang="nl-BE"/>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extLst>
                <c:ext xmlns:c15="http://schemas.microsoft.com/office/drawing/2012/chart" uri="{02D57815-91ED-43cb-92C2-25804820EDAC}">
                  <c15:fullRef>
                    <c15:sqref>'auditvragen kwaliteitssysteem '!$P$275:$P$277</c15:sqref>
                  </c15:fullRef>
                </c:ext>
              </c:extLst>
              <c:f>'auditvragen kwaliteitssysteem '!$P$275</c:f>
              <c:strCache>
                <c:ptCount val="1"/>
                <c:pt idx="0">
                  <c:v>Niveau 1</c:v>
                </c:pt>
              </c:strCache>
            </c:strRef>
          </c:cat>
          <c:val>
            <c:numRef>
              <c:extLst>
                <c:ext xmlns:c15="http://schemas.microsoft.com/office/drawing/2012/chart" uri="{02D57815-91ED-43cb-92C2-25804820EDAC}">
                  <c15:fullRef>
                    <c15:sqref>'auditvragen kwaliteitssysteem '!$Q$275:$Q$277</c15:sqref>
                  </c15:fullRef>
                </c:ext>
              </c:extLst>
              <c:f>'auditvragen kwaliteitssysteem '!$Q$275</c:f>
              <c:numCache>
                <c:formatCode>General</c:formatCode>
                <c:ptCount val="1"/>
                <c:pt idx="0">
                  <c:v>0</c:v>
                </c:pt>
              </c:numCache>
            </c:numRef>
          </c:val>
          <c:extLst>
            <c:ext xmlns:c16="http://schemas.microsoft.com/office/drawing/2014/chart" uri="{C3380CC4-5D6E-409C-BE32-E72D297353CC}">
              <c16:uniqueId val="{00000000-758E-405F-B97E-E2A232A703AD}"/>
            </c:ext>
          </c:extLst>
        </c:ser>
        <c:ser>
          <c:idx val="1"/>
          <c:order val="1"/>
          <c:tx>
            <c:strRef>
              <c:f>'auditvragen kwaliteitssysteem '!$R$274</c:f>
              <c:strCache>
                <c:ptCount val="1"/>
                <c:pt idx="0">
                  <c:v>Nee</c:v>
                </c:pt>
              </c:strCache>
            </c:strRef>
          </c:tx>
          <c:spPr>
            <a:solidFill>
              <a:schemeClr val="accent2"/>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050" b="1" i="0" u="none" strike="noStrike" kern="1200" baseline="0">
                    <a:solidFill>
                      <a:schemeClr val="bg1"/>
                    </a:solidFill>
                    <a:latin typeface="+mn-lt"/>
                    <a:ea typeface="+mn-ea"/>
                    <a:cs typeface="+mn-cs"/>
                  </a:defRPr>
                </a:pPr>
                <a:endParaRPr lang="nl-BE"/>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extLst>
                <c:ext xmlns:c15="http://schemas.microsoft.com/office/drawing/2012/chart" uri="{02D57815-91ED-43cb-92C2-25804820EDAC}">
                  <c15:fullRef>
                    <c15:sqref>'auditvragen kwaliteitssysteem '!$P$275:$P$277</c15:sqref>
                  </c15:fullRef>
                </c:ext>
              </c:extLst>
              <c:f>'auditvragen kwaliteitssysteem '!$P$275</c:f>
              <c:strCache>
                <c:ptCount val="1"/>
                <c:pt idx="0">
                  <c:v>Niveau 1</c:v>
                </c:pt>
              </c:strCache>
            </c:strRef>
          </c:cat>
          <c:val>
            <c:numRef>
              <c:extLst>
                <c:ext xmlns:c15="http://schemas.microsoft.com/office/drawing/2012/chart" uri="{02D57815-91ED-43cb-92C2-25804820EDAC}">
                  <c15:fullRef>
                    <c15:sqref>'auditvragen kwaliteitssysteem '!$R$275:$R$277</c15:sqref>
                  </c15:fullRef>
                </c:ext>
              </c:extLst>
              <c:f>'auditvragen kwaliteitssysteem '!$R$275</c:f>
              <c:numCache>
                <c:formatCode>General</c:formatCode>
                <c:ptCount val="1"/>
                <c:pt idx="0">
                  <c:v>0</c:v>
                </c:pt>
              </c:numCache>
            </c:numRef>
          </c:val>
          <c:extLst>
            <c:ext xmlns:c16="http://schemas.microsoft.com/office/drawing/2014/chart" uri="{C3380CC4-5D6E-409C-BE32-E72D297353CC}">
              <c16:uniqueId val="{00000001-758E-405F-B97E-E2A232A703AD}"/>
            </c:ext>
          </c:extLst>
        </c:ser>
        <c:ser>
          <c:idx val="2"/>
          <c:order val="2"/>
          <c:tx>
            <c:strRef>
              <c:f>'auditvragen kwaliteitssysteem '!$S$274</c:f>
              <c:strCache>
                <c:ptCount val="1"/>
                <c:pt idx="0">
                  <c:v>NVT</c:v>
                </c:pt>
              </c:strCache>
            </c:strRef>
          </c:tx>
          <c:spPr>
            <a:solidFill>
              <a:schemeClr val="accent3"/>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050" b="1" i="0" u="none" strike="noStrike" kern="1200" baseline="0">
                    <a:solidFill>
                      <a:schemeClr val="bg1"/>
                    </a:solidFill>
                    <a:latin typeface="+mn-lt"/>
                    <a:ea typeface="+mn-ea"/>
                    <a:cs typeface="+mn-cs"/>
                  </a:defRPr>
                </a:pPr>
                <a:endParaRPr lang="nl-BE"/>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extLst>
                <c:ext xmlns:c15="http://schemas.microsoft.com/office/drawing/2012/chart" uri="{02D57815-91ED-43cb-92C2-25804820EDAC}">
                  <c15:fullRef>
                    <c15:sqref>'auditvragen kwaliteitssysteem '!$P$275:$P$277</c15:sqref>
                  </c15:fullRef>
                </c:ext>
              </c:extLst>
              <c:f>'auditvragen kwaliteitssysteem '!$P$275</c:f>
              <c:strCache>
                <c:ptCount val="1"/>
                <c:pt idx="0">
                  <c:v>Niveau 1</c:v>
                </c:pt>
              </c:strCache>
            </c:strRef>
          </c:cat>
          <c:val>
            <c:numRef>
              <c:extLst>
                <c:ext xmlns:c15="http://schemas.microsoft.com/office/drawing/2012/chart" uri="{02D57815-91ED-43cb-92C2-25804820EDAC}">
                  <c15:fullRef>
                    <c15:sqref>'auditvragen kwaliteitssysteem '!$S$275:$S$277</c15:sqref>
                  </c15:fullRef>
                </c:ext>
              </c:extLst>
              <c:f>'auditvragen kwaliteitssysteem '!$S$275</c:f>
              <c:numCache>
                <c:formatCode>General</c:formatCode>
                <c:ptCount val="1"/>
                <c:pt idx="0">
                  <c:v>0</c:v>
                </c:pt>
              </c:numCache>
            </c:numRef>
          </c:val>
          <c:extLst>
            <c:ext xmlns:c16="http://schemas.microsoft.com/office/drawing/2014/chart" uri="{C3380CC4-5D6E-409C-BE32-E72D297353CC}">
              <c16:uniqueId val="{00000002-758E-405F-B97E-E2A232A703AD}"/>
            </c:ext>
          </c:extLst>
        </c:ser>
        <c:dLbls>
          <c:dLblPos val="ctr"/>
          <c:showLegendKey val="0"/>
          <c:showVal val="1"/>
          <c:showCatName val="0"/>
          <c:showSerName val="0"/>
          <c:showPercent val="0"/>
          <c:showBubbleSize val="0"/>
        </c:dLbls>
        <c:gapWidth val="150"/>
        <c:overlap val="100"/>
        <c:axId val="1833956063"/>
        <c:axId val="1833955647"/>
      </c:barChart>
      <c:catAx>
        <c:axId val="1833956063"/>
        <c:scaling>
          <c:orientation val="minMax"/>
        </c:scaling>
        <c:delete val="1"/>
        <c:axPos val="b"/>
        <c:numFmt formatCode="General" sourceLinked="1"/>
        <c:majorTickMark val="none"/>
        <c:minorTickMark val="none"/>
        <c:tickLblPos val="nextTo"/>
        <c:crossAx val="1833955647"/>
        <c:crosses val="autoZero"/>
        <c:auto val="1"/>
        <c:lblAlgn val="ctr"/>
        <c:lblOffset val="100"/>
        <c:noMultiLvlLbl val="0"/>
      </c:catAx>
      <c:valAx>
        <c:axId val="1833955647"/>
        <c:scaling>
          <c:orientation val="minMax"/>
        </c:scaling>
        <c:delete val="1"/>
        <c:axPos val="l"/>
        <c:numFmt formatCode="0%" sourceLinked="1"/>
        <c:majorTickMark val="none"/>
        <c:minorTickMark val="none"/>
        <c:tickLblPos val="nextTo"/>
        <c:crossAx val="1833956063"/>
        <c:crosses val="autoZero"/>
        <c:crossBetween val="between"/>
      </c:valAx>
      <c:spPr>
        <a:noFill/>
        <a:ln w="25400">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nl-BE"/>
    </a:p>
  </c:txPr>
  <c:printSettings>
    <c:headerFooter/>
    <c:pageMargins b="0.75" l="0.7" r="0.7" t="0.75"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l-NL"/>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lgn="ctr" rtl="0">
              <a:defRPr lang="en-US" sz="1100" b="0" i="0" u="none" strike="noStrike" kern="1200" spc="0" baseline="0">
                <a:solidFill>
                  <a:sysClr val="windowText" lastClr="000000">
                    <a:lumMod val="65000"/>
                    <a:lumOff val="35000"/>
                  </a:sysClr>
                </a:solidFill>
                <a:latin typeface="Open Sans" panose="020B0606030504020204" pitchFamily="34" charset="0"/>
                <a:ea typeface="Open Sans" panose="020B0606030504020204" pitchFamily="34" charset="0"/>
                <a:cs typeface="Open Sans" panose="020B0606030504020204" pitchFamily="34" charset="0"/>
              </a:defRPr>
            </a:pPr>
            <a:r>
              <a:rPr lang="en-US" sz="1100" b="0" i="0" u="none" strike="noStrike" kern="1200" spc="0" baseline="0">
                <a:solidFill>
                  <a:sysClr val="windowText" lastClr="000000">
                    <a:lumMod val="65000"/>
                    <a:lumOff val="35000"/>
                  </a:sysClr>
                </a:solidFill>
                <a:latin typeface="Open Sans" panose="020B0606030504020204" pitchFamily="34" charset="0"/>
                <a:ea typeface="Open Sans" panose="020B0606030504020204" pitchFamily="34" charset="0"/>
                <a:cs typeface="Open Sans" panose="020B0606030504020204" pitchFamily="34" charset="0"/>
              </a:rPr>
              <a:t>Niveau 2</a:t>
            </a:r>
          </a:p>
        </c:rich>
      </c:tx>
      <c:overlay val="0"/>
      <c:spPr>
        <a:noFill/>
        <a:ln>
          <a:noFill/>
        </a:ln>
        <a:effectLst/>
      </c:spPr>
      <c:txPr>
        <a:bodyPr rot="0" spcFirstLastPara="1" vertOverflow="ellipsis" vert="horz" wrap="square" anchor="ctr" anchorCtr="1"/>
        <a:lstStyle/>
        <a:p>
          <a:pPr algn="ctr" rtl="0">
            <a:defRPr lang="en-US" sz="1100" b="0" i="0" u="none" strike="noStrike" kern="1200" spc="0" baseline="0">
              <a:solidFill>
                <a:sysClr val="windowText" lastClr="000000">
                  <a:lumMod val="65000"/>
                  <a:lumOff val="35000"/>
                </a:sysClr>
              </a:solidFill>
              <a:latin typeface="Open Sans" panose="020B0606030504020204" pitchFamily="34" charset="0"/>
              <a:ea typeface="Open Sans" panose="020B0606030504020204" pitchFamily="34" charset="0"/>
              <a:cs typeface="Open Sans" panose="020B0606030504020204" pitchFamily="34" charset="0"/>
            </a:defRPr>
          </a:pPr>
          <a:endParaRPr lang="nl-BE"/>
        </a:p>
      </c:txPr>
    </c:title>
    <c:autoTitleDeleted val="0"/>
    <c:plotArea>
      <c:layout/>
      <c:barChart>
        <c:barDir val="col"/>
        <c:grouping val="percentStacked"/>
        <c:varyColors val="0"/>
        <c:ser>
          <c:idx val="0"/>
          <c:order val="0"/>
          <c:tx>
            <c:strRef>
              <c:f>'auditvragen kwaliteitssysteem '!$Q$274</c:f>
              <c:strCache>
                <c:ptCount val="1"/>
                <c:pt idx="0">
                  <c:v>Ja</c:v>
                </c:pt>
              </c:strCache>
            </c:strRef>
          </c:tx>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050" b="1" i="0" u="none" strike="noStrike" kern="1200" baseline="0">
                    <a:solidFill>
                      <a:schemeClr val="bg1"/>
                    </a:solidFill>
                    <a:latin typeface="+mn-lt"/>
                    <a:ea typeface="+mn-ea"/>
                    <a:cs typeface="+mn-cs"/>
                  </a:defRPr>
                </a:pPr>
                <a:endParaRPr lang="nl-BE"/>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extLst>
                <c:ext xmlns:c15="http://schemas.microsoft.com/office/drawing/2012/chart" uri="{02D57815-91ED-43cb-92C2-25804820EDAC}">
                  <c15:fullRef>
                    <c15:sqref>'auditvragen kwaliteitssysteem '!$P$275:$P$277</c15:sqref>
                  </c15:fullRef>
                </c:ext>
              </c:extLst>
              <c:f>'auditvragen kwaliteitssysteem '!$P$276</c:f>
              <c:strCache>
                <c:ptCount val="1"/>
                <c:pt idx="0">
                  <c:v>Niveau 2</c:v>
                </c:pt>
              </c:strCache>
            </c:strRef>
          </c:cat>
          <c:val>
            <c:numRef>
              <c:extLst>
                <c:ext xmlns:c15="http://schemas.microsoft.com/office/drawing/2012/chart" uri="{02D57815-91ED-43cb-92C2-25804820EDAC}">
                  <c15:fullRef>
                    <c15:sqref>'auditvragen kwaliteitssysteem '!$Q$275:$Q$277</c15:sqref>
                  </c15:fullRef>
                </c:ext>
              </c:extLst>
              <c:f>'auditvragen kwaliteitssysteem '!$Q$276</c:f>
              <c:numCache>
                <c:formatCode>General</c:formatCode>
                <c:ptCount val="1"/>
                <c:pt idx="0">
                  <c:v>0</c:v>
                </c:pt>
              </c:numCache>
            </c:numRef>
          </c:val>
          <c:extLst>
            <c:ext xmlns:c16="http://schemas.microsoft.com/office/drawing/2014/chart" uri="{C3380CC4-5D6E-409C-BE32-E72D297353CC}">
              <c16:uniqueId val="{00000000-B91D-48DB-B27A-D21D150D4239}"/>
            </c:ext>
          </c:extLst>
        </c:ser>
        <c:ser>
          <c:idx val="1"/>
          <c:order val="1"/>
          <c:tx>
            <c:strRef>
              <c:f>'auditvragen kwaliteitssysteem '!$R$274</c:f>
              <c:strCache>
                <c:ptCount val="1"/>
                <c:pt idx="0">
                  <c:v>Nee</c:v>
                </c:pt>
              </c:strCache>
            </c:strRef>
          </c:tx>
          <c:spPr>
            <a:solidFill>
              <a:schemeClr val="accent2"/>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050" b="1" i="0" u="none" strike="noStrike" kern="1200" baseline="0">
                    <a:solidFill>
                      <a:schemeClr val="bg1"/>
                    </a:solidFill>
                    <a:latin typeface="+mn-lt"/>
                    <a:ea typeface="+mn-ea"/>
                    <a:cs typeface="+mn-cs"/>
                  </a:defRPr>
                </a:pPr>
                <a:endParaRPr lang="nl-BE"/>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extLst>
                <c:ext xmlns:c15="http://schemas.microsoft.com/office/drawing/2012/chart" uri="{02D57815-91ED-43cb-92C2-25804820EDAC}">
                  <c15:fullRef>
                    <c15:sqref>'auditvragen kwaliteitssysteem '!$P$275:$P$277</c15:sqref>
                  </c15:fullRef>
                </c:ext>
              </c:extLst>
              <c:f>'auditvragen kwaliteitssysteem '!$P$276</c:f>
              <c:strCache>
                <c:ptCount val="1"/>
                <c:pt idx="0">
                  <c:v>Niveau 2</c:v>
                </c:pt>
              </c:strCache>
            </c:strRef>
          </c:cat>
          <c:val>
            <c:numRef>
              <c:extLst>
                <c:ext xmlns:c15="http://schemas.microsoft.com/office/drawing/2012/chart" uri="{02D57815-91ED-43cb-92C2-25804820EDAC}">
                  <c15:fullRef>
                    <c15:sqref>'auditvragen kwaliteitssysteem '!$R$275:$R$277</c15:sqref>
                  </c15:fullRef>
                </c:ext>
              </c:extLst>
              <c:f>'auditvragen kwaliteitssysteem '!$R$276</c:f>
              <c:numCache>
                <c:formatCode>General</c:formatCode>
                <c:ptCount val="1"/>
                <c:pt idx="0">
                  <c:v>0</c:v>
                </c:pt>
              </c:numCache>
            </c:numRef>
          </c:val>
          <c:extLst>
            <c:ext xmlns:c16="http://schemas.microsoft.com/office/drawing/2014/chart" uri="{C3380CC4-5D6E-409C-BE32-E72D297353CC}">
              <c16:uniqueId val="{00000001-B91D-48DB-B27A-D21D150D4239}"/>
            </c:ext>
          </c:extLst>
        </c:ser>
        <c:ser>
          <c:idx val="2"/>
          <c:order val="2"/>
          <c:tx>
            <c:strRef>
              <c:f>'auditvragen kwaliteitssysteem '!$S$274</c:f>
              <c:strCache>
                <c:ptCount val="1"/>
                <c:pt idx="0">
                  <c:v>NVT</c:v>
                </c:pt>
              </c:strCache>
            </c:strRef>
          </c:tx>
          <c:spPr>
            <a:solidFill>
              <a:schemeClr val="accent3"/>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050" b="1" i="0" u="none" strike="noStrike" kern="1200" baseline="0">
                    <a:solidFill>
                      <a:schemeClr val="bg1"/>
                    </a:solidFill>
                    <a:latin typeface="+mn-lt"/>
                    <a:ea typeface="+mn-ea"/>
                    <a:cs typeface="+mn-cs"/>
                  </a:defRPr>
                </a:pPr>
                <a:endParaRPr lang="nl-BE"/>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extLst>
                <c:ext xmlns:c15="http://schemas.microsoft.com/office/drawing/2012/chart" uri="{02D57815-91ED-43cb-92C2-25804820EDAC}">
                  <c15:fullRef>
                    <c15:sqref>'auditvragen kwaliteitssysteem '!$P$275:$P$277</c15:sqref>
                  </c15:fullRef>
                </c:ext>
              </c:extLst>
              <c:f>'auditvragen kwaliteitssysteem '!$P$276</c:f>
              <c:strCache>
                <c:ptCount val="1"/>
                <c:pt idx="0">
                  <c:v>Niveau 2</c:v>
                </c:pt>
              </c:strCache>
            </c:strRef>
          </c:cat>
          <c:val>
            <c:numRef>
              <c:extLst>
                <c:ext xmlns:c15="http://schemas.microsoft.com/office/drawing/2012/chart" uri="{02D57815-91ED-43cb-92C2-25804820EDAC}">
                  <c15:fullRef>
                    <c15:sqref>'auditvragen kwaliteitssysteem '!$S$275:$S$277</c15:sqref>
                  </c15:fullRef>
                </c:ext>
              </c:extLst>
              <c:f>'auditvragen kwaliteitssysteem '!$S$276</c:f>
              <c:numCache>
                <c:formatCode>General</c:formatCode>
                <c:ptCount val="1"/>
                <c:pt idx="0">
                  <c:v>0</c:v>
                </c:pt>
              </c:numCache>
            </c:numRef>
          </c:val>
          <c:extLst>
            <c:ext xmlns:c16="http://schemas.microsoft.com/office/drawing/2014/chart" uri="{C3380CC4-5D6E-409C-BE32-E72D297353CC}">
              <c16:uniqueId val="{00000002-B91D-48DB-B27A-D21D150D4239}"/>
            </c:ext>
          </c:extLst>
        </c:ser>
        <c:dLbls>
          <c:dLblPos val="ctr"/>
          <c:showLegendKey val="0"/>
          <c:showVal val="1"/>
          <c:showCatName val="0"/>
          <c:showSerName val="0"/>
          <c:showPercent val="0"/>
          <c:showBubbleSize val="0"/>
        </c:dLbls>
        <c:gapWidth val="150"/>
        <c:overlap val="100"/>
        <c:axId val="1833956063"/>
        <c:axId val="1833955647"/>
      </c:barChart>
      <c:catAx>
        <c:axId val="1833956063"/>
        <c:scaling>
          <c:orientation val="minMax"/>
        </c:scaling>
        <c:delete val="1"/>
        <c:axPos val="b"/>
        <c:numFmt formatCode="General" sourceLinked="1"/>
        <c:majorTickMark val="none"/>
        <c:minorTickMark val="none"/>
        <c:tickLblPos val="nextTo"/>
        <c:crossAx val="1833955647"/>
        <c:crosses val="autoZero"/>
        <c:auto val="1"/>
        <c:lblAlgn val="ctr"/>
        <c:lblOffset val="100"/>
        <c:noMultiLvlLbl val="0"/>
      </c:catAx>
      <c:valAx>
        <c:axId val="1833955647"/>
        <c:scaling>
          <c:orientation val="minMax"/>
        </c:scaling>
        <c:delete val="1"/>
        <c:axPos val="l"/>
        <c:numFmt formatCode="0%" sourceLinked="1"/>
        <c:majorTickMark val="none"/>
        <c:minorTickMark val="none"/>
        <c:tickLblPos val="nextTo"/>
        <c:crossAx val="1833956063"/>
        <c:crosses val="autoZero"/>
        <c:crossBetween val="between"/>
      </c:valAx>
      <c:spPr>
        <a:noFill/>
        <a:ln w="25400">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nl-BE"/>
    </a:p>
  </c:txPr>
  <c:printSettings>
    <c:headerFooter/>
    <c:pageMargins b="0.75" l="0.7" r="0.7" t="0.75" header="0.3" footer="0.3"/>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l-NL"/>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lgn="ctr" rtl="0">
              <a:defRPr lang="en-US" sz="1100" b="0" i="0" u="none" strike="noStrike" kern="1200" spc="0" baseline="0">
                <a:solidFill>
                  <a:sysClr val="windowText" lastClr="000000">
                    <a:lumMod val="65000"/>
                    <a:lumOff val="35000"/>
                  </a:sysClr>
                </a:solidFill>
                <a:latin typeface="Open Sans" panose="020B0606030504020204" pitchFamily="34" charset="0"/>
                <a:ea typeface="Open Sans" panose="020B0606030504020204" pitchFamily="34" charset="0"/>
                <a:cs typeface="Open Sans" panose="020B0606030504020204" pitchFamily="34" charset="0"/>
              </a:defRPr>
            </a:pPr>
            <a:r>
              <a:rPr lang="en-US" sz="1100" b="0" i="0" u="none" strike="noStrike" kern="1200" spc="0" baseline="0">
                <a:solidFill>
                  <a:sysClr val="windowText" lastClr="000000">
                    <a:lumMod val="65000"/>
                    <a:lumOff val="35000"/>
                  </a:sysClr>
                </a:solidFill>
                <a:latin typeface="Open Sans" panose="020B0606030504020204" pitchFamily="34" charset="0"/>
                <a:ea typeface="Open Sans" panose="020B0606030504020204" pitchFamily="34" charset="0"/>
                <a:cs typeface="Open Sans" panose="020B0606030504020204" pitchFamily="34" charset="0"/>
              </a:rPr>
              <a:t>Niveau 3</a:t>
            </a:r>
          </a:p>
        </c:rich>
      </c:tx>
      <c:overlay val="0"/>
      <c:spPr>
        <a:noFill/>
        <a:ln>
          <a:noFill/>
        </a:ln>
        <a:effectLst/>
      </c:spPr>
      <c:txPr>
        <a:bodyPr rot="0" spcFirstLastPara="1" vertOverflow="ellipsis" vert="horz" wrap="square" anchor="ctr" anchorCtr="1"/>
        <a:lstStyle/>
        <a:p>
          <a:pPr algn="ctr" rtl="0">
            <a:defRPr lang="en-US" sz="1100" b="0" i="0" u="none" strike="noStrike" kern="1200" spc="0" baseline="0">
              <a:solidFill>
                <a:sysClr val="windowText" lastClr="000000">
                  <a:lumMod val="65000"/>
                  <a:lumOff val="35000"/>
                </a:sysClr>
              </a:solidFill>
              <a:latin typeface="Open Sans" panose="020B0606030504020204" pitchFamily="34" charset="0"/>
              <a:ea typeface="Open Sans" panose="020B0606030504020204" pitchFamily="34" charset="0"/>
              <a:cs typeface="Open Sans" panose="020B0606030504020204" pitchFamily="34" charset="0"/>
            </a:defRPr>
          </a:pPr>
          <a:endParaRPr lang="nl-BE"/>
        </a:p>
      </c:txPr>
    </c:title>
    <c:autoTitleDeleted val="0"/>
    <c:plotArea>
      <c:layout/>
      <c:barChart>
        <c:barDir val="col"/>
        <c:grouping val="percentStacked"/>
        <c:varyColors val="0"/>
        <c:ser>
          <c:idx val="0"/>
          <c:order val="0"/>
          <c:tx>
            <c:strRef>
              <c:f>'auditvragen kwaliteitssysteem '!$Q$274</c:f>
              <c:strCache>
                <c:ptCount val="1"/>
                <c:pt idx="0">
                  <c:v>Ja</c:v>
                </c:pt>
              </c:strCache>
            </c:strRef>
          </c:tx>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050" b="1" i="0" u="none" strike="noStrike" kern="1200" baseline="0">
                    <a:solidFill>
                      <a:schemeClr val="bg1"/>
                    </a:solidFill>
                    <a:latin typeface="+mn-lt"/>
                    <a:ea typeface="+mn-ea"/>
                    <a:cs typeface="+mn-cs"/>
                  </a:defRPr>
                </a:pPr>
                <a:endParaRPr lang="nl-BE"/>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extLst>
                <c:ext xmlns:c15="http://schemas.microsoft.com/office/drawing/2012/chart" uri="{02D57815-91ED-43cb-92C2-25804820EDAC}">
                  <c15:fullRef>
                    <c15:sqref>'auditvragen kwaliteitssysteem '!$P$275:$P$277</c15:sqref>
                  </c15:fullRef>
                </c:ext>
              </c:extLst>
              <c:f>'auditvragen kwaliteitssysteem '!$P$277</c:f>
              <c:strCache>
                <c:ptCount val="1"/>
                <c:pt idx="0">
                  <c:v>Niveau 3</c:v>
                </c:pt>
              </c:strCache>
            </c:strRef>
          </c:cat>
          <c:val>
            <c:numRef>
              <c:extLst>
                <c:ext xmlns:c15="http://schemas.microsoft.com/office/drawing/2012/chart" uri="{02D57815-91ED-43cb-92C2-25804820EDAC}">
                  <c15:fullRef>
                    <c15:sqref>'auditvragen kwaliteitssysteem '!$Q$275:$Q$277</c15:sqref>
                  </c15:fullRef>
                </c:ext>
              </c:extLst>
              <c:f>'auditvragen kwaliteitssysteem '!$Q$277</c:f>
              <c:numCache>
                <c:formatCode>General</c:formatCode>
                <c:ptCount val="1"/>
                <c:pt idx="0">
                  <c:v>1</c:v>
                </c:pt>
              </c:numCache>
            </c:numRef>
          </c:val>
          <c:extLst>
            <c:ext xmlns:c16="http://schemas.microsoft.com/office/drawing/2014/chart" uri="{C3380CC4-5D6E-409C-BE32-E72D297353CC}">
              <c16:uniqueId val="{00000000-DAAC-4496-AC8E-A1C2081FBD34}"/>
            </c:ext>
          </c:extLst>
        </c:ser>
        <c:ser>
          <c:idx val="1"/>
          <c:order val="1"/>
          <c:tx>
            <c:strRef>
              <c:f>'auditvragen kwaliteitssysteem '!$R$274</c:f>
              <c:strCache>
                <c:ptCount val="1"/>
                <c:pt idx="0">
                  <c:v>Nee</c:v>
                </c:pt>
              </c:strCache>
            </c:strRef>
          </c:tx>
          <c:spPr>
            <a:solidFill>
              <a:schemeClr val="accent2"/>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050" b="1" i="0" u="none" strike="noStrike" kern="1200" baseline="0">
                    <a:solidFill>
                      <a:schemeClr val="bg1"/>
                    </a:solidFill>
                    <a:latin typeface="+mn-lt"/>
                    <a:ea typeface="+mn-ea"/>
                    <a:cs typeface="+mn-cs"/>
                  </a:defRPr>
                </a:pPr>
                <a:endParaRPr lang="nl-BE"/>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extLst>
                <c:ext xmlns:c15="http://schemas.microsoft.com/office/drawing/2012/chart" uri="{02D57815-91ED-43cb-92C2-25804820EDAC}">
                  <c15:fullRef>
                    <c15:sqref>'auditvragen kwaliteitssysteem '!$P$275:$P$277</c15:sqref>
                  </c15:fullRef>
                </c:ext>
              </c:extLst>
              <c:f>'auditvragen kwaliteitssysteem '!$P$277</c:f>
              <c:strCache>
                <c:ptCount val="1"/>
                <c:pt idx="0">
                  <c:v>Niveau 3</c:v>
                </c:pt>
              </c:strCache>
            </c:strRef>
          </c:cat>
          <c:val>
            <c:numRef>
              <c:extLst>
                <c:ext xmlns:c15="http://schemas.microsoft.com/office/drawing/2012/chart" uri="{02D57815-91ED-43cb-92C2-25804820EDAC}">
                  <c15:fullRef>
                    <c15:sqref>'auditvragen kwaliteitssysteem '!$R$275:$R$277</c15:sqref>
                  </c15:fullRef>
                </c:ext>
              </c:extLst>
              <c:f>'auditvragen kwaliteitssysteem '!$R$277</c:f>
              <c:numCache>
                <c:formatCode>General</c:formatCode>
                <c:ptCount val="1"/>
                <c:pt idx="0">
                  <c:v>0</c:v>
                </c:pt>
              </c:numCache>
            </c:numRef>
          </c:val>
          <c:extLst>
            <c:ext xmlns:c16="http://schemas.microsoft.com/office/drawing/2014/chart" uri="{C3380CC4-5D6E-409C-BE32-E72D297353CC}">
              <c16:uniqueId val="{00000001-DAAC-4496-AC8E-A1C2081FBD34}"/>
            </c:ext>
          </c:extLst>
        </c:ser>
        <c:ser>
          <c:idx val="2"/>
          <c:order val="2"/>
          <c:tx>
            <c:strRef>
              <c:f>'auditvragen kwaliteitssysteem '!$S$274</c:f>
              <c:strCache>
                <c:ptCount val="1"/>
                <c:pt idx="0">
                  <c:v>NVT</c:v>
                </c:pt>
              </c:strCache>
            </c:strRef>
          </c:tx>
          <c:spPr>
            <a:solidFill>
              <a:schemeClr val="accent3"/>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050" b="1" i="0" u="none" strike="noStrike" kern="1200" baseline="0">
                    <a:solidFill>
                      <a:schemeClr val="bg1"/>
                    </a:solidFill>
                    <a:latin typeface="+mn-lt"/>
                    <a:ea typeface="+mn-ea"/>
                    <a:cs typeface="+mn-cs"/>
                  </a:defRPr>
                </a:pPr>
                <a:endParaRPr lang="nl-BE"/>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extLst>
                <c:ext xmlns:c15="http://schemas.microsoft.com/office/drawing/2012/chart" uri="{02D57815-91ED-43cb-92C2-25804820EDAC}">
                  <c15:fullRef>
                    <c15:sqref>'auditvragen kwaliteitssysteem '!$P$275:$P$277</c15:sqref>
                  </c15:fullRef>
                </c:ext>
              </c:extLst>
              <c:f>'auditvragen kwaliteitssysteem '!$P$277</c:f>
              <c:strCache>
                <c:ptCount val="1"/>
                <c:pt idx="0">
                  <c:v>Niveau 3</c:v>
                </c:pt>
              </c:strCache>
            </c:strRef>
          </c:cat>
          <c:val>
            <c:numRef>
              <c:extLst>
                <c:ext xmlns:c15="http://schemas.microsoft.com/office/drawing/2012/chart" uri="{02D57815-91ED-43cb-92C2-25804820EDAC}">
                  <c15:fullRef>
                    <c15:sqref>'auditvragen kwaliteitssysteem '!$S$275:$S$277</c15:sqref>
                  </c15:fullRef>
                </c:ext>
              </c:extLst>
              <c:f>'auditvragen kwaliteitssysteem '!$S$277</c:f>
              <c:numCache>
                <c:formatCode>General</c:formatCode>
                <c:ptCount val="1"/>
                <c:pt idx="0">
                  <c:v>0</c:v>
                </c:pt>
              </c:numCache>
            </c:numRef>
          </c:val>
          <c:extLst>
            <c:ext xmlns:c16="http://schemas.microsoft.com/office/drawing/2014/chart" uri="{C3380CC4-5D6E-409C-BE32-E72D297353CC}">
              <c16:uniqueId val="{00000002-DAAC-4496-AC8E-A1C2081FBD34}"/>
            </c:ext>
          </c:extLst>
        </c:ser>
        <c:dLbls>
          <c:dLblPos val="ctr"/>
          <c:showLegendKey val="0"/>
          <c:showVal val="1"/>
          <c:showCatName val="0"/>
          <c:showSerName val="0"/>
          <c:showPercent val="0"/>
          <c:showBubbleSize val="0"/>
        </c:dLbls>
        <c:gapWidth val="150"/>
        <c:overlap val="100"/>
        <c:axId val="1833956063"/>
        <c:axId val="1833955647"/>
      </c:barChart>
      <c:catAx>
        <c:axId val="1833956063"/>
        <c:scaling>
          <c:orientation val="minMax"/>
        </c:scaling>
        <c:delete val="1"/>
        <c:axPos val="b"/>
        <c:numFmt formatCode="General" sourceLinked="1"/>
        <c:majorTickMark val="none"/>
        <c:minorTickMark val="none"/>
        <c:tickLblPos val="nextTo"/>
        <c:crossAx val="1833955647"/>
        <c:crosses val="autoZero"/>
        <c:auto val="1"/>
        <c:lblAlgn val="ctr"/>
        <c:lblOffset val="100"/>
        <c:noMultiLvlLbl val="0"/>
      </c:catAx>
      <c:valAx>
        <c:axId val="1833955647"/>
        <c:scaling>
          <c:orientation val="minMax"/>
        </c:scaling>
        <c:delete val="1"/>
        <c:axPos val="l"/>
        <c:numFmt formatCode="0%" sourceLinked="1"/>
        <c:majorTickMark val="none"/>
        <c:minorTickMark val="none"/>
        <c:tickLblPos val="nextTo"/>
        <c:crossAx val="1833956063"/>
        <c:crosses val="autoZero"/>
        <c:crossBetween val="between"/>
      </c:valAx>
      <c:spPr>
        <a:noFill/>
        <a:ln w="25400">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nl-BE"/>
    </a:p>
  </c:txPr>
  <c:printSettings>
    <c:headerFooter/>
    <c:pageMargins b="0.75" l="0.7" r="0.7" t="0.75" header="0.3" footer="0.3"/>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l-NL"/>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pieChart>
        <c:varyColors val="1"/>
        <c:ser>
          <c:idx val="0"/>
          <c:order val="0"/>
          <c:tx>
            <c:strRef>
              <c:f>'auditvragen kwaliteitssysteem '!$P$280</c:f>
              <c:strCache>
                <c:ptCount val="1"/>
                <c:pt idx="0">
                  <c:v>Niveau 1</c:v>
                </c:pt>
              </c:strCache>
            </c:strRef>
          </c:tx>
          <c:dPt>
            <c:idx val="0"/>
            <c:bubble3D val="0"/>
            <c:spPr>
              <a:solidFill>
                <a:schemeClr val="accent1"/>
              </a:solidFill>
              <a:ln>
                <a:noFill/>
              </a:ln>
              <a:effectLst/>
            </c:spPr>
            <c:extLst>
              <c:ext xmlns:c16="http://schemas.microsoft.com/office/drawing/2014/chart" uri="{C3380CC4-5D6E-409C-BE32-E72D297353CC}">
                <c16:uniqueId val="{00000001-6DB4-4A43-8786-DBFB04D575CE}"/>
              </c:ext>
            </c:extLst>
          </c:dPt>
          <c:dPt>
            <c:idx val="1"/>
            <c:bubble3D val="0"/>
            <c:spPr>
              <a:solidFill>
                <a:schemeClr val="accent2"/>
              </a:solidFill>
              <a:ln>
                <a:noFill/>
              </a:ln>
              <a:effectLst/>
            </c:spPr>
            <c:extLst>
              <c:ext xmlns:c16="http://schemas.microsoft.com/office/drawing/2014/chart" uri="{C3380CC4-5D6E-409C-BE32-E72D297353CC}">
                <c16:uniqueId val="{00000003-6DB4-4A43-8786-DBFB04D575CE}"/>
              </c:ext>
            </c:extLst>
          </c:dPt>
          <c:dPt>
            <c:idx val="2"/>
            <c:bubble3D val="0"/>
            <c:spPr>
              <a:solidFill>
                <a:schemeClr val="accent3"/>
              </a:solidFill>
              <a:ln>
                <a:noFill/>
              </a:ln>
              <a:effectLst/>
            </c:spPr>
            <c:extLst>
              <c:ext xmlns:c16="http://schemas.microsoft.com/office/drawing/2014/chart" uri="{C3380CC4-5D6E-409C-BE32-E72D297353CC}">
                <c16:uniqueId val="{00000005-6DB4-4A43-8786-DBFB04D575CE}"/>
              </c:ext>
            </c:extLst>
          </c:dPt>
          <c:dLbls>
            <c:spPr>
              <a:noFill/>
              <a:ln>
                <a:noFill/>
              </a:ln>
              <a:effectLst/>
            </c:spPr>
            <c:txPr>
              <a:bodyPr rot="0" spcFirstLastPara="1" vertOverflow="ellipsis" vert="horz" wrap="square" lIns="38100" tIns="19050" rIns="38100" bIns="19050" anchor="ctr" anchorCtr="1">
                <a:spAutoFit/>
              </a:bodyPr>
              <a:lstStyle/>
              <a:p>
                <a:pPr>
                  <a:defRPr sz="1050" b="1" i="0" u="none" strike="noStrike" kern="1200" baseline="0">
                    <a:solidFill>
                      <a:schemeClr val="bg1"/>
                    </a:solidFill>
                    <a:latin typeface="+mn-lt"/>
                    <a:ea typeface="+mn-ea"/>
                    <a:cs typeface="+mn-cs"/>
                  </a:defRPr>
                </a:pPr>
                <a:endParaRPr lang="nl-BE"/>
              </a:p>
            </c:txPr>
            <c:dLblPos val="ctr"/>
            <c:showLegendKey val="0"/>
            <c:showVal val="1"/>
            <c:showCatName val="0"/>
            <c:showSerName val="0"/>
            <c:showPercent val="0"/>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'auditvragen kwaliteitssysteem '!$Q$274:$S$274</c:f>
              <c:strCache>
                <c:ptCount val="3"/>
                <c:pt idx="0">
                  <c:v>Ja</c:v>
                </c:pt>
                <c:pt idx="1">
                  <c:v>Nee</c:v>
                </c:pt>
                <c:pt idx="2">
                  <c:v>NVT</c:v>
                </c:pt>
              </c:strCache>
            </c:strRef>
          </c:cat>
          <c:val>
            <c:numRef>
              <c:f>'auditvragen kwaliteitssysteem '!$Q$280:$S$280</c:f>
              <c:numCache>
                <c:formatCode>0%</c:formatCode>
                <c:ptCount val="3"/>
                <c:pt idx="0">
                  <c:v>0</c:v>
                </c:pt>
                <c:pt idx="1">
                  <c:v>0</c:v>
                </c:pt>
                <c:pt idx="2">
                  <c:v>0</c:v>
                </c:pt>
              </c:numCache>
            </c:numRef>
          </c:val>
          <c:extLst>
            <c:ext xmlns:c16="http://schemas.microsoft.com/office/drawing/2014/chart" uri="{C3380CC4-5D6E-409C-BE32-E72D297353CC}">
              <c16:uniqueId val="{00000000-24C4-401D-9EF4-9DBD29FA277F}"/>
            </c:ext>
          </c:extLst>
        </c:ser>
        <c:dLbls>
          <c:showLegendKey val="0"/>
          <c:showVal val="0"/>
          <c:showCatName val="0"/>
          <c:showSerName val="0"/>
          <c:showPercent val="0"/>
          <c:showBubbleSize val="0"/>
          <c:showLeaderLines val="1"/>
        </c:dLbls>
        <c:firstSliceAng val="0"/>
        <c:extLst>
          <c:ext xmlns:c15="http://schemas.microsoft.com/office/drawing/2012/chart" uri="{02D57815-91ED-43cb-92C2-25804820EDAC}">
            <c15:filteredPieSeries>
              <c15:ser>
                <c:idx val="1"/>
                <c:order val="1"/>
                <c:tx>
                  <c:strRef>
                    <c:extLst>
                      <c:ext uri="{02D57815-91ED-43cb-92C2-25804820EDAC}">
                        <c15:formulaRef>
                          <c15:sqref>'auditvragen kwaliteitssysteem '!$P$281</c15:sqref>
                        </c15:formulaRef>
                      </c:ext>
                    </c:extLst>
                    <c:strCache>
                      <c:ptCount val="1"/>
                      <c:pt idx="0">
                        <c:v>Niveau 2</c:v>
                      </c:pt>
                    </c:strCache>
                  </c:strRef>
                </c:tx>
                <c:dPt>
                  <c:idx val="0"/>
                  <c:bubble3D val="0"/>
                  <c:spPr>
                    <a:solidFill>
                      <a:schemeClr val="accent1"/>
                    </a:solidFill>
                    <a:ln>
                      <a:noFill/>
                    </a:ln>
                    <a:effectLst/>
                  </c:spPr>
                  <c:extLst>
                    <c:ext xmlns:c16="http://schemas.microsoft.com/office/drawing/2014/chart" uri="{C3380CC4-5D6E-409C-BE32-E72D297353CC}">
                      <c16:uniqueId val="{00000007-6DB4-4A43-8786-DBFB04D575CE}"/>
                    </c:ext>
                  </c:extLst>
                </c:dPt>
                <c:dPt>
                  <c:idx val="1"/>
                  <c:bubble3D val="0"/>
                  <c:spPr>
                    <a:solidFill>
                      <a:schemeClr val="accent2"/>
                    </a:solidFill>
                    <a:ln>
                      <a:noFill/>
                    </a:ln>
                    <a:effectLst/>
                  </c:spPr>
                  <c:extLst>
                    <c:ext xmlns:c16="http://schemas.microsoft.com/office/drawing/2014/chart" uri="{C3380CC4-5D6E-409C-BE32-E72D297353CC}">
                      <c16:uniqueId val="{00000009-6DB4-4A43-8786-DBFB04D575CE}"/>
                    </c:ext>
                  </c:extLst>
                </c:dPt>
                <c:dPt>
                  <c:idx val="2"/>
                  <c:bubble3D val="0"/>
                  <c:spPr>
                    <a:solidFill>
                      <a:schemeClr val="accent3"/>
                    </a:solidFill>
                    <a:ln>
                      <a:noFill/>
                    </a:ln>
                    <a:effectLst/>
                  </c:spPr>
                  <c:extLst>
                    <c:ext xmlns:c16="http://schemas.microsoft.com/office/drawing/2014/chart" uri="{C3380CC4-5D6E-409C-BE32-E72D297353CC}">
                      <c16:uniqueId val="{0000000B-6DB4-4A43-8786-DBFB04D575CE}"/>
                    </c:ext>
                  </c:extLst>
                </c:dPt>
                <c:dLbls>
                  <c:spPr>
                    <a:noFill/>
                    <a:ln>
                      <a:noFill/>
                    </a:ln>
                    <a:effectLst/>
                  </c:spPr>
                  <c:txPr>
                    <a:bodyPr rot="0" spcFirstLastPara="1" vertOverflow="ellipsis" vert="horz" wrap="square" lIns="38100" tIns="19050" rIns="38100" bIns="19050" anchor="ctr" anchorCtr="1">
                      <a:spAutoFit/>
                    </a:bodyPr>
                    <a:lstStyle/>
                    <a:p>
                      <a:pPr>
                        <a:defRPr sz="1050" b="1" i="0" u="none" strike="noStrike" kern="1200" baseline="0">
                          <a:solidFill>
                            <a:schemeClr val="bg1"/>
                          </a:solidFill>
                          <a:latin typeface="+mn-lt"/>
                          <a:ea typeface="+mn-ea"/>
                          <a:cs typeface="+mn-cs"/>
                        </a:defRPr>
                      </a:pPr>
                      <a:endParaRPr lang="nl-BE"/>
                    </a:p>
                  </c:txPr>
                  <c:dLblPos val="ctr"/>
                  <c:showLegendKey val="0"/>
                  <c:showVal val="1"/>
                  <c:showCatName val="0"/>
                  <c:showSerName val="0"/>
                  <c:showPercent val="0"/>
                  <c:showBubbleSize val="0"/>
                  <c:showLeaderLines val="1"/>
                  <c:leaderLines>
                    <c:spPr>
                      <a:ln w="9525" cap="flat" cmpd="sng" algn="ctr">
                        <a:solidFill>
                          <a:schemeClr val="tx1">
                            <a:lumMod val="35000"/>
                            <a:lumOff val="65000"/>
                          </a:schemeClr>
                        </a:solidFill>
                        <a:round/>
                      </a:ln>
                      <a:effectLst/>
                    </c:spPr>
                  </c:leaderLines>
                  <c:extLst>
                    <c:ext uri="{CE6537A1-D6FC-4f65-9D91-7224C49458BB}"/>
                  </c:extLst>
                </c:dLbls>
                <c:cat>
                  <c:strRef>
                    <c:extLst>
                      <c:ext uri="{02D57815-91ED-43cb-92C2-25804820EDAC}">
                        <c15:formulaRef>
                          <c15:sqref>'auditvragen kwaliteitssysteem '!$Q$274:$S$274</c15:sqref>
                        </c15:formulaRef>
                      </c:ext>
                    </c:extLst>
                    <c:strCache>
                      <c:ptCount val="3"/>
                      <c:pt idx="0">
                        <c:v>Ja</c:v>
                      </c:pt>
                      <c:pt idx="1">
                        <c:v>Nee</c:v>
                      </c:pt>
                      <c:pt idx="2">
                        <c:v>NVT</c:v>
                      </c:pt>
                    </c:strCache>
                  </c:strRef>
                </c:cat>
                <c:val>
                  <c:numRef>
                    <c:extLst>
                      <c:ext uri="{02D57815-91ED-43cb-92C2-25804820EDAC}">
                        <c15:formulaRef>
                          <c15:sqref>'auditvragen kwaliteitssysteem '!$Q$281:$S$281</c15:sqref>
                        </c15:formulaRef>
                      </c:ext>
                    </c:extLst>
                    <c:numCache>
                      <c:formatCode>0%</c:formatCode>
                      <c:ptCount val="3"/>
                      <c:pt idx="0">
                        <c:v>0</c:v>
                      </c:pt>
                      <c:pt idx="1">
                        <c:v>0</c:v>
                      </c:pt>
                      <c:pt idx="2">
                        <c:v>0</c:v>
                      </c:pt>
                    </c:numCache>
                  </c:numRef>
                </c:val>
                <c:extLst>
                  <c:ext xmlns:c16="http://schemas.microsoft.com/office/drawing/2014/chart" uri="{C3380CC4-5D6E-409C-BE32-E72D297353CC}">
                    <c16:uniqueId val="{00000001-24C4-401D-9EF4-9DBD29FA277F}"/>
                  </c:ext>
                </c:extLst>
              </c15:ser>
            </c15:filteredPieSeries>
            <c15:filteredPieSeries>
              <c15:ser>
                <c:idx val="2"/>
                <c:order val="2"/>
                <c:tx>
                  <c:strRef>
                    <c:extLst xmlns:c15="http://schemas.microsoft.com/office/drawing/2012/chart">
                      <c:ext xmlns:c15="http://schemas.microsoft.com/office/drawing/2012/chart" uri="{02D57815-91ED-43cb-92C2-25804820EDAC}">
                        <c15:formulaRef>
                          <c15:sqref>'auditvragen kwaliteitssysteem '!$P$282</c15:sqref>
                        </c15:formulaRef>
                      </c:ext>
                    </c:extLst>
                    <c:strCache>
                      <c:ptCount val="1"/>
                      <c:pt idx="0">
                        <c:v>Niveau 3</c:v>
                      </c:pt>
                    </c:strCache>
                  </c:strRef>
                </c:tx>
                <c:dPt>
                  <c:idx val="0"/>
                  <c:bubble3D val="0"/>
                  <c:spPr>
                    <a:solidFill>
                      <a:schemeClr val="accent1"/>
                    </a:solidFill>
                    <a:ln>
                      <a:noFill/>
                    </a:ln>
                    <a:effectLst/>
                  </c:spPr>
                  <c:extLst xmlns:c15="http://schemas.microsoft.com/office/drawing/2012/chart">
                    <c:ext xmlns:c16="http://schemas.microsoft.com/office/drawing/2014/chart" uri="{C3380CC4-5D6E-409C-BE32-E72D297353CC}">
                      <c16:uniqueId val="{0000000D-6DB4-4A43-8786-DBFB04D575CE}"/>
                    </c:ext>
                  </c:extLst>
                </c:dPt>
                <c:dPt>
                  <c:idx val="1"/>
                  <c:bubble3D val="0"/>
                  <c:spPr>
                    <a:solidFill>
                      <a:schemeClr val="accent2"/>
                    </a:solidFill>
                    <a:ln>
                      <a:noFill/>
                    </a:ln>
                    <a:effectLst/>
                  </c:spPr>
                  <c:extLst xmlns:c15="http://schemas.microsoft.com/office/drawing/2012/chart">
                    <c:ext xmlns:c16="http://schemas.microsoft.com/office/drawing/2014/chart" uri="{C3380CC4-5D6E-409C-BE32-E72D297353CC}">
                      <c16:uniqueId val="{0000000F-6DB4-4A43-8786-DBFB04D575CE}"/>
                    </c:ext>
                  </c:extLst>
                </c:dPt>
                <c:dPt>
                  <c:idx val="2"/>
                  <c:bubble3D val="0"/>
                  <c:spPr>
                    <a:solidFill>
                      <a:schemeClr val="accent3"/>
                    </a:solidFill>
                    <a:ln>
                      <a:noFill/>
                    </a:ln>
                    <a:effectLst/>
                  </c:spPr>
                  <c:extLst xmlns:c15="http://schemas.microsoft.com/office/drawing/2012/chart">
                    <c:ext xmlns:c16="http://schemas.microsoft.com/office/drawing/2014/chart" uri="{C3380CC4-5D6E-409C-BE32-E72D297353CC}">
                      <c16:uniqueId val="{00000011-6DB4-4A43-8786-DBFB04D575CE}"/>
                    </c:ext>
                  </c:extLst>
                </c:dPt>
                <c:dLbls>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bg1"/>
                          </a:solidFill>
                          <a:latin typeface="+mn-lt"/>
                          <a:ea typeface="+mn-ea"/>
                          <a:cs typeface="+mn-cs"/>
                        </a:defRPr>
                      </a:pPr>
                      <a:endParaRPr lang="nl-BE"/>
                    </a:p>
                  </c:txPr>
                  <c:dLblPos val="ctr"/>
                  <c:showLegendKey val="0"/>
                  <c:showVal val="1"/>
                  <c:showCatName val="0"/>
                  <c:showSerName val="0"/>
                  <c:showPercent val="0"/>
                  <c:showBubbleSize val="0"/>
                  <c:showLeaderLines val="1"/>
                  <c:leaderLines>
                    <c:spPr>
                      <a:ln w="9525" cap="flat" cmpd="sng" algn="ctr">
                        <a:solidFill>
                          <a:schemeClr val="tx1">
                            <a:lumMod val="35000"/>
                            <a:lumOff val="65000"/>
                          </a:schemeClr>
                        </a:solidFill>
                        <a:round/>
                      </a:ln>
                      <a:effectLst/>
                    </c:spPr>
                  </c:leaderLines>
                  <c:extLst xmlns:c15="http://schemas.microsoft.com/office/drawing/2012/chart">
                    <c:ext xmlns:c15="http://schemas.microsoft.com/office/drawing/2012/chart" uri="{CE6537A1-D6FC-4f65-9D91-7224C49458BB}"/>
                  </c:extLst>
                </c:dLbls>
                <c:cat>
                  <c:strRef>
                    <c:extLst xmlns:c15="http://schemas.microsoft.com/office/drawing/2012/chart">
                      <c:ext xmlns:c15="http://schemas.microsoft.com/office/drawing/2012/chart" uri="{02D57815-91ED-43cb-92C2-25804820EDAC}">
                        <c15:formulaRef>
                          <c15:sqref>'auditvragen kwaliteitssysteem '!$Q$274:$S$274</c15:sqref>
                        </c15:formulaRef>
                      </c:ext>
                    </c:extLst>
                    <c:strCache>
                      <c:ptCount val="3"/>
                      <c:pt idx="0">
                        <c:v>Ja</c:v>
                      </c:pt>
                      <c:pt idx="1">
                        <c:v>Nee</c:v>
                      </c:pt>
                      <c:pt idx="2">
                        <c:v>NVT</c:v>
                      </c:pt>
                    </c:strCache>
                  </c:strRef>
                </c:cat>
                <c:val>
                  <c:numRef>
                    <c:extLst xmlns:c15="http://schemas.microsoft.com/office/drawing/2012/chart">
                      <c:ext xmlns:c15="http://schemas.microsoft.com/office/drawing/2012/chart" uri="{02D57815-91ED-43cb-92C2-25804820EDAC}">
                        <c15:formulaRef>
                          <c15:sqref>'auditvragen kwaliteitssysteem '!$Q$282:$S$282</c15:sqref>
                        </c15:formulaRef>
                      </c:ext>
                    </c:extLst>
                    <c:numCache>
                      <c:formatCode>0%</c:formatCode>
                      <c:ptCount val="3"/>
                      <c:pt idx="0">
                        <c:v>1</c:v>
                      </c:pt>
                      <c:pt idx="1">
                        <c:v>0</c:v>
                      </c:pt>
                      <c:pt idx="2">
                        <c:v>0</c:v>
                      </c:pt>
                    </c:numCache>
                  </c:numRef>
                </c:val>
                <c:extLst xmlns:c15="http://schemas.microsoft.com/office/drawing/2012/chart">
                  <c:ext xmlns:c16="http://schemas.microsoft.com/office/drawing/2014/chart" uri="{C3380CC4-5D6E-409C-BE32-E72D297353CC}">
                    <c16:uniqueId val="{00000002-24C4-401D-9EF4-9DBD29FA277F}"/>
                  </c:ext>
                </c:extLst>
              </c15:ser>
            </c15:filteredPieSeries>
          </c:ext>
        </c:extLst>
      </c:pieChart>
      <c:spPr>
        <a:noFill/>
        <a:ln w="25400">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nl-BE"/>
    </a:p>
  </c:txPr>
  <c:printSettings>
    <c:headerFooter/>
    <c:pageMargins b="0.75" l="0.7" r="0.7" t="0.75" header="0.3" footer="0.3"/>
    <c:pageSetup/>
  </c:printSettings>
</c:chartSpace>
</file>

<file path=xl/charts/chart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l-NL"/>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pieChart>
        <c:varyColors val="1"/>
        <c:ser>
          <c:idx val="1"/>
          <c:order val="1"/>
          <c:tx>
            <c:strRef>
              <c:f>'auditvragen kwaliteitssysteem '!$P$281</c:f>
              <c:strCache>
                <c:ptCount val="1"/>
                <c:pt idx="0">
                  <c:v>Niveau 2</c:v>
                </c:pt>
              </c:strCache>
              <c:extLst xmlns:c15="http://schemas.microsoft.com/office/drawing/2012/chart"/>
            </c:strRef>
          </c:tx>
          <c:dPt>
            <c:idx val="0"/>
            <c:bubble3D val="0"/>
            <c:spPr>
              <a:solidFill>
                <a:schemeClr val="accent1"/>
              </a:solidFill>
              <a:ln>
                <a:noFill/>
              </a:ln>
              <a:effectLst/>
            </c:spPr>
            <c:extLst>
              <c:ext xmlns:c16="http://schemas.microsoft.com/office/drawing/2014/chart" uri="{C3380CC4-5D6E-409C-BE32-E72D297353CC}">
                <c16:uniqueId val="{00000008-6101-4482-86E9-B559C4017F22}"/>
              </c:ext>
            </c:extLst>
          </c:dPt>
          <c:dPt>
            <c:idx val="1"/>
            <c:bubble3D val="0"/>
            <c:spPr>
              <a:solidFill>
                <a:schemeClr val="accent2"/>
              </a:solidFill>
              <a:ln>
                <a:noFill/>
              </a:ln>
              <a:effectLst/>
            </c:spPr>
            <c:extLst>
              <c:ext xmlns:c16="http://schemas.microsoft.com/office/drawing/2014/chart" uri="{C3380CC4-5D6E-409C-BE32-E72D297353CC}">
                <c16:uniqueId val="{0000000A-6101-4482-86E9-B559C4017F22}"/>
              </c:ext>
            </c:extLst>
          </c:dPt>
          <c:dPt>
            <c:idx val="2"/>
            <c:bubble3D val="0"/>
            <c:spPr>
              <a:solidFill>
                <a:schemeClr val="accent3"/>
              </a:solidFill>
              <a:ln>
                <a:noFill/>
              </a:ln>
              <a:effectLst/>
            </c:spPr>
            <c:extLst>
              <c:ext xmlns:c16="http://schemas.microsoft.com/office/drawing/2014/chart" uri="{C3380CC4-5D6E-409C-BE32-E72D297353CC}">
                <c16:uniqueId val="{0000000C-6101-4482-86E9-B559C4017F22}"/>
              </c:ext>
            </c:extLst>
          </c:dPt>
          <c:dLbls>
            <c:spPr>
              <a:noFill/>
              <a:ln>
                <a:noFill/>
              </a:ln>
              <a:effectLst/>
            </c:spPr>
            <c:txPr>
              <a:bodyPr rot="0" spcFirstLastPara="1" vertOverflow="ellipsis" vert="horz" wrap="square" lIns="38100" tIns="19050" rIns="38100" bIns="19050" anchor="ctr" anchorCtr="1">
                <a:spAutoFit/>
              </a:bodyPr>
              <a:lstStyle/>
              <a:p>
                <a:pPr>
                  <a:defRPr sz="1050" b="1" i="0" u="none" strike="noStrike" kern="1200" baseline="0">
                    <a:solidFill>
                      <a:schemeClr val="bg1"/>
                    </a:solidFill>
                    <a:latin typeface="+mn-lt"/>
                    <a:ea typeface="+mn-ea"/>
                    <a:cs typeface="+mn-cs"/>
                  </a:defRPr>
                </a:pPr>
                <a:endParaRPr lang="nl-BE"/>
              </a:p>
            </c:txPr>
            <c:dLblPos val="ctr"/>
            <c:showLegendKey val="0"/>
            <c:showVal val="1"/>
            <c:showCatName val="0"/>
            <c:showSerName val="0"/>
            <c:showPercent val="0"/>
            <c:showBubbleSize val="0"/>
            <c:showLeaderLines val="1"/>
            <c:leaderLines>
              <c:spPr>
                <a:ln w="9525" cap="flat" cmpd="sng" algn="ctr">
                  <a:solidFill>
                    <a:schemeClr val="tx1">
                      <a:lumMod val="35000"/>
                      <a:lumOff val="65000"/>
                    </a:schemeClr>
                  </a:solidFill>
                  <a:round/>
                </a:ln>
                <a:effectLst/>
              </c:spPr>
            </c:leaderLines>
            <c:extLst xmlns:c15="http://schemas.microsoft.com/office/drawing/2012/chart">
              <c:ext xmlns:c15="http://schemas.microsoft.com/office/drawing/2012/chart" uri="{CE6537A1-D6FC-4f65-9D91-7224C49458BB}"/>
            </c:extLst>
          </c:dLbls>
          <c:cat>
            <c:strRef>
              <c:f>'auditvragen kwaliteitssysteem '!$Q$274:$S$274</c:f>
              <c:strCache>
                <c:ptCount val="3"/>
                <c:pt idx="0">
                  <c:v>Ja</c:v>
                </c:pt>
                <c:pt idx="1">
                  <c:v>Nee</c:v>
                </c:pt>
                <c:pt idx="2">
                  <c:v>NVT</c:v>
                </c:pt>
              </c:strCache>
              <c:extLst xmlns:c15="http://schemas.microsoft.com/office/drawing/2012/chart"/>
            </c:strRef>
          </c:cat>
          <c:val>
            <c:numRef>
              <c:f>'auditvragen kwaliteitssysteem '!$Q$281:$S$281</c:f>
              <c:numCache>
                <c:formatCode>0%</c:formatCode>
                <c:ptCount val="3"/>
                <c:pt idx="0">
                  <c:v>0</c:v>
                </c:pt>
                <c:pt idx="1">
                  <c:v>0</c:v>
                </c:pt>
                <c:pt idx="2">
                  <c:v>0</c:v>
                </c:pt>
              </c:numCache>
              <c:extLst xmlns:c15="http://schemas.microsoft.com/office/drawing/2012/chart"/>
            </c:numRef>
          </c:val>
          <c:extLst xmlns:c15="http://schemas.microsoft.com/office/drawing/2012/chart">
            <c:ext xmlns:c16="http://schemas.microsoft.com/office/drawing/2014/chart" uri="{C3380CC4-5D6E-409C-BE32-E72D297353CC}">
              <c16:uniqueId val="{0000000D-6101-4482-86E9-B559C4017F22}"/>
            </c:ext>
          </c:extLst>
        </c:ser>
        <c:dLbls>
          <c:showLegendKey val="0"/>
          <c:showVal val="0"/>
          <c:showCatName val="0"/>
          <c:showSerName val="0"/>
          <c:showPercent val="0"/>
          <c:showBubbleSize val="0"/>
          <c:showLeaderLines val="1"/>
        </c:dLbls>
        <c:firstSliceAng val="0"/>
        <c:extLst>
          <c:ext xmlns:c15="http://schemas.microsoft.com/office/drawing/2012/chart" uri="{02D57815-91ED-43cb-92C2-25804820EDAC}">
            <c15:filteredPieSeries>
              <c15:ser>
                <c:idx val="0"/>
                <c:order val="0"/>
                <c:tx>
                  <c:strRef>
                    <c:extLst>
                      <c:ext uri="{02D57815-91ED-43cb-92C2-25804820EDAC}">
                        <c15:formulaRef>
                          <c15:sqref>'auditvragen kwaliteitssysteem '!$P$280</c15:sqref>
                        </c15:formulaRef>
                      </c:ext>
                    </c:extLst>
                    <c:strCache>
                      <c:ptCount val="1"/>
                      <c:pt idx="0">
                        <c:v>Niveau 1</c:v>
                      </c:pt>
                    </c:strCache>
                  </c:strRef>
                </c:tx>
                <c:dPt>
                  <c:idx val="0"/>
                  <c:bubble3D val="0"/>
                  <c:spPr>
                    <a:solidFill>
                      <a:schemeClr val="accent1"/>
                    </a:solidFill>
                    <a:ln>
                      <a:noFill/>
                    </a:ln>
                    <a:effectLst/>
                  </c:spPr>
                  <c:extLst>
                    <c:ext xmlns:c16="http://schemas.microsoft.com/office/drawing/2014/chart" uri="{C3380CC4-5D6E-409C-BE32-E72D297353CC}">
                      <c16:uniqueId val="{00000001-6101-4482-86E9-B559C4017F22}"/>
                    </c:ext>
                  </c:extLst>
                </c:dPt>
                <c:dPt>
                  <c:idx val="1"/>
                  <c:bubble3D val="0"/>
                  <c:spPr>
                    <a:solidFill>
                      <a:schemeClr val="accent2"/>
                    </a:solidFill>
                    <a:ln>
                      <a:noFill/>
                    </a:ln>
                    <a:effectLst/>
                  </c:spPr>
                  <c:extLst>
                    <c:ext xmlns:c16="http://schemas.microsoft.com/office/drawing/2014/chart" uri="{C3380CC4-5D6E-409C-BE32-E72D297353CC}">
                      <c16:uniqueId val="{00000003-6101-4482-86E9-B559C4017F22}"/>
                    </c:ext>
                  </c:extLst>
                </c:dPt>
                <c:dPt>
                  <c:idx val="2"/>
                  <c:bubble3D val="0"/>
                  <c:spPr>
                    <a:solidFill>
                      <a:schemeClr val="accent3"/>
                    </a:solidFill>
                    <a:ln>
                      <a:noFill/>
                    </a:ln>
                    <a:effectLst/>
                  </c:spPr>
                  <c:extLst>
                    <c:ext xmlns:c16="http://schemas.microsoft.com/office/drawing/2014/chart" uri="{C3380CC4-5D6E-409C-BE32-E72D297353CC}">
                      <c16:uniqueId val="{00000005-6101-4482-86E9-B559C4017F22}"/>
                    </c:ext>
                  </c:extLst>
                </c:dPt>
                <c:dLbls>
                  <c:spPr>
                    <a:noFill/>
                    <a:ln>
                      <a:noFill/>
                    </a:ln>
                    <a:effectLst/>
                  </c:spPr>
                  <c:txPr>
                    <a:bodyPr rot="0" spcFirstLastPara="1" vertOverflow="ellipsis" vert="horz" wrap="square" lIns="38100" tIns="19050" rIns="38100" bIns="19050" anchor="ctr" anchorCtr="1">
                      <a:spAutoFit/>
                    </a:bodyPr>
                    <a:lstStyle/>
                    <a:p>
                      <a:pPr>
                        <a:defRPr sz="1050" b="1" i="0" u="none" strike="noStrike" kern="1200" baseline="0">
                          <a:solidFill>
                            <a:schemeClr val="bg1"/>
                          </a:solidFill>
                          <a:latin typeface="+mn-lt"/>
                          <a:ea typeface="+mn-ea"/>
                          <a:cs typeface="+mn-cs"/>
                        </a:defRPr>
                      </a:pPr>
                      <a:endParaRPr lang="nl-BE"/>
                    </a:p>
                  </c:txPr>
                  <c:dLblPos val="ctr"/>
                  <c:showLegendKey val="0"/>
                  <c:showVal val="1"/>
                  <c:showCatName val="0"/>
                  <c:showSerName val="0"/>
                  <c:showPercent val="0"/>
                  <c:showBubbleSize val="0"/>
                  <c:showLeaderLines val="1"/>
                  <c:leaderLines>
                    <c:spPr>
                      <a:ln w="9525" cap="flat" cmpd="sng" algn="ctr">
                        <a:solidFill>
                          <a:schemeClr val="tx1">
                            <a:lumMod val="35000"/>
                            <a:lumOff val="65000"/>
                          </a:schemeClr>
                        </a:solidFill>
                        <a:round/>
                      </a:ln>
                      <a:effectLst/>
                    </c:spPr>
                  </c:leaderLines>
                  <c:extLst>
                    <c:ext uri="{CE6537A1-D6FC-4f65-9D91-7224C49458BB}"/>
                  </c:extLst>
                </c:dLbls>
                <c:cat>
                  <c:strRef>
                    <c:extLst>
                      <c:ext uri="{02D57815-91ED-43cb-92C2-25804820EDAC}">
                        <c15:formulaRef>
                          <c15:sqref>'auditvragen kwaliteitssysteem '!$Q$274:$S$274</c15:sqref>
                        </c15:formulaRef>
                      </c:ext>
                    </c:extLst>
                    <c:strCache>
                      <c:ptCount val="3"/>
                      <c:pt idx="0">
                        <c:v>Ja</c:v>
                      </c:pt>
                      <c:pt idx="1">
                        <c:v>Nee</c:v>
                      </c:pt>
                      <c:pt idx="2">
                        <c:v>NVT</c:v>
                      </c:pt>
                    </c:strCache>
                  </c:strRef>
                </c:cat>
                <c:val>
                  <c:numRef>
                    <c:extLst>
                      <c:ext uri="{02D57815-91ED-43cb-92C2-25804820EDAC}">
                        <c15:formulaRef>
                          <c15:sqref>'auditvragen kwaliteitssysteem '!$Q$280:$S$280</c15:sqref>
                        </c15:formulaRef>
                      </c:ext>
                    </c:extLst>
                    <c:numCache>
                      <c:formatCode>0%</c:formatCode>
                      <c:ptCount val="3"/>
                      <c:pt idx="0">
                        <c:v>0</c:v>
                      </c:pt>
                      <c:pt idx="1">
                        <c:v>0</c:v>
                      </c:pt>
                      <c:pt idx="2">
                        <c:v>0</c:v>
                      </c:pt>
                    </c:numCache>
                  </c:numRef>
                </c:val>
                <c:extLst>
                  <c:ext xmlns:c16="http://schemas.microsoft.com/office/drawing/2014/chart" uri="{C3380CC4-5D6E-409C-BE32-E72D297353CC}">
                    <c16:uniqueId val="{00000006-6101-4482-86E9-B559C4017F22}"/>
                  </c:ext>
                </c:extLst>
              </c15:ser>
            </c15:filteredPieSeries>
            <c15:filteredPieSeries>
              <c15:ser>
                <c:idx val="2"/>
                <c:order val="2"/>
                <c:tx>
                  <c:strRef>
                    <c:extLst xmlns:c15="http://schemas.microsoft.com/office/drawing/2012/chart">
                      <c:ext xmlns:c15="http://schemas.microsoft.com/office/drawing/2012/chart" uri="{02D57815-91ED-43cb-92C2-25804820EDAC}">
                        <c15:formulaRef>
                          <c15:sqref>'auditvragen kwaliteitssysteem '!$P$282</c15:sqref>
                        </c15:formulaRef>
                      </c:ext>
                    </c:extLst>
                    <c:strCache>
                      <c:ptCount val="1"/>
                      <c:pt idx="0">
                        <c:v>Niveau 3</c:v>
                      </c:pt>
                    </c:strCache>
                  </c:strRef>
                </c:tx>
                <c:dPt>
                  <c:idx val="0"/>
                  <c:bubble3D val="0"/>
                  <c:spPr>
                    <a:solidFill>
                      <a:schemeClr val="accent1"/>
                    </a:solidFill>
                    <a:ln>
                      <a:noFill/>
                    </a:ln>
                    <a:effectLst/>
                  </c:spPr>
                  <c:extLst xmlns:c15="http://schemas.microsoft.com/office/drawing/2012/chart">
                    <c:ext xmlns:c16="http://schemas.microsoft.com/office/drawing/2014/chart" uri="{C3380CC4-5D6E-409C-BE32-E72D297353CC}">
                      <c16:uniqueId val="{0000000F-6101-4482-86E9-B559C4017F22}"/>
                    </c:ext>
                  </c:extLst>
                </c:dPt>
                <c:dPt>
                  <c:idx val="1"/>
                  <c:bubble3D val="0"/>
                  <c:spPr>
                    <a:solidFill>
                      <a:schemeClr val="accent2"/>
                    </a:solidFill>
                    <a:ln>
                      <a:noFill/>
                    </a:ln>
                    <a:effectLst/>
                  </c:spPr>
                  <c:extLst xmlns:c15="http://schemas.microsoft.com/office/drawing/2012/chart">
                    <c:ext xmlns:c16="http://schemas.microsoft.com/office/drawing/2014/chart" uri="{C3380CC4-5D6E-409C-BE32-E72D297353CC}">
                      <c16:uniqueId val="{00000011-6101-4482-86E9-B559C4017F22}"/>
                    </c:ext>
                  </c:extLst>
                </c:dPt>
                <c:dPt>
                  <c:idx val="2"/>
                  <c:bubble3D val="0"/>
                  <c:spPr>
                    <a:solidFill>
                      <a:schemeClr val="accent3"/>
                    </a:solidFill>
                    <a:ln>
                      <a:noFill/>
                    </a:ln>
                    <a:effectLst/>
                  </c:spPr>
                  <c:extLst xmlns:c15="http://schemas.microsoft.com/office/drawing/2012/chart">
                    <c:ext xmlns:c16="http://schemas.microsoft.com/office/drawing/2014/chart" uri="{C3380CC4-5D6E-409C-BE32-E72D297353CC}">
                      <c16:uniqueId val="{00000013-6101-4482-86E9-B559C4017F22}"/>
                    </c:ext>
                  </c:extLst>
                </c:dPt>
                <c:dLbls>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bg1"/>
                          </a:solidFill>
                          <a:latin typeface="+mn-lt"/>
                          <a:ea typeface="+mn-ea"/>
                          <a:cs typeface="+mn-cs"/>
                        </a:defRPr>
                      </a:pPr>
                      <a:endParaRPr lang="nl-BE"/>
                    </a:p>
                  </c:txPr>
                  <c:dLblPos val="ctr"/>
                  <c:showLegendKey val="0"/>
                  <c:showVal val="1"/>
                  <c:showCatName val="0"/>
                  <c:showSerName val="0"/>
                  <c:showPercent val="0"/>
                  <c:showBubbleSize val="0"/>
                  <c:showLeaderLines val="1"/>
                  <c:leaderLines>
                    <c:spPr>
                      <a:ln w="9525" cap="flat" cmpd="sng" algn="ctr">
                        <a:solidFill>
                          <a:schemeClr val="tx1">
                            <a:lumMod val="35000"/>
                            <a:lumOff val="65000"/>
                          </a:schemeClr>
                        </a:solidFill>
                        <a:round/>
                      </a:ln>
                      <a:effectLst/>
                    </c:spPr>
                  </c:leaderLines>
                  <c:extLst xmlns:c15="http://schemas.microsoft.com/office/drawing/2012/chart">
                    <c:ext xmlns:c15="http://schemas.microsoft.com/office/drawing/2012/chart" uri="{CE6537A1-D6FC-4f65-9D91-7224C49458BB}"/>
                  </c:extLst>
                </c:dLbls>
                <c:cat>
                  <c:strRef>
                    <c:extLst xmlns:c15="http://schemas.microsoft.com/office/drawing/2012/chart">
                      <c:ext xmlns:c15="http://schemas.microsoft.com/office/drawing/2012/chart" uri="{02D57815-91ED-43cb-92C2-25804820EDAC}">
                        <c15:formulaRef>
                          <c15:sqref>'auditvragen kwaliteitssysteem '!$Q$274:$S$274</c15:sqref>
                        </c15:formulaRef>
                      </c:ext>
                    </c:extLst>
                    <c:strCache>
                      <c:ptCount val="3"/>
                      <c:pt idx="0">
                        <c:v>Ja</c:v>
                      </c:pt>
                      <c:pt idx="1">
                        <c:v>Nee</c:v>
                      </c:pt>
                      <c:pt idx="2">
                        <c:v>NVT</c:v>
                      </c:pt>
                    </c:strCache>
                  </c:strRef>
                </c:cat>
                <c:val>
                  <c:numRef>
                    <c:extLst xmlns:c15="http://schemas.microsoft.com/office/drawing/2012/chart">
                      <c:ext xmlns:c15="http://schemas.microsoft.com/office/drawing/2012/chart" uri="{02D57815-91ED-43cb-92C2-25804820EDAC}">
                        <c15:formulaRef>
                          <c15:sqref>'auditvragen kwaliteitssysteem '!$Q$282:$S$282</c15:sqref>
                        </c15:formulaRef>
                      </c:ext>
                    </c:extLst>
                    <c:numCache>
                      <c:formatCode>0%</c:formatCode>
                      <c:ptCount val="3"/>
                      <c:pt idx="0">
                        <c:v>1</c:v>
                      </c:pt>
                      <c:pt idx="1">
                        <c:v>0</c:v>
                      </c:pt>
                      <c:pt idx="2">
                        <c:v>0</c:v>
                      </c:pt>
                    </c:numCache>
                  </c:numRef>
                </c:val>
                <c:extLst xmlns:c15="http://schemas.microsoft.com/office/drawing/2012/chart">
                  <c:ext xmlns:c16="http://schemas.microsoft.com/office/drawing/2014/chart" uri="{C3380CC4-5D6E-409C-BE32-E72D297353CC}">
                    <c16:uniqueId val="{00000014-6101-4482-86E9-B559C4017F22}"/>
                  </c:ext>
                </c:extLst>
              </c15:ser>
            </c15:filteredPieSeries>
          </c:ext>
        </c:extLst>
      </c:pieChart>
      <c:spPr>
        <a:noFill/>
        <a:ln w="25400">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nl-BE"/>
    </a:p>
  </c:txPr>
  <c:printSettings>
    <c:headerFooter/>
    <c:pageMargins b="0.75" l="0.7" r="0.7" t="0.75" header="0.3" footer="0.3"/>
    <c:pageSetup/>
  </c:printSettings>
</c:chartSpace>
</file>

<file path=xl/charts/chart1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l-NL"/>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pieChart>
        <c:varyColors val="1"/>
        <c:ser>
          <c:idx val="2"/>
          <c:order val="2"/>
          <c:tx>
            <c:strRef>
              <c:f>'auditvragen kwaliteitssysteem '!$P$282</c:f>
              <c:strCache>
                <c:ptCount val="1"/>
                <c:pt idx="0">
                  <c:v>Niveau 3</c:v>
                </c:pt>
              </c:strCache>
              <c:extLst xmlns:c15="http://schemas.microsoft.com/office/drawing/2012/chart"/>
            </c:strRef>
          </c:tx>
          <c:dPt>
            <c:idx val="0"/>
            <c:bubble3D val="0"/>
            <c:spPr>
              <a:solidFill>
                <a:schemeClr val="accent1"/>
              </a:solidFill>
              <a:ln>
                <a:noFill/>
              </a:ln>
              <a:effectLst/>
            </c:spPr>
            <c:extLst>
              <c:ext xmlns:c16="http://schemas.microsoft.com/office/drawing/2014/chart" uri="{C3380CC4-5D6E-409C-BE32-E72D297353CC}">
                <c16:uniqueId val="{0000000F-5389-487A-A58A-70BF60560FB4}"/>
              </c:ext>
            </c:extLst>
          </c:dPt>
          <c:dPt>
            <c:idx val="1"/>
            <c:bubble3D val="0"/>
            <c:spPr>
              <a:solidFill>
                <a:schemeClr val="accent2"/>
              </a:solidFill>
              <a:ln>
                <a:noFill/>
              </a:ln>
              <a:effectLst/>
            </c:spPr>
            <c:extLst>
              <c:ext xmlns:c16="http://schemas.microsoft.com/office/drawing/2014/chart" uri="{C3380CC4-5D6E-409C-BE32-E72D297353CC}">
                <c16:uniqueId val="{00000011-5389-487A-A58A-70BF60560FB4}"/>
              </c:ext>
            </c:extLst>
          </c:dPt>
          <c:dPt>
            <c:idx val="2"/>
            <c:bubble3D val="0"/>
            <c:spPr>
              <a:solidFill>
                <a:schemeClr val="accent3"/>
              </a:solidFill>
              <a:ln>
                <a:noFill/>
              </a:ln>
              <a:effectLst/>
            </c:spPr>
            <c:extLst>
              <c:ext xmlns:c16="http://schemas.microsoft.com/office/drawing/2014/chart" uri="{C3380CC4-5D6E-409C-BE32-E72D297353CC}">
                <c16:uniqueId val="{00000013-5389-487A-A58A-70BF60560FB4}"/>
              </c:ext>
            </c:extLst>
          </c:dPt>
          <c:dLbls>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bg1"/>
                    </a:solidFill>
                    <a:latin typeface="+mn-lt"/>
                    <a:ea typeface="+mn-ea"/>
                    <a:cs typeface="+mn-cs"/>
                  </a:defRPr>
                </a:pPr>
                <a:endParaRPr lang="nl-BE"/>
              </a:p>
            </c:txPr>
            <c:dLblPos val="ctr"/>
            <c:showLegendKey val="0"/>
            <c:showVal val="1"/>
            <c:showCatName val="0"/>
            <c:showSerName val="0"/>
            <c:showPercent val="0"/>
            <c:showBubbleSize val="0"/>
            <c:showLeaderLines val="1"/>
            <c:leaderLines>
              <c:spPr>
                <a:ln w="9525" cap="flat" cmpd="sng" algn="ctr">
                  <a:solidFill>
                    <a:schemeClr val="tx1">
                      <a:lumMod val="35000"/>
                      <a:lumOff val="65000"/>
                    </a:schemeClr>
                  </a:solidFill>
                  <a:round/>
                </a:ln>
                <a:effectLst/>
              </c:spPr>
            </c:leaderLines>
            <c:extLst xmlns:c15="http://schemas.microsoft.com/office/drawing/2012/chart">
              <c:ext xmlns:c15="http://schemas.microsoft.com/office/drawing/2012/chart" uri="{CE6537A1-D6FC-4f65-9D91-7224C49458BB}"/>
            </c:extLst>
          </c:dLbls>
          <c:cat>
            <c:strRef>
              <c:f>'auditvragen kwaliteitssysteem '!$Q$274:$S$274</c:f>
              <c:strCache>
                <c:ptCount val="3"/>
                <c:pt idx="0">
                  <c:v>Ja</c:v>
                </c:pt>
                <c:pt idx="1">
                  <c:v>Nee</c:v>
                </c:pt>
                <c:pt idx="2">
                  <c:v>NVT</c:v>
                </c:pt>
              </c:strCache>
              <c:extLst xmlns:c15="http://schemas.microsoft.com/office/drawing/2012/chart"/>
            </c:strRef>
          </c:cat>
          <c:val>
            <c:numRef>
              <c:f>'auditvragen kwaliteitssysteem '!$Q$282:$S$282</c:f>
              <c:numCache>
                <c:formatCode>0%</c:formatCode>
                <c:ptCount val="3"/>
                <c:pt idx="0">
                  <c:v>1</c:v>
                </c:pt>
                <c:pt idx="1">
                  <c:v>0</c:v>
                </c:pt>
                <c:pt idx="2">
                  <c:v>0</c:v>
                </c:pt>
              </c:numCache>
              <c:extLst xmlns:c15="http://schemas.microsoft.com/office/drawing/2012/chart"/>
            </c:numRef>
          </c:val>
          <c:extLst xmlns:c15="http://schemas.microsoft.com/office/drawing/2012/chart">
            <c:ext xmlns:c16="http://schemas.microsoft.com/office/drawing/2014/chart" uri="{C3380CC4-5D6E-409C-BE32-E72D297353CC}">
              <c16:uniqueId val="{00000014-5389-487A-A58A-70BF60560FB4}"/>
            </c:ext>
          </c:extLst>
        </c:ser>
        <c:dLbls>
          <c:showLegendKey val="0"/>
          <c:showVal val="0"/>
          <c:showCatName val="0"/>
          <c:showSerName val="0"/>
          <c:showPercent val="0"/>
          <c:showBubbleSize val="0"/>
          <c:showLeaderLines val="1"/>
        </c:dLbls>
        <c:firstSliceAng val="0"/>
        <c:extLst>
          <c:ext xmlns:c15="http://schemas.microsoft.com/office/drawing/2012/chart" uri="{02D57815-91ED-43cb-92C2-25804820EDAC}">
            <c15:filteredPieSeries>
              <c15:ser>
                <c:idx val="0"/>
                <c:order val="0"/>
                <c:tx>
                  <c:strRef>
                    <c:extLst>
                      <c:ext uri="{02D57815-91ED-43cb-92C2-25804820EDAC}">
                        <c15:formulaRef>
                          <c15:sqref>'auditvragen kwaliteitssysteem '!$P$280</c15:sqref>
                        </c15:formulaRef>
                      </c:ext>
                    </c:extLst>
                    <c:strCache>
                      <c:ptCount val="1"/>
                      <c:pt idx="0">
                        <c:v>Niveau 1</c:v>
                      </c:pt>
                    </c:strCache>
                  </c:strRef>
                </c:tx>
                <c:dPt>
                  <c:idx val="0"/>
                  <c:bubble3D val="0"/>
                  <c:spPr>
                    <a:solidFill>
                      <a:schemeClr val="accent1"/>
                    </a:solidFill>
                    <a:ln>
                      <a:noFill/>
                    </a:ln>
                    <a:effectLst/>
                  </c:spPr>
                  <c:extLst>
                    <c:ext xmlns:c16="http://schemas.microsoft.com/office/drawing/2014/chart" uri="{C3380CC4-5D6E-409C-BE32-E72D297353CC}">
                      <c16:uniqueId val="{00000001-5389-487A-A58A-70BF60560FB4}"/>
                    </c:ext>
                  </c:extLst>
                </c:dPt>
                <c:dPt>
                  <c:idx val="1"/>
                  <c:bubble3D val="0"/>
                  <c:spPr>
                    <a:solidFill>
                      <a:schemeClr val="accent2"/>
                    </a:solidFill>
                    <a:ln>
                      <a:noFill/>
                    </a:ln>
                    <a:effectLst/>
                  </c:spPr>
                  <c:extLst>
                    <c:ext xmlns:c16="http://schemas.microsoft.com/office/drawing/2014/chart" uri="{C3380CC4-5D6E-409C-BE32-E72D297353CC}">
                      <c16:uniqueId val="{00000003-5389-487A-A58A-70BF60560FB4}"/>
                    </c:ext>
                  </c:extLst>
                </c:dPt>
                <c:dPt>
                  <c:idx val="2"/>
                  <c:bubble3D val="0"/>
                  <c:spPr>
                    <a:solidFill>
                      <a:schemeClr val="accent3"/>
                    </a:solidFill>
                    <a:ln>
                      <a:noFill/>
                    </a:ln>
                    <a:effectLst/>
                  </c:spPr>
                  <c:extLst>
                    <c:ext xmlns:c16="http://schemas.microsoft.com/office/drawing/2014/chart" uri="{C3380CC4-5D6E-409C-BE32-E72D297353CC}">
                      <c16:uniqueId val="{00000005-5389-487A-A58A-70BF60560FB4}"/>
                    </c:ext>
                  </c:extLst>
                </c:dPt>
                <c:dLbls>
                  <c:spPr>
                    <a:noFill/>
                    <a:ln>
                      <a:noFill/>
                    </a:ln>
                    <a:effectLst/>
                  </c:spPr>
                  <c:txPr>
                    <a:bodyPr rot="0" spcFirstLastPara="1" vertOverflow="ellipsis" vert="horz" wrap="square" lIns="38100" tIns="19050" rIns="38100" bIns="19050" anchor="ctr" anchorCtr="1">
                      <a:spAutoFit/>
                    </a:bodyPr>
                    <a:lstStyle/>
                    <a:p>
                      <a:pPr>
                        <a:defRPr sz="1050" b="1" i="0" u="none" strike="noStrike" kern="1200" baseline="0">
                          <a:solidFill>
                            <a:schemeClr val="bg1"/>
                          </a:solidFill>
                          <a:latin typeface="+mn-lt"/>
                          <a:ea typeface="+mn-ea"/>
                          <a:cs typeface="+mn-cs"/>
                        </a:defRPr>
                      </a:pPr>
                      <a:endParaRPr lang="nl-BE"/>
                    </a:p>
                  </c:txPr>
                  <c:dLblPos val="ctr"/>
                  <c:showLegendKey val="0"/>
                  <c:showVal val="1"/>
                  <c:showCatName val="0"/>
                  <c:showSerName val="0"/>
                  <c:showPercent val="0"/>
                  <c:showBubbleSize val="0"/>
                  <c:showLeaderLines val="1"/>
                  <c:leaderLines>
                    <c:spPr>
                      <a:ln w="9525" cap="flat" cmpd="sng" algn="ctr">
                        <a:solidFill>
                          <a:schemeClr val="tx1">
                            <a:lumMod val="35000"/>
                            <a:lumOff val="65000"/>
                          </a:schemeClr>
                        </a:solidFill>
                        <a:round/>
                      </a:ln>
                      <a:effectLst/>
                    </c:spPr>
                  </c:leaderLines>
                  <c:extLst>
                    <c:ext uri="{CE6537A1-D6FC-4f65-9D91-7224C49458BB}"/>
                  </c:extLst>
                </c:dLbls>
                <c:cat>
                  <c:strRef>
                    <c:extLst>
                      <c:ext uri="{02D57815-91ED-43cb-92C2-25804820EDAC}">
                        <c15:formulaRef>
                          <c15:sqref>'auditvragen kwaliteitssysteem '!$Q$274:$S$274</c15:sqref>
                        </c15:formulaRef>
                      </c:ext>
                    </c:extLst>
                    <c:strCache>
                      <c:ptCount val="3"/>
                      <c:pt idx="0">
                        <c:v>Ja</c:v>
                      </c:pt>
                      <c:pt idx="1">
                        <c:v>Nee</c:v>
                      </c:pt>
                      <c:pt idx="2">
                        <c:v>NVT</c:v>
                      </c:pt>
                    </c:strCache>
                  </c:strRef>
                </c:cat>
                <c:val>
                  <c:numRef>
                    <c:extLst>
                      <c:ext uri="{02D57815-91ED-43cb-92C2-25804820EDAC}">
                        <c15:formulaRef>
                          <c15:sqref>'auditvragen kwaliteitssysteem '!$Q$280:$S$280</c15:sqref>
                        </c15:formulaRef>
                      </c:ext>
                    </c:extLst>
                    <c:numCache>
                      <c:formatCode>0%</c:formatCode>
                      <c:ptCount val="3"/>
                      <c:pt idx="0">
                        <c:v>0</c:v>
                      </c:pt>
                      <c:pt idx="1">
                        <c:v>0</c:v>
                      </c:pt>
                      <c:pt idx="2">
                        <c:v>0</c:v>
                      </c:pt>
                    </c:numCache>
                  </c:numRef>
                </c:val>
                <c:extLst>
                  <c:ext xmlns:c16="http://schemas.microsoft.com/office/drawing/2014/chart" uri="{C3380CC4-5D6E-409C-BE32-E72D297353CC}">
                    <c16:uniqueId val="{00000006-5389-487A-A58A-70BF60560FB4}"/>
                  </c:ext>
                </c:extLst>
              </c15:ser>
            </c15:filteredPieSeries>
            <c15:filteredPieSeries>
              <c15:ser>
                <c:idx val="1"/>
                <c:order val="1"/>
                <c:tx>
                  <c:strRef>
                    <c:extLst xmlns:c15="http://schemas.microsoft.com/office/drawing/2012/chart">
                      <c:ext xmlns:c15="http://schemas.microsoft.com/office/drawing/2012/chart" uri="{02D57815-91ED-43cb-92C2-25804820EDAC}">
                        <c15:formulaRef>
                          <c15:sqref>'auditvragen kwaliteitssysteem '!$P$281</c15:sqref>
                        </c15:formulaRef>
                      </c:ext>
                    </c:extLst>
                    <c:strCache>
                      <c:ptCount val="1"/>
                      <c:pt idx="0">
                        <c:v>Niveau 2</c:v>
                      </c:pt>
                    </c:strCache>
                  </c:strRef>
                </c:tx>
                <c:dPt>
                  <c:idx val="0"/>
                  <c:bubble3D val="0"/>
                  <c:spPr>
                    <a:solidFill>
                      <a:schemeClr val="accent1"/>
                    </a:solidFill>
                    <a:ln>
                      <a:noFill/>
                    </a:ln>
                    <a:effectLst/>
                  </c:spPr>
                  <c:extLst xmlns:c15="http://schemas.microsoft.com/office/drawing/2012/chart">
                    <c:ext xmlns:c16="http://schemas.microsoft.com/office/drawing/2014/chart" uri="{C3380CC4-5D6E-409C-BE32-E72D297353CC}">
                      <c16:uniqueId val="{00000008-5389-487A-A58A-70BF60560FB4}"/>
                    </c:ext>
                  </c:extLst>
                </c:dPt>
                <c:dPt>
                  <c:idx val="1"/>
                  <c:bubble3D val="0"/>
                  <c:spPr>
                    <a:solidFill>
                      <a:schemeClr val="accent2"/>
                    </a:solidFill>
                    <a:ln>
                      <a:noFill/>
                    </a:ln>
                    <a:effectLst/>
                  </c:spPr>
                  <c:extLst xmlns:c15="http://schemas.microsoft.com/office/drawing/2012/chart">
                    <c:ext xmlns:c16="http://schemas.microsoft.com/office/drawing/2014/chart" uri="{C3380CC4-5D6E-409C-BE32-E72D297353CC}">
                      <c16:uniqueId val="{0000000A-5389-487A-A58A-70BF60560FB4}"/>
                    </c:ext>
                  </c:extLst>
                </c:dPt>
                <c:dPt>
                  <c:idx val="2"/>
                  <c:bubble3D val="0"/>
                  <c:spPr>
                    <a:solidFill>
                      <a:schemeClr val="accent3"/>
                    </a:solidFill>
                    <a:ln>
                      <a:noFill/>
                    </a:ln>
                    <a:effectLst/>
                  </c:spPr>
                  <c:extLst xmlns:c15="http://schemas.microsoft.com/office/drawing/2012/chart">
                    <c:ext xmlns:c16="http://schemas.microsoft.com/office/drawing/2014/chart" uri="{C3380CC4-5D6E-409C-BE32-E72D297353CC}">
                      <c16:uniqueId val="{0000000C-5389-487A-A58A-70BF60560FB4}"/>
                    </c:ext>
                  </c:extLst>
                </c:dPt>
                <c:dLbls>
                  <c:spPr>
                    <a:noFill/>
                    <a:ln>
                      <a:noFill/>
                    </a:ln>
                    <a:effectLst/>
                  </c:spPr>
                  <c:txPr>
                    <a:bodyPr rot="0" spcFirstLastPara="1" vertOverflow="ellipsis" vert="horz" wrap="square" lIns="38100" tIns="19050" rIns="38100" bIns="19050" anchor="ctr" anchorCtr="1">
                      <a:spAutoFit/>
                    </a:bodyPr>
                    <a:lstStyle/>
                    <a:p>
                      <a:pPr>
                        <a:defRPr sz="1050" b="1" i="0" u="none" strike="noStrike" kern="1200" baseline="0">
                          <a:solidFill>
                            <a:schemeClr val="bg1"/>
                          </a:solidFill>
                          <a:latin typeface="+mn-lt"/>
                          <a:ea typeface="+mn-ea"/>
                          <a:cs typeface="+mn-cs"/>
                        </a:defRPr>
                      </a:pPr>
                      <a:endParaRPr lang="nl-BE"/>
                    </a:p>
                  </c:txPr>
                  <c:dLblPos val="ctr"/>
                  <c:showLegendKey val="0"/>
                  <c:showVal val="1"/>
                  <c:showCatName val="0"/>
                  <c:showSerName val="0"/>
                  <c:showPercent val="0"/>
                  <c:showBubbleSize val="0"/>
                  <c:showLeaderLines val="1"/>
                  <c:leaderLines>
                    <c:spPr>
                      <a:ln w="9525" cap="flat" cmpd="sng" algn="ctr">
                        <a:solidFill>
                          <a:schemeClr val="tx1">
                            <a:lumMod val="35000"/>
                            <a:lumOff val="65000"/>
                          </a:schemeClr>
                        </a:solidFill>
                        <a:round/>
                      </a:ln>
                      <a:effectLst/>
                    </c:spPr>
                  </c:leaderLines>
                  <c:extLst xmlns:c15="http://schemas.microsoft.com/office/drawing/2012/chart">
                    <c:ext xmlns:c15="http://schemas.microsoft.com/office/drawing/2012/chart" uri="{CE6537A1-D6FC-4f65-9D91-7224C49458BB}"/>
                  </c:extLst>
                </c:dLbls>
                <c:cat>
                  <c:strRef>
                    <c:extLst xmlns:c15="http://schemas.microsoft.com/office/drawing/2012/chart">
                      <c:ext xmlns:c15="http://schemas.microsoft.com/office/drawing/2012/chart" uri="{02D57815-91ED-43cb-92C2-25804820EDAC}">
                        <c15:formulaRef>
                          <c15:sqref>'auditvragen kwaliteitssysteem '!$Q$274:$S$274</c15:sqref>
                        </c15:formulaRef>
                      </c:ext>
                    </c:extLst>
                    <c:strCache>
                      <c:ptCount val="3"/>
                      <c:pt idx="0">
                        <c:v>Ja</c:v>
                      </c:pt>
                      <c:pt idx="1">
                        <c:v>Nee</c:v>
                      </c:pt>
                      <c:pt idx="2">
                        <c:v>NVT</c:v>
                      </c:pt>
                    </c:strCache>
                  </c:strRef>
                </c:cat>
                <c:val>
                  <c:numRef>
                    <c:extLst xmlns:c15="http://schemas.microsoft.com/office/drawing/2012/chart">
                      <c:ext xmlns:c15="http://schemas.microsoft.com/office/drawing/2012/chart" uri="{02D57815-91ED-43cb-92C2-25804820EDAC}">
                        <c15:formulaRef>
                          <c15:sqref>'auditvragen kwaliteitssysteem '!$Q$281:$S$281</c15:sqref>
                        </c15:formulaRef>
                      </c:ext>
                    </c:extLst>
                    <c:numCache>
                      <c:formatCode>0%</c:formatCode>
                      <c:ptCount val="3"/>
                      <c:pt idx="0">
                        <c:v>0</c:v>
                      </c:pt>
                      <c:pt idx="1">
                        <c:v>0</c:v>
                      </c:pt>
                      <c:pt idx="2">
                        <c:v>0</c:v>
                      </c:pt>
                    </c:numCache>
                  </c:numRef>
                </c:val>
                <c:extLst xmlns:c15="http://schemas.microsoft.com/office/drawing/2012/chart">
                  <c:ext xmlns:c16="http://schemas.microsoft.com/office/drawing/2014/chart" uri="{C3380CC4-5D6E-409C-BE32-E72D297353CC}">
                    <c16:uniqueId val="{0000000D-5389-487A-A58A-70BF60560FB4}"/>
                  </c:ext>
                </c:extLst>
              </c15:ser>
            </c15:filteredPieSeries>
          </c:ext>
        </c:extLst>
      </c:pieChart>
      <c:spPr>
        <a:noFill/>
        <a:ln w="25400">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nl-BE"/>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8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8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8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28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xml><?xml version="1.0" encoding="utf-8"?>
<cs:chartStyle xmlns:cs="http://schemas.microsoft.com/office/drawing/2012/chartStyle" xmlns:a="http://schemas.openxmlformats.org/drawingml/2006/main" id="28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7.xml><?xml version="1.0" encoding="utf-8"?>
<cs:chartStyle xmlns:cs="http://schemas.microsoft.com/office/drawing/2012/chartStyle" xmlns:a="http://schemas.openxmlformats.org/drawingml/2006/main" id="28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8.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9.xml><?xml version="1.0" encoding="utf-8"?>
<cs:chartStyle xmlns:cs="http://schemas.microsoft.com/office/drawing/2012/chartStyle" xmlns:a="http://schemas.openxmlformats.org/drawingml/2006/main" id="28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0.xml><?xml version="1.0" encoding="utf-8"?>
<cs:chartStyle xmlns:cs="http://schemas.microsoft.com/office/drawing/2012/chartStyle" xmlns:a="http://schemas.openxmlformats.org/drawingml/2006/main" id="28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1.xml><?xml version="1.0" encoding="utf-8"?>
<cs:chartStyle xmlns:cs="http://schemas.microsoft.com/office/drawing/2012/chartStyle" xmlns:a="http://schemas.openxmlformats.org/drawingml/2006/main" id="28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2.xml><?xml version="1.0" encoding="utf-8"?>
<cs:chartStyle xmlns:cs="http://schemas.microsoft.com/office/drawing/2012/chartStyle" xmlns:a="http://schemas.openxmlformats.org/drawingml/2006/main" id="28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3.xml><?xml version="1.0" encoding="utf-8"?>
<cs:chartStyle xmlns:cs="http://schemas.microsoft.com/office/drawing/2012/chartStyle" xmlns:a="http://schemas.openxmlformats.org/drawingml/2006/main" id="28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4.xml><?xml version="1.0" encoding="utf-8"?>
<cs:chartStyle xmlns:cs="http://schemas.microsoft.com/office/drawing/2012/chartStyle" xmlns:a="http://schemas.openxmlformats.org/drawingml/2006/main" id="28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3.png"/></Relationships>
</file>

<file path=xl/drawings/_rels/drawing3.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4.png"/></Relationships>
</file>

<file path=xl/drawings/_rels/drawing4.xml.rels><?xml version="1.0" encoding="UTF-8" standalone="yes"?>
<Relationships xmlns="http://schemas.openxmlformats.org/package/2006/relationships"><Relationship Id="rId1" Type="http://schemas.openxmlformats.org/officeDocument/2006/relationships/image" Target="../media/image6.emf"/></Relationships>
</file>

<file path=xl/drawings/_rels/drawing5.xml.rels><?xml version="1.0" encoding="UTF-8" standalone="yes"?>
<Relationships xmlns="http://schemas.openxmlformats.org/package/2006/relationships"><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5" Type="http://schemas.openxmlformats.org/officeDocument/2006/relationships/chart" Target="../charts/chart5.xml"/><Relationship Id="rId4" Type="http://schemas.openxmlformats.org/officeDocument/2006/relationships/chart" Target="../charts/chart4.xml"/></Relationships>
</file>

<file path=xl/drawings/_rels/drawing6.xml.rels><?xml version="1.0" encoding="UTF-8" standalone="yes"?>
<Relationships xmlns="http://schemas.openxmlformats.org/package/2006/relationships"><Relationship Id="rId8" Type="http://schemas.openxmlformats.org/officeDocument/2006/relationships/image" Target="../media/image7.png"/><Relationship Id="rId3" Type="http://schemas.openxmlformats.org/officeDocument/2006/relationships/chart" Target="../charts/chart10.xml"/><Relationship Id="rId7" Type="http://schemas.openxmlformats.org/officeDocument/2006/relationships/chart" Target="../charts/chart14.xml"/><Relationship Id="rId2" Type="http://schemas.openxmlformats.org/officeDocument/2006/relationships/chart" Target="../charts/chart9.xml"/><Relationship Id="rId1" Type="http://schemas.openxmlformats.org/officeDocument/2006/relationships/chart" Target="../charts/chart8.xml"/><Relationship Id="rId6" Type="http://schemas.openxmlformats.org/officeDocument/2006/relationships/chart" Target="../charts/chart13.xml"/><Relationship Id="rId5" Type="http://schemas.openxmlformats.org/officeDocument/2006/relationships/chart" Target="../charts/chart12.xml"/><Relationship Id="rId4" Type="http://schemas.openxmlformats.org/officeDocument/2006/relationships/chart" Target="../charts/chart11.xml"/></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9</xdr:col>
      <xdr:colOff>343761</xdr:colOff>
      <xdr:row>48</xdr:row>
      <xdr:rowOff>10739</xdr:rowOff>
    </xdr:to>
    <xdr:pic>
      <xdr:nvPicPr>
        <xdr:cNvPr id="3" name="Afbeelding 2">
          <a:extLst>
            <a:ext uri="{FF2B5EF4-FFF2-40B4-BE49-F238E27FC236}">
              <a16:creationId xmlns:a16="http://schemas.microsoft.com/office/drawing/2014/main" id="{910E0555-50C2-45D0-9C7C-88AE82FE9F70}"/>
            </a:ext>
          </a:extLst>
        </xdr:cNvPr>
        <xdr:cNvPicPr>
          <a:picLocks noChangeAspect="1"/>
        </xdr:cNvPicPr>
      </xdr:nvPicPr>
      <xdr:blipFill>
        <a:blip xmlns:r="http://schemas.openxmlformats.org/officeDocument/2006/relationships" r:embed="rId1"/>
        <a:stretch>
          <a:fillRect/>
        </a:stretch>
      </xdr:blipFill>
      <xdr:spPr>
        <a:xfrm>
          <a:off x="0" y="0"/>
          <a:ext cx="6173061" cy="8697539"/>
        </a:xfrm>
        <a:prstGeom prst="rect">
          <a:avLst/>
        </a:prstGeom>
      </xdr:spPr>
    </xdr:pic>
    <xdr:clientData/>
  </xdr:twoCellAnchor>
  <xdr:twoCellAnchor editAs="oneCell">
    <xdr:from>
      <xdr:col>0</xdr:col>
      <xdr:colOff>0</xdr:colOff>
      <xdr:row>48</xdr:row>
      <xdr:rowOff>0</xdr:rowOff>
    </xdr:from>
    <xdr:to>
      <xdr:col>9</xdr:col>
      <xdr:colOff>353288</xdr:colOff>
      <xdr:row>65</xdr:row>
      <xdr:rowOff>162377</xdr:rowOff>
    </xdr:to>
    <xdr:pic>
      <xdr:nvPicPr>
        <xdr:cNvPr id="7" name="Afbeelding 6">
          <a:extLst>
            <a:ext uri="{FF2B5EF4-FFF2-40B4-BE49-F238E27FC236}">
              <a16:creationId xmlns:a16="http://schemas.microsoft.com/office/drawing/2014/main" id="{D6E4DAA4-1D9F-4602-8BD3-5D9638531DB5}"/>
            </a:ext>
          </a:extLst>
        </xdr:cNvPr>
        <xdr:cNvPicPr>
          <a:picLocks noChangeAspect="1"/>
        </xdr:cNvPicPr>
      </xdr:nvPicPr>
      <xdr:blipFill>
        <a:blip xmlns:r="http://schemas.openxmlformats.org/officeDocument/2006/relationships" r:embed="rId2"/>
        <a:stretch>
          <a:fillRect/>
        </a:stretch>
      </xdr:blipFill>
      <xdr:spPr>
        <a:xfrm>
          <a:off x="0" y="8686800"/>
          <a:ext cx="6182588" cy="3238952"/>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50</xdr:colOff>
      <xdr:row>1</xdr:row>
      <xdr:rowOff>104774</xdr:rowOff>
    </xdr:from>
    <xdr:to>
      <xdr:col>0</xdr:col>
      <xdr:colOff>6444050</xdr:colOff>
      <xdr:row>32</xdr:row>
      <xdr:rowOff>80142</xdr:rowOff>
    </xdr:to>
    <xdr:pic>
      <xdr:nvPicPr>
        <xdr:cNvPr id="2" name="Afbeelding 1">
          <a:extLst>
            <a:ext uri="{FF2B5EF4-FFF2-40B4-BE49-F238E27FC236}">
              <a16:creationId xmlns:a16="http://schemas.microsoft.com/office/drawing/2014/main" id="{442F4FB6-7EC7-DD7E-46C9-90B9B4228F38}"/>
            </a:ext>
          </a:extLst>
        </xdr:cNvPr>
        <xdr:cNvPicPr>
          <a:picLocks noChangeAspect="1"/>
        </xdr:cNvPicPr>
      </xdr:nvPicPr>
      <xdr:blipFill>
        <a:blip xmlns:r="http://schemas.openxmlformats.org/officeDocument/2006/relationships" r:embed="rId1"/>
        <a:stretch>
          <a:fillRect/>
        </a:stretch>
      </xdr:blipFill>
      <xdr:spPr>
        <a:xfrm>
          <a:off x="50" y="371474"/>
          <a:ext cx="6444000" cy="5585593"/>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0</xdr:colOff>
      <xdr:row>22</xdr:row>
      <xdr:rowOff>0</xdr:rowOff>
    </xdr:from>
    <xdr:to>
      <xdr:col>26</xdr:col>
      <xdr:colOff>469050</xdr:colOff>
      <xdr:row>60</xdr:row>
      <xdr:rowOff>153381</xdr:rowOff>
    </xdr:to>
    <xdr:pic>
      <xdr:nvPicPr>
        <xdr:cNvPr id="2" name="Afbeelding 1">
          <a:extLst>
            <a:ext uri="{FF2B5EF4-FFF2-40B4-BE49-F238E27FC236}">
              <a16:creationId xmlns:a16="http://schemas.microsoft.com/office/drawing/2014/main" id="{32FCC167-2751-44B2-86C7-67D3543F0AD4}"/>
            </a:ext>
          </a:extLst>
        </xdr:cNvPr>
        <xdr:cNvPicPr>
          <a:picLocks noChangeAspect="1"/>
        </xdr:cNvPicPr>
      </xdr:nvPicPr>
      <xdr:blipFill>
        <a:blip xmlns:r="http://schemas.openxmlformats.org/officeDocument/2006/relationships" r:embed="rId1"/>
        <a:stretch>
          <a:fillRect/>
        </a:stretch>
      </xdr:blipFill>
      <xdr:spPr>
        <a:xfrm>
          <a:off x="1666875" y="4095750"/>
          <a:ext cx="16661550" cy="7030431"/>
        </a:xfrm>
        <a:prstGeom prst="rect">
          <a:avLst/>
        </a:prstGeom>
      </xdr:spPr>
    </xdr:pic>
    <xdr:clientData/>
  </xdr:twoCellAnchor>
  <xdr:twoCellAnchor>
    <xdr:from>
      <xdr:col>0</xdr:col>
      <xdr:colOff>0</xdr:colOff>
      <xdr:row>23</xdr:row>
      <xdr:rowOff>142875</xdr:rowOff>
    </xdr:from>
    <xdr:to>
      <xdr:col>0</xdr:col>
      <xdr:colOff>1600200</xdr:colOff>
      <xdr:row>30</xdr:row>
      <xdr:rowOff>142875</xdr:rowOff>
    </xdr:to>
    <xdr:sp macro="" textlink="">
      <xdr:nvSpPr>
        <xdr:cNvPr id="3" name="Tekstvak 2">
          <a:extLst>
            <a:ext uri="{FF2B5EF4-FFF2-40B4-BE49-F238E27FC236}">
              <a16:creationId xmlns:a16="http://schemas.microsoft.com/office/drawing/2014/main" id="{3C2097E7-45DF-42D3-9EB8-396AE35E3A80}"/>
            </a:ext>
          </a:extLst>
        </xdr:cNvPr>
        <xdr:cNvSpPr txBox="1"/>
      </xdr:nvSpPr>
      <xdr:spPr>
        <a:xfrm>
          <a:off x="0" y="4419600"/>
          <a:ext cx="1600200" cy="1266825"/>
        </a:xfrm>
        <a:prstGeom prst="rect">
          <a:avLst/>
        </a:prstGeom>
        <a:solidFill>
          <a:schemeClr val="accent2">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nl-BE" sz="1100"/>
            <a:t>In kolom A rij 2 wordt de versiedatum weergegeven. Alle vragen werden gevalideerd door de experten op deze datum</a:t>
          </a:r>
        </a:p>
        <a:p>
          <a:endParaRPr lang="nl-BE" sz="1100"/>
        </a:p>
      </xdr:txBody>
    </xdr:sp>
    <xdr:clientData/>
  </xdr:twoCellAnchor>
  <xdr:twoCellAnchor>
    <xdr:from>
      <xdr:col>0</xdr:col>
      <xdr:colOff>0</xdr:colOff>
      <xdr:row>6</xdr:row>
      <xdr:rowOff>19050</xdr:rowOff>
    </xdr:from>
    <xdr:to>
      <xdr:col>6</xdr:col>
      <xdr:colOff>333375</xdr:colOff>
      <xdr:row>11</xdr:row>
      <xdr:rowOff>85725</xdr:rowOff>
    </xdr:to>
    <xdr:sp macro="" textlink="">
      <xdr:nvSpPr>
        <xdr:cNvPr id="4" name="Tekstvak 3">
          <a:extLst>
            <a:ext uri="{FF2B5EF4-FFF2-40B4-BE49-F238E27FC236}">
              <a16:creationId xmlns:a16="http://schemas.microsoft.com/office/drawing/2014/main" id="{7842761A-0CFE-4607-B36F-97BEA6EE29F7}"/>
            </a:ext>
          </a:extLst>
        </xdr:cNvPr>
        <xdr:cNvSpPr txBox="1"/>
      </xdr:nvSpPr>
      <xdr:spPr>
        <a:xfrm>
          <a:off x="0" y="1219200"/>
          <a:ext cx="5238750" cy="971550"/>
        </a:xfrm>
        <a:prstGeom prst="rect">
          <a:avLst/>
        </a:prstGeom>
        <a:solidFill>
          <a:schemeClr val="accent2">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nl-BE" sz="1100"/>
            <a:t>Kolom C geeft aan elke auditvraag een bepaald niveau.</a:t>
          </a:r>
        </a:p>
        <a:p>
          <a:r>
            <a:rPr lang="nl-BE" sz="1100"/>
            <a:t>De puntenscore is verschillend voor elk niveau. Niveau 1 krijgt altijd de hoogste score.</a:t>
          </a:r>
        </a:p>
        <a:p>
          <a:r>
            <a:rPr lang="nl-BE" sz="1100"/>
            <a:t>Niveau 1:</a:t>
          </a:r>
          <a:r>
            <a:rPr lang="nl-BE" sz="1100" baseline="0"/>
            <a:t> wetgeving (een ja antwoord levert 6 punten op)</a:t>
          </a:r>
        </a:p>
        <a:p>
          <a:r>
            <a:rPr lang="nl-BE" sz="1100" baseline="0"/>
            <a:t>Niveau 2: richtlijnen, normen, aanbevelingen,... (een ja antwoord levert 3 punten op) </a:t>
          </a:r>
        </a:p>
        <a:p>
          <a:r>
            <a:rPr lang="nl-BE" sz="1100" baseline="0"/>
            <a:t>Niveau 3: Good Practice (een ja antwoord levert 1 punt op)</a:t>
          </a:r>
          <a:endParaRPr lang="nl-BE" sz="1100"/>
        </a:p>
      </xdr:txBody>
    </xdr:sp>
    <xdr:clientData/>
  </xdr:twoCellAnchor>
  <xdr:twoCellAnchor>
    <xdr:from>
      <xdr:col>9</xdr:col>
      <xdr:colOff>600076</xdr:colOff>
      <xdr:row>11</xdr:row>
      <xdr:rowOff>9525</xdr:rowOff>
    </xdr:from>
    <xdr:to>
      <xdr:col>13</xdr:col>
      <xdr:colOff>447675</xdr:colOff>
      <xdr:row>15</xdr:row>
      <xdr:rowOff>142874</xdr:rowOff>
    </xdr:to>
    <xdr:sp macro="" textlink="">
      <xdr:nvSpPr>
        <xdr:cNvPr id="5" name="Tekstvak 4">
          <a:extLst>
            <a:ext uri="{FF2B5EF4-FFF2-40B4-BE49-F238E27FC236}">
              <a16:creationId xmlns:a16="http://schemas.microsoft.com/office/drawing/2014/main" id="{DC85A785-3BA7-4ABB-B200-9845DE30C72E}"/>
            </a:ext>
          </a:extLst>
        </xdr:cNvPr>
        <xdr:cNvSpPr txBox="1"/>
      </xdr:nvSpPr>
      <xdr:spPr>
        <a:xfrm>
          <a:off x="7448551" y="2114550"/>
          <a:ext cx="2438399" cy="857249"/>
        </a:xfrm>
        <a:prstGeom prst="rect">
          <a:avLst/>
        </a:prstGeom>
        <a:solidFill>
          <a:schemeClr val="accent2">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nl-BE" sz="1100"/>
            <a:t>Kolom D vermeldt de referentie. D</a:t>
          </a:r>
          <a:r>
            <a:rPr lang="nl-BE" sz="1100" baseline="0"/>
            <a:t>it is de verwijzing naar de betrokken wetgeving, aanbeveling of Good Practice</a:t>
          </a:r>
          <a:endParaRPr lang="nl-BE" sz="1100"/>
        </a:p>
      </xdr:txBody>
    </xdr:sp>
    <xdr:clientData/>
  </xdr:twoCellAnchor>
  <xdr:twoCellAnchor>
    <xdr:from>
      <xdr:col>9</xdr:col>
      <xdr:colOff>628649</xdr:colOff>
      <xdr:row>16</xdr:row>
      <xdr:rowOff>123826</xdr:rowOff>
    </xdr:from>
    <xdr:to>
      <xdr:col>13</xdr:col>
      <xdr:colOff>276224</xdr:colOff>
      <xdr:row>21</xdr:row>
      <xdr:rowOff>76201</xdr:rowOff>
    </xdr:to>
    <xdr:sp macro="" textlink="">
      <xdr:nvSpPr>
        <xdr:cNvPr id="6" name="Tekstvak 5">
          <a:extLst>
            <a:ext uri="{FF2B5EF4-FFF2-40B4-BE49-F238E27FC236}">
              <a16:creationId xmlns:a16="http://schemas.microsoft.com/office/drawing/2014/main" id="{1DA2422E-D7EB-4FEA-A5D8-98E4D4EC1DB5}"/>
            </a:ext>
          </a:extLst>
        </xdr:cNvPr>
        <xdr:cNvSpPr txBox="1"/>
      </xdr:nvSpPr>
      <xdr:spPr>
        <a:xfrm>
          <a:off x="7477124" y="3133726"/>
          <a:ext cx="2238375" cy="857250"/>
        </a:xfrm>
        <a:prstGeom prst="rect">
          <a:avLst/>
        </a:prstGeom>
        <a:solidFill>
          <a:schemeClr val="accent2">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nl-BE" sz="1100"/>
            <a:t>Kolom E geeft eventueel een meer gedetailleerde informatie weer over de referentie. (bv artikelnummer in de wetgeving)</a:t>
          </a:r>
        </a:p>
      </xdr:txBody>
    </xdr:sp>
    <xdr:clientData/>
  </xdr:twoCellAnchor>
  <xdr:twoCellAnchor>
    <xdr:from>
      <xdr:col>0</xdr:col>
      <xdr:colOff>0</xdr:colOff>
      <xdr:row>32</xdr:row>
      <xdr:rowOff>114301</xdr:rowOff>
    </xdr:from>
    <xdr:to>
      <xdr:col>1</xdr:col>
      <xdr:colOff>171451</xdr:colOff>
      <xdr:row>36</xdr:row>
      <xdr:rowOff>171451</xdr:rowOff>
    </xdr:to>
    <xdr:sp macro="" textlink="">
      <xdr:nvSpPr>
        <xdr:cNvPr id="7" name="Tekstvak 6">
          <a:extLst>
            <a:ext uri="{FF2B5EF4-FFF2-40B4-BE49-F238E27FC236}">
              <a16:creationId xmlns:a16="http://schemas.microsoft.com/office/drawing/2014/main" id="{2E197769-5872-4687-9F48-EF107A029116}"/>
            </a:ext>
          </a:extLst>
        </xdr:cNvPr>
        <xdr:cNvSpPr txBox="1"/>
      </xdr:nvSpPr>
      <xdr:spPr>
        <a:xfrm>
          <a:off x="0" y="6019801"/>
          <a:ext cx="1838326" cy="781050"/>
        </a:xfrm>
        <a:prstGeom prst="rect">
          <a:avLst/>
        </a:prstGeom>
        <a:solidFill>
          <a:schemeClr val="accent2">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nl-BE" sz="1100"/>
            <a:t>Kolom A vermeldt de indeling van de verschillende hoofdstukken (zie ook tabblad "inhoudstafel")</a:t>
          </a:r>
        </a:p>
      </xdr:txBody>
    </xdr:sp>
    <xdr:clientData/>
  </xdr:twoCellAnchor>
  <xdr:twoCellAnchor>
    <xdr:from>
      <xdr:col>0</xdr:col>
      <xdr:colOff>0</xdr:colOff>
      <xdr:row>37</xdr:row>
      <xdr:rowOff>161926</xdr:rowOff>
    </xdr:from>
    <xdr:to>
      <xdr:col>0</xdr:col>
      <xdr:colOff>1628774</xdr:colOff>
      <xdr:row>42</xdr:row>
      <xdr:rowOff>161925</xdr:rowOff>
    </xdr:to>
    <xdr:sp macro="" textlink="">
      <xdr:nvSpPr>
        <xdr:cNvPr id="8" name="Tekstvak 7">
          <a:extLst>
            <a:ext uri="{FF2B5EF4-FFF2-40B4-BE49-F238E27FC236}">
              <a16:creationId xmlns:a16="http://schemas.microsoft.com/office/drawing/2014/main" id="{CECC6628-B6E0-46D4-81BA-675D65B4D972}"/>
            </a:ext>
          </a:extLst>
        </xdr:cNvPr>
        <xdr:cNvSpPr txBox="1"/>
      </xdr:nvSpPr>
      <xdr:spPr>
        <a:xfrm>
          <a:off x="0" y="6972301"/>
          <a:ext cx="1628774" cy="904874"/>
        </a:xfrm>
        <a:prstGeom prst="rect">
          <a:avLst/>
        </a:prstGeom>
        <a:solidFill>
          <a:schemeClr val="accent2">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nl-BE" sz="1100"/>
            <a:t>Kolom B vermeldt</a:t>
          </a:r>
          <a:r>
            <a:rPr lang="nl-BE" sz="1100" baseline="0"/>
            <a:t> alle auditvragen waarop men verplicht moet antwoorden in kolom G</a:t>
          </a:r>
          <a:endParaRPr lang="nl-BE" sz="1100"/>
        </a:p>
      </xdr:txBody>
    </xdr:sp>
    <xdr:clientData/>
  </xdr:twoCellAnchor>
  <xdr:twoCellAnchor>
    <xdr:from>
      <xdr:col>13</xdr:col>
      <xdr:colOff>638175</xdr:colOff>
      <xdr:row>3</xdr:row>
      <xdr:rowOff>123825</xdr:rowOff>
    </xdr:from>
    <xdr:to>
      <xdr:col>18</xdr:col>
      <xdr:colOff>628650</xdr:colOff>
      <xdr:row>13</xdr:row>
      <xdr:rowOff>28575</xdr:rowOff>
    </xdr:to>
    <xdr:sp macro="" textlink="">
      <xdr:nvSpPr>
        <xdr:cNvPr id="9" name="Tekstvak 8">
          <a:extLst>
            <a:ext uri="{FF2B5EF4-FFF2-40B4-BE49-F238E27FC236}">
              <a16:creationId xmlns:a16="http://schemas.microsoft.com/office/drawing/2014/main" id="{303C6D8E-E435-4208-B49B-1C1517C227BF}"/>
            </a:ext>
          </a:extLst>
        </xdr:cNvPr>
        <xdr:cNvSpPr txBox="1"/>
      </xdr:nvSpPr>
      <xdr:spPr>
        <a:xfrm>
          <a:off x="10077450" y="781050"/>
          <a:ext cx="3228975" cy="1714500"/>
        </a:xfrm>
        <a:prstGeom prst="rect">
          <a:avLst/>
        </a:prstGeom>
        <a:solidFill>
          <a:schemeClr val="accent2">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nl-BE" sz="1100"/>
            <a:t>In kolom G moet de gebruiker op elke auditvraag een antwoord invullen</a:t>
          </a:r>
          <a:r>
            <a:rPr lang="nl-BE" sz="1100" baseline="0"/>
            <a:t> </a:t>
          </a:r>
          <a:r>
            <a:rPr lang="nl-BE" sz="1100"/>
            <a:t>aan de hand van een keuzelijst.</a:t>
          </a:r>
          <a:r>
            <a:rPr lang="nl-BE" sz="1100" baseline="0"/>
            <a:t> Er zijn telkens 3 antwoorden mogelijk</a:t>
          </a:r>
        </a:p>
        <a:p>
          <a:r>
            <a:rPr lang="nl-BE" sz="1100" baseline="0"/>
            <a:t>Antwoord Ja: u voldoet aan de auditvraag of aan de stelling.</a:t>
          </a:r>
        </a:p>
        <a:p>
          <a:r>
            <a:rPr lang="nl-BE" sz="1100" baseline="0"/>
            <a:t>Antwoord Neen: u voldoet niet aan de auditvraag of stelling</a:t>
          </a:r>
        </a:p>
        <a:p>
          <a:r>
            <a:rPr lang="nl-BE" sz="1100" baseline="0"/>
            <a:t>Antwoord NVT (niet van toepassing): in uw ziekenhuis is deze activiteit niet van toepassing</a:t>
          </a:r>
          <a:endParaRPr lang="nl-BE" sz="1100"/>
        </a:p>
      </xdr:txBody>
    </xdr:sp>
    <xdr:clientData/>
  </xdr:twoCellAnchor>
  <xdr:twoCellAnchor>
    <xdr:from>
      <xdr:col>14</xdr:col>
      <xdr:colOff>9525</xdr:colOff>
      <xdr:row>19</xdr:row>
      <xdr:rowOff>9525</xdr:rowOff>
    </xdr:from>
    <xdr:to>
      <xdr:col>18</xdr:col>
      <xdr:colOff>171450</xdr:colOff>
      <xdr:row>21</xdr:row>
      <xdr:rowOff>95250</xdr:rowOff>
    </xdr:to>
    <xdr:sp macro="" textlink="">
      <xdr:nvSpPr>
        <xdr:cNvPr id="10" name="Tekstvak 9">
          <a:extLst>
            <a:ext uri="{FF2B5EF4-FFF2-40B4-BE49-F238E27FC236}">
              <a16:creationId xmlns:a16="http://schemas.microsoft.com/office/drawing/2014/main" id="{1F9FE1C7-3B76-42BF-B223-2F7BCD3C8D8F}"/>
            </a:ext>
          </a:extLst>
        </xdr:cNvPr>
        <xdr:cNvSpPr txBox="1"/>
      </xdr:nvSpPr>
      <xdr:spPr>
        <a:xfrm>
          <a:off x="10096500" y="3562350"/>
          <a:ext cx="2752725" cy="447675"/>
        </a:xfrm>
        <a:prstGeom prst="rect">
          <a:avLst/>
        </a:prstGeom>
        <a:solidFill>
          <a:schemeClr val="accent2">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nl-BE" sz="1100"/>
            <a:t>Kolom H laat de auditor toe om tijdens de audit opmerkingen te noteren </a:t>
          </a:r>
        </a:p>
      </xdr:txBody>
    </xdr:sp>
    <xdr:clientData/>
  </xdr:twoCellAnchor>
  <xdr:twoCellAnchor>
    <xdr:from>
      <xdr:col>19</xdr:col>
      <xdr:colOff>123826</xdr:colOff>
      <xdr:row>4</xdr:row>
      <xdr:rowOff>57149</xdr:rowOff>
    </xdr:from>
    <xdr:to>
      <xdr:col>26</xdr:col>
      <xdr:colOff>609600</xdr:colOff>
      <xdr:row>19</xdr:row>
      <xdr:rowOff>152400</xdr:rowOff>
    </xdr:to>
    <xdr:sp macro="" textlink="">
      <xdr:nvSpPr>
        <xdr:cNvPr id="11" name="Tekstvak 10">
          <a:extLst>
            <a:ext uri="{FF2B5EF4-FFF2-40B4-BE49-F238E27FC236}">
              <a16:creationId xmlns:a16="http://schemas.microsoft.com/office/drawing/2014/main" id="{9308DECA-042F-48AE-9A92-59D0ED2ED1D0}"/>
            </a:ext>
          </a:extLst>
        </xdr:cNvPr>
        <xdr:cNvSpPr txBox="1"/>
      </xdr:nvSpPr>
      <xdr:spPr>
        <a:xfrm>
          <a:off x="13449301" y="895349"/>
          <a:ext cx="5019674" cy="2809876"/>
        </a:xfrm>
        <a:prstGeom prst="rect">
          <a:avLst/>
        </a:prstGeom>
        <a:solidFill>
          <a:schemeClr val="accent2">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nl-BE" sz="1100"/>
            <a:t>Bovenaan bevindt zich de hoofdbarometer met daaronder 6 blokbarometers.</a:t>
          </a:r>
        </a:p>
        <a:p>
          <a:r>
            <a:rPr lang="nl-BE" sz="1100"/>
            <a:t>De hoofdbarometer geeft het eindresultaat weer van de audit.</a:t>
          </a:r>
        </a:p>
        <a:p>
          <a:r>
            <a:rPr lang="nl-BE" sz="1100"/>
            <a:t>Het</a:t>
          </a:r>
          <a:r>
            <a:rPr lang="nl-BE" sz="1100" baseline="0"/>
            <a:t> geeft het aantal punten weer dat u kreeg door ja te antwoorden. Het antwoord NVT heeft in de hoofdbarometer geen impact op de totale score en wordt dus niet meegerekend.</a:t>
          </a:r>
        </a:p>
        <a:p>
          <a:endParaRPr lang="nl-BE" sz="1100" baseline="0"/>
        </a:p>
        <a:p>
          <a:r>
            <a:rPr lang="nl-BE" sz="1100" baseline="0"/>
            <a:t>Bij de volgende 3 barometers krijgt u een zicht op het "</a:t>
          </a:r>
          <a:r>
            <a:rPr lang="nl-BE" sz="1100" u="sng" baseline="0"/>
            <a:t>percentage</a:t>
          </a:r>
          <a:r>
            <a:rPr lang="nl-BE" sz="1100" baseline="0"/>
            <a:t>" van uw antwoorden in de verschillende niveaus. In deze barometers worden de NVT antwoorden wel zichtbaar gemaakt. </a:t>
          </a:r>
        </a:p>
        <a:p>
          <a:r>
            <a:rPr lang="nl-BE" sz="1100" baseline="0"/>
            <a:t>Daaronder zijn 3 barometers waarin het "</a:t>
          </a:r>
          <a:r>
            <a:rPr lang="nl-BE" sz="1100" u="sng" baseline="0"/>
            <a:t>aantal</a:t>
          </a:r>
          <a:r>
            <a:rPr lang="nl-BE" sz="1100" baseline="0"/>
            <a:t>" antwoorden wordt weergegeven in de verschillende niveaus. In deze barometers worden de NVT antwoorden ook zichtbaar gemaakt.</a:t>
          </a:r>
        </a:p>
        <a:p>
          <a:endParaRPr lang="nl-BE" sz="1100" baseline="0"/>
        </a:p>
        <a:p>
          <a:r>
            <a:rPr lang="nl-BE" sz="1100" baseline="0"/>
            <a:t>De blokbarometers laten u toe om op zoek te gaan naar tekortkomingen en verbeterpunten. </a:t>
          </a:r>
          <a:endParaRPr lang="nl-BE" sz="1100"/>
        </a:p>
      </xdr:txBody>
    </xdr:sp>
    <xdr:clientData/>
  </xdr:twoCellAnchor>
  <xdr:twoCellAnchor editAs="oneCell">
    <xdr:from>
      <xdr:col>1</xdr:col>
      <xdr:colOff>438149</xdr:colOff>
      <xdr:row>61</xdr:row>
      <xdr:rowOff>9523</xdr:rowOff>
    </xdr:from>
    <xdr:to>
      <xdr:col>18</xdr:col>
      <xdr:colOff>161284</xdr:colOff>
      <xdr:row>66</xdr:row>
      <xdr:rowOff>95250</xdr:rowOff>
    </xdr:to>
    <xdr:pic>
      <xdr:nvPicPr>
        <xdr:cNvPr id="12" name="Afbeelding 11">
          <a:extLst>
            <a:ext uri="{FF2B5EF4-FFF2-40B4-BE49-F238E27FC236}">
              <a16:creationId xmlns:a16="http://schemas.microsoft.com/office/drawing/2014/main" id="{EE018565-63B8-4DCC-9E3C-1C02209DC7EF}"/>
            </a:ext>
          </a:extLst>
        </xdr:cNvPr>
        <xdr:cNvPicPr>
          <a:picLocks noChangeAspect="1"/>
        </xdr:cNvPicPr>
      </xdr:nvPicPr>
      <xdr:blipFill>
        <a:blip xmlns:r="http://schemas.openxmlformats.org/officeDocument/2006/relationships" r:embed="rId2"/>
        <a:stretch>
          <a:fillRect/>
        </a:stretch>
      </xdr:blipFill>
      <xdr:spPr>
        <a:xfrm>
          <a:off x="2105024" y="11163298"/>
          <a:ext cx="10734035" cy="990602"/>
        </a:xfrm>
        <a:prstGeom prst="rect">
          <a:avLst/>
        </a:prstGeom>
      </xdr:spPr>
    </xdr:pic>
    <xdr:clientData/>
  </xdr:twoCellAnchor>
  <xdr:twoCellAnchor>
    <xdr:from>
      <xdr:col>0</xdr:col>
      <xdr:colOff>0</xdr:colOff>
      <xdr:row>3</xdr:row>
      <xdr:rowOff>66675</xdr:rowOff>
    </xdr:from>
    <xdr:to>
      <xdr:col>7</xdr:col>
      <xdr:colOff>304799</xdr:colOff>
      <xdr:row>5</xdr:row>
      <xdr:rowOff>95250</xdr:rowOff>
    </xdr:to>
    <xdr:sp macro="" textlink="">
      <xdr:nvSpPr>
        <xdr:cNvPr id="13" name="Tekstvak 12">
          <a:extLst>
            <a:ext uri="{FF2B5EF4-FFF2-40B4-BE49-F238E27FC236}">
              <a16:creationId xmlns:a16="http://schemas.microsoft.com/office/drawing/2014/main" id="{4924F00E-A0AD-45B1-A621-B7F0E8CF6074}"/>
            </a:ext>
          </a:extLst>
        </xdr:cNvPr>
        <xdr:cNvSpPr txBox="1"/>
      </xdr:nvSpPr>
      <xdr:spPr>
        <a:xfrm>
          <a:off x="0" y="723900"/>
          <a:ext cx="5857874" cy="390525"/>
        </a:xfrm>
        <a:prstGeom prst="rect">
          <a:avLst/>
        </a:prstGeom>
        <a:solidFill>
          <a:schemeClr val="accent2">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nl-BE" sz="1100"/>
            <a:t>Het tabblad "auditvragen" is beveiligd.</a:t>
          </a:r>
          <a:r>
            <a:rPr lang="nl-BE" sz="1100" baseline="0"/>
            <a:t> Enkel kolom G en kolom H zijn invulbaar door de gebruiker.</a:t>
          </a:r>
          <a:endParaRPr lang="nl-BE" sz="1100"/>
        </a:p>
      </xdr:txBody>
    </xdr:sp>
    <xdr:clientData/>
  </xdr:twoCellAnchor>
  <xdr:twoCellAnchor>
    <xdr:from>
      <xdr:col>0</xdr:col>
      <xdr:colOff>47624</xdr:colOff>
      <xdr:row>12</xdr:row>
      <xdr:rowOff>9525</xdr:rowOff>
    </xdr:from>
    <xdr:to>
      <xdr:col>7</xdr:col>
      <xdr:colOff>600074</xdr:colOff>
      <xdr:row>17</xdr:row>
      <xdr:rowOff>95250</xdr:rowOff>
    </xdr:to>
    <xdr:sp macro="" textlink="">
      <xdr:nvSpPr>
        <xdr:cNvPr id="14" name="Tekstvak 13">
          <a:extLst>
            <a:ext uri="{FF2B5EF4-FFF2-40B4-BE49-F238E27FC236}">
              <a16:creationId xmlns:a16="http://schemas.microsoft.com/office/drawing/2014/main" id="{EDB808FC-4CC2-4230-86A0-4ECC3CBDD563}"/>
            </a:ext>
          </a:extLst>
        </xdr:cNvPr>
        <xdr:cNvSpPr txBox="1"/>
      </xdr:nvSpPr>
      <xdr:spPr>
        <a:xfrm>
          <a:off x="47624" y="2295525"/>
          <a:ext cx="6105525" cy="990600"/>
        </a:xfrm>
        <a:prstGeom prst="rect">
          <a:avLst/>
        </a:prstGeom>
        <a:solidFill>
          <a:schemeClr val="accent2">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nl-BE" sz="1100"/>
            <a:t>Sommige vragen worden samen gequoteerd en krijgen in verhouding extra punten.</a:t>
          </a:r>
        </a:p>
        <a:p>
          <a:r>
            <a:rPr lang="nl-BE" sz="1100"/>
            <a:t>Bijvoorbeeld de auditvragen rond de kwaliteitsopvolging. (lijn 10,11 en 12)</a:t>
          </a:r>
        </a:p>
        <a:p>
          <a:r>
            <a:rPr lang="nl-BE" sz="1100"/>
            <a:t>Deze 3 vragen zitten in niveau 3 maar leveren niet allemaal 1 punt op</a:t>
          </a:r>
          <a:r>
            <a:rPr lang="nl-BE" sz="1100" baseline="0"/>
            <a:t> omdat </a:t>
          </a:r>
          <a:r>
            <a:rPr lang="nl-BE" sz="1100" baseline="0">
              <a:solidFill>
                <a:schemeClr val="dk1"/>
              </a:solidFill>
              <a:effectLst/>
              <a:latin typeface="+mn-lt"/>
              <a:ea typeface="+mn-ea"/>
              <a:cs typeface="+mn-cs"/>
            </a:rPr>
            <a:t>een ja antwoord op de eerste twee vragen meer doorweegt dan een ja antwoord op de derde vraag.</a:t>
          </a:r>
          <a:endParaRPr lang="nl-BE" sz="1100"/>
        </a:p>
        <a:p>
          <a:r>
            <a:rPr lang="nl-BE" sz="1100"/>
            <a:t>De eerste vraag krijgt dus een extra</a:t>
          </a:r>
          <a:r>
            <a:rPr lang="nl-BE" sz="1100" baseline="0"/>
            <a:t> factor x3 mee, de tweede vraag krijgt een extra factor x2 mee.</a:t>
          </a:r>
        </a:p>
        <a:p>
          <a:r>
            <a:rPr lang="nl-BE" sz="1100" baseline="0"/>
            <a:t> </a:t>
          </a:r>
          <a:endParaRPr lang="nl-BE" sz="1100"/>
        </a:p>
      </xdr:txBody>
    </xdr:sp>
    <xdr:clientData/>
  </xdr:twoCellAnchor>
  <xdr:twoCellAnchor>
    <xdr:from>
      <xdr:col>0</xdr:col>
      <xdr:colOff>0</xdr:colOff>
      <xdr:row>18</xdr:row>
      <xdr:rowOff>1</xdr:rowOff>
    </xdr:from>
    <xdr:to>
      <xdr:col>9</xdr:col>
      <xdr:colOff>476250</xdr:colOff>
      <xdr:row>22</xdr:row>
      <xdr:rowOff>76200</xdr:rowOff>
    </xdr:to>
    <xdr:sp macro="" textlink="">
      <xdr:nvSpPr>
        <xdr:cNvPr id="15" name="Tekstvak 14">
          <a:extLst>
            <a:ext uri="{FF2B5EF4-FFF2-40B4-BE49-F238E27FC236}">
              <a16:creationId xmlns:a16="http://schemas.microsoft.com/office/drawing/2014/main" id="{5C0CBA80-B0C2-4615-83C6-C77E8828A355}"/>
            </a:ext>
          </a:extLst>
        </xdr:cNvPr>
        <xdr:cNvSpPr txBox="1"/>
      </xdr:nvSpPr>
      <xdr:spPr>
        <a:xfrm>
          <a:off x="0" y="3371851"/>
          <a:ext cx="7324725" cy="800099"/>
        </a:xfrm>
        <a:prstGeom prst="rect">
          <a:avLst/>
        </a:prstGeom>
        <a:solidFill>
          <a:schemeClr val="accent2">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nl-BE" sz="1100"/>
            <a:t>Sommige antwoorden horen samen en</a:t>
          </a:r>
          <a:r>
            <a:rPr lang="nl-BE" sz="1100" baseline="0"/>
            <a:t> worden ook samen gequoteerd. In kolom H krijgt de gebruiker dan de melding dat men slechts éénmaal ja of neen mag antwoorden op deze serie van vragen en dat de andere vragen verplicht met NVT moeten beantwoord worden. Ook hier is er rekening gehouden met een multiplicator. (zie voorbeeld onderaan lijn 8,9 en 10) Een "ja"antwoord voor lijn 10 zal de meeste punten opleveren.</a:t>
          </a:r>
        </a:p>
        <a:p>
          <a:endParaRPr lang="nl-BE" sz="1100" baseline="0"/>
        </a:p>
      </xdr:txBody>
    </xdr:sp>
    <xdr:clientData/>
  </xdr:twoCellAnchor>
  <xdr:twoCellAnchor>
    <xdr:from>
      <xdr:col>0</xdr:col>
      <xdr:colOff>9526</xdr:colOff>
      <xdr:row>43</xdr:row>
      <xdr:rowOff>85725</xdr:rowOff>
    </xdr:from>
    <xdr:to>
      <xdr:col>0</xdr:col>
      <xdr:colOff>1552576</xdr:colOff>
      <xdr:row>55</xdr:row>
      <xdr:rowOff>57150</xdr:rowOff>
    </xdr:to>
    <xdr:sp macro="" textlink="">
      <xdr:nvSpPr>
        <xdr:cNvPr id="16" name="Tekstvak 15">
          <a:extLst>
            <a:ext uri="{FF2B5EF4-FFF2-40B4-BE49-F238E27FC236}">
              <a16:creationId xmlns:a16="http://schemas.microsoft.com/office/drawing/2014/main" id="{F6A08ED2-BF28-486F-8AB6-662701083B01}"/>
            </a:ext>
          </a:extLst>
        </xdr:cNvPr>
        <xdr:cNvSpPr txBox="1"/>
      </xdr:nvSpPr>
      <xdr:spPr>
        <a:xfrm>
          <a:off x="9526" y="7981950"/>
          <a:ext cx="1543050" cy="2143125"/>
        </a:xfrm>
        <a:prstGeom prst="rect">
          <a:avLst/>
        </a:prstGeom>
        <a:solidFill>
          <a:schemeClr val="accent2">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nl-BE" sz="1100"/>
            <a:t>Het tabblad "rapport"</a:t>
          </a:r>
          <a:r>
            <a:rPr lang="nl-BE" sz="1100" baseline="0"/>
            <a:t> geeft een </a:t>
          </a:r>
          <a:r>
            <a:rPr lang="nl-BE" sz="1100"/>
            <a:t>automatisch overzicht van de punten en de barometers. De auditor</a:t>
          </a:r>
          <a:r>
            <a:rPr lang="nl-BE" sz="1100" baseline="0"/>
            <a:t> kan de  tekortkomingen en verbeterpunten invullen.</a:t>
          </a:r>
        </a:p>
        <a:p>
          <a:r>
            <a:rPr lang="nl-BE" sz="1100" baseline="0"/>
            <a:t>Dit rapport kan indien nodig door de gebruiker afgeprint worden.</a:t>
          </a:r>
        </a:p>
      </xdr:txBody>
    </xdr:sp>
    <xdr:clientData/>
  </xdr:twoCellAnchor>
  <xdr:twoCellAnchor>
    <xdr:from>
      <xdr:col>0</xdr:col>
      <xdr:colOff>0</xdr:colOff>
      <xdr:row>55</xdr:row>
      <xdr:rowOff>123825</xdr:rowOff>
    </xdr:from>
    <xdr:to>
      <xdr:col>1</xdr:col>
      <xdr:colOff>19050</xdr:colOff>
      <xdr:row>68</xdr:row>
      <xdr:rowOff>152400</xdr:rowOff>
    </xdr:to>
    <xdr:sp macro="" textlink="">
      <xdr:nvSpPr>
        <xdr:cNvPr id="17" name="Tekstvak 16">
          <a:extLst>
            <a:ext uri="{FF2B5EF4-FFF2-40B4-BE49-F238E27FC236}">
              <a16:creationId xmlns:a16="http://schemas.microsoft.com/office/drawing/2014/main" id="{294D3FE2-7A58-4FE0-AC8F-5D629413BCB3}"/>
            </a:ext>
          </a:extLst>
        </xdr:cNvPr>
        <xdr:cNvSpPr txBox="1"/>
      </xdr:nvSpPr>
      <xdr:spPr>
        <a:xfrm>
          <a:off x="0" y="10191750"/>
          <a:ext cx="1685925" cy="2381250"/>
        </a:xfrm>
        <a:prstGeom prst="rect">
          <a:avLst/>
        </a:prstGeom>
        <a:solidFill>
          <a:schemeClr val="accent2">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nl-BE" sz="1100" baseline="0">
              <a:solidFill>
                <a:schemeClr val="dk1"/>
              </a:solidFill>
              <a:effectLst/>
              <a:latin typeface="+mn-lt"/>
              <a:ea typeface="+mn-ea"/>
              <a:cs typeface="+mn-cs"/>
            </a:rPr>
            <a:t>In het tabblad "actiepunten auditee" </a:t>
          </a:r>
          <a:endParaRPr lang="nl-BE">
            <a:effectLst/>
          </a:endParaRPr>
        </a:p>
        <a:p>
          <a:r>
            <a:rPr lang="nl-BE" sz="1100" baseline="0">
              <a:solidFill>
                <a:schemeClr val="dk1"/>
              </a:solidFill>
              <a:effectLst/>
              <a:latin typeface="+mn-lt"/>
              <a:ea typeface="+mn-ea"/>
              <a:cs typeface="+mn-cs"/>
            </a:rPr>
            <a:t>kan de geauditeerde de actiepunten noteren en opvolgen. Voor elk actiepunt vult de gebruiker een aparte template in. </a:t>
          </a:r>
          <a:r>
            <a:rPr lang="nl-BE" sz="1100">
              <a:solidFill>
                <a:schemeClr val="dk1"/>
              </a:solidFill>
              <a:effectLst/>
              <a:latin typeface="+mn-lt"/>
              <a:ea typeface="+mn-ea"/>
              <a:cs typeface="+mn-cs"/>
            </a:rPr>
            <a:t>Bij de volgende audit kunnen deze ingevulde templates gebruikt worden op de kwaliteitsopvolging te checken.</a:t>
          </a:r>
          <a:endParaRPr lang="nl-BE">
            <a:effectLst/>
          </a:endParaRPr>
        </a:p>
        <a:p>
          <a:endParaRPr lang="nl-BE" sz="1100"/>
        </a:p>
      </xdr:txBody>
    </xdr:sp>
    <xdr:clientData/>
  </xdr:twoCellAnchor>
  <xdr:twoCellAnchor>
    <xdr:from>
      <xdr:col>14</xdr:col>
      <xdr:colOff>28575</xdr:colOff>
      <xdr:row>14</xdr:row>
      <xdr:rowOff>9525</xdr:rowOff>
    </xdr:from>
    <xdr:to>
      <xdr:col>18</xdr:col>
      <xdr:colOff>361950</xdr:colOff>
      <xdr:row>18</xdr:row>
      <xdr:rowOff>133350</xdr:rowOff>
    </xdr:to>
    <xdr:sp macro="" textlink="">
      <xdr:nvSpPr>
        <xdr:cNvPr id="18" name="Tekstvak 17">
          <a:extLst>
            <a:ext uri="{FF2B5EF4-FFF2-40B4-BE49-F238E27FC236}">
              <a16:creationId xmlns:a16="http://schemas.microsoft.com/office/drawing/2014/main" id="{5AA98CF5-F506-482D-A97A-4604A4C003F0}"/>
            </a:ext>
          </a:extLst>
        </xdr:cNvPr>
        <xdr:cNvSpPr txBox="1"/>
      </xdr:nvSpPr>
      <xdr:spPr>
        <a:xfrm>
          <a:off x="10115550" y="2657475"/>
          <a:ext cx="2924175" cy="847725"/>
        </a:xfrm>
        <a:prstGeom prst="rect">
          <a:avLst/>
        </a:prstGeom>
        <a:solidFill>
          <a:schemeClr val="accent2">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nl-BE" sz="1100"/>
            <a:t>Aan het begin van elk hoofdstuk is er in de kolom G een progressiemeter te zien. Het geeft u een idee hoeveel vragen u nog moet beantwoorden voor dit hoofdstuk.</a:t>
          </a:r>
        </a:p>
      </xdr:txBody>
    </xdr:sp>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12</xdr:col>
      <xdr:colOff>600075</xdr:colOff>
      <xdr:row>24</xdr:row>
      <xdr:rowOff>100013</xdr:rowOff>
    </xdr:to>
    <xdr:pic>
      <xdr:nvPicPr>
        <xdr:cNvPr id="3" name="Afbeelding 2">
          <a:extLst>
            <a:ext uri="{FF2B5EF4-FFF2-40B4-BE49-F238E27FC236}">
              <a16:creationId xmlns:a16="http://schemas.microsoft.com/office/drawing/2014/main" id="{964CFFD8-97A0-78E5-8507-A7C0695524C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8372475" cy="444341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5.xml><?xml version="1.0" encoding="utf-8"?>
<xdr:wsDr xmlns:xdr="http://schemas.openxmlformats.org/drawingml/2006/spreadsheetDrawing" xmlns:a="http://schemas.openxmlformats.org/drawingml/2006/main">
  <xdr:twoCellAnchor>
    <xdr:from>
      <xdr:col>14</xdr:col>
      <xdr:colOff>165267</xdr:colOff>
      <xdr:row>1</xdr:row>
      <xdr:rowOff>31669</xdr:rowOff>
    </xdr:from>
    <xdr:to>
      <xdr:col>24</xdr:col>
      <xdr:colOff>207509</xdr:colOff>
      <xdr:row>38</xdr:row>
      <xdr:rowOff>0</xdr:rowOff>
    </xdr:to>
    <xdr:grpSp>
      <xdr:nvGrpSpPr>
        <xdr:cNvPr id="3" name="Group 2">
          <a:extLst>
            <a:ext uri="{FF2B5EF4-FFF2-40B4-BE49-F238E27FC236}">
              <a16:creationId xmlns:a16="http://schemas.microsoft.com/office/drawing/2014/main" id="{AC827420-F294-43AD-83F5-2DC2975CFA52}"/>
            </a:ext>
          </a:extLst>
        </xdr:cNvPr>
        <xdr:cNvGrpSpPr/>
      </xdr:nvGrpSpPr>
      <xdr:grpSpPr>
        <a:xfrm>
          <a:off x="18066446" y="237514"/>
          <a:ext cx="8186646" cy="12229653"/>
          <a:chOff x="13862082" y="1143000"/>
          <a:chExt cx="8652721" cy="8814473"/>
        </a:xfrm>
      </xdr:grpSpPr>
      <xdr:graphicFrame macro="">
        <xdr:nvGraphicFramePr>
          <xdr:cNvPr id="11" name="Chart 10">
            <a:extLst>
              <a:ext uri="{FF2B5EF4-FFF2-40B4-BE49-F238E27FC236}">
                <a16:creationId xmlns:a16="http://schemas.microsoft.com/office/drawing/2014/main" id="{FF8C7437-8799-47E4-8979-81AE4EDA3387}"/>
              </a:ext>
            </a:extLst>
          </xdr:cNvPr>
          <xdr:cNvGraphicFramePr>
            <a:graphicFrameLocks/>
          </xdr:cNvGraphicFramePr>
        </xdr:nvGraphicFramePr>
        <xdr:xfrm>
          <a:off x="13872881" y="1143000"/>
          <a:ext cx="8641922" cy="6923452"/>
        </xdr:xfrm>
        <a:graphic>
          <a:graphicData uri="http://schemas.openxmlformats.org/drawingml/2006/chart">
            <c:chart xmlns:c="http://schemas.openxmlformats.org/drawingml/2006/chart" xmlns:r="http://schemas.openxmlformats.org/officeDocument/2006/relationships" r:id="rId1"/>
          </a:graphicData>
        </a:graphic>
      </xdr:graphicFrame>
      <xdr:graphicFrame macro="">
        <xdr:nvGraphicFramePr>
          <xdr:cNvPr id="12" name="Chart 11">
            <a:extLst>
              <a:ext uri="{FF2B5EF4-FFF2-40B4-BE49-F238E27FC236}">
                <a16:creationId xmlns:a16="http://schemas.microsoft.com/office/drawing/2014/main" id="{25278F4E-5726-4B5E-9449-76CCF0D252BD}"/>
              </a:ext>
            </a:extLst>
          </xdr:cNvPr>
          <xdr:cNvGraphicFramePr>
            <a:graphicFrameLocks/>
          </xdr:cNvGraphicFramePr>
        </xdr:nvGraphicFramePr>
        <xdr:xfrm>
          <a:off x="13866565" y="7797473"/>
          <a:ext cx="2880000" cy="2160000"/>
        </xdr:xfrm>
        <a:graphic>
          <a:graphicData uri="http://schemas.openxmlformats.org/drawingml/2006/chart">
            <c:chart xmlns:c="http://schemas.openxmlformats.org/drawingml/2006/chart" xmlns:r="http://schemas.openxmlformats.org/officeDocument/2006/relationships" r:id="rId2"/>
          </a:graphicData>
        </a:graphic>
      </xdr:graphicFrame>
      <xdr:graphicFrame macro="">
        <xdr:nvGraphicFramePr>
          <xdr:cNvPr id="13" name="Chart 12">
            <a:extLst>
              <a:ext uri="{FF2B5EF4-FFF2-40B4-BE49-F238E27FC236}">
                <a16:creationId xmlns:a16="http://schemas.microsoft.com/office/drawing/2014/main" id="{4308B4CC-6C90-4A9F-99F0-EAF224E0A896}"/>
              </a:ext>
            </a:extLst>
          </xdr:cNvPr>
          <xdr:cNvGraphicFramePr>
            <a:graphicFrameLocks/>
          </xdr:cNvGraphicFramePr>
        </xdr:nvGraphicFramePr>
        <xdr:xfrm>
          <a:off x="16745230" y="7797473"/>
          <a:ext cx="2880000" cy="2160000"/>
        </xdr:xfrm>
        <a:graphic>
          <a:graphicData uri="http://schemas.openxmlformats.org/drawingml/2006/chart">
            <c:chart xmlns:c="http://schemas.openxmlformats.org/drawingml/2006/chart" xmlns:r="http://schemas.openxmlformats.org/officeDocument/2006/relationships" r:id="rId3"/>
          </a:graphicData>
        </a:graphic>
      </xdr:graphicFrame>
      <xdr:graphicFrame macro="">
        <xdr:nvGraphicFramePr>
          <xdr:cNvPr id="14" name="Chart 13">
            <a:extLst>
              <a:ext uri="{FF2B5EF4-FFF2-40B4-BE49-F238E27FC236}">
                <a16:creationId xmlns:a16="http://schemas.microsoft.com/office/drawing/2014/main" id="{5B449289-8B48-4C2A-B95D-1A498306B813}"/>
              </a:ext>
            </a:extLst>
          </xdr:cNvPr>
          <xdr:cNvGraphicFramePr>
            <a:graphicFrameLocks/>
          </xdr:cNvGraphicFramePr>
        </xdr:nvGraphicFramePr>
        <xdr:xfrm>
          <a:off x="19621741" y="7796034"/>
          <a:ext cx="2880000" cy="2160000"/>
        </xdr:xfrm>
        <a:graphic>
          <a:graphicData uri="http://schemas.openxmlformats.org/drawingml/2006/chart">
            <c:chart xmlns:c="http://schemas.openxmlformats.org/drawingml/2006/chart" xmlns:r="http://schemas.openxmlformats.org/officeDocument/2006/relationships" r:id="rId4"/>
          </a:graphicData>
        </a:graphic>
      </xdr:graphicFrame>
      <xdr:graphicFrame macro="">
        <xdr:nvGraphicFramePr>
          <xdr:cNvPr id="7" name="Chart 6">
            <a:extLst>
              <a:ext uri="{FF2B5EF4-FFF2-40B4-BE49-F238E27FC236}">
                <a16:creationId xmlns:a16="http://schemas.microsoft.com/office/drawing/2014/main" id="{538CC7FD-8E6B-4554-A736-2653B5EAB144}"/>
              </a:ext>
            </a:extLst>
          </xdr:cNvPr>
          <xdr:cNvGraphicFramePr>
            <a:graphicFrameLocks/>
          </xdr:cNvGraphicFramePr>
        </xdr:nvGraphicFramePr>
        <xdr:xfrm>
          <a:off x="13866564" y="5283848"/>
          <a:ext cx="2886723" cy="2160000"/>
        </xdr:xfrm>
        <a:graphic>
          <a:graphicData uri="http://schemas.openxmlformats.org/drawingml/2006/chart">
            <c:chart xmlns:c="http://schemas.openxmlformats.org/drawingml/2006/chart" xmlns:r="http://schemas.openxmlformats.org/officeDocument/2006/relationships" r:id="rId5"/>
          </a:graphicData>
        </a:graphic>
      </xdr:graphicFrame>
      <xdr:graphicFrame macro="">
        <xdr:nvGraphicFramePr>
          <xdr:cNvPr id="8" name="Chart 7">
            <a:extLst>
              <a:ext uri="{FF2B5EF4-FFF2-40B4-BE49-F238E27FC236}">
                <a16:creationId xmlns:a16="http://schemas.microsoft.com/office/drawing/2014/main" id="{6B21AF99-FAC3-4531-B847-CFA9C13D8543}"/>
              </a:ext>
            </a:extLst>
          </xdr:cNvPr>
          <xdr:cNvGraphicFramePr>
            <a:graphicFrameLocks/>
          </xdr:cNvGraphicFramePr>
        </xdr:nvGraphicFramePr>
        <xdr:xfrm>
          <a:off x="16751952" y="5283848"/>
          <a:ext cx="2880000" cy="2160000"/>
        </xdr:xfrm>
        <a:graphic>
          <a:graphicData uri="http://schemas.openxmlformats.org/drawingml/2006/chart">
            <c:chart xmlns:c="http://schemas.openxmlformats.org/drawingml/2006/chart" xmlns:r="http://schemas.openxmlformats.org/officeDocument/2006/relationships" r:id="rId6"/>
          </a:graphicData>
        </a:graphic>
      </xdr:graphicFrame>
      <xdr:graphicFrame macro="">
        <xdr:nvGraphicFramePr>
          <xdr:cNvPr id="9" name="Chart 8">
            <a:extLst>
              <a:ext uri="{FF2B5EF4-FFF2-40B4-BE49-F238E27FC236}">
                <a16:creationId xmlns:a16="http://schemas.microsoft.com/office/drawing/2014/main" id="{74E0BCA9-F2FC-4308-9CB2-B63A61554139}"/>
              </a:ext>
            </a:extLst>
          </xdr:cNvPr>
          <xdr:cNvGraphicFramePr>
            <a:graphicFrameLocks/>
          </xdr:cNvGraphicFramePr>
        </xdr:nvGraphicFramePr>
        <xdr:xfrm>
          <a:off x="19628463" y="5282411"/>
          <a:ext cx="2880000" cy="2160000"/>
        </xdr:xfrm>
        <a:graphic>
          <a:graphicData uri="http://schemas.openxmlformats.org/drawingml/2006/chart">
            <c:chart xmlns:c="http://schemas.openxmlformats.org/drawingml/2006/chart" xmlns:r="http://schemas.openxmlformats.org/officeDocument/2006/relationships" r:id="rId7"/>
          </a:graphicData>
        </a:graphic>
      </xdr:graphicFrame>
      <xdr:sp macro="" textlink="">
        <xdr:nvSpPr>
          <xdr:cNvPr id="2" name="Rectangle 1">
            <a:extLst>
              <a:ext uri="{FF2B5EF4-FFF2-40B4-BE49-F238E27FC236}">
                <a16:creationId xmlns:a16="http://schemas.microsoft.com/office/drawing/2014/main" id="{C7E78C20-B5B8-4508-B867-30827453AD52}"/>
              </a:ext>
            </a:extLst>
          </xdr:cNvPr>
          <xdr:cNvSpPr/>
        </xdr:nvSpPr>
        <xdr:spPr>
          <a:xfrm>
            <a:off x="13866565" y="7433584"/>
            <a:ext cx="8640000" cy="360001"/>
          </a:xfrm>
          <a:prstGeom prst="rect">
            <a:avLst/>
          </a:prstGeom>
          <a:solidFill>
            <a:schemeClr val="bg1"/>
          </a:solidFill>
          <a:ln w="9525">
            <a:solidFill>
              <a:schemeClr val="bg1">
                <a:lumMod val="7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lang="fr-BE" sz="1400" b="0" baseline="0">
                <a:ln>
                  <a:solidFill>
                    <a:sysClr val="windowText" lastClr="000000"/>
                  </a:solidFill>
                </a:ln>
                <a:solidFill>
                  <a:schemeClr val="tx1">
                    <a:lumMod val="50000"/>
                    <a:lumOff val="50000"/>
                  </a:schemeClr>
                </a:solidFill>
                <a:effectLst/>
                <a:latin typeface="Open Sans" panose="020B0606030504020204" pitchFamily="34" charset="0"/>
                <a:ea typeface="Open Sans" panose="020B0606030504020204" pitchFamily="34" charset="0"/>
                <a:cs typeface="Open Sans" panose="020B0606030504020204" pitchFamily="34" charset="0"/>
              </a:rPr>
              <a:t># of answers</a:t>
            </a:r>
          </a:p>
        </xdr:txBody>
      </xdr:sp>
      <xdr:sp macro="" textlink="">
        <xdr:nvSpPr>
          <xdr:cNvPr id="10" name="Rectangle 9">
            <a:extLst>
              <a:ext uri="{FF2B5EF4-FFF2-40B4-BE49-F238E27FC236}">
                <a16:creationId xmlns:a16="http://schemas.microsoft.com/office/drawing/2014/main" id="{A5134064-AA36-49E7-94C5-096A91602F69}"/>
              </a:ext>
            </a:extLst>
          </xdr:cNvPr>
          <xdr:cNvSpPr/>
        </xdr:nvSpPr>
        <xdr:spPr>
          <a:xfrm>
            <a:off x="13862082" y="4919961"/>
            <a:ext cx="8640000" cy="360001"/>
          </a:xfrm>
          <a:prstGeom prst="rect">
            <a:avLst/>
          </a:prstGeom>
          <a:solidFill>
            <a:schemeClr val="bg1"/>
          </a:solidFill>
          <a:ln w="9525">
            <a:solidFill>
              <a:schemeClr val="bg1">
                <a:lumMod val="7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lang="fr-BE" sz="1400" b="0" baseline="0">
                <a:ln>
                  <a:solidFill>
                    <a:sysClr val="windowText" lastClr="000000"/>
                  </a:solidFill>
                </a:ln>
                <a:solidFill>
                  <a:schemeClr val="tx1">
                    <a:lumMod val="50000"/>
                    <a:lumOff val="50000"/>
                  </a:schemeClr>
                </a:solidFill>
                <a:effectLst/>
                <a:latin typeface="Open Sans" panose="020B0606030504020204" pitchFamily="34" charset="0"/>
                <a:ea typeface="Open Sans" panose="020B0606030504020204" pitchFamily="34" charset="0"/>
                <a:cs typeface="Open Sans" panose="020B0606030504020204" pitchFamily="34" charset="0"/>
              </a:rPr>
              <a:t>% of answers</a:t>
            </a:r>
          </a:p>
        </xdr:txBody>
      </xdr:sp>
    </xdr:grpSp>
    <xdr:clientData/>
  </xdr:twoCellAnchor>
</xdr:wsDr>
</file>

<file path=xl/drawings/drawing6.xml><?xml version="1.0" encoding="utf-8"?>
<xdr:wsDr xmlns:xdr="http://schemas.openxmlformats.org/drawingml/2006/spreadsheetDrawing" xmlns:a="http://schemas.openxmlformats.org/drawingml/2006/main">
  <xdr:twoCellAnchor>
    <xdr:from>
      <xdr:col>0</xdr:col>
      <xdr:colOff>1129427</xdr:colOff>
      <xdr:row>52</xdr:row>
      <xdr:rowOff>28576</xdr:rowOff>
    </xdr:from>
    <xdr:to>
      <xdr:col>2</xdr:col>
      <xdr:colOff>193192</xdr:colOff>
      <xdr:row>77</xdr:row>
      <xdr:rowOff>85726</xdr:rowOff>
    </xdr:to>
    <xdr:grpSp>
      <xdr:nvGrpSpPr>
        <xdr:cNvPr id="3" name="Group 2">
          <a:extLst>
            <a:ext uri="{FF2B5EF4-FFF2-40B4-BE49-F238E27FC236}">
              <a16:creationId xmlns:a16="http://schemas.microsoft.com/office/drawing/2014/main" id="{6D69EE85-79D4-46DE-A2B0-34BBECCD89B2}"/>
            </a:ext>
          </a:extLst>
        </xdr:cNvPr>
        <xdr:cNvGrpSpPr/>
      </xdr:nvGrpSpPr>
      <xdr:grpSpPr>
        <a:xfrm>
          <a:off x="1134189" y="12220576"/>
          <a:ext cx="5350265" cy="5159829"/>
          <a:chOff x="14396175" y="1400175"/>
          <a:chExt cx="3243563" cy="3901397"/>
        </a:xfrm>
      </xdr:grpSpPr>
      <xdr:graphicFrame macro="">
        <xdr:nvGraphicFramePr>
          <xdr:cNvPr id="8" name="Chart 7">
            <a:extLst>
              <a:ext uri="{FF2B5EF4-FFF2-40B4-BE49-F238E27FC236}">
                <a16:creationId xmlns:a16="http://schemas.microsoft.com/office/drawing/2014/main" id="{9AFCCCC3-BF57-45B5-BDDA-7366E72877DC}"/>
              </a:ext>
            </a:extLst>
          </xdr:cNvPr>
          <xdr:cNvGraphicFramePr>
            <a:graphicFrameLocks/>
          </xdr:cNvGraphicFramePr>
        </xdr:nvGraphicFramePr>
        <xdr:xfrm>
          <a:off x="14396175" y="1400175"/>
          <a:ext cx="3240000" cy="2750626"/>
        </xdr:xfrm>
        <a:graphic>
          <a:graphicData uri="http://schemas.openxmlformats.org/drawingml/2006/chart">
            <c:chart xmlns:c="http://schemas.openxmlformats.org/drawingml/2006/chart" xmlns:r="http://schemas.openxmlformats.org/officeDocument/2006/relationships" r:id="rId1"/>
          </a:graphicData>
        </a:graphic>
      </xdr:graphicFrame>
      <xdr:graphicFrame macro="">
        <xdr:nvGraphicFramePr>
          <xdr:cNvPr id="9" name="Chart 8">
            <a:extLst>
              <a:ext uri="{FF2B5EF4-FFF2-40B4-BE49-F238E27FC236}">
                <a16:creationId xmlns:a16="http://schemas.microsoft.com/office/drawing/2014/main" id="{3B21A5FB-5AA7-4EFA-8375-6A642F8F07E0}"/>
              </a:ext>
            </a:extLst>
          </xdr:cNvPr>
          <xdr:cNvGraphicFramePr>
            <a:graphicFrameLocks/>
          </xdr:cNvGraphicFramePr>
        </xdr:nvGraphicFramePr>
        <xdr:xfrm>
          <a:off x="14397641" y="2962270"/>
          <a:ext cx="1080000" cy="1060823"/>
        </xdr:xfrm>
        <a:graphic>
          <a:graphicData uri="http://schemas.openxmlformats.org/drawingml/2006/chart">
            <c:chart xmlns:c="http://schemas.openxmlformats.org/drawingml/2006/chart" xmlns:r="http://schemas.openxmlformats.org/officeDocument/2006/relationships" r:id="rId2"/>
          </a:graphicData>
        </a:graphic>
      </xdr:graphicFrame>
      <xdr:graphicFrame macro="">
        <xdr:nvGraphicFramePr>
          <xdr:cNvPr id="10" name="Chart 9">
            <a:extLst>
              <a:ext uri="{FF2B5EF4-FFF2-40B4-BE49-F238E27FC236}">
                <a16:creationId xmlns:a16="http://schemas.microsoft.com/office/drawing/2014/main" id="{BB8B77B9-FD2F-4697-894F-2A2292D23757}"/>
              </a:ext>
            </a:extLst>
          </xdr:cNvPr>
          <xdr:cNvGraphicFramePr>
            <a:graphicFrameLocks/>
          </xdr:cNvGraphicFramePr>
        </xdr:nvGraphicFramePr>
        <xdr:xfrm>
          <a:off x="15473259" y="2964572"/>
          <a:ext cx="1080000" cy="1060823"/>
        </xdr:xfrm>
        <a:graphic>
          <a:graphicData uri="http://schemas.openxmlformats.org/drawingml/2006/chart">
            <c:chart xmlns:c="http://schemas.openxmlformats.org/drawingml/2006/chart" xmlns:r="http://schemas.openxmlformats.org/officeDocument/2006/relationships" r:id="rId3"/>
          </a:graphicData>
        </a:graphic>
      </xdr:graphicFrame>
      <xdr:graphicFrame macro="">
        <xdr:nvGraphicFramePr>
          <xdr:cNvPr id="11" name="Chart 10">
            <a:extLst>
              <a:ext uri="{FF2B5EF4-FFF2-40B4-BE49-F238E27FC236}">
                <a16:creationId xmlns:a16="http://schemas.microsoft.com/office/drawing/2014/main" id="{08FC394D-8447-450B-AF78-C66BDB93D1D1}"/>
              </a:ext>
            </a:extLst>
          </xdr:cNvPr>
          <xdr:cNvGraphicFramePr>
            <a:graphicFrameLocks/>
          </xdr:cNvGraphicFramePr>
        </xdr:nvGraphicFramePr>
        <xdr:xfrm>
          <a:off x="16553099" y="2963095"/>
          <a:ext cx="1080000" cy="1060823"/>
        </xdr:xfrm>
        <a:graphic>
          <a:graphicData uri="http://schemas.openxmlformats.org/drawingml/2006/chart">
            <c:chart xmlns:c="http://schemas.openxmlformats.org/drawingml/2006/chart" xmlns:r="http://schemas.openxmlformats.org/officeDocument/2006/relationships" r:id="rId4"/>
          </a:graphicData>
        </a:graphic>
      </xdr:graphicFrame>
      <xdr:graphicFrame macro="">
        <xdr:nvGraphicFramePr>
          <xdr:cNvPr id="12" name="Chart 11">
            <a:extLst>
              <a:ext uri="{FF2B5EF4-FFF2-40B4-BE49-F238E27FC236}">
                <a16:creationId xmlns:a16="http://schemas.microsoft.com/office/drawing/2014/main" id="{F395531F-BDF3-4F44-9818-88DA6B8DEB18}"/>
              </a:ext>
            </a:extLst>
          </xdr:cNvPr>
          <xdr:cNvGraphicFramePr>
            <a:graphicFrameLocks/>
          </xdr:cNvGraphicFramePr>
        </xdr:nvGraphicFramePr>
        <xdr:xfrm>
          <a:off x="14401899" y="4022823"/>
          <a:ext cx="1080000" cy="1060823"/>
        </xdr:xfrm>
        <a:graphic>
          <a:graphicData uri="http://schemas.openxmlformats.org/drawingml/2006/chart">
            <c:chart xmlns:c="http://schemas.openxmlformats.org/drawingml/2006/chart" xmlns:r="http://schemas.openxmlformats.org/officeDocument/2006/relationships" r:id="rId5"/>
          </a:graphicData>
        </a:graphic>
      </xdr:graphicFrame>
      <xdr:sp macro="" textlink="">
        <xdr:nvSpPr>
          <xdr:cNvPr id="15" name="Rectangle 14">
            <a:extLst>
              <a:ext uri="{FF2B5EF4-FFF2-40B4-BE49-F238E27FC236}">
                <a16:creationId xmlns:a16="http://schemas.microsoft.com/office/drawing/2014/main" id="{50ACBA08-4E65-4D37-AF7F-56039F5B4483}"/>
              </a:ext>
            </a:extLst>
          </xdr:cNvPr>
          <xdr:cNvSpPr/>
        </xdr:nvSpPr>
        <xdr:spPr>
          <a:xfrm>
            <a:off x="14396175" y="2810567"/>
            <a:ext cx="3240000" cy="154372"/>
          </a:xfrm>
          <a:prstGeom prst="rect">
            <a:avLst/>
          </a:prstGeom>
          <a:solidFill>
            <a:schemeClr val="bg1"/>
          </a:solidFill>
          <a:ln w="9525">
            <a:solidFill>
              <a:schemeClr val="bg1">
                <a:lumMod val="75000"/>
              </a:schemeClr>
            </a:solidFill>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fr-BE" sz="1100" b="0" baseline="0">
                <a:ln>
                  <a:noFill/>
                </a:ln>
                <a:solidFill>
                  <a:schemeClr val="tx1">
                    <a:lumMod val="65000"/>
                    <a:lumOff val="35000"/>
                  </a:schemeClr>
                </a:solidFill>
                <a:effectLst/>
                <a:latin typeface="Open Sans" panose="020B0606030504020204" pitchFamily="34" charset="0"/>
                <a:ea typeface="Open Sans" panose="020B0606030504020204" pitchFamily="34" charset="0"/>
                <a:cs typeface="Open Sans" panose="020B0606030504020204" pitchFamily="34" charset="0"/>
              </a:rPr>
              <a:t># </a:t>
            </a:r>
            <a:r>
              <a:rPr lang="fr-BE" sz="1100" b="0" i="0" u="none" strike="noStrike" kern="1200" spc="0" baseline="0">
                <a:solidFill>
                  <a:schemeClr val="tx1">
                    <a:lumMod val="65000"/>
                    <a:lumOff val="35000"/>
                  </a:schemeClr>
                </a:solidFill>
                <a:latin typeface="Open Sans" panose="020B0606030504020204" pitchFamily="34" charset="0"/>
                <a:ea typeface="Open Sans" panose="020B0606030504020204" pitchFamily="34" charset="0"/>
                <a:cs typeface="Open Sans" panose="020B0606030504020204" pitchFamily="34" charset="0"/>
              </a:rPr>
              <a:t>of</a:t>
            </a:r>
            <a:r>
              <a:rPr lang="fr-BE" sz="1100" b="0" baseline="0">
                <a:ln>
                  <a:noFill/>
                </a:ln>
                <a:solidFill>
                  <a:schemeClr val="tx1">
                    <a:lumMod val="65000"/>
                    <a:lumOff val="35000"/>
                  </a:schemeClr>
                </a:solidFill>
                <a:effectLst/>
                <a:latin typeface="Open Sans" panose="020B0606030504020204" pitchFamily="34" charset="0"/>
                <a:ea typeface="Open Sans" panose="020B0606030504020204" pitchFamily="34" charset="0"/>
                <a:cs typeface="Open Sans" panose="020B0606030504020204" pitchFamily="34" charset="0"/>
              </a:rPr>
              <a:t> </a:t>
            </a:r>
            <a:r>
              <a:rPr lang="fr-BE" sz="1100" b="0" i="0" u="none" strike="noStrike" kern="1200" spc="0" baseline="0">
                <a:solidFill>
                  <a:schemeClr val="tx1">
                    <a:lumMod val="65000"/>
                    <a:lumOff val="35000"/>
                  </a:schemeClr>
                </a:solidFill>
                <a:latin typeface="Open Sans" panose="020B0606030504020204" pitchFamily="34" charset="0"/>
                <a:ea typeface="Open Sans" panose="020B0606030504020204" pitchFamily="34" charset="0"/>
                <a:cs typeface="Open Sans" panose="020B0606030504020204" pitchFamily="34" charset="0"/>
              </a:rPr>
              <a:t>answers</a:t>
            </a:r>
          </a:p>
        </xdr:txBody>
      </xdr:sp>
      <xdr:graphicFrame macro="">
        <xdr:nvGraphicFramePr>
          <xdr:cNvPr id="21" name="Chart 20">
            <a:extLst>
              <a:ext uri="{FF2B5EF4-FFF2-40B4-BE49-F238E27FC236}">
                <a16:creationId xmlns:a16="http://schemas.microsoft.com/office/drawing/2014/main" id="{BB753476-D5BD-4676-B92C-CF3D746C9A68}"/>
              </a:ext>
            </a:extLst>
          </xdr:cNvPr>
          <xdr:cNvGraphicFramePr>
            <a:graphicFrameLocks/>
          </xdr:cNvGraphicFramePr>
        </xdr:nvGraphicFramePr>
        <xdr:xfrm>
          <a:off x="15479634" y="4021725"/>
          <a:ext cx="1080000" cy="1060823"/>
        </xdr:xfrm>
        <a:graphic>
          <a:graphicData uri="http://schemas.openxmlformats.org/drawingml/2006/chart">
            <c:chart xmlns:c="http://schemas.openxmlformats.org/drawingml/2006/chart" xmlns:r="http://schemas.openxmlformats.org/officeDocument/2006/relationships" r:id="rId6"/>
          </a:graphicData>
        </a:graphic>
      </xdr:graphicFrame>
      <xdr:graphicFrame macro="">
        <xdr:nvGraphicFramePr>
          <xdr:cNvPr id="22" name="Chart 21">
            <a:extLst>
              <a:ext uri="{FF2B5EF4-FFF2-40B4-BE49-F238E27FC236}">
                <a16:creationId xmlns:a16="http://schemas.microsoft.com/office/drawing/2014/main" id="{EAF7FA9E-8525-4AE9-9A2A-3740659E3967}"/>
              </a:ext>
            </a:extLst>
          </xdr:cNvPr>
          <xdr:cNvGraphicFramePr>
            <a:graphicFrameLocks/>
          </xdr:cNvGraphicFramePr>
        </xdr:nvGraphicFramePr>
        <xdr:xfrm>
          <a:off x="16558341" y="4021724"/>
          <a:ext cx="1080000" cy="1060823"/>
        </xdr:xfrm>
        <a:graphic>
          <a:graphicData uri="http://schemas.openxmlformats.org/drawingml/2006/chart">
            <c:chart xmlns:c="http://schemas.openxmlformats.org/drawingml/2006/chart" xmlns:r="http://schemas.openxmlformats.org/officeDocument/2006/relationships" r:id="rId7"/>
          </a:graphicData>
        </a:graphic>
      </xdr:graphicFrame>
      <xdr:sp macro="" textlink="">
        <xdr:nvSpPr>
          <xdr:cNvPr id="18" name="Rectangle 17">
            <a:extLst>
              <a:ext uri="{FF2B5EF4-FFF2-40B4-BE49-F238E27FC236}">
                <a16:creationId xmlns:a16="http://schemas.microsoft.com/office/drawing/2014/main" id="{AAF52652-0FF2-4758-AFBC-7236F8D0B3EC}"/>
              </a:ext>
            </a:extLst>
          </xdr:cNvPr>
          <xdr:cNvSpPr/>
        </xdr:nvSpPr>
        <xdr:spPr>
          <a:xfrm>
            <a:off x="14399738" y="5092097"/>
            <a:ext cx="3240000" cy="209475"/>
          </a:xfrm>
          <a:prstGeom prst="rect">
            <a:avLst/>
          </a:prstGeom>
          <a:solidFill>
            <a:schemeClr val="bg1"/>
          </a:solidFill>
          <a:ln w="9525">
            <a:solidFill>
              <a:schemeClr val="bg1">
                <a:lumMod val="75000"/>
              </a:schemeClr>
            </a:solidFill>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lang="fr-BE" sz="1000" b="0" baseline="0">
                <a:ln>
                  <a:noFill/>
                </a:ln>
                <a:solidFill>
                  <a:schemeClr val="tx1">
                    <a:lumMod val="65000"/>
                    <a:lumOff val="35000"/>
                  </a:schemeClr>
                </a:solidFill>
                <a:effectLst/>
                <a:latin typeface="Open Sans" panose="020B0606030504020204" pitchFamily="34" charset="0"/>
                <a:ea typeface="Open Sans" panose="020B0606030504020204" pitchFamily="34" charset="0"/>
                <a:cs typeface="Open Sans" panose="020B0606030504020204" pitchFamily="34" charset="0"/>
              </a:rPr>
              <a:t>Ja	Nee	NVT</a:t>
            </a:r>
            <a:endParaRPr lang="fr-BE" sz="1000" b="0" i="0" u="none" strike="noStrike" kern="1200" spc="0" baseline="0">
              <a:solidFill>
                <a:schemeClr val="tx1">
                  <a:lumMod val="65000"/>
                  <a:lumOff val="35000"/>
                </a:schemeClr>
              </a:solidFill>
              <a:latin typeface="Open Sans" panose="020B0606030504020204" pitchFamily="34" charset="0"/>
              <a:ea typeface="Open Sans" panose="020B0606030504020204" pitchFamily="34" charset="0"/>
              <a:cs typeface="Open Sans" panose="020B0606030504020204" pitchFamily="34" charset="0"/>
            </a:endParaRPr>
          </a:p>
        </xdr:txBody>
      </xdr:sp>
      <xdr:sp macro="" textlink="">
        <xdr:nvSpPr>
          <xdr:cNvPr id="2" name="Rectangle 1">
            <a:extLst>
              <a:ext uri="{FF2B5EF4-FFF2-40B4-BE49-F238E27FC236}">
                <a16:creationId xmlns:a16="http://schemas.microsoft.com/office/drawing/2014/main" id="{BB1172D7-75FA-47E6-B744-ED2AFA892840}"/>
              </a:ext>
            </a:extLst>
          </xdr:cNvPr>
          <xdr:cNvSpPr/>
        </xdr:nvSpPr>
        <xdr:spPr>
          <a:xfrm>
            <a:off x="15788092" y="5159540"/>
            <a:ext cx="72000" cy="72000"/>
          </a:xfrm>
          <a:prstGeom prst="rect">
            <a:avLst/>
          </a:prstGeom>
          <a:solidFill>
            <a:schemeClr val="accent2"/>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fr-BE" sz="1100"/>
          </a:p>
        </xdr:txBody>
      </xdr:sp>
      <xdr:sp macro="" textlink="">
        <xdr:nvSpPr>
          <xdr:cNvPr id="19" name="Rectangle 18">
            <a:extLst>
              <a:ext uri="{FF2B5EF4-FFF2-40B4-BE49-F238E27FC236}">
                <a16:creationId xmlns:a16="http://schemas.microsoft.com/office/drawing/2014/main" id="{B1701FC9-8D68-4BF5-AD80-4750F534CF54}"/>
              </a:ext>
            </a:extLst>
          </xdr:cNvPr>
          <xdr:cNvSpPr/>
        </xdr:nvSpPr>
        <xdr:spPr>
          <a:xfrm>
            <a:off x="15179943" y="5159557"/>
            <a:ext cx="72000" cy="72000"/>
          </a:xfrm>
          <a:prstGeom prst="rect">
            <a:avLst/>
          </a:prstGeom>
          <a:solidFill>
            <a:schemeClr val="accent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fr-BE" sz="1100"/>
          </a:p>
        </xdr:txBody>
      </xdr:sp>
      <xdr:sp macro="" textlink="">
        <xdr:nvSpPr>
          <xdr:cNvPr id="20" name="Rectangle 19">
            <a:extLst>
              <a:ext uri="{FF2B5EF4-FFF2-40B4-BE49-F238E27FC236}">
                <a16:creationId xmlns:a16="http://schemas.microsoft.com/office/drawing/2014/main" id="{01629013-6911-467B-9B04-87D5F69097F6}"/>
              </a:ext>
            </a:extLst>
          </xdr:cNvPr>
          <xdr:cNvSpPr/>
        </xdr:nvSpPr>
        <xdr:spPr>
          <a:xfrm>
            <a:off x="16411668" y="5164198"/>
            <a:ext cx="72000" cy="72000"/>
          </a:xfrm>
          <a:prstGeom prst="rect">
            <a:avLst/>
          </a:prstGeom>
          <a:solidFill>
            <a:schemeClr val="bg1">
              <a:lumMod val="7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fr-BE" sz="1100"/>
          </a:p>
        </xdr:txBody>
      </xdr:sp>
    </xdr:grpSp>
    <xdr:clientData/>
  </xdr:twoCellAnchor>
  <xdr:twoCellAnchor editAs="oneCell">
    <xdr:from>
      <xdr:col>2</xdr:col>
      <xdr:colOff>123825</xdr:colOff>
      <xdr:row>2</xdr:row>
      <xdr:rowOff>0</xdr:rowOff>
    </xdr:from>
    <xdr:to>
      <xdr:col>3</xdr:col>
      <xdr:colOff>630576</xdr:colOff>
      <xdr:row>5</xdr:row>
      <xdr:rowOff>141064</xdr:rowOff>
    </xdr:to>
    <xdr:pic>
      <xdr:nvPicPr>
        <xdr:cNvPr id="17" name="Afbeelding 4">
          <a:extLst>
            <a:ext uri="{FF2B5EF4-FFF2-40B4-BE49-F238E27FC236}">
              <a16:creationId xmlns:a16="http://schemas.microsoft.com/office/drawing/2014/main" id="{25D461C3-D18D-4C6F-AD0D-7EFCC886E6A9}"/>
            </a:ext>
          </a:extLst>
        </xdr:cNvPr>
        <xdr:cNvPicPr>
          <a:picLocks noChangeAspect="1"/>
        </xdr:cNvPicPr>
      </xdr:nvPicPr>
      <xdr:blipFill>
        <a:blip xmlns:r="http://schemas.openxmlformats.org/officeDocument/2006/relationships" r:embed="rId8"/>
        <a:stretch>
          <a:fillRect/>
        </a:stretch>
      </xdr:blipFill>
      <xdr:spPr>
        <a:xfrm>
          <a:off x="5991225" y="447675"/>
          <a:ext cx="1349714" cy="764952"/>
        </a:xfrm>
        <a:prstGeom prst="rect">
          <a:avLst/>
        </a:prstGeom>
      </xdr:spPr>
    </xdr:pic>
    <xdr:clientData/>
  </xdr:twoCellAnchor>
  <xdr:twoCellAnchor editAs="oneCell">
    <xdr:from>
      <xdr:col>2</xdr:col>
      <xdr:colOff>255815</xdr:colOff>
      <xdr:row>52</xdr:row>
      <xdr:rowOff>89807</xdr:rowOff>
    </xdr:from>
    <xdr:to>
      <xdr:col>3</xdr:col>
      <xdr:colOff>762566</xdr:colOff>
      <xdr:row>56</xdr:row>
      <xdr:rowOff>21322</xdr:rowOff>
    </xdr:to>
    <xdr:pic>
      <xdr:nvPicPr>
        <xdr:cNvPr id="23" name="Afbeelding 4">
          <a:extLst>
            <a:ext uri="{FF2B5EF4-FFF2-40B4-BE49-F238E27FC236}">
              <a16:creationId xmlns:a16="http://schemas.microsoft.com/office/drawing/2014/main" id="{CCA5714F-0A6D-4855-BBDD-E9A75285E679}"/>
            </a:ext>
          </a:extLst>
        </xdr:cNvPr>
        <xdr:cNvPicPr>
          <a:picLocks noChangeAspect="1"/>
        </xdr:cNvPicPr>
      </xdr:nvPicPr>
      <xdr:blipFill>
        <a:blip xmlns:r="http://schemas.openxmlformats.org/officeDocument/2006/relationships" r:embed="rId8"/>
        <a:stretch>
          <a:fillRect/>
        </a:stretch>
      </xdr:blipFill>
      <xdr:spPr>
        <a:xfrm>
          <a:off x="6120494" y="14635843"/>
          <a:ext cx="1345631" cy="743180"/>
        </a:xfrm>
        <a:prstGeom prst="rect">
          <a:avLst/>
        </a:prstGeom>
      </xdr:spPr>
    </xdr:pic>
    <xdr:clientData/>
  </xdr:twoCellAnchor>
</xdr:wsDr>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2.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3.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F905AD-F5C2-4EC1-BABA-4C23BDC1A880}">
  <dimension ref="A1"/>
  <sheetViews>
    <sheetView tabSelected="1" workbookViewId="0">
      <selection activeCell="U27" sqref="U27"/>
    </sheetView>
  </sheetViews>
  <sheetFormatPr defaultRowHeight="14.25" x14ac:dyDescent="0.45"/>
  <sheetData/>
  <sheetProtection sheet="1" objects="1" scenarios="1"/>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37A5FF-E0B2-46B1-9C66-A0976B049D6E}">
  <dimension ref="A1"/>
  <sheetViews>
    <sheetView workbookViewId="0">
      <selection activeCell="F23" sqref="F23"/>
    </sheetView>
  </sheetViews>
  <sheetFormatPr defaultRowHeight="14.25" x14ac:dyDescent="0.45"/>
  <cols>
    <col min="1" max="1" width="90.19921875" customWidth="1"/>
  </cols>
  <sheetData>
    <row r="1" spans="1:1" ht="21" x14ac:dyDescent="0.65">
      <c r="A1" s="71" t="s">
        <v>134</v>
      </c>
    </row>
  </sheetData>
  <sheetProtection sheet="1" objects="1" scenarios="1"/>
  <pageMargins left="0.7" right="0.7" top="0.75" bottom="0.75" header="0.3" footer="0.3"/>
  <pageSetup paperSize="9" orientation="portrait" verticalDpi="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35A08E-F474-4299-B3A0-938292E0731E}">
  <dimension ref="A2:I2"/>
  <sheetViews>
    <sheetView workbookViewId="0">
      <selection activeCell="I9" sqref="I9"/>
    </sheetView>
  </sheetViews>
  <sheetFormatPr defaultRowHeight="14.25" x14ac:dyDescent="0.45"/>
  <cols>
    <col min="1" max="1" width="23.33203125" customWidth="1"/>
  </cols>
  <sheetData>
    <row r="2" spans="1:9" ht="23.25" x14ac:dyDescent="0.7">
      <c r="A2" s="154" t="s">
        <v>133</v>
      </c>
      <c r="B2" s="154"/>
      <c r="C2" s="154"/>
      <c r="D2" s="154"/>
      <c r="E2" s="154"/>
      <c r="F2" s="154"/>
      <c r="G2" s="154"/>
      <c r="H2" s="154"/>
      <c r="I2" s="154"/>
    </row>
  </sheetData>
  <sheetProtection sheet="1" objects="1" scenarios="1"/>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FCCE4F-1CD1-4A8C-936F-05DAA875B33A}">
  <dimension ref="A1:A13"/>
  <sheetViews>
    <sheetView workbookViewId="0">
      <selection activeCell="F27" sqref="F27"/>
    </sheetView>
  </sheetViews>
  <sheetFormatPr defaultRowHeight="14.25" x14ac:dyDescent="0.45"/>
  <cols>
    <col min="1" max="1" width="75.265625" customWidth="1"/>
  </cols>
  <sheetData>
    <row r="1" spans="1:1" ht="21" x14ac:dyDescent="0.65">
      <c r="A1" s="152" t="s">
        <v>132</v>
      </c>
    </row>
    <row r="2" spans="1:1" x14ac:dyDescent="0.45">
      <c r="A2" s="117" t="s">
        <v>391</v>
      </c>
    </row>
    <row r="3" spans="1:1" x14ac:dyDescent="0.45">
      <c r="A3" s="153" t="s">
        <v>392</v>
      </c>
    </row>
    <row r="4" spans="1:1" x14ac:dyDescent="0.45">
      <c r="A4" s="153" t="s">
        <v>393</v>
      </c>
    </row>
    <row r="5" spans="1:1" x14ac:dyDescent="0.45">
      <c r="A5" s="153" t="s">
        <v>394</v>
      </c>
    </row>
    <row r="6" spans="1:1" x14ac:dyDescent="0.45">
      <c r="A6" s="153" t="s">
        <v>395</v>
      </c>
    </row>
    <row r="7" spans="1:1" x14ac:dyDescent="0.45">
      <c r="A7" s="153" t="s">
        <v>396</v>
      </c>
    </row>
    <row r="8" spans="1:1" x14ac:dyDescent="0.45">
      <c r="A8" s="153" t="s">
        <v>397</v>
      </c>
    </row>
    <row r="9" spans="1:1" x14ac:dyDescent="0.45">
      <c r="A9" s="153" t="s">
        <v>398</v>
      </c>
    </row>
    <row r="10" spans="1:1" x14ac:dyDescent="0.45">
      <c r="A10" s="153" t="s">
        <v>399</v>
      </c>
    </row>
    <row r="11" spans="1:1" x14ac:dyDescent="0.45">
      <c r="A11" s="153" t="s">
        <v>400</v>
      </c>
    </row>
    <row r="12" spans="1:1" x14ac:dyDescent="0.45">
      <c r="A12" s="153" t="s">
        <v>401</v>
      </c>
    </row>
    <row r="13" spans="1:1" x14ac:dyDescent="0.45">
      <c r="A13" s="153" t="s">
        <v>402</v>
      </c>
    </row>
  </sheetData>
  <sheetProtection sheet="1" objects="1" scenarios="1"/>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8E9937-F695-47EB-97BD-0018C2E7C04B}">
  <dimension ref="A1"/>
  <sheetViews>
    <sheetView workbookViewId="0">
      <selection activeCell="P31" sqref="P31"/>
    </sheetView>
  </sheetViews>
  <sheetFormatPr defaultRowHeight="14.25" x14ac:dyDescent="0.45"/>
  <sheetData/>
  <sheetProtection sheet="1" objects="1" scenarios="1"/>
  <pageMargins left="0.7" right="0.7" top="0.75" bottom="0.75" header="0.3" footer="0.3"/>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90FF67-BE29-48DE-B946-454CA4D5E1B0}">
  <sheetPr>
    <pageSetUpPr fitToPage="1"/>
  </sheetPr>
  <dimension ref="A1:WVQ594"/>
  <sheetViews>
    <sheetView showGridLines="0" showRuler="0" topLeftCell="C1" zoomScale="90" zoomScaleNormal="90" zoomScaleSheetLayoutView="10" zoomScalePageLayoutView="25" workbookViewId="0">
      <selection activeCell="Y8" sqref="Y8"/>
    </sheetView>
  </sheetViews>
  <sheetFormatPr defaultColWidth="0" defaultRowHeight="15.75" zeroHeight="1" outlineLevelRow="1" outlineLevelCol="1" x14ac:dyDescent="0.55000000000000004"/>
  <cols>
    <col min="1" max="1" width="17.1328125" style="85" bestFit="1" customWidth="1"/>
    <col min="2" max="2" width="100" style="86" customWidth="1"/>
    <col min="3" max="3" width="24.1328125" style="87" customWidth="1"/>
    <col min="4" max="4" width="23.6640625" style="86" customWidth="1" outlineLevel="1"/>
    <col min="5" max="5" width="15.265625" style="86" customWidth="1" outlineLevel="1"/>
    <col min="6" max="6" width="4.3984375" customWidth="1"/>
    <col min="7" max="7" width="24.1328125" style="85" customWidth="1"/>
    <col min="8" max="8" width="37" style="88" customWidth="1"/>
    <col min="9" max="9" width="4.3984375" style="11" customWidth="1"/>
    <col min="10" max="14" width="15.265625" style="87" hidden="1" customWidth="1" outlineLevel="1"/>
    <col min="15" max="15" width="11.3984375" style="11" customWidth="1" collapsed="1"/>
    <col min="16" max="25" width="11.3984375" style="11" customWidth="1"/>
    <col min="26" max="46" width="11.3984375" style="11" hidden="1"/>
    <col min="47" max="47" width="12.265625" style="11" hidden="1"/>
    <col min="48" max="50" width="13.265625" style="11" hidden="1"/>
    <col min="51" max="256" width="11.3984375" style="11" hidden="1"/>
    <col min="257" max="257" width="16.73046875" style="11" hidden="1"/>
    <col min="258" max="258" width="15.73046875" style="11" hidden="1"/>
    <col min="259" max="259" width="13.73046875" style="11" hidden="1"/>
    <col min="260" max="260" width="51.73046875" style="11" hidden="1"/>
    <col min="261" max="261" width="14" style="11" hidden="1"/>
    <col min="262" max="262" width="37" style="11" hidden="1"/>
    <col min="263" max="263" width="5.265625" style="11" hidden="1"/>
    <col min="264" max="264" width="13.265625" style="11" hidden="1"/>
    <col min="265" max="265" width="5.73046875" style="11" hidden="1"/>
    <col min="266" max="512" width="11.3984375" style="11" hidden="1"/>
    <col min="513" max="513" width="16.73046875" style="11" hidden="1"/>
    <col min="514" max="514" width="15.73046875" style="11" hidden="1"/>
    <col min="515" max="515" width="13.73046875" style="11" hidden="1"/>
    <col min="516" max="516" width="51.73046875" style="11" hidden="1"/>
    <col min="517" max="517" width="14" style="11" hidden="1"/>
    <col min="518" max="518" width="37" style="11" hidden="1"/>
    <col min="519" max="519" width="5.265625" style="11" hidden="1"/>
    <col min="520" max="520" width="13.265625" style="11" hidden="1"/>
    <col min="521" max="521" width="5.73046875" style="11" hidden="1"/>
    <col min="522" max="768" width="11.3984375" style="11" hidden="1"/>
    <col min="769" max="769" width="16.73046875" style="11" hidden="1"/>
    <col min="770" max="770" width="15.73046875" style="11" hidden="1"/>
    <col min="771" max="771" width="13.73046875" style="11" hidden="1"/>
    <col min="772" max="772" width="51.73046875" style="11" hidden="1"/>
    <col min="773" max="773" width="14" style="11" hidden="1"/>
    <col min="774" max="774" width="37" style="11" hidden="1"/>
    <col min="775" max="775" width="5.265625" style="11" hidden="1"/>
    <col min="776" max="776" width="13.265625" style="11" hidden="1"/>
    <col min="777" max="777" width="5.73046875" style="11" hidden="1"/>
    <col min="778" max="1024" width="11.3984375" style="11" hidden="1"/>
    <col min="1025" max="1025" width="16.73046875" style="11" hidden="1"/>
    <col min="1026" max="1026" width="15.73046875" style="11" hidden="1"/>
    <col min="1027" max="1027" width="13.73046875" style="11" hidden="1"/>
    <col min="1028" max="1028" width="51.73046875" style="11" hidden="1"/>
    <col min="1029" max="1029" width="14" style="11" hidden="1"/>
    <col min="1030" max="1030" width="37" style="11" hidden="1"/>
    <col min="1031" max="1031" width="5.265625" style="11" hidden="1"/>
    <col min="1032" max="1032" width="13.265625" style="11" hidden="1"/>
    <col min="1033" max="1033" width="5.73046875" style="11" hidden="1"/>
    <col min="1034" max="1280" width="11.3984375" style="11" hidden="1"/>
    <col min="1281" max="1281" width="16.73046875" style="11" hidden="1"/>
    <col min="1282" max="1282" width="15.73046875" style="11" hidden="1"/>
    <col min="1283" max="1283" width="13.73046875" style="11" hidden="1"/>
    <col min="1284" max="1284" width="51.73046875" style="11" hidden="1"/>
    <col min="1285" max="1285" width="14" style="11" hidden="1"/>
    <col min="1286" max="1286" width="37" style="11" hidden="1"/>
    <col min="1287" max="1287" width="5.265625" style="11" hidden="1"/>
    <col min="1288" max="1288" width="13.265625" style="11" hidden="1"/>
    <col min="1289" max="1289" width="5.73046875" style="11" hidden="1"/>
    <col min="1290" max="1536" width="11.3984375" style="11" hidden="1"/>
    <col min="1537" max="1537" width="16.73046875" style="11" hidden="1"/>
    <col min="1538" max="1538" width="15.73046875" style="11" hidden="1"/>
    <col min="1539" max="1539" width="13.73046875" style="11" hidden="1"/>
    <col min="1540" max="1540" width="51.73046875" style="11" hidden="1"/>
    <col min="1541" max="1541" width="14" style="11" hidden="1"/>
    <col min="1542" max="1542" width="37" style="11" hidden="1"/>
    <col min="1543" max="1543" width="5.265625" style="11" hidden="1"/>
    <col min="1544" max="1544" width="13.265625" style="11" hidden="1"/>
    <col min="1545" max="1545" width="5.73046875" style="11" hidden="1"/>
    <col min="1546" max="1792" width="11.3984375" style="11" hidden="1"/>
    <col min="1793" max="1793" width="16.73046875" style="11" hidden="1"/>
    <col min="1794" max="1794" width="15.73046875" style="11" hidden="1"/>
    <col min="1795" max="1795" width="13.73046875" style="11" hidden="1"/>
    <col min="1796" max="1796" width="51.73046875" style="11" hidden="1"/>
    <col min="1797" max="1797" width="14" style="11" hidden="1"/>
    <col min="1798" max="1798" width="37" style="11" hidden="1"/>
    <col min="1799" max="1799" width="5.265625" style="11" hidden="1"/>
    <col min="1800" max="1800" width="13.265625" style="11" hidden="1"/>
    <col min="1801" max="1801" width="5.73046875" style="11" hidden="1"/>
    <col min="1802" max="2048" width="11.3984375" style="11" hidden="1"/>
    <col min="2049" max="2049" width="16.73046875" style="11" hidden="1"/>
    <col min="2050" max="2050" width="15.73046875" style="11" hidden="1"/>
    <col min="2051" max="2051" width="13.73046875" style="11" hidden="1"/>
    <col min="2052" max="2052" width="51.73046875" style="11" hidden="1"/>
    <col min="2053" max="2053" width="14" style="11" hidden="1"/>
    <col min="2054" max="2054" width="37" style="11" hidden="1"/>
    <col min="2055" max="2055" width="5.265625" style="11" hidden="1"/>
    <col min="2056" max="2056" width="13.265625" style="11" hidden="1"/>
    <col min="2057" max="2057" width="5.73046875" style="11" hidden="1"/>
    <col min="2058" max="2304" width="11.3984375" style="11" hidden="1"/>
    <col min="2305" max="2305" width="16.73046875" style="11" hidden="1"/>
    <col min="2306" max="2306" width="15.73046875" style="11" hidden="1"/>
    <col min="2307" max="2307" width="13.73046875" style="11" hidden="1"/>
    <col min="2308" max="2308" width="51.73046875" style="11" hidden="1"/>
    <col min="2309" max="2309" width="14" style="11" hidden="1"/>
    <col min="2310" max="2310" width="37" style="11" hidden="1"/>
    <col min="2311" max="2311" width="5.265625" style="11" hidden="1"/>
    <col min="2312" max="2312" width="13.265625" style="11" hidden="1"/>
    <col min="2313" max="2313" width="5.73046875" style="11" hidden="1"/>
    <col min="2314" max="2560" width="11.3984375" style="11" hidden="1"/>
    <col min="2561" max="2561" width="16.73046875" style="11" hidden="1"/>
    <col min="2562" max="2562" width="15.73046875" style="11" hidden="1"/>
    <col min="2563" max="2563" width="13.73046875" style="11" hidden="1"/>
    <col min="2564" max="2564" width="51.73046875" style="11" hidden="1"/>
    <col min="2565" max="2565" width="14" style="11" hidden="1"/>
    <col min="2566" max="2566" width="37" style="11" hidden="1"/>
    <col min="2567" max="2567" width="5.265625" style="11" hidden="1"/>
    <col min="2568" max="2568" width="13.265625" style="11" hidden="1"/>
    <col min="2569" max="2569" width="5.73046875" style="11" hidden="1"/>
    <col min="2570" max="2816" width="11.3984375" style="11" hidden="1"/>
    <col min="2817" max="2817" width="16.73046875" style="11" hidden="1"/>
    <col min="2818" max="2818" width="15.73046875" style="11" hidden="1"/>
    <col min="2819" max="2819" width="13.73046875" style="11" hidden="1"/>
    <col min="2820" max="2820" width="51.73046875" style="11" hidden="1"/>
    <col min="2821" max="2821" width="14" style="11" hidden="1"/>
    <col min="2822" max="2822" width="37" style="11" hidden="1"/>
    <col min="2823" max="2823" width="5.265625" style="11" hidden="1"/>
    <col min="2824" max="2824" width="13.265625" style="11" hidden="1"/>
    <col min="2825" max="2825" width="5.73046875" style="11" hidden="1"/>
    <col min="2826" max="3072" width="11.3984375" style="11" hidden="1"/>
    <col min="3073" max="3073" width="16.73046875" style="11" hidden="1"/>
    <col min="3074" max="3074" width="15.73046875" style="11" hidden="1"/>
    <col min="3075" max="3075" width="13.73046875" style="11" hidden="1"/>
    <col min="3076" max="3076" width="51.73046875" style="11" hidden="1"/>
    <col min="3077" max="3077" width="14" style="11" hidden="1"/>
    <col min="3078" max="3078" width="37" style="11" hidden="1"/>
    <col min="3079" max="3079" width="5.265625" style="11" hidden="1"/>
    <col min="3080" max="3080" width="13.265625" style="11" hidden="1"/>
    <col min="3081" max="3081" width="5.73046875" style="11" hidden="1"/>
    <col min="3082" max="3328" width="11.3984375" style="11" hidden="1"/>
    <col min="3329" max="3329" width="16.73046875" style="11" hidden="1"/>
    <col min="3330" max="3330" width="15.73046875" style="11" hidden="1"/>
    <col min="3331" max="3331" width="13.73046875" style="11" hidden="1"/>
    <col min="3332" max="3332" width="51.73046875" style="11" hidden="1"/>
    <col min="3333" max="3333" width="14" style="11" hidden="1"/>
    <col min="3334" max="3334" width="37" style="11" hidden="1"/>
    <col min="3335" max="3335" width="5.265625" style="11" hidden="1"/>
    <col min="3336" max="3336" width="13.265625" style="11" hidden="1"/>
    <col min="3337" max="3337" width="5.73046875" style="11" hidden="1"/>
    <col min="3338" max="3584" width="11.3984375" style="11" hidden="1"/>
    <col min="3585" max="3585" width="16.73046875" style="11" hidden="1"/>
    <col min="3586" max="3586" width="15.73046875" style="11" hidden="1"/>
    <col min="3587" max="3587" width="13.73046875" style="11" hidden="1"/>
    <col min="3588" max="3588" width="51.73046875" style="11" hidden="1"/>
    <col min="3589" max="3589" width="14" style="11" hidden="1"/>
    <col min="3590" max="3590" width="37" style="11" hidden="1"/>
    <col min="3591" max="3591" width="5.265625" style="11" hidden="1"/>
    <col min="3592" max="3592" width="13.265625" style="11" hidden="1"/>
    <col min="3593" max="3593" width="5.73046875" style="11" hidden="1"/>
    <col min="3594" max="3840" width="11.3984375" style="11" hidden="1"/>
    <col min="3841" max="3841" width="16.73046875" style="11" hidden="1"/>
    <col min="3842" max="3842" width="15.73046875" style="11" hidden="1"/>
    <col min="3843" max="3843" width="13.73046875" style="11" hidden="1"/>
    <col min="3844" max="3844" width="51.73046875" style="11" hidden="1"/>
    <col min="3845" max="3845" width="14" style="11" hidden="1"/>
    <col min="3846" max="3846" width="37" style="11" hidden="1"/>
    <col min="3847" max="3847" width="5.265625" style="11" hidden="1"/>
    <col min="3848" max="3848" width="13.265625" style="11" hidden="1"/>
    <col min="3849" max="3849" width="5.73046875" style="11" hidden="1"/>
    <col min="3850" max="4096" width="11.3984375" style="11" hidden="1"/>
    <col min="4097" max="4097" width="16.73046875" style="11" hidden="1"/>
    <col min="4098" max="4098" width="15.73046875" style="11" hidden="1"/>
    <col min="4099" max="4099" width="13.73046875" style="11" hidden="1"/>
    <col min="4100" max="4100" width="51.73046875" style="11" hidden="1"/>
    <col min="4101" max="4101" width="14" style="11" hidden="1"/>
    <col min="4102" max="4102" width="37" style="11" hidden="1"/>
    <col min="4103" max="4103" width="5.265625" style="11" hidden="1"/>
    <col min="4104" max="4104" width="13.265625" style="11" hidden="1"/>
    <col min="4105" max="4105" width="5.73046875" style="11" hidden="1"/>
    <col min="4106" max="4352" width="11.3984375" style="11" hidden="1"/>
    <col min="4353" max="4353" width="16.73046875" style="11" hidden="1"/>
    <col min="4354" max="4354" width="15.73046875" style="11" hidden="1"/>
    <col min="4355" max="4355" width="13.73046875" style="11" hidden="1"/>
    <col min="4356" max="4356" width="51.73046875" style="11" hidden="1"/>
    <col min="4357" max="4357" width="14" style="11" hidden="1"/>
    <col min="4358" max="4358" width="37" style="11" hidden="1"/>
    <col min="4359" max="4359" width="5.265625" style="11" hidden="1"/>
    <col min="4360" max="4360" width="13.265625" style="11" hidden="1"/>
    <col min="4361" max="4361" width="5.73046875" style="11" hidden="1"/>
    <col min="4362" max="4608" width="11.3984375" style="11" hidden="1"/>
    <col min="4609" max="4609" width="16.73046875" style="11" hidden="1"/>
    <col min="4610" max="4610" width="15.73046875" style="11" hidden="1"/>
    <col min="4611" max="4611" width="13.73046875" style="11" hidden="1"/>
    <col min="4612" max="4612" width="51.73046875" style="11" hidden="1"/>
    <col min="4613" max="4613" width="14" style="11" hidden="1"/>
    <col min="4614" max="4614" width="37" style="11" hidden="1"/>
    <col min="4615" max="4615" width="5.265625" style="11" hidden="1"/>
    <col min="4616" max="4616" width="13.265625" style="11" hidden="1"/>
    <col min="4617" max="4617" width="5.73046875" style="11" hidden="1"/>
    <col min="4618" max="4864" width="11.3984375" style="11" hidden="1"/>
    <col min="4865" max="4865" width="16.73046875" style="11" hidden="1"/>
    <col min="4866" max="4866" width="15.73046875" style="11" hidden="1"/>
    <col min="4867" max="4867" width="13.73046875" style="11" hidden="1"/>
    <col min="4868" max="4868" width="51.73046875" style="11" hidden="1"/>
    <col min="4869" max="4869" width="14" style="11" hidden="1"/>
    <col min="4870" max="4870" width="37" style="11" hidden="1"/>
    <col min="4871" max="4871" width="5.265625" style="11" hidden="1"/>
    <col min="4872" max="4872" width="13.265625" style="11" hidden="1"/>
    <col min="4873" max="4873" width="5.73046875" style="11" hidden="1"/>
    <col min="4874" max="5120" width="11.3984375" style="11" hidden="1"/>
    <col min="5121" max="5121" width="16.73046875" style="11" hidden="1"/>
    <col min="5122" max="5122" width="15.73046875" style="11" hidden="1"/>
    <col min="5123" max="5123" width="13.73046875" style="11" hidden="1"/>
    <col min="5124" max="5124" width="51.73046875" style="11" hidden="1"/>
    <col min="5125" max="5125" width="14" style="11" hidden="1"/>
    <col min="5126" max="5126" width="37" style="11" hidden="1"/>
    <col min="5127" max="5127" width="5.265625" style="11" hidden="1"/>
    <col min="5128" max="5128" width="13.265625" style="11" hidden="1"/>
    <col min="5129" max="5129" width="5.73046875" style="11" hidden="1"/>
    <col min="5130" max="5376" width="11.3984375" style="11" hidden="1"/>
    <col min="5377" max="5377" width="16.73046875" style="11" hidden="1"/>
    <col min="5378" max="5378" width="15.73046875" style="11" hidden="1"/>
    <col min="5379" max="5379" width="13.73046875" style="11" hidden="1"/>
    <col min="5380" max="5380" width="51.73046875" style="11" hidden="1"/>
    <col min="5381" max="5381" width="14" style="11" hidden="1"/>
    <col min="5382" max="5382" width="37" style="11" hidden="1"/>
    <col min="5383" max="5383" width="5.265625" style="11" hidden="1"/>
    <col min="5384" max="5384" width="13.265625" style="11" hidden="1"/>
    <col min="5385" max="5385" width="5.73046875" style="11" hidden="1"/>
    <col min="5386" max="5632" width="11.3984375" style="11" hidden="1"/>
    <col min="5633" max="5633" width="16.73046875" style="11" hidden="1"/>
    <col min="5634" max="5634" width="15.73046875" style="11" hidden="1"/>
    <col min="5635" max="5635" width="13.73046875" style="11" hidden="1"/>
    <col min="5636" max="5636" width="51.73046875" style="11" hidden="1"/>
    <col min="5637" max="5637" width="14" style="11" hidden="1"/>
    <col min="5638" max="5638" width="37" style="11" hidden="1"/>
    <col min="5639" max="5639" width="5.265625" style="11" hidden="1"/>
    <col min="5640" max="5640" width="13.265625" style="11" hidden="1"/>
    <col min="5641" max="5641" width="5.73046875" style="11" hidden="1"/>
    <col min="5642" max="5888" width="11.3984375" style="11" hidden="1"/>
    <col min="5889" max="5889" width="16.73046875" style="11" hidden="1"/>
    <col min="5890" max="5890" width="15.73046875" style="11" hidden="1"/>
    <col min="5891" max="5891" width="13.73046875" style="11" hidden="1"/>
    <col min="5892" max="5892" width="51.73046875" style="11" hidden="1"/>
    <col min="5893" max="5893" width="14" style="11" hidden="1"/>
    <col min="5894" max="5894" width="37" style="11" hidden="1"/>
    <col min="5895" max="5895" width="5.265625" style="11" hidden="1"/>
    <col min="5896" max="5896" width="13.265625" style="11" hidden="1"/>
    <col min="5897" max="5897" width="5.73046875" style="11" hidden="1"/>
    <col min="5898" max="6144" width="11.3984375" style="11" hidden="1"/>
    <col min="6145" max="6145" width="16.73046875" style="11" hidden="1"/>
    <col min="6146" max="6146" width="15.73046875" style="11" hidden="1"/>
    <col min="6147" max="6147" width="13.73046875" style="11" hidden="1"/>
    <col min="6148" max="6148" width="51.73046875" style="11" hidden="1"/>
    <col min="6149" max="6149" width="14" style="11" hidden="1"/>
    <col min="6150" max="6150" width="37" style="11" hidden="1"/>
    <col min="6151" max="6151" width="5.265625" style="11" hidden="1"/>
    <col min="6152" max="6152" width="13.265625" style="11" hidden="1"/>
    <col min="6153" max="6153" width="5.73046875" style="11" hidden="1"/>
    <col min="6154" max="6400" width="11.3984375" style="11" hidden="1"/>
    <col min="6401" max="6401" width="16.73046875" style="11" hidden="1"/>
    <col min="6402" max="6402" width="15.73046875" style="11" hidden="1"/>
    <col min="6403" max="6403" width="13.73046875" style="11" hidden="1"/>
    <col min="6404" max="6404" width="51.73046875" style="11" hidden="1"/>
    <col min="6405" max="6405" width="14" style="11" hidden="1"/>
    <col min="6406" max="6406" width="37" style="11" hidden="1"/>
    <col min="6407" max="6407" width="5.265625" style="11" hidden="1"/>
    <col min="6408" max="6408" width="13.265625" style="11" hidden="1"/>
    <col min="6409" max="6409" width="5.73046875" style="11" hidden="1"/>
    <col min="6410" max="6656" width="11.3984375" style="11" hidden="1"/>
    <col min="6657" max="6657" width="16.73046875" style="11" hidden="1"/>
    <col min="6658" max="6658" width="15.73046875" style="11" hidden="1"/>
    <col min="6659" max="6659" width="13.73046875" style="11" hidden="1"/>
    <col min="6660" max="6660" width="51.73046875" style="11" hidden="1"/>
    <col min="6661" max="6661" width="14" style="11" hidden="1"/>
    <col min="6662" max="6662" width="37" style="11" hidden="1"/>
    <col min="6663" max="6663" width="5.265625" style="11" hidden="1"/>
    <col min="6664" max="6664" width="13.265625" style="11" hidden="1"/>
    <col min="6665" max="6665" width="5.73046875" style="11" hidden="1"/>
    <col min="6666" max="6912" width="11.3984375" style="11" hidden="1"/>
    <col min="6913" max="6913" width="16.73046875" style="11" hidden="1"/>
    <col min="6914" max="6914" width="15.73046875" style="11" hidden="1"/>
    <col min="6915" max="6915" width="13.73046875" style="11" hidden="1"/>
    <col min="6916" max="6916" width="51.73046875" style="11" hidden="1"/>
    <col min="6917" max="6917" width="14" style="11" hidden="1"/>
    <col min="6918" max="6918" width="37" style="11" hidden="1"/>
    <col min="6919" max="6919" width="5.265625" style="11" hidden="1"/>
    <col min="6920" max="6920" width="13.265625" style="11" hidden="1"/>
    <col min="6921" max="6921" width="5.73046875" style="11" hidden="1"/>
    <col min="6922" max="7168" width="11.3984375" style="11" hidden="1"/>
    <col min="7169" max="7169" width="16.73046875" style="11" hidden="1"/>
    <col min="7170" max="7170" width="15.73046875" style="11" hidden="1"/>
    <col min="7171" max="7171" width="13.73046875" style="11" hidden="1"/>
    <col min="7172" max="7172" width="51.73046875" style="11" hidden="1"/>
    <col min="7173" max="7173" width="14" style="11" hidden="1"/>
    <col min="7174" max="7174" width="37" style="11" hidden="1"/>
    <col min="7175" max="7175" width="5.265625" style="11" hidden="1"/>
    <col min="7176" max="7176" width="13.265625" style="11" hidden="1"/>
    <col min="7177" max="7177" width="5.73046875" style="11" hidden="1"/>
    <col min="7178" max="7424" width="11.3984375" style="11" hidden="1"/>
    <col min="7425" max="7425" width="16.73046875" style="11" hidden="1"/>
    <col min="7426" max="7426" width="15.73046875" style="11" hidden="1"/>
    <col min="7427" max="7427" width="13.73046875" style="11" hidden="1"/>
    <col min="7428" max="7428" width="51.73046875" style="11" hidden="1"/>
    <col min="7429" max="7429" width="14" style="11" hidden="1"/>
    <col min="7430" max="7430" width="37" style="11" hidden="1"/>
    <col min="7431" max="7431" width="5.265625" style="11" hidden="1"/>
    <col min="7432" max="7432" width="13.265625" style="11" hidden="1"/>
    <col min="7433" max="7433" width="5.73046875" style="11" hidden="1"/>
    <col min="7434" max="7680" width="11.3984375" style="11" hidden="1"/>
    <col min="7681" max="7681" width="16.73046875" style="11" hidden="1"/>
    <col min="7682" max="7682" width="15.73046875" style="11" hidden="1"/>
    <col min="7683" max="7683" width="13.73046875" style="11" hidden="1"/>
    <col min="7684" max="7684" width="51.73046875" style="11" hidden="1"/>
    <col min="7685" max="7685" width="14" style="11" hidden="1"/>
    <col min="7686" max="7686" width="37" style="11" hidden="1"/>
    <col min="7687" max="7687" width="5.265625" style="11" hidden="1"/>
    <col min="7688" max="7688" width="13.265625" style="11" hidden="1"/>
    <col min="7689" max="7689" width="5.73046875" style="11" hidden="1"/>
    <col min="7690" max="7936" width="11.3984375" style="11" hidden="1"/>
    <col min="7937" max="7937" width="16.73046875" style="11" hidden="1"/>
    <col min="7938" max="7938" width="15.73046875" style="11" hidden="1"/>
    <col min="7939" max="7939" width="13.73046875" style="11" hidden="1"/>
    <col min="7940" max="7940" width="51.73046875" style="11" hidden="1"/>
    <col min="7941" max="7941" width="14" style="11" hidden="1"/>
    <col min="7942" max="7942" width="37" style="11" hidden="1"/>
    <col min="7943" max="7943" width="5.265625" style="11" hidden="1"/>
    <col min="7944" max="7944" width="13.265625" style="11" hidden="1"/>
    <col min="7945" max="7945" width="5.73046875" style="11" hidden="1"/>
    <col min="7946" max="8192" width="11.3984375" style="11" hidden="1"/>
    <col min="8193" max="8193" width="16.73046875" style="11" hidden="1"/>
    <col min="8194" max="8194" width="15.73046875" style="11" hidden="1"/>
    <col min="8195" max="8195" width="13.73046875" style="11" hidden="1"/>
    <col min="8196" max="8196" width="51.73046875" style="11" hidden="1"/>
    <col min="8197" max="8197" width="14" style="11" hidden="1"/>
    <col min="8198" max="8198" width="37" style="11" hidden="1"/>
    <col min="8199" max="8199" width="5.265625" style="11" hidden="1"/>
    <col min="8200" max="8200" width="13.265625" style="11" hidden="1"/>
    <col min="8201" max="8201" width="5.73046875" style="11" hidden="1"/>
    <col min="8202" max="8448" width="11.3984375" style="11" hidden="1"/>
    <col min="8449" max="8449" width="16.73046875" style="11" hidden="1"/>
    <col min="8450" max="8450" width="15.73046875" style="11" hidden="1"/>
    <col min="8451" max="8451" width="13.73046875" style="11" hidden="1"/>
    <col min="8452" max="8452" width="51.73046875" style="11" hidden="1"/>
    <col min="8453" max="8453" width="14" style="11" hidden="1"/>
    <col min="8454" max="8454" width="37" style="11" hidden="1"/>
    <col min="8455" max="8455" width="5.265625" style="11" hidden="1"/>
    <col min="8456" max="8456" width="13.265625" style="11" hidden="1"/>
    <col min="8457" max="8457" width="5.73046875" style="11" hidden="1"/>
    <col min="8458" max="8704" width="11.3984375" style="11" hidden="1"/>
    <col min="8705" max="8705" width="16.73046875" style="11" hidden="1"/>
    <col min="8706" max="8706" width="15.73046875" style="11" hidden="1"/>
    <col min="8707" max="8707" width="13.73046875" style="11" hidden="1"/>
    <col min="8708" max="8708" width="51.73046875" style="11" hidden="1"/>
    <col min="8709" max="8709" width="14" style="11" hidden="1"/>
    <col min="8710" max="8710" width="37" style="11" hidden="1"/>
    <col min="8711" max="8711" width="5.265625" style="11" hidden="1"/>
    <col min="8712" max="8712" width="13.265625" style="11" hidden="1"/>
    <col min="8713" max="8713" width="5.73046875" style="11" hidden="1"/>
    <col min="8714" max="8960" width="11.3984375" style="11" hidden="1"/>
    <col min="8961" max="8961" width="16.73046875" style="11" hidden="1"/>
    <col min="8962" max="8962" width="15.73046875" style="11" hidden="1"/>
    <col min="8963" max="8963" width="13.73046875" style="11" hidden="1"/>
    <col min="8964" max="8964" width="51.73046875" style="11" hidden="1"/>
    <col min="8965" max="8965" width="14" style="11" hidden="1"/>
    <col min="8966" max="8966" width="37" style="11" hidden="1"/>
    <col min="8967" max="8967" width="5.265625" style="11" hidden="1"/>
    <col min="8968" max="8968" width="13.265625" style="11" hidden="1"/>
    <col min="8969" max="8969" width="5.73046875" style="11" hidden="1"/>
    <col min="8970" max="9216" width="11.3984375" style="11" hidden="1"/>
    <col min="9217" max="9217" width="16.73046875" style="11" hidden="1"/>
    <col min="9218" max="9218" width="15.73046875" style="11" hidden="1"/>
    <col min="9219" max="9219" width="13.73046875" style="11" hidden="1"/>
    <col min="9220" max="9220" width="51.73046875" style="11" hidden="1"/>
    <col min="9221" max="9221" width="14" style="11" hidden="1"/>
    <col min="9222" max="9222" width="37" style="11" hidden="1"/>
    <col min="9223" max="9223" width="5.265625" style="11" hidden="1"/>
    <col min="9224" max="9224" width="13.265625" style="11" hidden="1"/>
    <col min="9225" max="9225" width="5.73046875" style="11" hidden="1"/>
    <col min="9226" max="9472" width="11.3984375" style="11" hidden="1"/>
    <col min="9473" max="9473" width="16.73046875" style="11" hidden="1"/>
    <col min="9474" max="9474" width="15.73046875" style="11" hidden="1"/>
    <col min="9475" max="9475" width="13.73046875" style="11" hidden="1"/>
    <col min="9476" max="9476" width="51.73046875" style="11" hidden="1"/>
    <col min="9477" max="9477" width="14" style="11" hidden="1"/>
    <col min="9478" max="9478" width="37" style="11" hidden="1"/>
    <col min="9479" max="9479" width="5.265625" style="11" hidden="1"/>
    <col min="9480" max="9480" width="13.265625" style="11" hidden="1"/>
    <col min="9481" max="9481" width="5.73046875" style="11" hidden="1"/>
    <col min="9482" max="9728" width="11.3984375" style="11" hidden="1"/>
    <col min="9729" max="9729" width="16.73046875" style="11" hidden="1"/>
    <col min="9730" max="9730" width="15.73046875" style="11" hidden="1"/>
    <col min="9731" max="9731" width="13.73046875" style="11" hidden="1"/>
    <col min="9732" max="9732" width="51.73046875" style="11" hidden="1"/>
    <col min="9733" max="9733" width="14" style="11" hidden="1"/>
    <col min="9734" max="9734" width="37" style="11" hidden="1"/>
    <col min="9735" max="9735" width="5.265625" style="11" hidden="1"/>
    <col min="9736" max="9736" width="13.265625" style="11" hidden="1"/>
    <col min="9737" max="9737" width="5.73046875" style="11" hidden="1"/>
    <col min="9738" max="9984" width="11.3984375" style="11" hidden="1"/>
    <col min="9985" max="9985" width="16.73046875" style="11" hidden="1"/>
    <col min="9986" max="9986" width="15.73046875" style="11" hidden="1"/>
    <col min="9987" max="9987" width="13.73046875" style="11" hidden="1"/>
    <col min="9988" max="9988" width="51.73046875" style="11" hidden="1"/>
    <col min="9989" max="9989" width="14" style="11" hidden="1"/>
    <col min="9990" max="9990" width="37" style="11" hidden="1"/>
    <col min="9991" max="9991" width="5.265625" style="11" hidden="1"/>
    <col min="9992" max="9992" width="13.265625" style="11" hidden="1"/>
    <col min="9993" max="9993" width="5.73046875" style="11" hidden="1"/>
    <col min="9994" max="10240" width="11.3984375" style="11" hidden="1"/>
    <col min="10241" max="10241" width="16.73046875" style="11" hidden="1"/>
    <col min="10242" max="10242" width="15.73046875" style="11" hidden="1"/>
    <col min="10243" max="10243" width="13.73046875" style="11" hidden="1"/>
    <col min="10244" max="10244" width="51.73046875" style="11" hidden="1"/>
    <col min="10245" max="10245" width="14" style="11" hidden="1"/>
    <col min="10246" max="10246" width="37" style="11" hidden="1"/>
    <col min="10247" max="10247" width="5.265625" style="11" hidden="1"/>
    <col min="10248" max="10248" width="13.265625" style="11" hidden="1"/>
    <col min="10249" max="10249" width="5.73046875" style="11" hidden="1"/>
    <col min="10250" max="10496" width="11.3984375" style="11" hidden="1"/>
    <col min="10497" max="10497" width="16.73046875" style="11" hidden="1"/>
    <col min="10498" max="10498" width="15.73046875" style="11" hidden="1"/>
    <col min="10499" max="10499" width="13.73046875" style="11" hidden="1"/>
    <col min="10500" max="10500" width="51.73046875" style="11" hidden="1"/>
    <col min="10501" max="10501" width="14" style="11" hidden="1"/>
    <col min="10502" max="10502" width="37" style="11" hidden="1"/>
    <col min="10503" max="10503" width="5.265625" style="11" hidden="1"/>
    <col min="10504" max="10504" width="13.265625" style="11" hidden="1"/>
    <col min="10505" max="10505" width="5.73046875" style="11" hidden="1"/>
    <col min="10506" max="10752" width="11.3984375" style="11" hidden="1"/>
    <col min="10753" max="10753" width="16.73046875" style="11" hidden="1"/>
    <col min="10754" max="10754" width="15.73046875" style="11" hidden="1"/>
    <col min="10755" max="10755" width="13.73046875" style="11" hidden="1"/>
    <col min="10756" max="10756" width="51.73046875" style="11" hidden="1"/>
    <col min="10757" max="10757" width="14" style="11" hidden="1"/>
    <col min="10758" max="10758" width="37" style="11" hidden="1"/>
    <col min="10759" max="10759" width="5.265625" style="11" hidden="1"/>
    <col min="10760" max="10760" width="13.265625" style="11" hidden="1"/>
    <col min="10761" max="10761" width="5.73046875" style="11" hidden="1"/>
    <col min="10762" max="11008" width="11.3984375" style="11" hidden="1"/>
    <col min="11009" max="11009" width="16.73046875" style="11" hidden="1"/>
    <col min="11010" max="11010" width="15.73046875" style="11" hidden="1"/>
    <col min="11011" max="11011" width="13.73046875" style="11" hidden="1"/>
    <col min="11012" max="11012" width="51.73046875" style="11" hidden="1"/>
    <col min="11013" max="11013" width="14" style="11" hidden="1"/>
    <col min="11014" max="11014" width="37" style="11" hidden="1"/>
    <col min="11015" max="11015" width="5.265625" style="11" hidden="1"/>
    <col min="11016" max="11016" width="13.265625" style="11" hidden="1"/>
    <col min="11017" max="11017" width="5.73046875" style="11" hidden="1"/>
    <col min="11018" max="11264" width="11.3984375" style="11" hidden="1"/>
    <col min="11265" max="11265" width="16.73046875" style="11" hidden="1"/>
    <col min="11266" max="11266" width="15.73046875" style="11" hidden="1"/>
    <col min="11267" max="11267" width="13.73046875" style="11" hidden="1"/>
    <col min="11268" max="11268" width="51.73046875" style="11" hidden="1"/>
    <col min="11269" max="11269" width="14" style="11" hidden="1"/>
    <col min="11270" max="11270" width="37" style="11" hidden="1"/>
    <col min="11271" max="11271" width="5.265625" style="11" hidden="1"/>
    <col min="11272" max="11272" width="13.265625" style="11" hidden="1"/>
    <col min="11273" max="11273" width="5.73046875" style="11" hidden="1"/>
    <col min="11274" max="11520" width="11.3984375" style="11" hidden="1"/>
    <col min="11521" max="11521" width="16.73046875" style="11" hidden="1"/>
    <col min="11522" max="11522" width="15.73046875" style="11" hidden="1"/>
    <col min="11523" max="11523" width="13.73046875" style="11" hidden="1"/>
    <col min="11524" max="11524" width="51.73046875" style="11" hidden="1"/>
    <col min="11525" max="11525" width="14" style="11" hidden="1"/>
    <col min="11526" max="11526" width="37" style="11" hidden="1"/>
    <col min="11527" max="11527" width="5.265625" style="11" hidden="1"/>
    <col min="11528" max="11528" width="13.265625" style="11" hidden="1"/>
    <col min="11529" max="11529" width="5.73046875" style="11" hidden="1"/>
    <col min="11530" max="11776" width="11.3984375" style="11" hidden="1"/>
    <col min="11777" max="11777" width="16.73046875" style="11" hidden="1"/>
    <col min="11778" max="11778" width="15.73046875" style="11" hidden="1"/>
    <col min="11779" max="11779" width="13.73046875" style="11" hidden="1"/>
    <col min="11780" max="11780" width="51.73046875" style="11" hidden="1"/>
    <col min="11781" max="11781" width="14" style="11" hidden="1"/>
    <col min="11782" max="11782" width="37" style="11" hidden="1"/>
    <col min="11783" max="11783" width="5.265625" style="11" hidden="1"/>
    <col min="11784" max="11784" width="13.265625" style="11" hidden="1"/>
    <col min="11785" max="11785" width="5.73046875" style="11" hidden="1"/>
    <col min="11786" max="12032" width="11.3984375" style="11" hidden="1"/>
    <col min="12033" max="12033" width="16.73046875" style="11" hidden="1"/>
    <col min="12034" max="12034" width="15.73046875" style="11" hidden="1"/>
    <col min="12035" max="12035" width="13.73046875" style="11" hidden="1"/>
    <col min="12036" max="12036" width="51.73046875" style="11" hidden="1"/>
    <col min="12037" max="12037" width="14" style="11" hidden="1"/>
    <col min="12038" max="12038" width="37" style="11" hidden="1"/>
    <col min="12039" max="12039" width="5.265625" style="11" hidden="1"/>
    <col min="12040" max="12040" width="13.265625" style="11" hidden="1"/>
    <col min="12041" max="12041" width="5.73046875" style="11" hidden="1"/>
    <col min="12042" max="12288" width="11.3984375" style="11" hidden="1"/>
    <col min="12289" max="12289" width="16.73046875" style="11" hidden="1"/>
    <col min="12290" max="12290" width="15.73046875" style="11" hidden="1"/>
    <col min="12291" max="12291" width="13.73046875" style="11" hidden="1"/>
    <col min="12292" max="12292" width="51.73046875" style="11" hidden="1"/>
    <col min="12293" max="12293" width="14" style="11" hidden="1"/>
    <col min="12294" max="12294" width="37" style="11" hidden="1"/>
    <col min="12295" max="12295" width="5.265625" style="11" hidden="1"/>
    <col min="12296" max="12296" width="13.265625" style="11" hidden="1"/>
    <col min="12297" max="12297" width="5.73046875" style="11" hidden="1"/>
    <col min="12298" max="12544" width="11.3984375" style="11" hidden="1"/>
    <col min="12545" max="12545" width="16.73046875" style="11" hidden="1"/>
    <col min="12546" max="12546" width="15.73046875" style="11" hidden="1"/>
    <col min="12547" max="12547" width="13.73046875" style="11" hidden="1"/>
    <col min="12548" max="12548" width="51.73046875" style="11" hidden="1"/>
    <col min="12549" max="12549" width="14" style="11" hidden="1"/>
    <col min="12550" max="12550" width="37" style="11" hidden="1"/>
    <col min="12551" max="12551" width="5.265625" style="11" hidden="1"/>
    <col min="12552" max="12552" width="13.265625" style="11" hidden="1"/>
    <col min="12553" max="12553" width="5.73046875" style="11" hidden="1"/>
    <col min="12554" max="12800" width="11.3984375" style="11" hidden="1"/>
    <col min="12801" max="12801" width="16.73046875" style="11" hidden="1"/>
    <col min="12802" max="12802" width="15.73046875" style="11" hidden="1"/>
    <col min="12803" max="12803" width="13.73046875" style="11" hidden="1"/>
    <col min="12804" max="12804" width="51.73046875" style="11" hidden="1"/>
    <col min="12805" max="12805" width="14" style="11" hidden="1"/>
    <col min="12806" max="12806" width="37" style="11" hidden="1"/>
    <col min="12807" max="12807" width="5.265625" style="11" hidden="1"/>
    <col min="12808" max="12808" width="13.265625" style="11" hidden="1"/>
    <col min="12809" max="12809" width="5.73046875" style="11" hidden="1"/>
    <col min="12810" max="13056" width="11.3984375" style="11" hidden="1"/>
    <col min="13057" max="13057" width="16.73046875" style="11" hidden="1"/>
    <col min="13058" max="13058" width="15.73046875" style="11" hidden="1"/>
    <col min="13059" max="13059" width="13.73046875" style="11" hidden="1"/>
    <col min="13060" max="13060" width="51.73046875" style="11" hidden="1"/>
    <col min="13061" max="13061" width="14" style="11" hidden="1"/>
    <col min="13062" max="13062" width="37" style="11" hidden="1"/>
    <col min="13063" max="13063" width="5.265625" style="11" hidden="1"/>
    <col min="13064" max="13064" width="13.265625" style="11" hidden="1"/>
    <col min="13065" max="13065" width="5.73046875" style="11" hidden="1"/>
    <col min="13066" max="13312" width="11.3984375" style="11" hidden="1"/>
    <col min="13313" max="13313" width="16.73046875" style="11" hidden="1"/>
    <col min="13314" max="13314" width="15.73046875" style="11" hidden="1"/>
    <col min="13315" max="13315" width="13.73046875" style="11" hidden="1"/>
    <col min="13316" max="13316" width="51.73046875" style="11" hidden="1"/>
    <col min="13317" max="13317" width="14" style="11" hidden="1"/>
    <col min="13318" max="13318" width="37" style="11" hidden="1"/>
    <col min="13319" max="13319" width="5.265625" style="11" hidden="1"/>
    <col min="13320" max="13320" width="13.265625" style="11" hidden="1"/>
    <col min="13321" max="13321" width="5.73046875" style="11" hidden="1"/>
    <col min="13322" max="13568" width="11.3984375" style="11" hidden="1"/>
    <col min="13569" max="13569" width="16.73046875" style="11" hidden="1"/>
    <col min="13570" max="13570" width="15.73046875" style="11" hidden="1"/>
    <col min="13571" max="13571" width="13.73046875" style="11" hidden="1"/>
    <col min="13572" max="13572" width="51.73046875" style="11" hidden="1"/>
    <col min="13573" max="13573" width="14" style="11" hidden="1"/>
    <col min="13574" max="13574" width="37" style="11" hidden="1"/>
    <col min="13575" max="13575" width="5.265625" style="11" hidden="1"/>
    <col min="13576" max="13576" width="13.265625" style="11" hidden="1"/>
    <col min="13577" max="13577" width="5.73046875" style="11" hidden="1"/>
    <col min="13578" max="13824" width="11.3984375" style="11" hidden="1"/>
    <col min="13825" max="13825" width="16.73046875" style="11" hidden="1"/>
    <col min="13826" max="13826" width="15.73046875" style="11" hidden="1"/>
    <col min="13827" max="13827" width="13.73046875" style="11" hidden="1"/>
    <col min="13828" max="13828" width="51.73046875" style="11" hidden="1"/>
    <col min="13829" max="13829" width="14" style="11" hidden="1"/>
    <col min="13830" max="13830" width="37" style="11" hidden="1"/>
    <col min="13831" max="13831" width="5.265625" style="11" hidden="1"/>
    <col min="13832" max="13832" width="13.265625" style="11" hidden="1"/>
    <col min="13833" max="13833" width="5.73046875" style="11" hidden="1"/>
    <col min="13834" max="14080" width="11.3984375" style="11" hidden="1"/>
    <col min="14081" max="14081" width="16.73046875" style="11" hidden="1"/>
    <col min="14082" max="14082" width="15.73046875" style="11" hidden="1"/>
    <col min="14083" max="14083" width="13.73046875" style="11" hidden="1"/>
    <col min="14084" max="14084" width="51.73046875" style="11" hidden="1"/>
    <col min="14085" max="14085" width="14" style="11" hidden="1"/>
    <col min="14086" max="14086" width="37" style="11" hidden="1"/>
    <col min="14087" max="14087" width="5.265625" style="11" hidden="1"/>
    <col min="14088" max="14088" width="13.265625" style="11" hidden="1"/>
    <col min="14089" max="14089" width="5.73046875" style="11" hidden="1"/>
    <col min="14090" max="14336" width="11.3984375" style="11" hidden="1"/>
    <col min="14337" max="14337" width="16.73046875" style="11" hidden="1"/>
    <col min="14338" max="14338" width="15.73046875" style="11" hidden="1"/>
    <col min="14339" max="14339" width="13.73046875" style="11" hidden="1"/>
    <col min="14340" max="14340" width="51.73046875" style="11" hidden="1"/>
    <col min="14341" max="14341" width="14" style="11" hidden="1"/>
    <col min="14342" max="14342" width="37" style="11" hidden="1"/>
    <col min="14343" max="14343" width="5.265625" style="11" hidden="1"/>
    <col min="14344" max="14344" width="13.265625" style="11" hidden="1"/>
    <col min="14345" max="14345" width="5.73046875" style="11" hidden="1"/>
    <col min="14346" max="14592" width="11.3984375" style="11" hidden="1"/>
    <col min="14593" max="14593" width="16.73046875" style="11" hidden="1"/>
    <col min="14594" max="14594" width="15.73046875" style="11" hidden="1"/>
    <col min="14595" max="14595" width="13.73046875" style="11" hidden="1"/>
    <col min="14596" max="14596" width="51.73046875" style="11" hidden="1"/>
    <col min="14597" max="14597" width="14" style="11" hidden="1"/>
    <col min="14598" max="14598" width="37" style="11" hidden="1"/>
    <col min="14599" max="14599" width="5.265625" style="11" hidden="1"/>
    <col min="14600" max="14600" width="13.265625" style="11" hidden="1"/>
    <col min="14601" max="14601" width="5.73046875" style="11" hidden="1"/>
    <col min="14602" max="14848" width="11.3984375" style="11" hidden="1"/>
    <col min="14849" max="14849" width="16.73046875" style="11" hidden="1"/>
    <col min="14850" max="14850" width="15.73046875" style="11" hidden="1"/>
    <col min="14851" max="14851" width="13.73046875" style="11" hidden="1"/>
    <col min="14852" max="14852" width="51.73046875" style="11" hidden="1"/>
    <col min="14853" max="14853" width="14" style="11" hidden="1"/>
    <col min="14854" max="14854" width="37" style="11" hidden="1"/>
    <col min="14855" max="14855" width="5.265625" style="11" hidden="1"/>
    <col min="14856" max="14856" width="13.265625" style="11" hidden="1"/>
    <col min="14857" max="14857" width="5.73046875" style="11" hidden="1"/>
    <col min="14858" max="15104" width="11.3984375" style="11" hidden="1"/>
    <col min="15105" max="15105" width="16.73046875" style="11" hidden="1"/>
    <col min="15106" max="15106" width="15.73046875" style="11" hidden="1"/>
    <col min="15107" max="15107" width="13.73046875" style="11" hidden="1"/>
    <col min="15108" max="15108" width="51.73046875" style="11" hidden="1"/>
    <col min="15109" max="15109" width="14" style="11" hidden="1"/>
    <col min="15110" max="15110" width="37" style="11" hidden="1"/>
    <col min="15111" max="15111" width="5.265625" style="11" hidden="1"/>
    <col min="15112" max="15112" width="13.265625" style="11" hidden="1"/>
    <col min="15113" max="15113" width="5.73046875" style="11" hidden="1"/>
    <col min="15114" max="15360" width="11.3984375" style="11" hidden="1"/>
    <col min="15361" max="15361" width="16.73046875" style="11" hidden="1"/>
    <col min="15362" max="15362" width="15.73046875" style="11" hidden="1"/>
    <col min="15363" max="15363" width="13.73046875" style="11" hidden="1"/>
    <col min="15364" max="15364" width="51.73046875" style="11" hidden="1"/>
    <col min="15365" max="15365" width="14" style="11" hidden="1"/>
    <col min="15366" max="15366" width="37" style="11" hidden="1"/>
    <col min="15367" max="15367" width="5.265625" style="11" hidden="1"/>
    <col min="15368" max="15368" width="13.265625" style="11" hidden="1"/>
    <col min="15369" max="15369" width="5.73046875" style="11" hidden="1"/>
    <col min="15370" max="15616" width="11.3984375" style="11" hidden="1"/>
    <col min="15617" max="15617" width="16.73046875" style="11" hidden="1"/>
    <col min="15618" max="15618" width="15.73046875" style="11" hidden="1"/>
    <col min="15619" max="15619" width="13.73046875" style="11" hidden="1"/>
    <col min="15620" max="15620" width="51.73046875" style="11" hidden="1"/>
    <col min="15621" max="15621" width="14" style="11" hidden="1"/>
    <col min="15622" max="15622" width="37" style="11" hidden="1"/>
    <col min="15623" max="15623" width="5.265625" style="11" hidden="1"/>
    <col min="15624" max="15624" width="13.265625" style="11" hidden="1"/>
    <col min="15625" max="15625" width="5.73046875" style="11" hidden="1"/>
    <col min="15626" max="15872" width="11.3984375" style="11" hidden="1"/>
    <col min="15873" max="15873" width="16.73046875" style="11" hidden="1"/>
    <col min="15874" max="15874" width="15.73046875" style="11" hidden="1"/>
    <col min="15875" max="15875" width="13.73046875" style="11" hidden="1"/>
    <col min="15876" max="15876" width="51.73046875" style="11" hidden="1"/>
    <col min="15877" max="15877" width="14" style="11" hidden="1"/>
    <col min="15878" max="15878" width="37" style="11" hidden="1"/>
    <col min="15879" max="15879" width="5.265625" style="11" hidden="1"/>
    <col min="15880" max="15880" width="13.265625" style="11" hidden="1"/>
    <col min="15881" max="15881" width="5.73046875" style="11" hidden="1"/>
    <col min="15882" max="16128" width="11.3984375" style="11" hidden="1"/>
    <col min="16129" max="16129" width="16.73046875" style="11" hidden="1"/>
    <col min="16130" max="16130" width="15.73046875" style="11" hidden="1"/>
    <col min="16131" max="16131" width="13.73046875" style="11" hidden="1"/>
    <col min="16132" max="16132" width="51.73046875" style="11" hidden="1"/>
    <col min="16133" max="16133" width="14" style="11" hidden="1"/>
    <col min="16134" max="16134" width="37" style="11" hidden="1"/>
    <col min="16135" max="16135" width="5.265625" style="11" hidden="1"/>
    <col min="16136" max="16136" width="13.265625" style="11" hidden="1"/>
    <col min="16137" max="16137" width="5.73046875" style="11" hidden="1"/>
    <col min="16138" max="16384" width="11.3984375" style="11" hidden="1"/>
  </cols>
  <sheetData>
    <row r="1" spans="1:14" x14ac:dyDescent="0.55000000000000004">
      <c r="A1" s="13"/>
      <c r="B1" s="25"/>
      <c r="C1" s="14"/>
      <c r="D1" s="25"/>
      <c r="E1" s="25"/>
      <c r="G1" s="13"/>
      <c r="H1" s="15"/>
      <c r="J1" s="14"/>
      <c r="K1" s="14"/>
      <c r="L1" s="14"/>
      <c r="M1" s="14"/>
      <c r="N1" s="14"/>
    </row>
    <row r="2" spans="1:14" s="78" customFormat="1" ht="54.75" customHeight="1" x14ac:dyDescent="0.9">
      <c r="A2" s="145" t="s">
        <v>135</v>
      </c>
      <c r="B2" s="77" t="s">
        <v>136</v>
      </c>
      <c r="C2" s="19" t="s">
        <v>44</v>
      </c>
      <c r="D2" s="27" t="s">
        <v>13</v>
      </c>
      <c r="E2" s="24" t="s">
        <v>14</v>
      </c>
      <c r="G2" s="19" t="s">
        <v>43</v>
      </c>
      <c r="H2" s="76" t="s">
        <v>15</v>
      </c>
      <c r="J2" s="24" t="s">
        <v>16</v>
      </c>
      <c r="K2" s="24"/>
      <c r="L2" s="24" t="s">
        <v>90</v>
      </c>
      <c r="M2" s="24" t="s">
        <v>91</v>
      </c>
      <c r="N2" s="24"/>
    </row>
    <row r="3" spans="1:14" outlineLevel="1" x14ac:dyDescent="0.55000000000000004">
      <c r="A3" s="13"/>
      <c r="B3" s="25"/>
      <c r="C3" s="156" t="s">
        <v>17</v>
      </c>
      <c r="D3" s="156"/>
      <c r="E3" s="156"/>
      <c r="G3" s="14"/>
      <c r="H3" s="14" t="s">
        <v>15</v>
      </c>
      <c r="J3" s="13"/>
      <c r="K3" s="13"/>
      <c r="L3" s="13">
        <f>SUBTOTAL(9,L7:L345)</f>
        <v>3</v>
      </c>
      <c r="M3" s="13">
        <f>SUBTOTAL(9,M7:M345)</f>
        <v>3</v>
      </c>
      <c r="N3" s="13"/>
    </row>
    <row r="4" spans="1:14" ht="31.5" customHeight="1" outlineLevel="1" x14ac:dyDescent="0.55000000000000004">
      <c r="A4" s="13"/>
      <c r="B4" s="25"/>
      <c r="C4" s="156" t="s">
        <v>18</v>
      </c>
      <c r="D4" s="156"/>
      <c r="E4" s="156"/>
      <c r="G4" s="13" t="s">
        <v>5</v>
      </c>
      <c r="H4" s="15"/>
      <c r="J4" s="13"/>
      <c r="K4" s="13"/>
      <c r="L4" s="13"/>
      <c r="M4" s="13"/>
      <c r="N4" s="13"/>
    </row>
    <row r="5" spans="1:14" ht="32.25" customHeight="1" outlineLevel="1" x14ac:dyDescent="0.55000000000000004">
      <c r="A5" s="13"/>
      <c r="B5" s="15"/>
      <c r="C5" s="156" t="s">
        <v>19</v>
      </c>
      <c r="D5" s="156"/>
      <c r="E5" s="156"/>
      <c r="G5" s="13" t="s">
        <v>6</v>
      </c>
      <c r="H5" s="15"/>
      <c r="J5" s="13"/>
      <c r="K5" s="13"/>
      <c r="L5" s="13"/>
      <c r="M5" s="13"/>
      <c r="N5" s="13"/>
    </row>
    <row r="6" spans="1:14" ht="27.75" customHeight="1" outlineLevel="1" x14ac:dyDescent="0.55000000000000004">
      <c r="A6" s="13"/>
      <c r="B6" s="25"/>
      <c r="C6" s="156"/>
      <c r="D6" s="156"/>
      <c r="E6" s="156"/>
      <c r="G6" s="13" t="s">
        <v>10</v>
      </c>
      <c r="H6" s="15"/>
      <c r="J6" s="13"/>
      <c r="K6" s="13" t="s">
        <v>21</v>
      </c>
      <c r="L6" s="13" t="s">
        <v>22</v>
      </c>
      <c r="M6" s="13" t="s">
        <v>23</v>
      </c>
      <c r="N6" s="13"/>
    </row>
    <row r="7" spans="1:14" s="22" customFormat="1" ht="30.75" customHeight="1" x14ac:dyDescent="0.75">
      <c r="A7" s="21" t="s">
        <v>45</v>
      </c>
      <c r="B7" s="72" t="s">
        <v>2</v>
      </c>
      <c r="C7" s="47" t="s">
        <v>70</v>
      </c>
      <c r="D7" s="45"/>
      <c r="E7" s="46"/>
      <c r="G7" s="48">
        <f>SUBTOTAL(3,G10:G12)/SUBTOTAL(3,C10:C12)</f>
        <v>0.33333333333333331</v>
      </c>
      <c r="H7" s="20"/>
      <c r="J7" s="53"/>
      <c r="K7" s="53"/>
      <c r="L7" s="53">
        <f>SUBTOTAL(9,L10:L12)</f>
        <v>3</v>
      </c>
      <c r="M7" s="53">
        <f>SUBTOTAL(9,M10:M12)</f>
        <v>3</v>
      </c>
      <c r="N7" s="53"/>
    </row>
    <row r="8" spans="1:14" outlineLevel="1" x14ac:dyDescent="0.55000000000000004">
      <c r="A8" s="16"/>
      <c r="B8" s="17" t="s">
        <v>101</v>
      </c>
      <c r="C8" s="16"/>
      <c r="D8" s="26"/>
      <c r="E8" s="18"/>
      <c r="G8" s="16"/>
      <c r="H8" s="17"/>
      <c r="J8" s="16"/>
      <c r="K8" s="16"/>
      <c r="L8" s="16"/>
      <c r="M8" s="16"/>
      <c r="N8" s="16"/>
    </row>
    <row r="9" spans="1:14" outlineLevel="1" x14ac:dyDescent="0.55000000000000004">
      <c r="A9" s="16"/>
      <c r="B9" s="17" t="s">
        <v>0</v>
      </c>
      <c r="C9" s="16"/>
      <c r="D9" s="26"/>
      <c r="E9" s="18"/>
      <c r="G9" s="16"/>
      <c r="H9" s="17"/>
      <c r="J9" s="16"/>
      <c r="K9" s="16"/>
      <c r="L9" s="16"/>
      <c r="M9" s="16"/>
      <c r="N9" s="16"/>
    </row>
    <row r="10" spans="1:14" ht="31.5" outlineLevel="1" collapsed="1" x14ac:dyDescent="0.55000000000000004">
      <c r="A10" s="29">
        <v>1</v>
      </c>
      <c r="B10" s="28" t="s">
        <v>102</v>
      </c>
      <c r="C10" s="29">
        <v>3</v>
      </c>
      <c r="D10" s="30" t="s">
        <v>4</v>
      </c>
      <c r="E10" s="31"/>
      <c r="G10" s="39" t="s">
        <v>5</v>
      </c>
      <c r="H10" s="40"/>
      <c r="J10" s="29" t="s">
        <v>9</v>
      </c>
      <c r="K10" s="29" t="str">
        <f>C10&amp;J10&amp;G10</f>
        <v>3X3Ja</v>
      </c>
      <c r="L10" s="29">
        <f>IFERROR(VLOOKUP($K10,Mapping!$F:$H,2,0),"")</f>
        <v>3</v>
      </c>
      <c r="M10" s="29">
        <f>IFERROR(VLOOKUP($K10,Mapping!$F:$H,3,0),"")</f>
        <v>3</v>
      </c>
      <c r="N10" s="29" t="str">
        <f>C10&amp;G10</f>
        <v>3Ja</v>
      </c>
    </row>
    <row r="11" spans="1:14" ht="31.5" outlineLevel="1" x14ac:dyDescent="0.55000000000000004">
      <c r="A11" s="33">
        <v>2</v>
      </c>
      <c r="B11" s="32" t="s">
        <v>103</v>
      </c>
      <c r="C11" s="33">
        <v>3</v>
      </c>
      <c r="D11" s="34" t="s">
        <v>4</v>
      </c>
      <c r="E11" s="35"/>
      <c r="G11" s="41"/>
      <c r="H11" s="42"/>
      <c r="J11" s="33" t="s">
        <v>7</v>
      </c>
      <c r="K11" s="33" t="str">
        <f>C11&amp;J11&amp;G11</f>
        <v>3X2</v>
      </c>
      <c r="L11" s="33" t="str">
        <f>IFERROR(VLOOKUP($K11,Mapping!F:H,2,0),"")</f>
        <v/>
      </c>
      <c r="M11" s="33" t="str">
        <f>IFERROR(VLOOKUP($K11,Mapping!$F:$H,3,0),"")</f>
        <v/>
      </c>
      <c r="N11" s="33" t="str">
        <f t="shared" ref="N11:N61" si="0">C11&amp;G11</f>
        <v>3</v>
      </c>
    </row>
    <row r="12" spans="1:14" ht="31.5" outlineLevel="1" x14ac:dyDescent="0.55000000000000004">
      <c r="A12" s="33">
        <v>3</v>
      </c>
      <c r="B12" s="32" t="s">
        <v>104</v>
      </c>
      <c r="C12" s="33">
        <v>3</v>
      </c>
      <c r="D12" s="34" t="s">
        <v>4</v>
      </c>
      <c r="E12" s="35"/>
      <c r="G12" s="41"/>
      <c r="H12" s="42"/>
      <c r="J12" s="33" t="s">
        <v>8</v>
      </c>
      <c r="K12" s="33" t="str">
        <f>C12&amp;J12&amp;G12</f>
        <v>3X1</v>
      </c>
      <c r="L12" s="33" t="str">
        <f>IFERROR(VLOOKUP($K12,Mapping!F:H,2,0),"")</f>
        <v/>
      </c>
      <c r="M12" s="33" t="str">
        <f>IFERROR(VLOOKUP($K12,Mapping!$F:$H,3,0),"")</f>
        <v/>
      </c>
      <c r="N12" s="33" t="str">
        <f t="shared" si="0"/>
        <v>3</v>
      </c>
    </row>
    <row r="13" spans="1:14" s="22" customFormat="1" ht="28.5" customHeight="1" x14ac:dyDescent="0.75">
      <c r="A13" s="21" t="s">
        <v>46</v>
      </c>
      <c r="B13" s="72" t="s">
        <v>137</v>
      </c>
      <c r="C13" s="47" t="s">
        <v>70</v>
      </c>
      <c r="D13" s="45"/>
      <c r="E13" s="46"/>
      <c r="G13" s="48">
        <f>SUBTOTAL(3,G16:G38)/(SUBTOTAL(3,C16:C38)-0)</f>
        <v>0</v>
      </c>
      <c r="H13" s="20"/>
      <c r="J13" s="53"/>
      <c r="K13" s="53"/>
      <c r="L13" s="53">
        <f>SUBTOTAL(9,L16:L38)</f>
        <v>0</v>
      </c>
      <c r="M13" s="53">
        <f>SUBTOTAL(9,M16:M38)</f>
        <v>0</v>
      </c>
      <c r="N13" s="53"/>
    </row>
    <row r="14" spans="1:14" outlineLevel="1" x14ac:dyDescent="0.55000000000000004">
      <c r="A14" s="16"/>
      <c r="B14" s="17" t="s">
        <v>101</v>
      </c>
      <c r="C14" s="16"/>
      <c r="D14" s="26"/>
      <c r="E14" s="18"/>
      <c r="G14" s="16"/>
      <c r="H14" s="17"/>
      <c r="J14" s="16"/>
      <c r="K14" s="16"/>
      <c r="L14" s="16"/>
      <c r="M14" s="16"/>
      <c r="N14" s="16"/>
    </row>
    <row r="15" spans="1:14" outlineLevel="1" x14ac:dyDescent="0.55000000000000004">
      <c r="A15" s="16"/>
      <c r="B15" s="17" t="s">
        <v>0</v>
      </c>
      <c r="C15" s="16"/>
      <c r="D15" s="26"/>
      <c r="E15" s="18"/>
      <c r="G15" s="16"/>
      <c r="H15" s="17"/>
      <c r="J15" s="16"/>
      <c r="K15" s="16"/>
      <c r="L15" s="16"/>
      <c r="M15" s="16"/>
      <c r="N15" s="16"/>
    </row>
    <row r="16" spans="1:14" outlineLevel="1" x14ac:dyDescent="0.55000000000000004">
      <c r="A16" s="29">
        <v>1</v>
      </c>
      <c r="B16" s="28" t="s">
        <v>138</v>
      </c>
      <c r="C16" s="82">
        <v>3</v>
      </c>
      <c r="D16" s="30" t="s">
        <v>3</v>
      </c>
      <c r="E16" s="28"/>
      <c r="G16" s="39"/>
      <c r="H16" s="40"/>
      <c r="J16" s="29" t="s">
        <v>8</v>
      </c>
      <c r="K16" s="29" t="str">
        <f t="shared" ref="K16:K38" si="1">C16&amp;J16&amp;G16</f>
        <v>3X1</v>
      </c>
      <c r="L16" s="29" t="str">
        <f>IFERROR(VLOOKUP($K16,Mapping!F:H,2,0),"")</f>
        <v/>
      </c>
      <c r="M16" s="29" t="str">
        <f>IFERROR(VLOOKUP($K16,Mapping!$F:$H,3,0),"")</f>
        <v/>
      </c>
      <c r="N16" s="29" t="str">
        <f t="shared" si="0"/>
        <v>3</v>
      </c>
    </row>
    <row r="17" spans="1:14" outlineLevel="1" x14ac:dyDescent="0.55000000000000004">
      <c r="A17" s="29">
        <v>2</v>
      </c>
      <c r="B17" s="32" t="s">
        <v>139</v>
      </c>
      <c r="C17" s="33">
        <v>3</v>
      </c>
      <c r="D17" s="34" t="s">
        <v>3</v>
      </c>
      <c r="E17" s="32"/>
      <c r="G17" s="41"/>
      <c r="H17" s="42"/>
      <c r="J17" s="33" t="s">
        <v>8</v>
      </c>
      <c r="K17" s="33" t="str">
        <f t="shared" si="1"/>
        <v>3X1</v>
      </c>
      <c r="L17" s="33" t="str">
        <f>IFERROR(VLOOKUP($K17,Mapping!F:H,2,0),"")</f>
        <v/>
      </c>
      <c r="M17" s="33" t="str">
        <f>IFERROR(VLOOKUP($K17,Mapping!$F:$H,3,0),"")</f>
        <v/>
      </c>
      <c r="N17" s="33" t="str">
        <f t="shared" ref="N17:N38" si="2">C17&amp;G17</f>
        <v>3</v>
      </c>
    </row>
    <row r="18" spans="1:14" outlineLevel="1" x14ac:dyDescent="0.55000000000000004">
      <c r="A18" s="29">
        <v>3</v>
      </c>
      <c r="B18" s="36" t="s">
        <v>140</v>
      </c>
      <c r="C18" s="37">
        <v>3</v>
      </c>
      <c r="D18" s="34" t="s">
        <v>3</v>
      </c>
      <c r="E18" s="36"/>
      <c r="G18" s="43"/>
      <c r="H18" s="44"/>
      <c r="J18" s="37" t="s">
        <v>8</v>
      </c>
      <c r="K18" s="37" t="str">
        <f t="shared" si="1"/>
        <v>3X1</v>
      </c>
      <c r="L18" s="37" t="str">
        <f>IFERROR(VLOOKUP($K18,Mapping!F:H,2,0),"")</f>
        <v/>
      </c>
      <c r="M18" s="37" t="str">
        <f>IFERROR(VLOOKUP($K18,Mapping!$F:$H,3,0),"")</f>
        <v/>
      </c>
      <c r="N18" s="37" t="str">
        <f t="shared" ref="N18:N31" si="3">C18&amp;G18</f>
        <v>3</v>
      </c>
    </row>
    <row r="19" spans="1:14" ht="31.5" outlineLevel="1" x14ac:dyDescent="0.55000000000000004">
      <c r="A19" s="29">
        <v>4</v>
      </c>
      <c r="B19" s="32" t="s">
        <v>141</v>
      </c>
      <c r="C19" s="33">
        <v>3</v>
      </c>
      <c r="D19" s="34" t="s">
        <v>3</v>
      </c>
      <c r="E19" s="32"/>
      <c r="G19" s="41"/>
      <c r="H19" s="42"/>
      <c r="J19" s="33" t="s">
        <v>8</v>
      </c>
      <c r="K19" s="33" t="str">
        <f t="shared" si="1"/>
        <v>3X1</v>
      </c>
      <c r="L19" s="33" t="str">
        <f>IFERROR(VLOOKUP($K19,Mapping!F:H,2,0),"")</f>
        <v/>
      </c>
      <c r="M19" s="33" t="str">
        <f>IFERROR(VLOOKUP($K19,Mapping!$F:$H,3,0),"")</f>
        <v/>
      </c>
      <c r="N19" s="33" t="str">
        <f t="shared" si="3"/>
        <v>3</v>
      </c>
    </row>
    <row r="20" spans="1:14" ht="31.5" outlineLevel="1" x14ac:dyDescent="0.55000000000000004">
      <c r="A20" s="29">
        <v>5</v>
      </c>
      <c r="B20" s="36" t="s">
        <v>197</v>
      </c>
      <c r="C20" s="37">
        <v>3</v>
      </c>
      <c r="D20" s="34" t="s">
        <v>3</v>
      </c>
      <c r="E20" s="36"/>
      <c r="G20" s="43"/>
      <c r="H20" s="44"/>
      <c r="J20" s="37" t="s">
        <v>8</v>
      </c>
      <c r="K20" s="37" t="str">
        <f t="shared" si="1"/>
        <v>3X1</v>
      </c>
      <c r="L20" s="37" t="str">
        <f>IFERROR(VLOOKUP($K20,Mapping!F:H,2,0),"")</f>
        <v/>
      </c>
      <c r="M20" s="37" t="str">
        <f>IFERROR(VLOOKUP($K20,Mapping!$F:$H,3,0),"")</f>
        <v/>
      </c>
      <c r="N20" s="37" t="str">
        <f t="shared" si="3"/>
        <v>3</v>
      </c>
    </row>
    <row r="21" spans="1:14" ht="31.5" outlineLevel="1" x14ac:dyDescent="0.55000000000000004">
      <c r="A21" s="29">
        <v>6</v>
      </c>
      <c r="B21" s="32" t="s">
        <v>159</v>
      </c>
      <c r="C21" s="33">
        <v>2</v>
      </c>
      <c r="D21" s="34" t="s">
        <v>158</v>
      </c>
      <c r="E21" s="32"/>
      <c r="G21" s="41"/>
      <c r="H21" s="42"/>
      <c r="J21" s="33" t="s">
        <v>8</v>
      </c>
      <c r="K21" s="33" t="str">
        <f t="shared" si="1"/>
        <v>2X1</v>
      </c>
      <c r="L21" s="33" t="str">
        <f>IFERROR(VLOOKUP($K21,Mapping!F:H,2,0),"")</f>
        <v/>
      </c>
      <c r="M21" s="33" t="str">
        <f>IFERROR(VLOOKUP($K21,Mapping!$F:$H,3,0),"")</f>
        <v/>
      </c>
      <c r="N21" s="33" t="str">
        <f t="shared" si="3"/>
        <v>2</v>
      </c>
    </row>
    <row r="22" spans="1:14" ht="31.5" outlineLevel="1" x14ac:dyDescent="0.55000000000000004">
      <c r="A22" s="29">
        <v>7</v>
      </c>
      <c r="B22" s="36" t="s">
        <v>142</v>
      </c>
      <c r="C22" s="37">
        <v>2</v>
      </c>
      <c r="D22" s="38" t="s">
        <v>158</v>
      </c>
      <c r="E22" s="36"/>
      <c r="G22" s="43"/>
      <c r="H22" s="44"/>
      <c r="J22" s="37" t="s">
        <v>8</v>
      </c>
      <c r="K22" s="37" t="str">
        <f t="shared" si="1"/>
        <v>2X1</v>
      </c>
      <c r="L22" s="37" t="str">
        <f>IFERROR(VLOOKUP($K22,Mapping!F:H,2,0),"")</f>
        <v/>
      </c>
      <c r="M22" s="37" t="str">
        <f>IFERROR(VLOOKUP($K22,Mapping!$F:$H,3,0),"")</f>
        <v/>
      </c>
      <c r="N22" s="37" t="str">
        <f t="shared" si="3"/>
        <v>2</v>
      </c>
    </row>
    <row r="23" spans="1:14" ht="31.5" outlineLevel="1" x14ac:dyDescent="0.55000000000000004">
      <c r="A23" s="29">
        <v>8</v>
      </c>
      <c r="B23" s="32" t="s">
        <v>143</v>
      </c>
      <c r="C23" s="33">
        <v>2</v>
      </c>
      <c r="D23" s="34" t="s">
        <v>158</v>
      </c>
      <c r="E23" s="32"/>
      <c r="G23" s="41"/>
      <c r="H23" s="42"/>
      <c r="J23" s="33" t="s">
        <v>8</v>
      </c>
      <c r="K23" s="33" t="str">
        <f t="shared" si="1"/>
        <v>2X1</v>
      </c>
      <c r="L23" s="33" t="str">
        <f>IFERROR(VLOOKUP($K23,Mapping!F:H,2,0),"")</f>
        <v/>
      </c>
      <c r="M23" s="33" t="str">
        <f>IFERROR(VLOOKUP($K23,Mapping!$F:$H,3,0),"")</f>
        <v/>
      </c>
      <c r="N23" s="33" t="str">
        <f t="shared" si="3"/>
        <v>2</v>
      </c>
    </row>
    <row r="24" spans="1:14" ht="31.5" outlineLevel="1" x14ac:dyDescent="0.55000000000000004">
      <c r="A24" s="29">
        <v>9</v>
      </c>
      <c r="B24" s="36" t="s">
        <v>198</v>
      </c>
      <c r="C24" s="37">
        <v>2</v>
      </c>
      <c r="D24" s="38" t="s">
        <v>158</v>
      </c>
      <c r="E24" s="36"/>
      <c r="G24" s="43"/>
      <c r="H24" s="44"/>
      <c r="J24" s="37" t="s">
        <v>8</v>
      </c>
      <c r="K24" s="37" t="str">
        <f t="shared" si="1"/>
        <v>2X1</v>
      </c>
      <c r="L24" s="37" t="str">
        <f>IFERROR(VLOOKUP($K24,Mapping!F:H,2,0),"")</f>
        <v/>
      </c>
      <c r="M24" s="37" t="str">
        <f>IFERROR(VLOOKUP($K24,Mapping!$F:$H,3,0),"")</f>
        <v/>
      </c>
      <c r="N24" s="37" t="str">
        <f t="shared" si="3"/>
        <v>2</v>
      </c>
    </row>
    <row r="25" spans="1:14" ht="31.5" outlineLevel="1" x14ac:dyDescent="0.55000000000000004">
      <c r="A25" s="29">
        <v>10</v>
      </c>
      <c r="B25" s="32" t="s">
        <v>144</v>
      </c>
      <c r="C25" s="33">
        <v>2</v>
      </c>
      <c r="D25" s="34" t="s">
        <v>158</v>
      </c>
      <c r="E25" s="32"/>
      <c r="G25" s="41"/>
      <c r="H25" s="42"/>
      <c r="J25" s="33" t="s">
        <v>8</v>
      </c>
      <c r="K25" s="33" t="str">
        <f t="shared" si="1"/>
        <v>2X1</v>
      </c>
      <c r="L25" s="33" t="str">
        <f>IFERROR(VLOOKUP($K25,Mapping!F:H,2,0),"")</f>
        <v/>
      </c>
      <c r="M25" s="33" t="str">
        <f>IFERROR(VLOOKUP($K25,Mapping!$F:$H,3,0),"")</f>
        <v/>
      </c>
      <c r="N25" s="33" t="str">
        <f t="shared" si="3"/>
        <v>2</v>
      </c>
    </row>
    <row r="26" spans="1:14" ht="31.5" outlineLevel="1" x14ac:dyDescent="0.55000000000000004">
      <c r="A26" s="29">
        <v>11</v>
      </c>
      <c r="B26" s="36" t="s">
        <v>145</v>
      </c>
      <c r="C26" s="37">
        <v>2</v>
      </c>
      <c r="D26" s="38" t="s">
        <v>158</v>
      </c>
      <c r="E26" s="36"/>
      <c r="G26" s="43"/>
      <c r="H26" s="44"/>
      <c r="J26" s="37" t="s">
        <v>8</v>
      </c>
      <c r="K26" s="37" t="str">
        <f t="shared" si="1"/>
        <v>2X1</v>
      </c>
      <c r="L26" s="37" t="str">
        <f>IFERROR(VLOOKUP($K26,Mapping!F:H,2,0),"")</f>
        <v/>
      </c>
      <c r="M26" s="37" t="str">
        <f>IFERROR(VLOOKUP($K26,Mapping!$F:$H,3,0),"")</f>
        <v/>
      </c>
      <c r="N26" s="37" t="str">
        <f t="shared" si="3"/>
        <v>2</v>
      </c>
    </row>
    <row r="27" spans="1:14" ht="31.5" outlineLevel="1" x14ac:dyDescent="0.55000000000000004">
      <c r="A27" s="29">
        <v>12</v>
      </c>
      <c r="B27" s="32" t="s">
        <v>146</v>
      </c>
      <c r="C27" s="33">
        <v>2</v>
      </c>
      <c r="D27" s="34" t="s">
        <v>158</v>
      </c>
      <c r="E27" s="32"/>
      <c r="G27" s="41"/>
      <c r="H27" s="42"/>
      <c r="J27" s="33" t="s">
        <v>8</v>
      </c>
      <c r="K27" s="33" t="str">
        <f t="shared" si="1"/>
        <v>2X1</v>
      </c>
      <c r="L27" s="33" t="str">
        <f>IFERROR(VLOOKUP($K27,Mapping!F:H,2,0),"")</f>
        <v/>
      </c>
      <c r="M27" s="33" t="str">
        <f>IFERROR(VLOOKUP($K27,Mapping!$F:$H,3,0),"")</f>
        <v/>
      </c>
      <c r="N27" s="33" t="str">
        <f t="shared" si="3"/>
        <v>2</v>
      </c>
    </row>
    <row r="28" spans="1:14" ht="31.5" outlineLevel="1" x14ac:dyDescent="0.55000000000000004">
      <c r="A28" s="29">
        <v>13</v>
      </c>
      <c r="B28" s="36" t="s">
        <v>147</v>
      </c>
      <c r="C28" s="37">
        <v>2</v>
      </c>
      <c r="D28" s="38" t="s">
        <v>158</v>
      </c>
      <c r="E28" s="36"/>
      <c r="G28" s="43"/>
      <c r="H28" s="44"/>
      <c r="J28" s="37" t="s">
        <v>8</v>
      </c>
      <c r="K28" s="37" t="str">
        <f t="shared" si="1"/>
        <v>2X1</v>
      </c>
      <c r="L28" s="37" t="str">
        <f>IFERROR(VLOOKUP($K28,Mapping!F:H,2,0),"")</f>
        <v/>
      </c>
      <c r="M28" s="37" t="str">
        <f>IFERROR(VLOOKUP($K28,Mapping!$F:$H,3,0),"")</f>
        <v/>
      </c>
      <c r="N28" s="37" t="str">
        <f t="shared" si="3"/>
        <v>2</v>
      </c>
    </row>
    <row r="29" spans="1:14" outlineLevel="1" x14ac:dyDescent="0.55000000000000004">
      <c r="A29" s="29">
        <v>14</v>
      </c>
      <c r="B29" s="32" t="s">
        <v>148</v>
      </c>
      <c r="C29" s="33">
        <v>3</v>
      </c>
      <c r="D29" s="34" t="s">
        <v>3</v>
      </c>
      <c r="E29" s="32"/>
      <c r="G29" s="41"/>
      <c r="H29" s="42"/>
      <c r="J29" s="33" t="s">
        <v>8</v>
      </c>
      <c r="K29" s="33" t="str">
        <f t="shared" si="1"/>
        <v>3X1</v>
      </c>
      <c r="L29" s="33" t="str">
        <f>IFERROR(VLOOKUP($K29,Mapping!F:H,2,0),"")</f>
        <v/>
      </c>
      <c r="M29" s="33" t="str">
        <f>IFERROR(VLOOKUP($K29,Mapping!$F:$H,3,0),"")</f>
        <v/>
      </c>
      <c r="N29" s="33" t="str">
        <f t="shared" si="3"/>
        <v>3</v>
      </c>
    </row>
    <row r="30" spans="1:14" ht="31.5" outlineLevel="1" x14ac:dyDescent="0.55000000000000004">
      <c r="A30" s="29">
        <v>15</v>
      </c>
      <c r="B30" s="36" t="s">
        <v>149</v>
      </c>
      <c r="C30" s="37">
        <v>2</v>
      </c>
      <c r="D30" s="38" t="s">
        <v>158</v>
      </c>
      <c r="E30" s="36"/>
      <c r="G30" s="43"/>
      <c r="H30" s="44"/>
      <c r="J30" s="37" t="s">
        <v>8</v>
      </c>
      <c r="K30" s="37" t="str">
        <f t="shared" si="1"/>
        <v>2X1</v>
      </c>
      <c r="L30" s="37" t="str">
        <f>IFERROR(VLOOKUP($K30,Mapping!F:H,2,0),"")</f>
        <v/>
      </c>
      <c r="M30" s="37" t="str">
        <f>IFERROR(VLOOKUP($K30,Mapping!$F:$H,3,0),"")</f>
        <v/>
      </c>
      <c r="N30" s="37" t="str">
        <f t="shared" si="3"/>
        <v>2</v>
      </c>
    </row>
    <row r="31" spans="1:14" ht="31.5" outlineLevel="1" x14ac:dyDescent="0.55000000000000004">
      <c r="A31" s="29">
        <v>16</v>
      </c>
      <c r="B31" s="32" t="s">
        <v>150</v>
      </c>
      <c r="C31" s="33">
        <v>2</v>
      </c>
      <c r="D31" s="34" t="s">
        <v>158</v>
      </c>
      <c r="E31" s="32"/>
      <c r="G31" s="41"/>
      <c r="H31" s="42"/>
      <c r="J31" s="33" t="s">
        <v>8</v>
      </c>
      <c r="K31" s="33" t="str">
        <f t="shared" si="1"/>
        <v>2X1</v>
      </c>
      <c r="L31" s="33" t="str">
        <f>IFERROR(VLOOKUP($K31,Mapping!F:H,2,0),"")</f>
        <v/>
      </c>
      <c r="M31" s="33" t="str">
        <f>IFERROR(VLOOKUP($K31,Mapping!$F:$H,3,0),"")</f>
        <v/>
      </c>
      <c r="N31" s="33" t="str">
        <f t="shared" si="3"/>
        <v>2</v>
      </c>
    </row>
    <row r="32" spans="1:14" ht="31.5" outlineLevel="1" x14ac:dyDescent="0.55000000000000004">
      <c r="A32" s="29">
        <v>17</v>
      </c>
      <c r="B32" s="36" t="s">
        <v>151</v>
      </c>
      <c r="C32" s="37">
        <v>3</v>
      </c>
      <c r="D32" s="38" t="s">
        <v>3</v>
      </c>
      <c r="E32" s="36"/>
      <c r="G32" s="43"/>
      <c r="H32" s="44"/>
      <c r="J32" s="37" t="s">
        <v>8</v>
      </c>
      <c r="K32" s="37" t="str">
        <f t="shared" si="1"/>
        <v>3X1</v>
      </c>
      <c r="L32" s="37" t="str">
        <f>IFERROR(VLOOKUP($K32,Mapping!F:H,2,0),"")</f>
        <v/>
      </c>
      <c r="M32" s="37" t="str">
        <f>IFERROR(VLOOKUP($K32,Mapping!$F:$H,3,0),"")</f>
        <v/>
      </c>
      <c r="N32" s="37" t="str">
        <f t="shared" si="2"/>
        <v>3</v>
      </c>
    </row>
    <row r="33" spans="1:14" ht="31.5" outlineLevel="1" x14ac:dyDescent="0.55000000000000004">
      <c r="A33" s="29">
        <v>18</v>
      </c>
      <c r="B33" s="32" t="s">
        <v>152</v>
      </c>
      <c r="C33" s="33">
        <v>3</v>
      </c>
      <c r="D33" s="38" t="s">
        <v>3</v>
      </c>
      <c r="E33" s="32"/>
      <c r="G33" s="41"/>
      <c r="H33" s="42"/>
      <c r="J33" s="33" t="s">
        <v>8</v>
      </c>
      <c r="K33" s="33" t="str">
        <f t="shared" si="1"/>
        <v>3X1</v>
      </c>
      <c r="L33" s="33" t="str">
        <f>IFERROR(VLOOKUP($K33,Mapping!F:H,2,0),"")</f>
        <v/>
      </c>
      <c r="M33" s="33" t="str">
        <f>IFERROR(VLOOKUP($K33,Mapping!$F:$H,3,0),"")</f>
        <v/>
      </c>
      <c r="N33" s="33" t="str">
        <f t="shared" si="2"/>
        <v>3</v>
      </c>
    </row>
    <row r="34" spans="1:14" outlineLevel="1" x14ac:dyDescent="0.55000000000000004">
      <c r="A34" s="29">
        <v>19</v>
      </c>
      <c r="B34" s="36" t="s">
        <v>153</v>
      </c>
      <c r="C34" s="37">
        <v>3</v>
      </c>
      <c r="D34" s="38" t="s">
        <v>3</v>
      </c>
      <c r="E34" s="36"/>
      <c r="G34" s="43"/>
      <c r="H34" s="44"/>
      <c r="J34" s="37" t="s">
        <v>8</v>
      </c>
      <c r="K34" s="37" t="str">
        <f t="shared" si="1"/>
        <v>3X1</v>
      </c>
      <c r="L34" s="37" t="str">
        <f>IFERROR(VLOOKUP($K34,Mapping!F:H,2,0),"")</f>
        <v/>
      </c>
      <c r="M34" s="37" t="str">
        <f>IFERROR(VLOOKUP($K34,Mapping!$F:$H,3,0),"")</f>
        <v/>
      </c>
      <c r="N34" s="37" t="str">
        <f t="shared" si="2"/>
        <v>3</v>
      </c>
    </row>
    <row r="35" spans="1:14" outlineLevel="1" x14ac:dyDescent="0.55000000000000004">
      <c r="A35" s="29">
        <v>20</v>
      </c>
      <c r="B35" s="32" t="s">
        <v>154</v>
      </c>
      <c r="C35" s="33">
        <v>3</v>
      </c>
      <c r="D35" s="38" t="s">
        <v>3</v>
      </c>
      <c r="E35" s="32"/>
      <c r="G35" s="41"/>
      <c r="H35" s="42"/>
      <c r="J35" s="33" t="s">
        <v>8</v>
      </c>
      <c r="K35" s="33" t="str">
        <f t="shared" si="1"/>
        <v>3X1</v>
      </c>
      <c r="L35" s="33" t="str">
        <f>IFERROR(VLOOKUP($K35,Mapping!F:H,2,0),"")</f>
        <v/>
      </c>
      <c r="M35" s="33" t="str">
        <f>IFERROR(VLOOKUP($K35,Mapping!$F:$H,3,0),"")</f>
        <v/>
      </c>
      <c r="N35" s="33" t="str">
        <f t="shared" si="2"/>
        <v>3</v>
      </c>
    </row>
    <row r="36" spans="1:14" outlineLevel="1" x14ac:dyDescent="0.55000000000000004">
      <c r="A36" s="29">
        <v>21</v>
      </c>
      <c r="B36" s="36" t="s">
        <v>155</v>
      </c>
      <c r="C36" s="37">
        <v>3</v>
      </c>
      <c r="D36" s="38" t="s">
        <v>3</v>
      </c>
      <c r="E36" s="36"/>
      <c r="G36" s="43"/>
      <c r="H36" s="44"/>
      <c r="J36" s="37" t="s">
        <v>8</v>
      </c>
      <c r="K36" s="37" t="str">
        <f t="shared" si="1"/>
        <v>3X1</v>
      </c>
      <c r="L36" s="37" t="str">
        <f>IFERROR(VLOOKUP($K36,Mapping!F:H,2,0),"")</f>
        <v/>
      </c>
      <c r="M36" s="37" t="str">
        <f>IFERROR(VLOOKUP($K36,Mapping!$F:$H,3,0),"")</f>
        <v/>
      </c>
      <c r="N36" s="37" t="str">
        <f t="shared" si="2"/>
        <v>3</v>
      </c>
    </row>
    <row r="37" spans="1:14" outlineLevel="1" x14ac:dyDescent="0.55000000000000004">
      <c r="A37" s="29">
        <v>22</v>
      </c>
      <c r="B37" s="32" t="s">
        <v>156</v>
      </c>
      <c r="C37" s="33">
        <v>3</v>
      </c>
      <c r="D37" s="38" t="s">
        <v>3</v>
      </c>
      <c r="E37" s="32"/>
      <c r="G37" s="41"/>
      <c r="H37" s="42"/>
      <c r="J37" s="33" t="s">
        <v>8</v>
      </c>
      <c r="K37" s="33" t="str">
        <f t="shared" si="1"/>
        <v>3X1</v>
      </c>
      <c r="L37" s="33" t="str">
        <f>IFERROR(VLOOKUP($K37,Mapping!F:H,2,0),"")</f>
        <v/>
      </c>
      <c r="M37" s="33" t="str">
        <f>IFERROR(VLOOKUP($K37,Mapping!$F:$H,3,0),"")</f>
        <v/>
      </c>
      <c r="N37" s="33" t="str">
        <f t="shared" si="2"/>
        <v>3</v>
      </c>
    </row>
    <row r="38" spans="1:14" outlineLevel="1" x14ac:dyDescent="0.55000000000000004">
      <c r="A38" s="29">
        <v>23</v>
      </c>
      <c r="B38" s="36" t="s">
        <v>157</v>
      </c>
      <c r="C38" s="37">
        <v>3</v>
      </c>
      <c r="D38" s="38" t="s">
        <v>3</v>
      </c>
      <c r="E38" s="36"/>
      <c r="G38" s="43"/>
      <c r="H38" s="44"/>
      <c r="J38" s="37" t="s">
        <v>8</v>
      </c>
      <c r="K38" s="37" t="str">
        <f t="shared" si="1"/>
        <v>3X1</v>
      </c>
      <c r="L38" s="37" t="str">
        <f>IFERROR(VLOOKUP($K38,Mapping!F:H,2,0),"")</f>
        <v/>
      </c>
      <c r="M38" s="37" t="str">
        <f>IFERROR(VLOOKUP($K38,Mapping!$F:$H,3,0),"")</f>
        <v/>
      </c>
      <c r="N38" s="37" t="str">
        <f t="shared" si="2"/>
        <v>3</v>
      </c>
    </row>
    <row r="39" spans="1:14" s="22" customFormat="1" ht="33" customHeight="1" x14ac:dyDescent="0.75">
      <c r="A39" s="21" t="s">
        <v>47</v>
      </c>
      <c r="B39" s="72" t="s">
        <v>160</v>
      </c>
      <c r="C39" s="47" t="s">
        <v>70</v>
      </c>
      <c r="D39" s="45"/>
      <c r="E39" s="46"/>
      <c r="G39" s="48">
        <f>SUBTOTAL(3,G42:G145)/(SUBTOTAL(3,C42:C145)-6)</f>
        <v>0</v>
      </c>
      <c r="H39" s="20"/>
      <c r="J39" s="53"/>
      <c r="K39" s="53"/>
      <c r="L39" s="53">
        <f>SUBTOTAL(9,L42:L145)</f>
        <v>0</v>
      </c>
      <c r="M39" s="53">
        <f>SUBTOTAL(9,M42:M145)</f>
        <v>0</v>
      </c>
      <c r="N39" s="53"/>
    </row>
    <row r="40" spans="1:14" outlineLevel="1" x14ac:dyDescent="0.55000000000000004">
      <c r="A40" s="16"/>
      <c r="B40" s="17" t="s">
        <v>107</v>
      </c>
      <c r="C40" s="16"/>
      <c r="D40" s="26"/>
      <c r="E40" s="18"/>
      <c r="F40" s="11"/>
      <c r="G40" s="16"/>
      <c r="H40" s="17"/>
      <c r="J40" s="16"/>
      <c r="K40" s="16"/>
      <c r="L40" s="16"/>
      <c r="M40" s="16"/>
      <c r="N40" s="16"/>
    </row>
    <row r="41" spans="1:14" outlineLevel="1" x14ac:dyDescent="0.55000000000000004">
      <c r="A41" s="16"/>
      <c r="B41" s="17" t="s">
        <v>0</v>
      </c>
      <c r="C41" s="16"/>
      <c r="D41" s="26"/>
      <c r="E41" s="18"/>
      <c r="F41" s="11"/>
      <c r="G41" s="16"/>
      <c r="H41" s="17"/>
      <c r="J41" s="16"/>
      <c r="K41" s="16"/>
      <c r="L41" s="16"/>
      <c r="M41" s="16"/>
      <c r="N41" s="16"/>
    </row>
    <row r="42" spans="1:14" s="12" customFormat="1" ht="17.25" x14ac:dyDescent="0.6">
      <c r="A42" s="23" t="s">
        <v>51</v>
      </c>
      <c r="B42" s="73" t="s">
        <v>161</v>
      </c>
      <c r="C42" s="79" t="s">
        <v>70</v>
      </c>
      <c r="D42" s="74"/>
      <c r="E42" s="80"/>
      <c r="G42" s="81">
        <f>SUBTOTAL(3,G43:G49)/SUBTOTAL(3,C43:C49)</f>
        <v>0</v>
      </c>
      <c r="H42" s="73"/>
      <c r="J42" s="75"/>
      <c r="K42" s="75"/>
      <c r="L42" s="75">
        <f>SUBTOTAL(9,L43:L49)</f>
        <v>0</v>
      </c>
      <c r="M42" s="75">
        <f>SUBTOTAL(9,M43:M49)</f>
        <v>0</v>
      </c>
      <c r="N42" s="75"/>
    </row>
    <row r="43" spans="1:14" ht="32.25" customHeight="1" outlineLevel="1" x14ac:dyDescent="0.55000000000000004">
      <c r="A43" s="29">
        <v>1</v>
      </c>
      <c r="B43" s="28" t="s">
        <v>162</v>
      </c>
      <c r="C43" s="82">
        <v>3</v>
      </c>
      <c r="D43" s="30" t="s">
        <v>3</v>
      </c>
      <c r="E43" s="28"/>
      <c r="F43" s="11"/>
      <c r="G43" s="39"/>
      <c r="H43" s="40"/>
      <c r="J43" s="29" t="s">
        <v>8</v>
      </c>
      <c r="K43" s="29" t="str">
        <f t="shared" ref="K43:K49" si="4">C43&amp;J43&amp;G43</f>
        <v>3X1</v>
      </c>
      <c r="L43" s="29" t="str">
        <f>IFERROR(VLOOKUP($K43,Mapping!F:H,2,0),"")</f>
        <v/>
      </c>
      <c r="M43" s="29" t="str">
        <f>IFERROR(VLOOKUP($K43,Mapping!$F:$H,3,0),"")</f>
        <v/>
      </c>
      <c r="N43" s="29" t="str">
        <f t="shared" ref="N43" si="5">C43&amp;G43</f>
        <v>3</v>
      </c>
    </row>
    <row r="44" spans="1:14" ht="32.25" customHeight="1" outlineLevel="1" x14ac:dyDescent="0.55000000000000004">
      <c r="A44" s="29">
        <v>1</v>
      </c>
      <c r="B44" s="28" t="s">
        <v>162</v>
      </c>
      <c r="C44" s="82">
        <v>3</v>
      </c>
      <c r="D44" s="30" t="s">
        <v>3</v>
      </c>
      <c r="E44" s="28"/>
      <c r="F44" s="11"/>
      <c r="G44" s="39"/>
      <c r="H44" s="40"/>
      <c r="J44" s="29" t="s">
        <v>8</v>
      </c>
      <c r="K44" s="29" t="str">
        <f t="shared" si="4"/>
        <v>3X1</v>
      </c>
      <c r="L44" s="29" t="str">
        <f>IFERROR(VLOOKUP($K44,Mapping!F:H,2,0),"")</f>
        <v/>
      </c>
      <c r="M44" s="29" t="str">
        <f>IFERROR(VLOOKUP($K44,Mapping!$F:$H,3,0),"")</f>
        <v/>
      </c>
      <c r="N44" s="29" t="str">
        <f t="shared" si="0"/>
        <v>3</v>
      </c>
    </row>
    <row r="45" spans="1:14" outlineLevel="1" x14ac:dyDescent="0.55000000000000004">
      <c r="A45" s="29">
        <v>2</v>
      </c>
      <c r="B45" s="32" t="s">
        <v>163</v>
      </c>
      <c r="C45" s="83">
        <v>3</v>
      </c>
      <c r="D45" s="30" t="s">
        <v>3</v>
      </c>
      <c r="E45" s="32"/>
      <c r="F45" s="11"/>
      <c r="G45" s="41"/>
      <c r="H45" s="42"/>
      <c r="J45" s="33" t="s">
        <v>8</v>
      </c>
      <c r="K45" s="33" t="str">
        <f t="shared" si="4"/>
        <v>3X1</v>
      </c>
      <c r="L45" s="33" t="str">
        <f>IFERROR(VLOOKUP($K45,Mapping!F:H,2,0),"")</f>
        <v/>
      </c>
      <c r="M45" s="33" t="str">
        <f>IFERROR(VLOOKUP($K45,Mapping!$F:$H,3,0),"")</f>
        <v/>
      </c>
      <c r="N45" s="33" t="str">
        <f t="shared" si="0"/>
        <v>3</v>
      </c>
    </row>
    <row r="46" spans="1:14" ht="31.5" outlineLevel="1" x14ac:dyDescent="0.55000000000000004">
      <c r="A46" s="29">
        <v>3</v>
      </c>
      <c r="B46" s="32" t="s">
        <v>164</v>
      </c>
      <c r="C46" s="83">
        <v>3</v>
      </c>
      <c r="D46" s="30" t="s">
        <v>3</v>
      </c>
      <c r="E46" s="32"/>
      <c r="F46" s="11"/>
      <c r="G46" s="41"/>
      <c r="H46" s="42"/>
      <c r="J46" s="33" t="s">
        <v>8</v>
      </c>
      <c r="K46" s="33" t="str">
        <f t="shared" si="4"/>
        <v>3X1</v>
      </c>
      <c r="L46" s="33" t="str">
        <f>IFERROR(VLOOKUP($K46,Mapping!F:H,2,0),"")</f>
        <v/>
      </c>
      <c r="M46" s="33" t="str">
        <f>IFERROR(VLOOKUP($K46,Mapping!$F:$H,3,0),"")</f>
        <v/>
      </c>
      <c r="N46" s="33" t="str">
        <f t="shared" si="0"/>
        <v>3</v>
      </c>
    </row>
    <row r="47" spans="1:14" ht="31.5" outlineLevel="1" x14ac:dyDescent="0.55000000000000004">
      <c r="A47" s="29">
        <v>4</v>
      </c>
      <c r="B47" s="36" t="s">
        <v>165</v>
      </c>
      <c r="C47" s="84">
        <v>3</v>
      </c>
      <c r="D47" s="30" t="s">
        <v>3</v>
      </c>
      <c r="E47" s="36"/>
      <c r="F47" s="11"/>
      <c r="G47" s="43"/>
      <c r="H47" s="44"/>
      <c r="J47" s="37" t="s">
        <v>8</v>
      </c>
      <c r="K47" s="37" t="str">
        <f t="shared" si="4"/>
        <v>3X1</v>
      </c>
      <c r="L47" s="37" t="str">
        <f>IFERROR(VLOOKUP($K47,Mapping!F:H,2,0),"")</f>
        <v/>
      </c>
      <c r="M47" s="37" t="str">
        <f>IFERROR(VLOOKUP($K47,Mapping!$F:$H,3,0),"")</f>
        <v/>
      </c>
      <c r="N47" s="37" t="str">
        <f t="shared" si="0"/>
        <v>3</v>
      </c>
    </row>
    <row r="48" spans="1:14" ht="31.5" outlineLevel="1" x14ac:dyDescent="0.55000000000000004">
      <c r="A48" s="29">
        <v>5</v>
      </c>
      <c r="B48" s="32" t="s">
        <v>166</v>
      </c>
      <c r="C48" s="83">
        <v>2</v>
      </c>
      <c r="D48" s="34" t="s">
        <v>168</v>
      </c>
      <c r="E48" s="32"/>
      <c r="F48" s="11"/>
      <c r="G48" s="41"/>
      <c r="H48" s="42"/>
      <c r="J48" s="33" t="s">
        <v>8</v>
      </c>
      <c r="K48" s="33" t="str">
        <f t="shared" si="4"/>
        <v>2X1</v>
      </c>
      <c r="L48" s="33" t="str">
        <f>IFERROR(VLOOKUP($K48,Mapping!F:H,2,0),"")</f>
        <v/>
      </c>
      <c r="M48" s="33" t="str">
        <f>IFERROR(VLOOKUP($K48,Mapping!$F:$H,3,0),"")</f>
        <v/>
      </c>
      <c r="N48" s="33" t="str">
        <f t="shared" ref="N48:N49" si="6">C48&amp;G48</f>
        <v>2</v>
      </c>
    </row>
    <row r="49" spans="1:14" ht="31.5" outlineLevel="1" x14ac:dyDescent="0.55000000000000004">
      <c r="A49" s="29">
        <v>6</v>
      </c>
      <c r="B49" s="32" t="s">
        <v>167</v>
      </c>
      <c r="C49" s="83">
        <v>3</v>
      </c>
      <c r="D49" s="34" t="s">
        <v>3</v>
      </c>
      <c r="E49" s="32"/>
      <c r="F49" s="11"/>
      <c r="G49" s="41"/>
      <c r="H49" s="42"/>
      <c r="J49" s="33" t="s">
        <v>8</v>
      </c>
      <c r="K49" s="33" t="str">
        <f t="shared" si="4"/>
        <v>3X1</v>
      </c>
      <c r="L49" s="33" t="str">
        <f>IFERROR(VLOOKUP($K49,Mapping!F:H,2,0),"")</f>
        <v/>
      </c>
      <c r="M49" s="33" t="str">
        <f>IFERROR(VLOOKUP($K49,Mapping!$F:$H,3,0),"")</f>
        <v/>
      </c>
      <c r="N49" s="33" t="str">
        <f t="shared" si="6"/>
        <v>3</v>
      </c>
    </row>
    <row r="50" spans="1:14" s="12" customFormat="1" ht="17.25" x14ac:dyDescent="0.6">
      <c r="A50" s="23" t="s">
        <v>52</v>
      </c>
      <c r="B50" s="73" t="s">
        <v>169</v>
      </c>
      <c r="C50" s="79" t="s">
        <v>70</v>
      </c>
      <c r="D50" s="74"/>
      <c r="E50" s="80"/>
      <c r="G50" s="81">
        <f>SUBTOTAL(3,G51:G61)/SUBTOTAL(3,C51:C61)</f>
        <v>0</v>
      </c>
      <c r="H50" s="73"/>
      <c r="J50" s="75"/>
      <c r="K50" s="75"/>
      <c r="L50" s="75">
        <f>SUBTOTAL(9,L51:L61)</f>
        <v>0</v>
      </c>
      <c r="M50" s="75">
        <f>SUBTOTAL(9,M51:M61)</f>
        <v>0</v>
      </c>
      <c r="N50" s="75"/>
    </row>
    <row r="51" spans="1:14" ht="31.5" outlineLevel="1" x14ac:dyDescent="0.55000000000000004">
      <c r="A51" s="29">
        <v>1</v>
      </c>
      <c r="B51" s="28" t="s">
        <v>170</v>
      </c>
      <c r="C51" s="82">
        <v>1</v>
      </c>
      <c r="D51" s="30" t="s">
        <v>105</v>
      </c>
      <c r="E51" s="28" t="s">
        <v>181</v>
      </c>
      <c r="F51" s="11"/>
      <c r="G51" s="39"/>
      <c r="H51" s="40"/>
      <c r="J51" s="29" t="s">
        <v>8</v>
      </c>
      <c r="K51" s="29" t="str">
        <f t="shared" ref="K51:K61" si="7">C51&amp;J51&amp;G51</f>
        <v>1X1</v>
      </c>
      <c r="L51" s="29" t="str">
        <f>IFERROR(VLOOKUP($K51,Mapping!F:H,2,0),"")</f>
        <v/>
      </c>
      <c r="M51" s="29" t="str">
        <f>IFERROR(VLOOKUP($K51,Mapping!$F:$H,3,0),"")</f>
        <v/>
      </c>
      <c r="N51" s="29" t="str">
        <f t="shared" si="0"/>
        <v>1</v>
      </c>
    </row>
    <row r="52" spans="1:14" ht="31.5" outlineLevel="1" x14ac:dyDescent="0.55000000000000004">
      <c r="A52" s="33">
        <v>2</v>
      </c>
      <c r="B52" s="32" t="s">
        <v>171</v>
      </c>
      <c r="C52" s="83">
        <v>1</v>
      </c>
      <c r="D52" s="30" t="s">
        <v>105</v>
      </c>
      <c r="E52" s="28" t="s">
        <v>181</v>
      </c>
      <c r="F52" s="11"/>
      <c r="G52" s="41"/>
      <c r="H52" s="42"/>
      <c r="J52" s="33" t="s">
        <v>8</v>
      </c>
      <c r="K52" s="33" t="str">
        <f t="shared" si="7"/>
        <v>1X1</v>
      </c>
      <c r="L52" s="33" t="str">
        <f>IFERROR(VLOOKUP($K52,Mapping!F:H,2,0),"")</f>
        <v/>
      </c>
      <c r="M52" s="33" t="str">
        <f>IFERROR(VLOOKUP($K52,Mapping!$F:$H,3,0),"")</f>
        <v/>
      </c>
      <c r="N52" s="33" t="str">
        <f t="shared" si="0"/>
        <v>1</v>
      </c>
    </row>
    <row r="53" spans="1:14" ht="21" customHeight="1" outlineLevel="1" x14ac:dyDescent="0.55000000000000004">
      <c r="A53" s="33">
        <v>3</v>
      </c>
      <c r="B53" s="32" t="s">
        <v>172</v>
      </c>
      <c r="C53" s="83">
        <v>1</v>
      </c>
      <c r="D53" s="30" t="s">
        <v>105</v>
      </c>
      <c r="E53" s="28" t="s">
        <v>181</v>
      </c>
      <c r="F53" s="11"/>
      <c r="G53" s="41"/>
      <c r="H53" s="42"/>
      <c r="J53" s="33" t="s">
        <v>8</v>
      </c>
      <c r="K53" s="33" t="str">
        <f t="shared" si="7"/>
        <v>1X1</v>
      </c>
      <c r="L53" s="33" t="str">
        <f>IFERROR(VLOOKUP($K53,Mapping!F:H,2,0),"")</f>
        <v/>
      </c>
      <c r="M53" s="33" t="str">
        <f>IFERROR(VLOOKUP($K53,Mapping!$F:$H,3,0),"")</f>
        <v/>
      </c>
      <c r="N53" s="33" t="str">
        <f t="shared" si="0"/>
        <v>1</v>
      </c>
    </row>
    <row r="54" spans="1:14" ht="31.5" outlineLevel="1" x14ac:dyDescent="0.55000000000000004">
      <c r="A54" s="33">
        <v>4</v>
      </c>
      <c r="B54" s="32" t="s">
        <v>179</v>
      </c>
      <c r="C54" s="33">
        <v>3</v>
      </c>
      <c r="D54" s="30" t="s">
        <v>3</v>
      </c>
      <c r="E54" s="28"/>
      <c r="F54" s="11"/>
      <c r="G54" s="41"/>
      <c r="H54" s="42"/>
      <c r="J54" s="33" t="s">
        <v>8</v>
      </c>
      <c r="K54" s="33" t="str">
        <f t="shared" si="7"/>
        <v>3X1</v>
      </c>
      <c r="L54" s="33" t="str">
        <f>IFERROR(VLOOKUP($K54,Mapping!F:H,2,0),"")</f>
        <v/>
      </c>
      <c r="M54" s="33" t="str">
        <f>IFERROR(VLOOKUP($K54,Mapping!$F:$H,3,0),"")</f>
        <v/>
      </c>
      <c r="N54" s="33" t="str">
        <f t="shared" si="0"/>
        <v>3</v>
      </c>
    </row>
    <row r="55" spans="1:14" ht="31.5" outlineLevel="1" x14ac:dyDescent="0.55000000000000004">
      <c r="A55" s="33">
        <v>5</v>
      </c>
      <c r="B55" s="32" t="s">
        <v>180</v>
      </c>
      <c r="C55" s="33">
        <v>1</v>
      </c>
      <c r="D55" s="34" t="s">
        <v>105</v>
      </c>
      <c r="E55" s="32" t="s">
        <v>181</v>
      </c>
      <c r="F55" s="11"/>
      <c r="G55" s="41"/>
      <c r="H55" s="42"/>
      <c r="J55" s="33" t="s">
        <v>8</v>
      </c>
      <c r="K55" s="33" t="str">
        <f t="shared" si="7"/>
        <v>1X1</v>
      </c>
      <c r="L55" s="33" t="str">
        <f>IFERROR(VLOOKUP($K55,Mapping!F:H,2,0),"")</f>
        <v/>
      </c>
      <c r="M55" s="33" t="str">
        <f>IFERROR(VLOOKUP($K55,Mapping!$F:$H,3,0),"")</f>
        <v/>
      </c>
      <c r="N55" s="33" t="str">
        <f t="shared" si="0"/>
        <v>1</v>
      </c>
    </row>
    <row r="56" spans="1:14" ht="31.5" outlineLevel="1" x14ac:dyDescent="0.55000000000000004">
      <c r="A56" s="33">
        <v>6</v>
      </c>
      <c r="B56" s="32" t="s">
        <v>173</v>
      </c>
      <c r="C56" s="33">
        <v>1</v>
      </c>
      <c r="D56" s="34" t="s">
        <v>105</v>
      </c>
      <c r="E56" s="32" t="s">
        <v>181</v>
      </c>
      <c r="F56" s="11"/>
      <c r="G56" s="41"/>
      <c r="H56" s="42"/>
      <c r="J56" s="33" t="s">
        <v>8</v>
      </c>
      <c r="K56" s="33" t="str">
        <f t="shared" si="7"/>
        <v>1X1</v>
      </c>
      <c r="L56" s="33" t="str">
        <f>IFERROR(VLOOKUP($K56,Mapping!F:H,2,0),"")</f>
        <v/>
      </c>
      <c r="M56" s="33" t="str">
        <f>IFERROR(VLOOKUP($K56,Mapping!$F:$H,3,0),"")</f>
        <v/>
      </c>
      <c r="N56" s="33" t="str">
        <f t="shared" si="0"/>
        <v>1</v>
      </c>
    </row>
    <row r="57" spans="1:14" ht="31.5" outlineLevel="1" x14ac:dyDescent="0.55000000000000004">
      <c r="A57" s="33">
        <v>7</v>
      </c>
      <c r="B57" s="32" t="s">
        <v>174</v>
      </c>
      <c r="C57" s="33">
        <v>1</v>
      </c>
      <c r="D57" s="34" t="s">
        <v>105</v>
      </c>
      <c r="E57" s="32" t="s">
        <v>181</v>
      </c>
      <c r="F57" s="11"/>
      <c r="G57" s="41"/>
      <c r="H57" s="42"/>
      <c r="J57" s="33" t="s">
        <v>8</v>
      </c>
      <c r="K57" s="33" t="str">
        <f t="shared" si="7"/>
        <v>1X1</v>
      </c>
      <c r="L57" s="33" t="str">
        <f>IFERROR(VLOOKUP($K57,Mapping!F:H,2,0),"")</f>
        <v/>
      </c>
      <c r="M57" s="33" t="str">
        <f>IFERROR(VLOOKUP($K57,Mapping!$F:$H,3,0),"")</f>
        <v/>
      </c>
      <c r="N57" s="33" t="str">
        <f t="shared" si="0"/>
        <v>1</v>
      </c>
    </row>
    <row r="58" spans="1:14" ht="31.5" outlineLevel="1" x14ac:dyDescent="0.55000000000000004">
      <c r="A58" s="33">
        <v>8</v>
      </c>
      <c r="B58" s="32" t="s">
        <v>175</v>
      </c>
      <c r="C58" s="83">
        <v>1</v>
      </c>
      <c r="D58" s="34" t="s">
        <v>105</v>
      </c>
      <c r="E58" s="32" t="s">
        <v>181</v>
      </c>
      <c r="F58" s="11"/>
      <c r="G58" s="41"/>
      <c r="H58" s="42"/>
      <c r="J58" s="33" t="s">
        <v>8</v>
      </c>
      <c r="K58" s="33" t="str">
        <f t="shared" si="7"/>
        <v>1X1</v>
      </c>
      <c r="L58" s="33" t="str">
        <f>IFERROR(VLOOKUP($K58,Mapping!F:H,2,0),"")</f>
        <v/>
      </c>
      <c r="M58" s="33" t="str">
        <f>IFERROR(VLOOKUP($K58,Mapping!$F:$H,3,0),"")</f>
        <v/>
      </c>
      <c r="N58" s="33" t="str">
        <f t="shared" si="0"/>
        <v>1</v>
      </c>
    </row>
    <row r="59" spans="1:14" ht="21" customHeight="1" outlineLevel="1" x14ac:dyDescent="0.55000000000000004">
      <c r="A59" s="33">
        <v>9</v>
      </c>
      <c r="B59" s="32" t="s">
        <v>176</v>
      </c>
      <c r="C59" s="83">
        <v>2</v>
      </c>
      <c r="D59" s="34" t="s">
        <v>158</v>
      </c>
      <c r="E59" s="32"/>
      <c r="F59" s="11"/>
      <c r="G59" s="41"/>
      <c r="H59" s="42"/>
      <c r="J59" s="33" t="s">
        <v>8</v>
      </c>
      <c r="K59" s="33" t="str">
        <f t="shared" si="7"/>
        <v>2X1</v>
      </c>
      <c r="L59" s="33" t="str">
        <f>IFERROR(VLOOKUP($K59,Mapping!F:H,2,0),"")</f>
        <v/>
      </c>
      <c r="M59" s="33" t="str">
        <f>IFERROR(VLOOKUP($K59,Mapping!$F:$H,3,0),"")</f>
        <v/>
      </c>
      <c r="N59" s="33" t="str">
        <f t="shared" si="0"/>
        <v>2</v>
      </c>
    </row>
    <row r="60" spans="1:14" outlineLevel="1" x14ac:dyDescent="0.55000000000000004">
      <c r="A60" s="33">
        <v>10</v>
      </c>
      <c r="B60" s="32" t="s">
        <v>177</v>
      </c>
      <c r="C60" s="83">
        <v>3</v>
      </c>
      <c r="D60" s="34" t="s">
        <v>3</v>
      </c>
      <c r="E60" s="32"/>
      <c r="F60" s="11"/>
      <c r="G60" s="41"/>
      <c r="H60" s="42"/>
      <c r="J60" s="33" t="s">
        <v>8</v>
      </c>
      <c r="K60" s="33" t="str">
        <f t="shared" si="7"/>
        <v>3X1</v>
      </c>
      <c r="L60" s="33" t="str">
        <f>IFERROR(VLOOKUP($K60,Mapping!F:H,2,0),"")</f>
        <v/>
      </c>
      <c r="M60" s="33" t="str">
        <f>IFERROR(VLOOKUP($K60,Mapping!$F:$H,3,0),"")</f>
        <v/>
      </c>
      <c r="N60" s="33" t="str">
        <f t="shared" si="0"/>
        <v>3</v>
      </c>
    </row>
    <row r="61" spans="1:14" outlineLevel="1" x14ac:dyDescent="0.55000000000000004">
      <c r="A61" s="33">
        <v>11</v>
      </c>
      <c r="B61" s="32" t="s">
        <v>178</v>
      </c>
      <c r="C61" s="83">
        <v>1</v>
      </c>
      <c r="D61" s="32" t="s">
        <v>105</v>
      </c>
      <c r="E61" s="32" t="s">
        <v>181</v>
      </c>
      <c r="F61" s="11"/>
      <c r="G61" s="41"/>
      <c r="H61" s="42"/>
      <c r="J61" s="33" t="s">
        <v>8</v>
      </c>
      <c r="K61" s="33" t="str">
        <f t="shared" si="7"/>
        <v>1X1</v>
      </c>
      <c r="L61" s="33" t="str">
        <f>IFERROR(VLOOKUP($K61,Mapping!F:H,2,0),"")</f>
        <v/>
      </c>
      <c r="M61" s="33" t="str">
        <f>IFERROR(VLOOKUP($K61,Mapping!$F:$H,3,0),"")</f>
        <v/>
      </c>
      <c r="N61" s="33" t="str">
        <f t="shared" si="0"/>
        <v>1</v>
      </c>
    </row>
    <row r="62" spans="1:14" s="12" customFormat="1" ht="17.25" x14ac:dyDescent="0.6">
      <c r="A62" s="23" t="s">
        <v>53</v>
      </c>
      <c r="B62" s="73" t="s">
        <v>182</v>
      </c>
      <c r="C62" s="79" t="s">
        <v>70</v>
      </c>
      <c r="D62" s="74"/>
      <c r="E62" s="80"/>
      <c r="G62" s="81">
        <f>SUBTOTAL(3,G63:G77)/SUBTOTAL(3,C63:C77)</f>
        <v>0</v>
      </c>
      <c r="H62" s="73"/>
      <c r="J62" s="75"/>
      <c r="K62" s="75"/>
      <c r="L62" s="75">
        <f>SUBTOTAL(9,L63:L77)</f>
        <v>0</v>
      </c>
      <c r="M62" s="75">
        <f>SUBTOTAL(9,M63:M77)</f>
        <v>0</v>
      </c>
      <c r="N62" s="75"/>
    </row>
    <row r="63" spans="1:14" outlineLevel="1" x14ac:dyDescent="0.55000000000000004">
      <c r="A63" s="29">
        <v>1</v>
      </c>
      <c r="B63" s="28" t="s">
        <v>183</v>
      </c>
      <c r="C63" s="29">
        <v>3</v>
      </c>
      <c r="D63" s="30" t="s">
        <v>3</v>
      </c>
      <c r="E63" s="28"/>
      <c r="F63" s="11"/>
      <c r="G63" s="39"/>
      <c r="H63" s="40"/>
      <c r="J63" s="29" t="s">
        <v>8</v>
      </c>
      <c r="K63" s="29" t="str">
        <f t="shared" ref="K63:K77" si="8">C63&amp;J63&amp;G63</f>
        <v>3X1</v>
      </c>
      <c r="L63" s="29" t="str">
        <f>IFERROR(VLOOKUP($K63,Mapping!F:H,2,0),"")</f>
        <v/>
      </c>
      <c r="M63" s="29" t="str">
        <f>IFERROR(VLOOKUP($K63,Mapping!$F:$H,3,0),"")</f>
        <v/>
      </c>
      <c r="N63" s="29" t="str">
        <f t="shared" ref="N63:N68" si="9">C63&amp;G63</f>
        <v>3</v>
      </c>
    </row>
    <row r="64" spans="1:14" ht="31.5" outlineLevel="1" x14ac:dyDescent="0.55000000000000004">
      <c r="A64" s="29">
        <v>2</v>
      </c>
      <c r="B64" s="32" t="s">
        <v>184</v>
      </c>
      <c r="C64" s="83">
        <v>3</v>
      </c>
      <c r="D64" s="30" t="s">
        <v>3</v>
      </c>
      <c r="E64" s="28"/>
      <c r="F64" s="11"/>
      <c r="G64" s="41"/>
      <c r="H64" s="42"/>
      <c r="J64" s="33" t="s">
        <v>8</v>
      </c>
      <c r="K64" s="33" t="str">
        <f t="shared" si="8"/>
        <v>3X1</v>
      </c>
      <c r="L64" s="33" t="str">
        <f>IFERROR(VLOOKUP($K64,Mapping!F:H,2,0),"")</f>
        <v/>
      </c>
      <c r="M64" s="33" t="str">
        <f>IFERROR(VLOOKUP($K64,Mapping!$F:$H,3,0),"")</f>
        <v/>
      </c>
      <c r="N64" s="33" t="str">
        <f t="shared" si="9"/>
        <v>3</v>
      </c>
    </row>
    <row r="65" spans="1:14" outlineLevel="1" x14ac:dyDescent="0.55000000000000004">
      <c r="A65" s="29">
        <v>3</v>
      </c>
      <c r="B65" s="32" t="s">
        <v>185</v>
      </c>
      <c r="C65" s="83">
        <v>3</v>
      </c>
      <c r="D65" s="30" t="s">
        <v>3</v>
      </c>
      <c r="E65" s="28"/>
      <c r="F65" s="11"/>
      <c r="G65" s="43"/>
      <c r="H65" s="44"/>
      <c r="J65" s="37" t="s">
        <v>8</v>
      </c>
      <c r="K65" s="37" t="str">
        <f t="shared" si="8"/>
        <v>3X1</v>
      </c>
      <c r="L65" s="37" t="str">
        <f>IFERROR(VLOOKUP($K65,Mapping!F:H,2,0),"")</f>
        <v/>
      </c>
      <c r="M65" s="37" t="str">
        <f>IFERROR(VLOOKUP($K65,Mapping!$F:$H,3,0),"")</f>
        <v/>
      </c>
      <c r="N65" s="37" t="str">
        <f t="shared" si="9"/>
        <v>3</v>
      </c>
    </row>
    <row r="66" spans="1:14" ht="31.5" outlineLevel="1" x14ac:dyDescent="0.55000000000000004">
      <c r="A66" s="29">
        <v>4</v>
      </c>
      <c r="B66" s="28" t="s">
        <v>186</v>
      </c>
      <c r="C66" s="29">
        <v>3</v>
      </c>
      <c r="D66" s="30" t="s">
        <v>3</v>
      </c>
      <c r="E66" s="28"/>
      <c r="F66" s="11"/>
      <c r="G66" s="39"/>
      <c r="H66" s="40"/>
      <c r="J66" s="29" t="s">
        <v>8</v>
      </c>
      <c r="K66" s="29" t="str">
        <f t="shared" si="8"/>
        <v>3X1</v>
      </c>
      <c r="L66" s="29" t="str">
        <f>IFERROR(VLOOKUP($K66,Mapping!F:H,2,0),"")</f>
        <v/>
      </c>
      <c r="M66" s="29" t="str">
        <f>IFERROR(VLOOKUP($K66,Mapping!$F:$H,3,0),"")</f>
        <v/>
      </c>
      <c r="N66" s="29" t="str">
        <f t="shared" si="9"/>
        <v>3</v>
      </c>
    </row>
    <row r="67" spans="1:14" ht="31.5" outlineLevel="1" x14ac:dyDescent="0.55000000000000004">
      <c r="A67" s="29">
        <v>5</v>
      </c>
      <c r="B67" s="32" t="s">
        <v>187</v>
      </c>
      <c r="C67" s="83">
        <v>3</v>
      </c>
      <c r="D67" s="30" t="s">
        <v>3</v>
      </c>
      <c r="E67" s="28"/>
      <c r="F67" s="11"/>
      <c r="G67" s="41"/>
      <c r="H67" s="42"/>
      <c r="J67" s="33" t="s">
        <v>8</v>
      </c>
      <c r="K67" s="33" t="str">
        <f t="shared" si="8"/>
        <v>3X1</v>
      </c>
      <c r="L67" s="33" t="str">
        <f>IFERROR(VLOOKUP($K67,Mapping!F:H,2,0),"")</f>
        <v/>
      </c>
      <c r="M67" s="33" t="str">
        <f>IFERROR(VLOOKUP($K67,Mapping!$F:$H,3,0),"")</f>
        <v/>
      </c>
      <c r="N67" s="33" t="str">
        <f t="shared" si="9"/>
        <v>3</v>
      </c>
    </row>
    <row r="68" spans="1:14" ht="31.5" outlineLevel="1" x14ac:dyDescent="0.55000000000000004">
      <c r="A68" s="29">
        <v>6</v>
      </c>
      <c r="B68" s="36" t="s">
        <v>188</v>
      </c>
      <c r="C68" s="84">
        <v>3</v>
      </c>
      <c r="D68" s="30" t="s">
        <v>3</v>
      </c>
      <c r="E68" s="28"/>
      <c r="F68" s="11"/>
      <c r="G68" s="43"/>
      <c r="H68" s="44"/>
      <c r="J68" s="37" t="s">
        <v>8</v>
      </c>
      <c r="K68" s="37" t="str">
        <f t="shared" si="8"/>
        <v>3X1</v>
      </c>
      <c r="L68" s="37" t="str">
        <f>IFERROR(VLOOKUP($K68,Mapping!F:H,2,0),"")</f>
        <v/>
      </c>
      <c r="M68" s="37" t="str">
        <f>IFERROR(VLOOKUP($K68,Mapping!$F:$H,3,0),"")</f>
        <v/>
      </c>
      <c r="N68" s="37" t="str">
        <f t="shared" si="9"/>
        <v>3</v>
      </c>
    </row>
    <row r="69" spans="1:14" ht="31.5" outlineLevel="1" x14ac:dyDescent="0.55000000000000004">
      <c r="A69" s="29">
        <v>7</v>
      </c>
      <c r="B69" s="32" t="s">
        <v>189</v>
      </c>
      <c r="C69" s="83">
        <v>1</v>
      </c>
      <c r="D69" s="30" t="s">
        <v>106</v>
      </c>
      <c r="E69" s="28" t="s">
        <v>181</v>
      </c>
      <c r="F69" s="11"/>
      <c r="G69" s="41"/>
      <c r="H69" s="42"/>
      <c r="J69" s="33" t="s">
        <v>8</v>
      </c>
      <c r="K69" s="33" t="str">
        <f t="shared" si="8"/>
        <v>1X1</v>
      </c>
      <c r="L69" s="33" t="str">
        <f>IFERROR(VLOOKUP($K69,Mapping!F:H,2,0),"")</f>
        <v/>
      </c>
      <c r="M69" s="33" t="str">
        <f>IFERROR(VLOOKUP($K69,Mapping!$F:$H,3,0),"")</f>
        <v/>
      </c>
      <c r="N69" s="33" t="str">
        <f t="shared" ref="N69:N72" si="10">C69&amp;G69</f>
        <v>1</v>
      </c>
    </row>
    <row r="70" spans="1:14" ht="31.5" outlineLevel="1" x14ac:dyDescent="0.55000000000000004">
      <c r="A70" s="29">
        <v>8</v>
      </c>
      <c r="B70" s="32" t="s">
        <v>190</v>
      </c>
      <c r="C70" s="83">
        <v>1</v>
      </c>
      <c r="D70" s="30" t="s">
        <v>106</v>
      </c>
      <c r="E70" s="28" t="s">
        <v>181</v>
      </c>
      <c r="F70" s="11"/>
      <c r="G70" s="43"/>
      <c r="H70" s="44"/>
      <c r="J70" s="37" t="s">
        <v>8</v>
      </c>
      <c r="K70" s="37" t="str">
        <f t="shared" si="8"/>
        <v>1X1</v>
      </c>
      <c r="L70" s="37" t="str">
        <f>IFERROR(VLOOKUP($K70,Mapping!F:H,2,0),"")</f>
        <v/>
      </c>
      <c r="M70" s="37" t="str">
        <f>IFERROR(VLOOKUP($K70,Mapping!$F:$H,3,0),"")</f>
        <v/>
      </c>
      <c r="N70" s="37" t="str">
        <f t="shared" si="10"/>
        <v>1</v>
      </c>
    </row>
    <row r="71" spans="1:14" ht="31.5" outlineLevel="1" x14ac:dyDescent="0.55000000000000004">
      <c r="A71" s="29">
        <v>9</v>
      </c>
      <c r="B71" s="28" t="s">
        <v>191</v>
      </c>
      <c r="C71" s="29">
        <v>1</v>
      </c>
      <c r="D71" s="30" t="s">
        <v>106</v>
      </c>
      <c r="E71" s="28" t="s">
        <v>181</v>
      </c>
      <c r="F71" s="11"/>
      <c r="G71" s="39"/>
      <c r="H71" s="40"/>
      <c r="J71" s="29" t="s">
        <v>8</v>
      </c>
      <c r="K71" s="29" t="str">
        <f t="shared" si="8"/>
        <v>1X1</v>
      </c>
      <c r="L71" s="29" t="str">
        <f>IFERROR(VLOOKUP($K71,Mapping!F:H,2,0),"")</f>
        <v/>
      </c>
      <c r="M71" s="29" t="str">
        <f>IFERROR(VLOOKUP($K71,Mapping!$F:$H,3,0),"")</f>
        <v/>
      </c>
      <c r="N71" s="29" t="str">
        <f t="shared" si="10"/>
        <v>1</v>
      </c>
    </row>
    <row r="72" spans="1:14" ht="31.5" outlineLevel="1" x14ac:dyDescent="0.55000000000000004">
      <c r="A72" s="29">
        <v>10</v>
      </c>
      <c r="B72" s="32" t="s">
        <v>192</v>
      </c>
      <c r="C72" s="83">
        <v>3</v>
      </c>
      <c r="D72" s="30" t="s">
        <v>3</v>
      </c>
      <c r="E72" s="28"/>
      <c r="F72" s="11"/>
      <c r="G72" s="41"/>
      <c r="H72" s="42"/>
      <c r="J72" s="33" t="s">
        <v>8</v>
      </c>
      <c r="K72" s="33" t="str">
        <f t="shared" si="8"/>
        <v>3X1</v>
      </c>
      <c r="L72" s="33" t="str">
        <f>IFERROR(VLOOKUP($K72,Mapping!F:H,2,0),"")</f>
        <v/>
      </c>
      <c r="M72" s="33" t="str">
        <f>IFERROR(VLOOKUP($K72,Mapping!$F:$H,3,0),"")</f>
        <v/>
      </c>
      <c r="N72" s="33" t="str">
        <f t="shared" si="10"/>
        <v>3</v>
      </c>
    </row>
    <row r="73" spans="1:14" ht="22.5" customHeight="1" outlineLevel="1" x14ac:dyDescent="0.55000000000000004">
      <c r="A73" s="29">
        <v>11</v>
      </c>
      <c r="B73" s="32" t="s">
        <v>193</v>
      </c>
      <c r="C73" s="83">
        <v>3</v>
      </c>
      <c r="D73" s="30" t="s">
        <v>3</v>
      </c>
      <c r="E73" s="28"/>
      <c r="F73" s="11"/>
      <c r="G73" s="41"/>
      <c r="H73" s="42"/>
      <c r="J73" s="33" t="s">
        <v>8</v>
      </c>
      <c r="K73" s="33" t="str">
        <f t="shared" si="8"/>
        <v>3X1</v>
      </c>
      <c r="L73" s="33" t="str">
        <f>IFERROR(VLOOKUP($K73,Mapping!F:H,2,0),"")</f>
        <v/>
      </c>
      <c r="M73" s="33" t="str">
        <f>IFERROR(VLOOKUP($K73,Mapping!$F:$H,3,0),"")</f>
        <v/>
      </c>
      <c r="N73" s="33" t="str">
        <f t="shared" ref="N73:N77" si="11">C73&amp;G73</f>
        <v>3</v>
      </c>
    </row>
    <row r="74" spans="1:14" ht="31.5" outlineLevel="1" x14ac:dyDescent="0.55000000000000004">
      <c r="A74" s="29">
        <v>12</v>
      </c>
      <c r="B74" s="32" t="s">
        <v>194</v>
      </c>
      <c r="C74" s="83">
        <v>3</v>
      </c>
      <c r="D74" s="30" t="s">
        <v>3</v>
      </c>
      <c r="E74" s="28"/>
      <c r="F74" s="11"/>
      <c r="G74" s="43"/>
      <c r="H74" s="44"/>
      <c r="J74" s="37" t="s">
        <v>8</v>
      </c>
      <c r="K74" s="37" t="str">
        <f t="shared" si="8"/>
        <v>3X1</v>
      </c>
      <c r="L74" s="37" t="str">
        <f>IFERROR(VLOOKUP($K74,Mapping!F:H,2,0),"")</f>
        <v/>
      </c>
      <c r="M74" s="37" t="str">
        <f>IFERROR(VLOOKUP($K74,Mapping!$F:$H,3,0),"")</f>
        <v/>
      </c>
      <c r="N74" s="37" t="str">
        <f t="shared" si="11"/>
        <v>3</v>
      </c>
    </row>
    <row r="75" spans="1:14" outlineLevel="1" x14ac:dyDescent="0.55000000000000004">
      <c r="A75" s="29">
        <v>13</v>
      </c>
      <c r="B75" s="28" t="s">
        <v>195</v>
      </c>
      <c r="C75" s="29">
        <v>3</v>
      </c>
      <c r="D75" s="30" t="s">
        <v>3</v>
      </c>
      <c r="E75" s="28"/>
      <c r="F75" s="11"/>
      <c r="G75" s="39"/>
      <c r="H75" s="40"/>
      <c r="J75" s="29" t="s">
        <v>8</v>
      </c>
      <c r="K75" s="29" t="str">
        <f t="shared" si="8"/>
        <v>3X1</v>
      </c>
      <c r="L75" s="29" t="str">
        <f>IFERROR(VLOOKUP($K75,Mapping!F:H,2,0),"")</f>
        <v/>
      </c>
      <c r="M75" s="29" t="str">
        <f>IFERROR(VLOOKUP($K75,Mapping!$F:$H,3,0),"")</f>
        <v/>
      </c>
      <c r="N75" s="29" t="str">
        <f t="shared" si="11"/>
        <v>3</v>
      </c>
    </row>
    <row r="76" spans="1:14" outlineLevel="1" x14ac:dyDescent="0.55000000000000004">
      <c r="A76" s="29">
        <v>14</v>
      </c>
      <c r="B76" s="32" t="s">
        <v>199</v>
      </c>
      <c r="C76" s="83">
        <v>3</v>
      </c>
      <c r="D76" s="30" t="s">
        <v>3</v>
      </c>
      <c r="E76" s="28"/>
      <c r="F76" s="11"/>
      <c r="G76" s="41"/>
      <c r="H76" s="42"/>
      <c r="J76" s="33" t="s">
        <v>8</v>
      </c>
      <c r="K76" s="33" t="str">
        <f t="shared" si="8"/>
        <v>3X1</v>
      </c>
      <c r="L76" s="33" t="str">
        <f>IFERROR(VLOOKUP($K76,Mapping!F:H,2,0),"")</f>
        <v/>
      </c>
      <c r="M76" s="33" t="str">
        <f>IFERROR(VLOOKUP($K76,Mapping!$F:$H,3,0),"")</f>
        <v/>
      </c>
      <c r="N76" s="33" t="str">
        <f t="shared" si="11"/>
        <v>3</v>
      </c>
    </row>
    <row r="77" spans="1:14" ht="31.5" outlineLevel="1" x14ac:dyDescent="0.55000000000000004">
      <c r="A77" s="29">
        <v>15</v>
      </c>
      <c r="B77" s="36" t="s">
        <v>196</v>
      </c>
      <c r="C77" s="84">
        <v>3</v>
      </c>
      <c r="D77" s="30" t="s">
        <v>3</v>
      </c>
      <c r="E77" s="28"/>
      <c r="F77" s="11"/>
      <c r="G77" s="43"/>
      <c r="H77" s="44"/>
      <c r="J77" s="37" t="s">
        <v>8</v>
      </c>
      <c r="K77" s="37" t="str">
        <f t="shared" si="8"/>
        <v>3X1</v>
      </c>
      <c r="L77" s="37" t="str">
        <f>IFERROR(VLOOKUP($K77,Mapping!F:H,2,0),"")</f>
        <v/>
      </c>
      <c r="M77" s="37" t="str">
        <f>IFERROR(VLOOKUP($K77,Mapping!$F:$H,3,0),"")</f>
        <v/>
      </c>
      <c r="N77" s="37" t="str">
        <f t="shared" si="11"/>
        <v>3</v>
      </c>
    </row>
    <row r="78" spans="1:14" s="12" customFormat="1" ht="17.25" x14ac:dyDescent="0.6">
      <c r="A78" s="23" t="s">
        <v>202</v>
      </c>
      <c r="B78" s="73" t="s">
        <v>201</v>
      </c>
      <c r="C78" s="79" t="s">
        <v>70</v>
      </c>
      <c r="D78" s="74"/>
      <c r="E78" s="80"/>
      <c r="G78" s="81">
        <f>SUBTOTAL(3,G79:G94)/SUBTOTAL(3,C79:C94)</f>
        <v>0</v>
      </c>
      <c r="H78" s="73"/>
      <c r="J78" s="75"/>
      <c r="K78" s="75"/>
      <c r="L78" s="75">
        <f>SUBTOTAL(9,L79:L94)</f>
        <v>0</v>
      </c>
      <c r="M78" s="75">
        <f>SUBTOTAL(9,M79:M94)</f>
        <v>0</v>
      </c>
      <c r="N78" s="75"/>
    </row>
    <row r="79" spans="1:14" outlineLevel="1" x14ac:dyDescent="0.55000000000000004">
      <c r="A79" s="29">
        <v>1</v>
      </c>
      <c r="B79" s="28" t="s">
        <v>203</v>
      </c>
      <c r="C79" s="29">
        <v>1</v>
      </c>
      <c r="D79" s="30" t="s">
        <v>105</v>
      </c>
      <c r="E79" s="28" t="s">
        <v>181</v>
      </c>
      <c r="F79" s="11"/>
      <c r="G79" s="39"/>
      <c r="H79" s="40"/>
      <c r="J79" s="29" t="s">
        <v>8</v>
      </c>
      <c r="K79" s="29" t="str">
        <f t="shared" ref="K79:K94" si="12">C79&amp;J79&amp;G79</f>
        <v>1X1</v>
      </c>
      <c r="L79" s="29" t="str">
        <f>IFERROR(VLOOKUP($K79,Mapping!F:H,2,0),"")</f>
        <v/>
      </c>
      <c r="M79" s="29" t="str">
        <f>IFERROR(VLOOKUP($K79,Mapping!$F:$H,3,0),"")</f>
        <v/>
      </c>
      <c r="N79" s="29" t="str">
        <f t="shared" ref="N79:N94" si="13">C79&amp;G79</f>
        <v>1</v>
      </c>
    </row>
    <row r="80" spans="1:14" ht="47.25" outlineLevel="1" x14ac:dyDescent="0.55000000000000004">
      <c r="A80" s="29">
        <v>2</v>
      </c>
      <c r="B80" s="32" t="s">
        <v>204</v>
      </c>
      <c r="C80" s="83">
        <v>1</v>
      </c>
      <c r="D80" s="30" t="s">
        <v>105</v>
      </c>
      <c r="E80" s="28" t="s">
        <v>181</v>
      </c>
      <c r="F80" s="11"/>
      <c r="G80" s="41"/>
      <c r="H80" s="42"/>
      <c r="J80" s="33" t="s">
        <v>8</v>
      </c>
      <c r="K80" s="33" t="str">
        <f t="shared" si="12"/>
        <v>1X1</v>
      </c>
      <c r="L80" s="33" t="str">
        <f>IFERROR(VLOOKUP($K80,Mapping!F:H,2,0),"")</f>
        <v/>
      </c>
      <c r="M80" s="33" t="str">
        <f>IFERROR(VLOOKUP($K80,Mapping!$F:$H,3,0),"")</f>
        <v/>
      </c>
      <c r="N80" s="33" t="str">
        <f t="shared" ref="N80:N87" si="14">C80&amp;G80</f>
        <v>1</v>
      </c>
    </row>
    <row r="81" spans="1:14" ht="31.5" outlineLevel="1" x14ac:dyDescent="0.55000000000000004">
      <c r="A81" s="29">
        <v>3</v>
      </c>
      <c r="B81" s="36" t="s">
        <v>213</v>
      </c>
      <c r="C81" s="84">
        <v>1</v>
      </c>
      <c r="D81" s="30" t="s">
        <v>105</v>
      </c>
      <c r="E81" s="28" t="s">
        <v>181</v>
      </c>
      <c r="F81" s="11"/>
      <c r="G81" s="43"/>
      <c r="H81" s="44"/>
      <c r="J81" s="37" t="s">
        <v>8</v>
      </c>
      <c r="K81" s="37" t="str">
        <f t="shared" si="12"/>
        <v>1X1</v>
      </c>
      <c r="L81" s="37" t="str">
        <f>IFERROR(VLOOKUP($K81,Mapping!F:H,2,0),"")</f>
        <v/>
      </c>
      <c r="M81" s="37" t="str">
        <f>IFERROR(VLOOKUP($K81,Mapping!$F:$H,3,0),"")</f>
        <v/>
      </c>
      <c r="N81" s="37" t="str">
        <f t="shared" si="14"/>
        <v>1</v>
      </c>
    </row>
    <row r="82" spans="1:14" ht="31.5" outlineLevel="1" x14ac:dyDescent="0.55000000000000004">
      <c r="A82" s="29">
        <v>4</v>
      </c>
      <c r="B82" s="32" t="s">
        <v>214</v>
      </c>
      <c r="C82" s="83">
        <v>2</v>
      </c>
      <c r="D82" s="30" t="s">
        <v>158</v>
      </c>
      <c r="E82" s="28"/>
      <c r="F82" s="11"/>
      <c r="G82" s="41"/>
      <c r="H82" s="42"/>
      <c r="J82" s="33" t="s">
        <v>8</v>
      </c>
      <c r="K82" s="33" t="str">
        <f t="shared" si="12"/>
        <v>2X1</v>
      </c>
      <c r="L82" s="33" t="str">
        <f>IFERROR(VLOOKUP($K82,Mapping!F:H,2,0),"")</f>
        <v/>
      </c>
      <c r="M82" s="33" t="str">
        <f>IFERROR(VLOOKUP($K82,Mapping!$F:$H,3,0),"")</f>
        <v/>
      </c>
      <c r="N82" s="33" t="str">
        <f t="shared" si="14"/>
        <v>2</v>
      </c>
    </row>
    <row r="83" spans="1:14" outlineLevel="1" x14ac:dyDescent="0.55000000000000004">
      <c r="A83" s="29">
        <v>5</v>
      </c>
      <c r="B83" s="36" t="s">
        <v>205</v>
      </c>
      <c r="C83" s="84">
        <v>2</v>
      </c>
      <c r="D83" s="30" t="s">
        <v>158</v>
      </c>
      <c r="E83" s="28"/>
      <c r="F83" s="11"/>
      <c r="G83" s="43"/>
      <c r="H83" s="44"/>
      <c r="J83" s="37" t="s">
        <v>8</v>
      </c>
      <c r="K83" s="37" t="str">
        <f t="shared" si="12"/>
        <v>2X1</v>
      </c>
      <c r="L83" s="37" t="str">
        <f>IFERROR(VLOOKUP($K83,Mapping!F:H,2,0),"")</f>
        <v/>
      </c>
      <c r="M83" s="37" t="str">
        <f>IFERROR(VLOOKUP($K83,Mapping!$F:$H,3,0),"")</f>
        <v/>
      </c>
      <c r="N83" s="37" t="str">
        <f t="shared" si="14"/>
        <v>2</v>
      </c>
    </row>
    <row r="84" spans="1:14" outlineLevel="1" x14ac:dyDescent="0.55000000000000004">
      <c r="A84" s="29">
        <v>6</v>
      </c>
      <c r="B84" s="32" t="s">
        <v>206</v>
      </c>
      <c r="C84" s="83">
        <v>1</v>
      </c>
      <c r="D84" s="30" t="s">
        <v>105</v>
      </c>
      <c r="E84" s="28" t="s">
        <v>181</v>
      </c>
      <c r="F84" s="11"/>
      <c r="G84" s="41"/>
      <c r="H84" s="42"/>
      <c r="J84" s="33" t="s">
        <v>8</v>
      </c>
      <c r="K84" s="33" t="str">
        <f t="shared" si="12"/>
        <v>1X1</v>
      </c>
      <c r="L84" s="33" t="str">
        <f>IFERROR(VLOOKUP($K84,Mapping!F:H,2,0),"")</f>
        <v/>
      </c>
      <c r="M84" s="33" t="str">
        <f>IFERROR(VLOOKUP($K84,Mapping!$F:$H,3,0),"")</f>
        <v/>
      </c>
      <c r="N84" s="33" t="str">
        <f t="shared" si="14"/>
        <v>1</v>
      </c>
    </row>
    <row r="85" spans="1:14" outlineLevel="1" x14ac:dyDescent="0.55000000000000004">
      <c r="A85" s="29">
        <v>7</v>
      </c>
      <c r="B85" s="36" t="s">
        <v>207</v>
      </c>
      <c r="C85" s="84">
        <v>1</v>
      </c>
      <c r="D85" s="30" t="s">
        <v>105</v>
      </c>
      <c r="E85" s="28" t="s">
        <v>181</v>
      </c>
      <c r="F85" s="11"/>
      <c r="G85" s="43"/>
      <c r="H85" s="44"/>
      <c r="J85" s="37" t="s">
        <v>8</v>
      </c>
      <c r="K85" s="37" t="str">
        <f t="shared" si="12"/>
        <v>1X1</v>
      </c>
      <c r="L85" s="37" t="str">
        <f>IFERROR(VLOOKUP($K85,Mapping!F:H,2,0),"")</f>
        <v/>
      </c>
      <c r="M85" s="37" t="str">
        <f>IFERROR(VLOOKUP($K85,Mapping!$F:$H,3,0),"")</f>
        <v/>
      </c>
      <c r="N85" s="37" t="str">
        <f t="shared" si="14"/>
        <v>1</v>
      </c>
    </row>
    <row r="86" spans="1:14" outlineLevel="1" x14ac:dyDescent="0.55000000000000004">
      <c r="A86" s="29">
        <v>8</v>
      </c>
      <c r="B86" s="32" t="s">
        <v>208</v>
      </c>
      <c r="C86" s="83">
        <v>1</v>
      </c>
      <c r="D86" s="30" t="s">
        <v>105</v>
      </c>
      <c r="E86" s="28" t="s">
        <v>181</v>
      </c>
      <c r="F86" s="11"/>
      <c r="G86" s="41"/>
      <c r="H86" s="42"/>
      <c r="J86" s="33" t="s">
        <v>8</v>
      </c>
      <c r="K86" s="33" t="str">
        <f t="shared" si="12"/>
        <v>1X1</v>
      </c>
      <c r="L86" s="33" t="str">
        <f>IFERROR(VLOOKUP($K86,Mapping!F:H,2,0),"")</f>
        <v/>
      </c>
      <c r="M86" s="33" t="str">
        <f>IFERROR(VLOOKUP($K86,Mapping!$F:$H,3,0),"")</f>
        <v/>
      </c>
      <c r="N86" s="33" t="str">
        <f t="shared" si="14"/>
        <v>1</v>
      </c>
    </row>
    <row r="87" spans="1:14" outlineLevel="1" x14ac:dyDescent="0.55000000000000004">
      <c r="A87" s="29">
        <v>9</v>
      </c>
      <c r="B87" s="36" t="s">
        <v>215</v>
      </c>
      <c r="C87" s="84">
        <v>1</v>
      </c>
      <c r="D87" s="30" t="s">
        <v>105</v>
      </c>
      <c r="E87" s="28" t="s">
        <v>181</v>
      </c>
      <c r="F87" s="11"/>
      <c r="G87" s="43"/>
      <c r="H87" s="44"/>
      <c r="J87" s="37" t="s">
        <v>8</v>
      </c>
      <c r="K87" s="37" t="str">
        <f t="shared" si="12"/>
        <v>1X1</v>
      </c>
      <c r="L87" s="37" t="str">
        <f>IFERROR(VLOOKUP($K87,Mapping!F:H,2,0),"")</f>
        <v/>
      </c>
      <c r="M87" s="37" t="str">
        <f>IFERROR(VLOOKUP($K87,Mapping!$F:$H,3,0),"")</f>
        <v/>
      </c>
      <c r="N87" s="37" t="str">
        <f t="shared" si="14"/>
        <v>1</v>
      </c>
    </row>
    <row r="88" spans="1:14" outlineLevel="1" x14ac:dyDescent="0.55000000000000004">
      <c r="A88" s="29">
        <v>10</v>
      </c>
      <c r="B88" s="32" t="s">
        <v>209</v>
      </c>
      <c r="C88" s="83">
        <v>1</v>
      </c>
      <c r="D88" s="30" t="s">
        <v>105</v>
      </c>
      <c r="E88" s="28" t="s">
        <v>181</v>
      </c>
      <c r="F88" s="11"/>
      <c r="G88" s="41"/>
      <c r="H88" s="42"/>
      <c r="J88" s="33" t="s">
        <v>8</v>
      </c>
      <c r="K88" s="33" t="str">
        <f t="shared" si="12"/>
        <v>1X1</v>
      </c>
      <c r="L88" s="33" t="str">
        <f>IFERROR(VLOOKUP($K88,Mapping!F:H,2,0),"")</f>
        <v/>
      </c>
      <c r="M88" s="33" t="str">
        <f>IFERROR(VLOOKUP($K88,Mapping!$F:$H,3,0),"")</f>
        <v/>
      </c>
      <c r="N88" s="33" t="str">
        <f t="shared" si="13"/>
        <v>1</v>
      </c>
    </row>
    <row r="89" spans="1:14" ht="31.5" outlineLevel="1" x14ac:dyDescent="0.55000000000000004">
      <c r="A89" s="29">
        <v>11</v>
      </c>
      <c r="B89" s="36" t="s">
        <v>216</v>
      </c>
      <c r="C89" s="84">
        <v>1</v>
      </c>
      <c r="D89" s="30" t="s">
        <v>105</v>
      </c>
      <c r="E89" s="28" t="s">
        <v>181</v>
      </c>
      <c r="F89" s="11"/>
      <c r="G89" s="43"/>
      <c r="H89" s="44"/>
      <c r="J89" s="37" t="s">
        <v>8</v>
      </c>
      <c r="K89" s="37" t="str">
        <f t="shared" si="12"/>
        <v>1X1</v>
      </c>
      <c r="L89" s="37" t="str">
        <f>IFERROR(VLOOKUP($K89,Mapping!F:H,2,0),"")</f>
        <v/>
      </c>
      <c r="M89" s="37" t="str">
        <f>IFERROR(VLOOKUP($K89,Mapping!$F:$H,3,0),"")</f>
        <v/>
      </c>
      <c r="N89" s="37" t="str">
        <f t="shared" si="13"/>
        <v>1</v>
      </c>
    </row>
    <row r="90" spans="1:14" outlineLevel="1" x14ac:dyDescent="0.55000000000000004">
      <c r="A90" s="29">
        <v>12</v>
      </c>
      <c r="B90" s="32" t="s">
        <v>210</v>
      </c>
      <c r="C90" s="83">
        <v>1</v>
      </c>
      <c r="D90" s="30" t="s">
        <v>105</v>
      </c>
      <c r="E90" s="28" t="s">
        <v>181</v>
      </c>
      <c r="F90" s="11"/>
      <c r="G90" s="41"/>
      <c r="H90" s="42"/>
      <c r="J90" s="33" t="s">
        <v>8</v>
      </c>
      <c r="K90" s="33" t="str">
        <f t="shared" si="12"/>
        <v>1X1</v>
      </c>
      <c r="L90" s="33" t="str">
        <f>IFERROR(VLOOKUP($K90,Mapping!F:H,2,0),"")</f>
        <v/>
      </c>
      <c r="M90" s="33" t="str">
        <f>IFERROR(VLOOKUP($K90,Mapping!$F:$H,3,0),"")</f>
        <v/>
      </c>
      <c r="N90" s="33" t="str">
        <f t="shared" ref="N90:N91" si="15">C90&amp;G90</f>
        <v>1</v>
      </c>
    </row>
    <row r="91" spans="1:14" outlineLevel="1" x14ac:dyDescent="0.55000000000000004">
      <c r="A91" s="29">
        <v>13</v>
      </c>
      <c r="B91" s="36" t="s">
        <v>211</v>
      </c>
      <c r="C91" s="84">
        <v>1</v>
      </c>
      <c r="D91" s="30" t="s">
        <v>105</v>
      </c>
      <c r="E91" s="28" t="s">
        <v>181</v>
      </c>
      <c r="F91" s="11"/>
      <c r="G91" s="43"/>
      <c r="H91" s="44"/>
      <c r="J91" s="37" t="s">
        <v>8</v>
      </c>
      <c r="K91" s="37" t="str">
        <f t="shared" si="12"/>
        <v>1X1</v>
      </c>
      <c r="L91" s="37" t="str">
        <f>IFERROR(VLOOKUP($K91,Mapping!F:H,2,0),"")</f>
        <v/>
      </c>
      <c r="M91" s="37" t="str">
        <f>IFERROR(VLOOKUP($K91,Mapping!$F:$H,3,0),"")</f>
        <v/>
      </c>
      <c r="N91" s="37" t="str">
        <f t="shared" si="15"/>
        <v>1</v>
      </c>
    </row>
    <row r="92" spans="1:14" outlineLevel="1" x14ac:dyDescent="0.55000000000000004">
      <c r="A92" s="29">
        <v>14</v>
      </c>
      <c r="B92" s="32" t="s">
        <v>212</v>
      </c>
      <c r="C92" s="83">
        <v>1</v>
      </c>
      <c r="D92" s="30" t="s">
        <v>105</v>
      </c>
      <c r="E92" s="28" t="s">
        <v>181</v>
      </c>
      <c r="F92" s="11"/>
      <c r="G92" s="41"/>
      <c r="H92" s="42"/>
      <c r="J92" s="33" t="s">
        <v>8</v>
      </c>
      <c r="K92" s="33" t="str">
        <f t="shared" si="12"/>
        <v>1X1</v>
      </c>
      <c r="L92" s="33" t="str">
        <f>IFERROR(VLOOKUP($K92,Mapping!F:H,2,0),"")</f>
        <v/>
      </c>
      <c r="M92" s="33" t="str">
        <f>IFERROR(VLOOKUP($K92,Mapping!$F:$H,3,0),"")</f>
        <v/>
      </c>
      <c r="N92" s="33" t="str">
        <f t="shared" ref="N92:N93" si="16">C92&amp;G92</f>
        <v>1</v>
      </c>
    </row>
    <row r="93" spans="1:14" ht="16.5" customHeight="1" outlineLevel="1" x14ac:dyDescent="0.55000000000000004">
      <c r="A93" s="29">
        <v>15</v>
      </c>
      <c r="B93" s="36" t="s">
        <v>217</v>
      </c>
      <c r="C93" s="84">
        <v>1</v>
      </c>
      <c r="D93" s="30" t="s">
        <v>105</v>
      </c>
      <c r="E93" s="28" t="s">
        <v>181</v>
      </c>
      <c r="F93" s="11"/>
      <c r="G93" s="43"/>
      <c r="H93" s="44"/>
      <c r="J93" s="37" t="s">
        <v>8</v>
      </c>
      <c r="K93" s="37" t="str">
        <f t="shared" si="12"/>
        <v>1X1</v>
      </c>
      <c r="L93" s="37" t="str">
        <f>IFERROR(VLOOKUP($K93,Mapping!F:H,2,0),"")</f>
        <v/>
      </c>
      <c r="M93" s="37" t="str">
        <f>IFERROR(VLOOKUP($K93,Mapping!$F:$H,3,0),"")</f>
        <v/>
      </c>
      <c r="N93" s="37" t="str">
        <f t="shared" si="16"/>
        <v>1</v>
      </c>
    </row>
    <row r="94" spans="1:14" outlineLevel="1" x14ac:dyDescent="0.55000000000000004">
      <c r="A94" s="29">
        <v>16</v>
      </c>
      <c r="B94" s="32" t="s">
        <v>218</v>
      </c>
      <c r="C94" s="83">
        <v>1</v>
      </c>
      <c r="D94" s="30" t="s">
        <v>105</v>
      </c>
      <c r="E94" s="28" t="s">
        <v>181</v>
      </c>
      <c r="F94" s="11"/>
      <c r="G94" s="41"/>
      <c r="H94" s="42"/>
      <c r="J94" s="33" t="s">
        <v>8</v>
      </c>
      <c r="K94" s="33" t="str">
        <f t="shared" si="12"/>
        <v>1X1</v>
      </c>
      <c r="L94" s="33" t="str">
        <f>IFERROR(VLOOKUP($K94,Mapping!F:H,2,0),"")</f>
        <v/>
      </c>
      <c r="M94" s="33" t="str">
        <f>IFERROR(VLOOKUP($K94,Mapping!$F:$H,3,0),"")</f>
        <v/>
      </c>
      <c r="N94" s="33" t="str">
        <f t="shared" si="13"/>
        <v>1</v>
      </c>
    </row>
    <row r="95" spans="1:14" s="12" customFormat="1" ht="17.25" x14ac:dyDescent="0.6">
      <c r="A95" s="23" t="s">
        <v>219</v>
      </c>
      <c r="B95" s="73" t="s">
        <v>220</v>
      </c>
      <c r="C95" s="79" t="s">
        <v>70</v>
      </c>
      <c r="D95" s="74"/>
      <c r="E95" s="80"/>
      <c r="G95" s="81">
        <f>SUBTOTAL(3,G96:G102)/SUBTOTAL(3,C96:C102)</f>
        <v>0</v>
      </c>
      <c r="H95" s="73"/>
      <c r="J95" s="75"/>
      <c r="K95" s="75"/>
      <c r="L95" s="75">
        <f>SUBTOTAL(9,L96:L102)</f>
        <v>0</v>
      </c>
      <c r="M95" s="75">
        <f>SUBTOTAL(9,M96:M102)</f>
        <v>0</v>
      </c>
      <c r="N95" s="75"/>
    </row>
    <row r="96" spans="1:14" ht="31.5" outlineLevel="1" x14ac:dyDescent="0.55000000000000004">
      <c r="A96" s="29">
        <v>1</v>
      </c>
      <c r="B96" s="28" t="s">
        <v>221</v>
      </c>
      <c r="C96" s="29">
        <v>2</v>
      </c>
      <c r="D96" s="30" t="s">
        <v>158</v>
      </c>
      <c r="E96" s="28"/>
      <c r="F96" s="11"/>
      <c r="G96" s="39"/>
      <c r="H96" s="40"/>
      <c r="J96" s="29" t="s">
        <v>8</v>
      </c>
      <c r="K96" s="29" t="str">
        <f t="shared" ref="K96:K102" si="17">C96&amp;J96&amp;G96</f>
        <v>2X1</v>
      </c>
      <c r="L96" s="29" t="str">
        <f>IFERROR(VLOOKUP($K96,Mapping!F:H,2,0),"")</f>
        <v/>
      </c>
      <c r="M96" s="29" t="str">
        <f>IFERROR(VLOOKUP($K96,Mapping!$F:$H,3,0),"")</f>
        <v/>
      </c>
      <c r="N96" s="29" t="str">
        <f t="shared" ref="N96" si="18">C96&amp;G96</f>
        <v>2</v>
      </c>
    </row>
    <row r="97" spans="1:14" ht="31.5" outlineLevel="1" x14ac:dyDescent="0.55000000000000004">
      <c r="A97" s="29">
        <v>2</v>
      </c>
      <c r="B97" s="32" t="s">
        <v>222</v>
      </c>
      <c r="C97" s="83">
        <v>2</v>
      </c>
      <c r="D97" s="157" t="s">
        <v>227</v>
      </c>
      <c r="E97" s="157"/>
      <c r="F97" s="11"/>
      <c r="G97" s="41"/>
      <c r="H97" s="42"/>
      <c r="J97" s="33" t="s">
        <v>8</v>
      </c>
      <c r="K97" s="33" t="str">
        <f t="shared" si="17"/>
        <v>2X1</v>
      </c>
      <c r="L97" s="33" t="str">
        <f>IFERROR(VLOOKUP($K97,Mapping!F:H,2,0),"")</f>
        <v/>
      </c>
      <c r="M97" s="33" t="str">
        <f>IFERROR(VLOOKUP($K97,Mapping!$F:$H,3,0),"")</f>
        <v/>
      </c>
      <c r="N97" s="33" t="str">
        <f t="shared" ref="N97:N102" si="19">C97&amp;G97</f>
        <v>2</v>
      </c>
    </row>
    <row r="98" spans="1:14" outlineLevel="1" x14ac:dyDescent="0.55000000000000004">
      <c r="A98" s="29">
        <v>3</v>
      </c>
      <c r="B98" s="36" t="s">
        <v>223</v>
      </c>
      <c r="C98" s="84">
        <v>1</v>
      </c>
      <c r="D98" s="30" t="s">
        <v>105</v>
      </c>
      <c r="E98" s="28" t="s">
        <v>229</v>
      </c>
      <c r="F98" s="11"/>
      <c r="G98" s="43"/>
      <c r="H98" s="44"/>
      <c r="J98" s="37" t="s">
        <v>8</v>
      </c>
      <c r="K98" s="37" t="str">
        <f t="shared" si="17"/>
        <v>1X1</v>
      </c>
      <c r="L98" s="37" t="str">
        <f>IFERROR(VLOOKUP($K98,Mapping!F:H,2,0),"")</f>
        <v/>
      </c>
      <c r="M98" s="37" t="str">
        <f>IFERROR(VLOOKUP($K98,Mapping!$F:$H,3,0),"")</f>
        <v/>
      </c>
      <c r="N98" s="37" t="str">
        <f t="shared" si="19"/>
        <v>1</v>
      </c>
    </row>
    <row r="99" spans="1:14" outlineLevel="1" x14ac:dyDescent="0.55000000000000004">
      <c r="A99" s="29">
        <v>4</v>
      </c>
      <c r="B99" s="32" t="s">
        <v>224</v>
      </c>
      <c r="C99" s="83">
        <v>3</v>
      </c>
      <c r="D99" s="30" t="s">
        <v>3</v>
      </c>
      <c r="E99" s="28"/>
      <c r="F99" s="11"/>
      <c r="G99" s="41"/>
      <c r="H99" s="42"/>
      <c r="J99" s="33" t="s">
        <v>8</v>
      </c>
      <c r="K99" s="33" t="str">
        <f t="shared" si="17"/>
        <v>3X1</v>
      </c>
      <c r="L99" s="33" t="str">
        <f>IFERROR(VLOOKUP($K99,Mapping!F:H,2,0),"")</f>
        <v/>
      </c>
      <c r="M99" s="33" t="str">
        <f>IFERROR(VLOOKUP($K99,Mapping!$F:$H,3,0),"")</f>
        <v/>
      </c>
      <c r="N99" s="33" t="str">
        <f t="shared" si="19"/>
        <v>3</v>
      </c>
    </row>
    <row r="100" spans="1:14" outlineLevel="1" x14ac:dyDescent="0.55000000000000004">
      <c r="A100" s="29">
        <v>5</v>
      </c>
      <c r="B100" s="36" t="s">
        <v>225</v>
      </c>
      <c r="C100" s="84">
        <v>3</v>
      </c>
      <c r="D100" s="30" t="s">
        <v>3</v>
      </c>
      <c r="E100" s="28"/>
      <c r="F100" s="11"/>
      <c r="G100" s="43"/>
      <c r="H100" s="44"/>
      <c r="J100" s="37" t="s">
        <v>8</v>
      </c>
      <c r="K100" s="37" t="str">
        <f t="shared" si="17"/>
        <v>3X1</v>
      </c>
      <c r="L100" s="37" t="str">
        <f>IFERROR(VLOOKUP($K100,Mapping!F:H,2,0),"")</f>
        <v/>
      </c>
      <c r="M100" s="37" t="str">
        <f>IFERROR(VLOOKUP($K100,Mapping!$F:$H,3,0),"")</f>
        <v/>
      </c>
      <c r="N100" s="37" t="str">
        <f t="shared" si="19"/>
        <v>3</v>
      </c>
    </row>
    <row r="101" spans="1:14" outlineLevel="1" x14ac:dyDescent="0.55000000000000004">
      <c r="A101" s="29">
        <v>6</v>
      </c>
      <c r="B101" s="32" t="s">
        <v>230</v>
      </c>
      <c r="C101" s="83">
        <v>2</v>
      </c>
      <c r="D101" s="30" t="s">
        <v>228</v>
      </c>
      <c r="E101" s="28"/>
      <c r="F101" s="11"/>
      <c r="G101" s="41"/>
      <c r="H101" s="42"/>
      <c r="J101" s="33" t="s">
        <v>8</v>
      </c>
      <c r="K101" s="33" t="str">
        <f t="shared" si="17"/>
        <v>2X1</v>
      </c>
      <c r="L101" s="33" t="str">
        <f>IFERROR(VLOOKUP($K101,Mapping!F:H,2,0),"")</f>
        <v/>
      </c>
      <c r="M101" s="33" t="str">
        <f>IFERROR(VLOOKUP($K101,Mapping!$F:$H,3,0),"")</f>
        <v/>
      </c>
      <c r="N101" s="33" t="str">
        <f t="shared" si="19"/>
        <v>2</v>
      </c>
    </row>
    <row r="102" spans="1:14" ht="31.5" outlineLevel="1" x14ac:dyDescent="0.55000000000000004">
      <c r="A102" s="29">
        <v>7</v>
      </c>
      <c r="B102" s="36" t="s">
        <v>226</v>
      </c>
      <c r="C102" s="84">
        <v>3</v>
      </c>
      <c r="D102" s="30" t="s">
        <v>3</v>
      </c>
      <c r="E102" s="28"/>
      <c r="F102" s="11"/>
      <c r="G102" s="43"/>
      <c r="H102" s="44"/>
      <c r="J102" s="37" t="s">
        <v>8</v>
      </c>
      <c r="K102" s="37" t="str">
        <f t="shared" si="17"/>
        <v>3X1</v>
      </c>
      <c r="L102" s="37" t="str">
        <f>IFERROR(VLOOKUP($K102,Mapping!F:H,2,0),"")</f>
        <v/>
      </c>
      <c r="M102" s="37" t="str">
        <f>IFERROR(VLOOKUP($K102,Mapping!$F:$H,3,0),"")</f>
        <v/>
      </c>
      <c r="N102" s="37" t="str">
        <f t="shared" si="19"/>
        <v>3</v>
      </c>
    </row>
    <row r="103" spans="1:14" s="12" customFormat="1" ht="17.25" x14ac:dyDescent="0.6">
      <c r="A103" s="23" t="s">
        <v>231</v>
      </c>
      <c r="B103" s="73" t="s">
        <v>232</v>
      </c>
      <c r="C103" s="79" t="s">
        <v>70</v>
      </c>
      <c r="D103" s="74"/>
      <c r="E103" s="80"/>
      <c r="G103" s="81">
        <f>SUBTOTAL(3,G104:G145)/SUBTOTAL(3,C104:C145)</f>
        <v>0</v>
      </c>
      <c r="H103" s="73"/>
      <c r="J103" s="75"/>
      <c r="K103" s="75"/>
      <c r="L103" s="75">
        <f>SUBTOTAL(9,L104:L145)</f>
        <v>0</v>
      </c>
      <c r="M103" s="75">
        <f>SUBTOTAL(9,M104:M145)</f>
        <v>0</v>
      </c>
      <c r="N103" s="75"/>
    </row>
    <row r="104" spans="1:14" ht="31.5" outlineLevel="1" x14ac:dyDescent="0.55000000000000004">
      <c r="A104" s="29">
        <v>1</v>
      </c>
      <c r="B104" s="28" t="s">
        <v>268</v>
      </c>
      <c r="C104" s="29">
        <v>1</v>
      </c>
      <c r="D104" s="30" t="s">
        <v>106</v>
      </c>
      <c r="E104" s="28" t="s">
        <v>181</v>
      </c>
      <c r="F104" s="11"/>
      <c r="G104" s="39"/>
      <c r="H104" s="40"/>
      <c r="J104" s="29" t="s">
        <v>8</v>
      </c>
      <c r="K104" s="29" t="str">
        <f t="shared" ref="K104:K145" si="20">C104&amp;J104&amp;G104</f>
        <v>1X1</v>
      </c>
      <c r="L104" s="29" t="str">
        <f>IFERROR(VLOOKUP($K104,Mapping!F:H,2,0),"")</f>
        <v/>
      </c>
      <c r="M104" s="29" t="str">
        <f>IFERROR(VLOOKUP($K104,Mapping!$F:$H,3,0),"")</f>
        <v/>
      </c>
      <c r="N104" s="29" t="str">
        <f t="shared" ref="N104:N239" si="21">C104&amp;G104</f>
        <v>1</v>
      </c>
    </row>
    <row r="105" spans="1:14" ht="31.5" outlineLevel="1" x14ac:dyDescent="0.55000000000000004">
      <c r="A105" s="29">
        <v>2</v>
      </c>
      <c r="B105" s="36" t="s">
        <v>269</v>
      </c>
      <c r="C105" s="84">
        <v>1</v>
      </c>
      <c r="D105" s="30" t="s">
        <v>106</v>
      </c>
      <c r="E105" s="28"/>
      <c r="F105" s="11"/>
      <c r="G105" s="43"/>
      <c r="H105" s="44"/>
      <c r="J105" s="37" t="s">
        <v>8</v>
      </c>
      <c r="K105" s="37" t="str">
        <f t="shared" si="20"/>
        <v>1X1</v>
      </c>
      <c r="L105" s="37" t="str">
        <f>IFERROR(VLOOKUP($K105,Mapping!F:H,2,0),"")</f>
        <v/>
      </c>
      <c r="M105" s="37" t="str">
        <f>IFERROR(VLOOKUP($K105,Mapping!$F:$H,3,0),"")</f>
        <v/>
      </c>
      <c r="N105" s="37" t="str">
        <f t="shared" ref="N105:N134" si="22">C105&amp;G105</f>
        <v>1</v>
      </c>
    </row>
    <row r="106" spans="1:14" ht="31.5" outlineLevel="1" x14ac:dyDescent="0.55000000000000004">
      <c r="A106" s="29">
        <v>3</v>
      </c>
      <c r="B106" s="32" t="s">
        <v>270</v>
      </c>
      <c r="C106" s="83">
        <v>1</v>
      </c>
      <c r="D106" s="30" t="s">
        <v>106</v>
      </c>
      <c r="E106" s="28"/>
      <c r="F106" s="11"/>
      <c r="G106" s="41"/>
      <c r="H106" s="42"/>
      <c r="J106" s="33" t="s">
        <v>8</v>
      </c>
      <c r="K106" s="33" t="str">
        <f t="shared" si="20"/>
        <v>1X1</v>
      </c>
      <c r="L106" s="33" t="str">
        <f>IFERROR(VLOOKUP($K106,Mapping!F:H,2,0),"")</f>
        <v/>
      </c>
      <c r="M106" s="33" t="str">
        <f>IFERROR(VLOOKUP($K106,Mapping!$F:$H,3,0),"")</f>
        <v/>
      </c>
      <c r="N106" s="33" t="str">
        <f t="shared" si="22"/>
        <v>1</v>
      </c>
    </row>
    <row r="107" spans="1:14" ht="31.5" outlineLevel="1" x14ac:dyDescent="0.55000000000000004">
      <c r="A107" s="29">
        <v>4</v>
      </c>
      <c r="B107" s="36" t="s">
        <v>271</v>
      </c>
      <c r="C107" s="84">
        <v>1</v>
      </c>
      <c r="D107" s="30" t="s">
        <v>106</v>
      </c>
      <c r="E107" s="28" t="s">
        <v>200</v>
      </c>
      <c r="F107" s="11"/>
      <c r="G107" s="43"/>
      <c r="H107" s="44"/>
      <c r="J107" s="37" t="s">
        <v>8</v>
      </c>
      <c r="K107" s="37" t="str">
        <f t="shared" si="20"/>
        <v>1X1</v>
      </c>
      <c r="L107" s="37" t="str">
        <f>IFERROR(VLOOKUP($K107,Mapping!F:H,2,0),"")</f>
        <v/>
      </c>
      <c r="M107" s="37" t="str">
        <f>IFERROR(VLOOKUP($K107,Mapping!$F:$H,3,0),"")</f>
        <v/>
      </c>
      <c r="N107" s="37" t="str">
        <f t="shared" si="22"/>
        <v>1</v>
      </c>
    </row>
    <row r="108" spans="1:14" ht="31.5" outlineLevel="1" x14ac:dyDescent="0.55000000000000004">
      <c r="A108" s="29">
        <v>5</v>
      </c>
      <c r="B108" s="32" t="s">
        <v>272</v>
      </c>
      <c r="C108" s="83">
        <v>1</v>
      </c>
      <c r="D108" s="30" t="s">
        <v>106</v>
      </c>
      <c r="E108" s="28" t="s">
        <v>200</v>
      </c>
      <c r="F108" s="11"/>
      <c r="G108" s="41"/>
      <c r="H108" s="42"/>
      <c r="J108" s="33" t="s">
        <v>8</v>
      </c>
      <c r="K108" s="33" t="str">
        <f t="shared" si="20"/>
        <v>1X1</v>
      </c>
      <c r="L108" s="33" t="str">
        <f>IFERROR(VLOOKUP($K108,Mapping!F:H,2,0),"")</f>
        <v/>
      </c>
      <c r="M108" s="33" t="str">
        <f>IFERROR(VLOOKUP($K108,Mapping!$F:$H,3,0),"")</f>
        <v/>
      </c>
      <c r="N108" s="33" t="str">
        <f t="shared" si="22"/>
        <v>1</v>
      </c>
    </row>
    <row r="109" spans="1:14" ht="31.5" outlineLevel="1" x14ac:dyDescent="0.55000000000000004">
      <c r="A109" s="29">
        <v>6</v>
      </c>
      <c r="B109" s="36" t="s">
        <v>273</v>
      </c>
      <c r="C109" s="84">
        <v>3</v>
      </c>
      <c r="D109" s="30" t="s">
        <v>3</v>
      </c>
      <c r="E109" s="28"/>
      <c r="F109" s="11"/>
      <c r="G109" s="43"/>
      <c r="H109" s="44"/>
      <c r="J109" s="37" t="s">
        <v>8</v>
      </c>
      <c r="K109" s="37" t="str">
        <f t="shared" si="20"/>
        <v>3X1</v>
      </c>
      <c r="L109" s="37" t="str">
        <f>IFERROR(VLOOKUP($K109,Mapping!F:H,2,0),"")</f>
        <v/>
      </c>
      <c r="M109" s="37" t="str">
        <f>IFERROR(VLOOKUP($K109,Mapping!$F:$H,3,0),"")</f>
        <v/>
      </c>
      <c r="N109" s="37" t="str">
        <f t="shared" si="22"/>
        <v>3</v>
      </c>
    </row>
    <row r="110" spans="1:14" ht="47.25" outlineLevel="1" x14ac:dyDescent="0.55000000000000004">
      <c r="A110" s="29">
        <v>7</v>
      </c>
      <c r="B110" s="32" t="s">
        <v>274</v>
      </c>
      <c r="C110" s="83">
        <v>1</v>
      </c>
      <c r="D110" s="30" t="s">
        <v>106</v>
      </c>
      <c r="E110" s="28" t="s">
        <v>200</v>
      </c>
      <c r="F110" s="11"/>
      <c r="G110" s="41"/>
      <c r="H110" s="42"/>
      <c r="J110" s="33" t="s">
        <v>8</v>
      </c>
      <c r="K110" s="33" t="str">
        <f t="shared" si="20"/>
        <v>1X1</v>
      </c>
      <c r="L110" s="33" t="str">
        <f>IFERROR(VLOOKUP($K110,Mapping!F:H,2,0),"")</f>
        <v/>
      </c>
      <c r="M110" s="33" t="str">
        <f>IFERROR(VLOOKUP($K110,Mapping!$F:$H,3,0),"")</f>
        <v/>
      </c>
      <c r="N110" s="33" t="str">
        <f t="shared" si="22"/>
        <v>1</v>
      </c>
    </row>
    <row r="111" spans="1:14" ht="31.5" outlineLevel="1" x14ac:dyDescent="0.55000000000000004">
      <c r="A111" s="29">
        <v>8</v>
      </c>
      <c r="B111" s="36" t="s">
        <v>233</v>
      </c>
      <c r="C111" s="84">
        <v>1</v>
      </c>
      <c r="D111" s="30" t="s">
        <v>106</v>
      </c>
      <c r="E111" s="28" t="s">
        <v>181</v>
      </c>
      <c r="F111" s="11"/>
      <c r="G111" s="43"/>
      <c r="H111" s="44"/>
      <c r="J111" s="37" t="s">
        <v>8</v>
      </c>
      <c r="K111" s="37" t="str">
        <f t="shared" si="20"/>
        <v>1X1</v>
      </c>
      <c r="L111" s="37" t="str">
        <f>IFERROR(VLOOKUP($K111,Mapping!F:H,2,0),"")</f>
        <v/>
      </c>
      <c r="M111" s="37" t="str">
        <f>IFERROR(VLOOKUP($K111,Mapping!$F:$H,3,0),"")</f>
        <v/>
      </c>
      <c r="N111" s="37" t="str">
        <f t="shared" si="22"/>
        <v>1</v>
      </c>
    </row>
    <row r="112" spans="1:14" ht="31.5" outlineLevel="1" x14ac:dyDescent="0.55000000000000004">
      <c r="A112" s="29">
        <v>9</v>
      </c>
      <c r="B112" s="32" t="s">
        <v>234</v>
      </c>
      <c r="C112" s="83">
        <v>1</v>
      </c>
      <c r="D112" s="30" t="s">
        <v>106</v>
      </c>
      <c r="E112" s="28"/>
      <c r="F112" s="11"/>
      <c r="G112" s="41"/>
      <c r="H112" s="42"/>
      <c r="J112" s="33" t="s">
        <v>8</v>
      </c>
      <c r="K112" s="33" t="str">
        <f t="shared" si="20"/>
        <v>1X1</v>
      </c>
      <c r="L112" s="33" t="str">
        <f>IFERROR(VLOOKUP($K112,Mapping!F:H,2,0),"")</f>
        <v/>
      </c>
      <c r="M112" s="33" t="str">
        <f>IFERROR(VLOOKUP($K112,Mapping!$F:$H,3,0),"")</f>
        <v/>
      </c>
      <c r="N112" s="33" t="str">
        <f t="shared" si="22"/>
        <v>1</v>
      </c>
    </row>
    <row r="113" spans="1:14" ht="31.5" outlineLevel="1" x14ac:dyDescent="0.55000000000000004">
      <c r="A113" s="29">
        <v>10</v>
      </c>
      <c r="B113" s="36" t="s">
        <v>235</v>
      </c>
      <c r="C113" s="84">
        <v>1</v>
      </c>
      <c r="D113" s="30" t="s">
        <v>106</v>
      </c>
      <c r="E113" s="28"/>
      <c r="F113" s="11"/>
      <c r="G113" s="43"/>
      <c r="H113" s="44"/>
      <c r="J113" s="37" t="s">
        <v>8</v>
      </c>
      <c r="K113" s="37" t="str">
        <f t="shared" si="20"/>
        <v>1X1</v>
      </c>
      <c r="L113" s="37" t="str">
        <f>IFERROR(VLOOKUP($K113,Mapping!F:H,2,0),"")</f>
        <v/>
      </c>
      <c r="M113" s="37" t="str">
        <f>IFERROR(VLOOKUP($K113,Mapping!$F:$H,3,0),"")</f>
        <v/>
      </c>
      <c r="N113" s="37" t="str">
        <f t="shared" si="22"/>
        <v>1</v>
      </c>
    </row>
    <row r="114" spans="1:14" ht="31.5" outlineLevel="1" x14ac:dyDescent="0.55000000000000004">
      <c r="A114" s="29">
        <v>11</v>
      </c>
      <c r="B114" s="32" t="s">
        <v>236</v>
      </c>
      <c r="C114" s="83">
        <v>1</v>
      </c>
      <c r="D114" s="30" t="s">
        <v>106</v>
      </c>
      <c r="E114" s="28" t="s">
        <v>200</v>
      </c>
      <c r="F114" s="11"/>
      <c r="G114" s="41"/>
      <c r="H114" s="42"/>
      <c r="J114" s="33" t="s">
        <v>8</v>
      </c>
      <c r="K114" s="33" t="str">
        <f t="shared" si="20"/>
        <v>1X1</v>
      </c>
      <c r="L114" s="33" t="str">
        <f>IFERROR(VLOOKUP($K114,Mapping!F:H,2,0),"")</f>
        <v/>
      </c>
      <c r="M114" s="33" t="str">
        <f>IFERROR(VLOOKUP($K114,Mapping!$F:$H,3,0),"")</f>
        <v/>
      </c>
      <c r="N114" s="33" t="str">
        <f t="shared" si="22"/>
        <v>1</v>
      </c>
    </row>
    <row r="115" spans="1:14" ht="31.5" outlineLevel="1" x14ac:dyDescent="0.55000000000000004">
      <c r="A115" s="29">
        <v>12</v>
      </c>
      <c r="B115" s="36" t="s">
        <v>237</v>
      </c>
      <c r="C115" s="84">
        <v>1</v>
      </c>
      <c r="D115" s="30" t="s">
        <v>106</v>
      </c>
      <c r="E115" s="28" t="s">
        <v>200</v>
      </c>
      <c r="F115" s="11"/>
      <c r="G115" s="43"/>
      <c r="H115" s="44"/>
      <c r="J115" s="37" t="s">
        <v>8</v>
      </c>
      <c r="K115" s="37" t="str">
        <f t="shared" si="20"/>
        <v>1X1</v>
      </c>
      <c r="L115" s="37" t="str">
        <f>IFERROR(VLOOKUP($K115,Mapping!F:H,2,0),"")</f>
        <v/>
      </c>
      <c r="M115" s="37" t="str">
        <f>IFERROR(VLOOKUP($K115,Mapping!$F:$H,3,0),"")</f>
        <v/>
      </c>
      <c r="N115" s="37" t="str">
        <f t="shared" si="22"/>
        <v>1</v>
      </c>
    </row>
    <row r="116" spans="1:14" ht="31.5" outlineLevel="1" x14ac:dyDescent="0.55000000000000004">
      <c r="A116" s="29">
        <v>13</v>
      </c>
      <c r="B116" s="32" t="s">
        <v>238</v>
      </c>
      <c r="C116" s="83">
        <v>3</v>
      </c>
      <c r="D116" s="30" t="s">
        <v>3</v>
      </c>
      <c r="E116" s="28"/>
      <c r="F116" s="11"/>
      <c r="G116" s="41"/>
      <c r="H116" s="42"/>
      <c r="J116" s="33" t="s">
        <v>8</v>
      </c>
      <c r="K116" s="33" t="str">
        <f t="shared" si="20"/>
        <v>3X1</v>
      </c>
      <c r="L116" s="33" t="str">
        <f>IFERROR(VLOOKUP($K116,Mapping!F:H,2,0),"")</f>
        <v/>
      </c>
      <c r="M116" s="33" t="str">
        <f>IFERROR(VLOOKUP($K116,Mapping!$F:$H,3,0),"")</f>
        <v/>
      </c>
      <c r="N116" s="33" t="str">
        <f t="shared" si="22"/>
        <v>3</v>
      </c>
    </row>
    <row r="117" spans="1:14" ht="47.25" outlineLevel="1" x14ac:dyDescent="0.55000000000000004">
      <c r="A117" s="29">
        <v>14</v>
      </c>
      <c r="B117" s="36" t="s">
        <v>239</v>
      </c>
      <c r="C117" s="84">
        <v>1</v>
      </c>
      <c r="D117" s="30" t="s">
        <v>106</v>
      </c>
      <c r="E117" s="28" t="s">
        <v>200</v>
      </c>
      <c r="F117" s="11"/>
      <c r="G117" s="43"/>
      <c r="H117" s="44"/>
      <c r="J117" s="37" t="s">
        <v>8</v>
      </c>
      <c r="K117" s="37" t="str">
        <f t="shared" si="20"/>
        <v>1X1</v>
      </c>
      <c r="L117" s="37" t="str">
        <f>IFERROR(VLOOKUP($K117,Mapping!F:H,2,0),"")</f>
        <v/>
      </c>
      <c r="M117" s="37" t="str">
        <f>IFERROR(VLOOKUP($K117,Mapping!$F:$H,3,0),"")</f>
        <v/>
      </c>
      <c r="N117" s="37" t="str">
        <f t="shared" si="22"/>
        <v>1</v>
      </c>
    </row>
    <row r="118" spans="1:14" ht="31.5" outlineLevel="1" x14ac:dyDescent="0.55000000000000004">
      <c r="A118" s="29">
        <v>15</v>
      </c>
      <c r="B118" s="32" t="s">
        <v>240</v>
      </c>
      <c r="C118" s="83">
        <v>1</v>
      </c>
      <c r="D118" s="30" t="s">
        <v>106</v>
      </c>
      <c r="E118" s="28" t="s">
        <v>181</v>
      </c>
      <c r="F118" s="11"/>
      <c r="G118" s="41"/>
      <c r="H118" s="42"/>
      <c r="J118" s="33" t="s">
        <v>8</v>
      </c>
      <c r="K118" s="33" t="str">
        <f t="shared" si="20"/>
        <v>1X1</v>
      </c>
      <c r="L118" s="33" t="str">
        <f>IFERROR(VLOOKUP($K118,Mapping!F:H,2,0),"")</f>
        <v/>
      </c>
      <c r="M118" s="33" t="str">
        <f>IFERROR(VLOOKUP($K118,Mapping!$F:$H,3,0),"")</f>
        <v/>
      </c>
      <c r="N118" s="33" t="str">
        <f t="shared" si="22"/>
        <v>1</v>
      </c>
    </row>
    <row r="119" spans="1:14" ht="31.5" outlineLevel="1" x14ac:dyDescent="0.55000000000000004">
      <c r="A119" s="29">
        <v>16</v>
      </c>
      <c r="B119" s="36" t="s">
        <v>241</v>
      </c>
      <c r="C119" s="84">
        <v>1</v>
      </c>
      <c r="D119" s="30" t="s">
        <v>106</v>
      </c>
      <c r="E119" s="28"/>
      <c r="F119" s="11"/>
      <c r="G119" s="43"/>
      <c r="H119" s="44"/>
      <c r="J119" s="37" t="s">
        <v>8</v>
      </c>
      <c r="K119" s="37" t="str">
        <f t="shared" si="20"/>
        <v>1X1</v>
      </c>
      <c r="L119" s="37" t="str">
        <f>IFERROR(VLOOKUP($K119,Mapping!F:H,2,0),"")</f>
        <v/>
      </c>
      <c r="M119" s="37" t="str">
        <f>IFERROR(VLOOKUP($K119,Mapping!$F:$H,3,0),"")</f>
        <v/>
      </c>
      <c r="N119" s="37" t="str">
        <f t="shared" si="22"/>
        <v>1</v>
      </c>
    </row>
    <row r="120" spans="1:14" ht="31.5" outlineLevel="1" x14ac:dyDescent="0.55000000000000004">
      <c r="A120" s="29">
        <v>17</v>
      </c>
      <c r="B120" s="32" t="s">
        <v>242</v>
      </c>
      <c r="C120" s="83">
        <v>1</v>
      </c>
      <c r="D120" s="30" t="s">
        <v>106</v>
      </c>
      <c r="E120" s="28"/>
      <c r="F120" s="11"/>
      <c r="G120" s="41"/>
      <c r="H120" s="42"/>
      <c r="J120" s="33" t="s">
        <v>8</v>
      </c>
      <c r="K120" s="33" t="str">
        <f t="shared" si="20"/>
        <v>1X1</v>
      </c>
      <c r="L120" s="33" t="str">
        <f>IFERROR(VLOOKUP($K120,Mapping!F:H,2,0),"")</f>
        <v/>
      </c>
      <c r="M120" s="33" t="str">
        <f>IFERROR(VLOOKUP($K120,Mapping!$F:$H,3,0),"")</f>
        <v/>
      </c>
      <c r="N120" s="33" t="str">
        <f t="shared" si="22"/>
        <v>1</v>
      </c>
    </row>
    <row r="121" spans="1:14" ht="31.5" outlineLevel="1" x14ac:dyDescent="0.55000000000000004">
      <c r="A121" s="29">
        <v>18</v>
      </c>
      <c r="B121" s="36" t="s">
        <v>243</v>
      </c>
      <c r="C121" s="84">
        <v>1</v>
      </c>
      <c r="D121" s="30" t="s">
        <v>106</v>
      </c>
      <c r="E121" s="28" t="s">
        <v>200</v>
      </c>
      <c r="F121" s="11"/>
      <c r="G121" s="43"/>
      <c r="H121" s="44"/>
      <c r="J121" s="37" t="s">
        <v>8</v>
      </c>
      <c r="K121" s="37" t="str">
        <f t="shared" si="20"/>
        <v>1X1</v>
      </c>
      <c r="L121" s="37" t="str">
        <f>IFERROR(VLOOKUP($K121,Mapping!F:H,2,0),"")</f>
        <v/>
      </c>
      <c r="M121" s="37" t="str">
        <f>IFERROR(VLOOKUP($K121,Mapping!$F:$H,3,0),"")</f>
        <v/>
      </c>
      <c r="N121" s="37" t="str">
        <f t="shared" si="22"/>
        <v>1</v>
      </c>
    </row>
    <row r="122" spans="1:14" ht="31.5" outlineLevel="1" x14ac:dyDescent="0.55000000000000004">
      <c r="A122" s="29">
        <v>19</v>
      </c>
      <c r="B122" s="32" t="s">
        <v>244</v>
      </c>
      <c r="C122" s="83">
        <v>1</v>
      </c>
      <c r="D122" s="30" t="s">
        <v>106</v>
      </c>
      <c r="E122" s="28" t="s">
        <v>200</v>
      </c>
      <c r="F122" s="11"/>
      <c r="G122" s="41"/>
      <c r="H122" s="42"/>
      <c r="J122" s="33" t="s">
        <v>8</v>
      </c>
      <c r="K122" s="33" t="str">
        <f t="shared" si="20"/>
        <v>1X1</v>
      </c>
      <c r="L122" s="33" t="str">
        <f>IFERROR(VLOOKUP($K122,Mapping!F:H,2,0),"")</f>
        <v/>
      </c>
      <c r="M122" s="33" t="str">
        <f>IFERROR(VLOOKUP($K122,Mapping!$F:$H,3,0),"")</f>
        <v/>
      </c>
      <c r="N122" s="33" t="str">
        <f t="shared" si="22"/>
        <v>1</v>
      </c>
    </row>
    <row r="123" spans="1:14" ht="31.5" outlineLevel="1" x14ac:dyDescent="0.55000000000000004">
      <c r="A123" s="29">
        <v>20</v>
      </c>
      <c r="B123" s="36" t="s">
        <v>245</v>
      </c>
      <c r="C123" s="84">
        <v>3</v>
      </c>
      <c r="D123" s="30" t="s">
        <v>3</v>
      </c>
      <c r="E123" s="28"/>
      <c r="F123" s="11"/>
      <c r="G123" s="43"/>
      <c r="H123" s="44"/>
      <c r="J123" s="37" t="s">
        <v>8</v>
      </c>
      <c r="K123" s="37" t="str">
        <f t="shared" si="20"/>
        <v>3X1</v>
      </c>
      <c r="L123" s="37" t="str">
        <f>IFERROR(VLOOKUP($K123,Mapping!F:H,2,0),"")</f>
        <v/>
      </c>
      <c r="M123" s="37" t="str">
        <f>IFERROR(VLOOKUP($K123,Mapping!$F:$H,3,0),"")</f>
        <v/>
      </c>
      <c r="N123" s="37" t="str">
        <f t="shared" si="22"/>
        <v>3</v>
      </c>
    </row>
    <row r="124" spans="1:14" ht="47.25" outlineLevel="1" x14ac:dyDescent="0.55000000000000004">
      <c r="A124" s="29">
        <v>21</v>
      </c>
      <c r="B124" s="32" t="s">
        <v>246</v>
      </c>
      <c r="C124" s="83">
        <v>1</v>
      </c>
      <c r="D124" s="30" t="s">
        <v>106</v>
      </c>
      <c r="E124" s="28" t="s">
        <v>200</v>
      </c>
      <c r="F124" s="11"/>
      <c r="G124" s="41"/>
      <c r="H124" s="42"/>
      <c r="J124" s="33" t="s">
        <v>8</v>
      </c>
      <c r="K124" s="33" t="str">
        <f t="shared" si="20"/>
        <v>1X1</v>
      </c>
      <c r="L124" s="33" t="str">
        <f>IFERROR(VLOOKUP($K124,Mapping!F:H,2,0),"")</f>
        <v/>
      </c>
      <c r="M124" s="33" t="str">
        <f>IFERROR(VLOOKUP($K124,Mapping!$F:$H,3,0),"")</f>
        <v/>
      </c>
      <c r="N124" s="33" t="str">
        <f t="shared" si="22"/>
        <v>1</v>
      </c>
    </row>
    <row r="125" spans="1:14" ht="31.5" outlineLevel="1" x14ac:dyDescent="0.55000000000000004">
      <c r="A125" s="29">
        <v>22</v>
      </c>
      <c r="B125" s="36" t="s">
        <v>247</v>
      </c>
      <c r="C125" s="84">
        <v>1</v>
      </c>
      <c r="D125" s="30" t="s">
        <v>106</v>
      </c>
      <c r="E125" s="28" t="s">
        <v>181</v>
      </c>
      <c r="F125" s="11"/>
      <c r="G125" s="43"/>
      <c r="H125" s="44"/>
      <c r="J125" s="37" t="s">
        <v>8</v>
      </c>
      <c r="K125" s="37" t="str">
        <f t="shared" si="20"/>
        <v>1X1</v>
      </c>
      <c r="L125" s="37" t="str">
        <f>IFERROR(VLOOKUP($K125,Mapping!F:H,2,0),"")</f>
        <v/>
      </c>
      <c r="M125" s="37" t="str">
        <f>IFERROR(VLOOKUP($K125,Mapping!$F:$H,3,0),"")</f>
        <v/>
      </c>
      <c r="N125" s="37" t="str">
        <f t="shared" si="22"/>
        <v>1</v>
      </c>
    </row>
    <row r="126" spans="1:14" ht="31.5" outlineLevel="1" x14ac:dyDescent="0.55000000000000004">
      <c r="A126" s="29">
        <v>23</v>
      </c>
      <c r="B126" s="32" t="s">
        <v>248</v>
      </c>
      <c r="C126" s="83">
        <v>1</v>
      </c>
      <c r="D126" s="30" t="s">
        <v>106</v>
      </c>
      <c r="E126" s="28"/>
      <c r="F126" s="11"/>
      <c r="G126" s="41"/>
      <c r="H126" s="42"/>
      <c r="J126" s="33" t="s">
        <v>8</v>
      </c>
      <c r="K126" s="33" t="str">
        <f t="shared" si="20"/>
        <v>1X1</v>
      </c>
      <c r="L126" s="33" t="str">
        <f>IFERROR(VLOOKUP($K126,Mapping!F:H,2,0),"")</f>
        <v/>
      </c>
      <c r="M126" s="33" t="str">
        <f>IFERROR(VLOOKUP($K126,Mapping!$F:$H,3,0),"")</f>
        <v/>
      </c>
      <c r="N126" s="33" t="str">
        <f t="shared" si="22"/>
        <v>1</v>
      </c>
    </row>
    <row r="127" spans="1:14" ht="31.5" outlineLevel="1" x14ac:dyDescent="0.55000000000000004">
      <c r="A127" s="29">
        <v>24</v>
      </c>
      <c r="B127" s="36" t="s">
        <v>249</v>
      </c>
      <c r="C127" s="84">
        <v>1</v>
      </c>
      <c r="D127" s="30" t="s">
        <v>106</v>
      </c>
      <c r="E127" s="28"/>
      <c r="F127" s="11"/>
      <c r="G127" s="43"/>
      <c r="H127" s="44"/>
      <c r="J127" s="37" t="s">
        <v>8</v>
      </c>
      <c r="K127" s="37" t="str">
        <f t="shared" si="20"/>
        <v>1X1</v>
      </c>
      <c r="L127" s="37" t="str">
        <f>IFERROR(VLOOKUP($K127,Mapping!F:H,2,0),"")</f>
        <v/>
      </c>
      <c r="M127" s="37" t="str">
        <f>IFERROR(VLOOKUP($K127,Mapping!$F:$H,3,0),"")</f>
        <v/>
      </c>
      <c r="N127" s="37" t="str">
        <f t="shared" si="22"/>
        <v>1</v>
      </c>
    </row>
    <row r="128" spans="1:14" ht="31.5" outlineLevel="1" x14ac:dyDescent="0.55000000000000004">
      <c r="A128" s="29">
        <v>25</v>
      </c>
      <c r="B128" s="32" t="s">
        <v>250</v>
      </c>
      <c r="C128" s="83">
        <v>1</v>
      </c>
      <c r="D128" s="30" t="s">
        <v>106</v>
      </c>
      <c r="E128" s="28" t="s">
        <v>200</v>
      </c>
      <c r="F128" s="11"/>
      <c r="G128" s="41"/>
      <c r="H128" s="42"/>
      <c r="J128" s="33" t="s">
        <v>8</v>
      </c>
      <c r="K128" s="33" t="str">
        <f t="shared" si="20"/>
        <v>1X1</v>
      </c>
      <c r="L128" s="33" t="str">
        <f>IFERROR(VLOOKUP($K128,Mapping!F:H,2,0),"")</f>
        <v/>
      </c>
      <c r="M128" s="33" t="str">
        <f>IFERROR(VLOOKUP($K128,Mapping!$F:$H,3,0),"")</f>
        <v/>
      </c>
      <c r="N128" s="33" t="str">
        <f t="shared" si="22"/>
        <v>1</v>
      </c>
    </row>
    <row r="129" spans="1:14" ht="31.5" outlineLevel="1" x14ac:dyDescent="0.55000000000000004">
      <c r="A129" s="29">
        <v>26</v>
      </c>
      <c r="B129" s="36" t="s">
        <v>251</v>
      </c>
      <c r="C129" s="84">
        <v>1</v>
      </c>
      <c r="D129" s="30" t="s">
        <v>106</v>
      </c>
      <c r="E129" s="28" t="s">
        <v>200</v>
      </c>
      <c r="F129" s="11"/>
      <c r="G129" s="43"/>
      <c r="H129" s="44"/>
      <c r="J129" s="37" t="s">
        <v>8</v>
      </c>
      <c r="K129" s="37" t="str">
        <f t="shared" si="20"/>
        <v>1X1</v>
      </c>
      <c r="L129" s="37" t="str">
        <f>IFERROR(VLOOKUP($K129,Mapping!F:H,2,0),"")</f>
        <v/>
      </c>
      <c r="M129" s="37" t="str">
        <f>IFERROR(VLOOKUP($K129,Mapping!$F:$H,3,0),"")</f>
        <v/>
      </c>
      <c r="N129" s="37" t="str">
        <f t="shared" si="22"/>
        <v>1</v>
      </c>
    </row>
    <row r="130" spans="1:14" ht="31.5" outlineLevel="1" x14ac:dyDescent="0.55000000000000004">
      <c r="A130" s="29">
        <v>27</v>
      </c>
      <c r="B130" s="32" t="s">
        <v>252</v>
      </c>
      <c r="C130" s="83">
        <v>3</v>
      </c>
      <c r="D130" s="30" t="s">
        <v>3</v>
      </c>
      <c r="E130" s="28"/>
      <c r="F130" s="11"/>
      <c r="G130" s="41"/>
      <c r="H130" s="42"/>
      <c r="J130" s="33" t="s">
        <v>8</v>
      </c>
      <c r="K130" s="33" t="str">
        <f t="shared" si="20"/>
        <v>3X1</v>
      </c>
      <c r="L130" s="33" t="str">
        <f>IFERROR(VLOOKUP($K130,Mapping!F:H,2,0),"")</f>
        <v/>
      </c>
      <c r="M130" s="33" t="str">
        <f>IFERROR(VLOOKUP($K130,Mapping!$F:$H,3,0),"")</f>
        <v/>
      </c>
      <c r="N130" s="33" t="str">
        <f t="shared" si="22"/>
        <v>3</v>
      </c>
    </row>
    <row r="131" spans="1:14" ht="47.25" outlineLevel="1" x14ac:dyDescent="0.55000000000000004">
      <c r="A131" s="29">
        <v>28</v>
      </c>
      <c r="B131" s="36" t="s">
        <v>253</v>
      </c>
      <c r="C131" s="84">
        <v>1</v>
      </c>
      <c r="D131" s="30" t="s">
        <v>106</v>
      </c>
      <c r="E131" s="28" t="s">
        <v>200</v>
      </c>
      <c r="F131" s="11"/>
      <c r="G131" s="43"/>
      <c r="H131" s="44"/>
      <c r="J131" s="37" t="s">
        <v>8</v>
      </c>
      <c r="K131" s="37" t="str">
        <f t="shared" si="20"/>
        <v>1X1</v>
      </c>
      <c r="L131" s="37" t="str">
        <f>IFERROR(VLOOKUP($K131,Mapping!F:H,2,0),"")</f>
        <v/>
      </c>
      <c r="M131" s="37" t="str">
        <f>IFERROR(VLOOKUP($K131,Mapping!$F:$H,3,0),"")</f>
        <v/>
      </c>
      <c r="N131" s="37" t="str">
        <f t="shared" si="22"/>
        <v>1</v>
      </c>
    </row>
    <row r="132" spans="1:14" ht="31.5" outlineLevel="1" x14ac:dyDescent="0.55000000000000004">
      <c r="A132" s="29">
        <v>29</v>
      </c>
      <c r="B132" s="32" t="s">
        <v>254</v>
      </c>
      <c r="C132" s="83">
        <v>1</v>
      </c>
      <c r="D132" s="30" t="s">
        <v>106</v>
      </c>
      <c r="E132" s="28" t="s">
        <v>181</v>
      </c>
      <c r="F132" s="11"/>
      <c r="G132" s="41"/>
      <c r="H132" s="42"/>
      <c r="J132" s="33" t="s">
        <v>8</v>
      </c>
      <c r="K132" s="33" t="str">
        <f t="shared" si="20"/>
        <v>1X1</v>
      </c>
      <c r="L132" s="33" t="str">
        <f>IFERROR(VLOOKUP($K132,Mapping!F:H,2,0),"")</f>
        <v/>
      </c>
      <c r="M132" s="33" t="str">
        <f>IFERROR(VLOOKUP($K132,Mapping!$F:$H,3,0),"")</f>
        <v/>
      </c>
      <c r="N132" s="33" t="str">
        <f t="shared" si="22"/>
        <v>1</v>
      </c>
    </row>
    <row r="133" spans="1:14" ht="31.5" outlineLevel="1" x14ac:dyDescent="0.55000000000000004">
      <c r="A133" s="29">
        <v>30</v>
      </c>
      <c r="B133" s="36" t="s">
        <v>255</v>
      </c>
      <c r="C133" s="84">
        <v>1</v>
      </c>
      <c r="D133" s="30" t="s">
        <v>106</v>
      </c>
      <c r="E133" s="28"/>
      <c r="F133" s="11"/>
      <c r="G133" s="43"/>
      <c r="H133" s="44"/>
      <c r="J133" s="37" t="s">
        <v>8</v>
      </c>
      <c r="K133" s="37" t="str">
        <f t="shared" si="20"/>
        <v>1X1</v>
      </c>
      <c r="L133" s="37" t="str">
        <f>IFERROR(VLOOKUP($K133,Mapping!F:H,2,0),"")</f>
        <v/>
      </c>
      <c r="M133" s="37" t="str">
        <f>IFERROR(VLOOKUP($K133,Mapping!$F:$H,3,0),"")</f>
        <v/>
      </c>
      <c r="N133" s="37" t="str">
        <f t="shared" si="22"/>
        <v>1</v>
      </c>
    </row>
    <row r="134" spans="1:14" ht="31.5" outlineLevel="1" x14ac:dyDescent="0.55000000000000004">
      <c r="A134" s="29">
        <v>31</v>
      </c>
      <c r="B134" s="32" t="s">
        <v>256</v>
      </c>
      <c r="C134" s="83">
        <v>1</v>
      </c>
      <c r="D134" s="30" t="s">
        <v>106</v>
      </c>
      <c r="E134" s="28"/>
      <c r="F134" s="11"/>
      <c r="G134" s="41"/>
      <c r="H134" s="42"/>
      <c r="J134" s="33" t="s">
        <v>8</v>
      </c>
      <c r="K134" s="33" t="str">
        <f t="shared" si="20"/>
        <v>1X1</v>
      </c>
      <c r="L134" s="33" t="str">
        <f>IFERROR(VLOOKUP($K134,Mapping!F:H,2,0),"")</f>
        <v/>
      </c>
      <c r="M134" s="33" t="str">
        <f>IFERROR(VLOOKUP($K134,Mapping!$F:$H,3,0),"")</f>
        <v/>
      </c>
      <c r="N134" s="33" t="str">
        <f t="shared" si="22"/>
        <v>1</v>
      </c>
    </row>
    <row r="135" spans="1:14" ht="31.5" outlineLevel="1" x14ac:dyDescent="0.55000000000000004">
      <c r="A135" s="29">
        <v>32</v>
      </c>
      <c r="B135" s="32" t="s">
        <v>257</v>
      </c>
      <c r="C135" s="83">
        <v>1</v>
      </c>
      <c r="D135" s="30" t="s">
        <v>106</v>
      </c>
      <c r="E135" s="28" t="s">
        <v>200</v>
      </c>
      <c r="F135" s="11"/>
      <c r="G135" s="41"/>
      <c r="H135" s="42"/>
      <c r="J135" s="33" t="s">
        <v>8</v>
      </c>
      <c r="K135" s="33" t="str">
        <f t="shared" si="20"/>
        <v>1X1</v>
      </c>
      <c r="L135" s="33" t="str">
        <f>IFERROR(VLOOKUP($K135,Mapping!F:H,2,0),"")</f>
        <v/>
      </c>
      <c r="M135" s="33" t="str">
        <f>IFERROR(VLOOKUP($K135,Mapping!$F:$H,3,0),"")</f>
        <v/>
      </c>
      <c r="N135" s="33" t="str">
        <f t="shared" si="21"/>
        <v>1</v>
      </c>
    </row>
    <row r="136" spans="1:14" ht="31.5" outlineLevel="1" x14ac:dyDescent="0.55000000000000004">
      <c r="A136" s="29">
        <v>33</v>
      </c>
      <c r="B136" s="36" t="s">
        <v>258</v>
      </c>
      <c r="C136" s="84">
        <v>1</v>
      </c>
      <c r="D136" s="30" t="s">
        <v>106</v>
      </c>
      <c r="E136" s="28" t="s">
        <v>200</v>
      </c>
      <c r="F136" s="11"/>
      <c r="G136" s="43"/>
      <c r="H136" s="44"/>
      <c r="J136" s="37" t="s">
        <v>8</v>
      </c>
      <c r="K136" s="37" t="str">
        <f t="shared" si="20"/>
        <v>1X1</v>
      </c>
      <c r="L136" s="37" t="str">
        <f>IFERROR(VLOOKUP($K136,Mapping!F:H,2,0),"")</f>
        <v/>
      </c>
      <c r="M136" s="37" t="str">
        <f>IFERROR(VLOOKUP($K136,Mapping!$F:$H,3,0),"")</f>
        <v/>
      </c>
      <c r="N136" s="37" t="str">
        <f t="shared" si="21"/>
        <v>1</v>
      </c>
    </row>
    <row r="137" spans="1:14" ht="31.5" outlineLevel="1" x14ac:dyDescent="0.55000000000000004">
      <c r="A137" s="29">
        <v>34</v>
      </c>
      <c r="B137" s="32" t="s">
        <v>259</v>
      </c>
      <c r="C137" s="83">
        <v>3</v>
      </c>
      <c r="D137" s="30" t="s">
        <v>3</v>
      </c>
      <c r="E137" s="28"/>
      <c r="F137" s="11"/>
      <c r="G137" s="41"/>
      <c r="H137" s="42"/>
      <c r="J137" s="33" t="s">
        <v>8</v>
      </c>
      <c r="K137" s="33" t="str">
        <f t="shared" si="20"/>
        <v>3X1</v>
      </c>
      <c r="L137" s="33" t="str">
        <f>IFERROR(VLOOKUP($K137,Mapping!F:H,2,0),"")</f>
        <v/>
      </c>
      <c r="M137" s="33" t="str">
        <f>IFERROR(VLOOKUP($K137,Mapping!$F:$H,3,0),"")</f>
        <v/>
      </c>
      <c r="N137" s="33" t="str">
        <f t="shared" si="21"/>
        <v>3</v>
      </c>
    </row>
    <row r="138" spans="1:14" ht="47.25" outlineLevel="1" x14ac:dyDescent="0.55000000000000004">
      <c r="A138" s="29">
        <v>35</v>
      </c>
      <c r="B138" s="36" t="s">
        <v>260</v>
      </c>
      <c r="C138" s="84">
        <v>1</v>
      </c>
      <c r="D138" s="30" t="s">
        <v>106</v>
      </c>
      <c r="E138" s="28" t="s">
        <v>200</v>
      </c>
      <c r="F138" s="11"/>
      <c r="G138" s="43"/>
      <c r="H138" s="44"/>
      <c r="J138" s="37" t="s">
        <v>8</v>
      </c>
      <c r="K138" s="37" t="str">
        <f t="shared" si="20"/>
        <v>1X1</v>
      </c>
      <c r="L138" s="37" t="str">
        <f>IFERROR(VLOOKUP($K138,Mapping!F:H,2,0),"")</f>
        <v/>
      </c>
      <c r="M138" s="37" t="str">
        <f>IFERROR(VLOOKUP($K138,Mapping!$F:$H,3,0),"")</f>
        <v/>
      </c>
      <c r="N138" s="37" t="str">
        <f t="shared" si="21"/>
        <v>1</v>
      </c>
    </row>
    <row r="139" spans="1:14" ht="31.5" outlineLevel="1" x14ac:dyDescent="0.55000000000000004">
      <c r="A139" s="29">
        <v>36</v>
      </c>
      <c r="B139" s="32" t="s">
        <v>261</v>
      </c>
      <c r="C139" s="83">
        <v>1</v>
      </c>
      <c r="D139" s="30" t="s">
        <v>106</v>
      </c>
      <c r="E139" s="28" t="s">
        <v>181</v>
      </c>
      <c r="F139" s="11"/>
      <c r="G139" s="41"/>
      <c r="H139" s="42"/>
      <c r="J139" s="33" t="s">
        <v>8</v>
      </c>
      <c r="K139" s="33" t="str">
        <f t="shared" si="20"/>
        <v>1X1</v>
      </c>
      <c r="L139" s="33" t="str">
        <f>IFERROR(VLOOKUP($K139,Mapping!F:H,2,0),"")</f>
        <v/>
      </c>
      <c r="M139" s="33" t="str">
        <f>IFERROR(VLOOKUP($K139,Mapping!$F:$H,3,0),"")</f>
        <v/>
      </c>
      <c r="N139" s="33" t="str">
        <f t="shared" si="21"/>
        <v>1</v>
      </c>
    </row>
    <row r="140" spans="1:14" ht="31.5" outlineLevel="1" x14ac:dyDescent="0.55000000000000004">
      <c r="A140" s="29">
        <v>37</v>
      </c>
      <c r="B140" s="36" t="s">
        <v>262</v>
      </c>
      <c r="C140" s="84">
        <v>1</v>
      </c>
      <c r="D140" s="30" t="s">
        <v>106</v>
      </c>
      <c r="E140" s="28"/>
      <c r="F140" s="11"/>
      <c r="G140" s="43"/>
      <c r="H140" s="44"/>
      <c r="J140" s="37" t="s">
        <v>8</v>
      </c>
      <c r="K140" s="37" t="str">
        <f t="shared" si="20"/>
        <v>1X1</v>
      </c>
      <c r="L140" s="37" t="str">
        <f>IFERROR(VLOOKUP($K140,Mapping!F:H,2,0),"")</f>
        <v/>
      </c>
      <c r="M140" s="37" t="str">
        <f>IFERROR(VLOOKUP($K140,Mapping!$F:$H,3,0),"")</f>
        <v/>
      </c>
      <c r="N140" s="37" t="str">
        <f t="shared" si="21"/>
        <v>1</v>
      </c>
    </row>
    <row r="141" spans="1:14" ht="31.5" outlineLevel="1" x14ac:dyDescent="0.55000000000000004">
      <c r="A141" s="29">
        <v>38</v>
      </c>
      <c r="B141" s="32" t="s">
        <v>263</v>
      </c>
      <c r="C141" s="83">
        <v>1</v>
      </c>
      <c r="D141" s="30" t="s">
        <v>106</v>
      </c>
      <c r="E141" s="28"/>
      <c r="F141" s="11"/>
      <c r="G141" s="41"/>
      <c r="H141" s="42"/>
      <c r="J141" s="33" t="s">
        <v>8</v>
      </c>
      <c r="K141" s="33" t="str">
        <f t="shared" si="20"/>
        <v>1X1</v>
      </c>
      <c r="L141" s="33" t="str">
        <f>IFERROR(VLOOKUP($K141,Mapping!F:H,2,0),"")</f>
        <v/>
      </c>
      <c r="M141" s="33" t="str">
        <f>IFERROR(VLOOKUP($K141,Mapping!$F:$H,3,0),"")</f>
        <v/>
      </c>
      <c r="N141" s="33" t="str">
        <f t="shared" si="21"/>
        <v>1</v>
      </c>
    </row>
    <row r="142" spans="1:14" ht="31.5" outlineLevel="1" x14ac:dyDescent="0.55000000000000004">
      <c r="A142" s="29">
        <v>39</v>
      </c>
      <c r="B142" s="36" t="s">
        <v>264</v>
      </c>
      <c r="C142" s="84">
        <v>1</v>
      </c>
      <c r="D142" s="30" t="s">
        <v>106</v>
      </c>
      <c r="E142" s="28" t="s">
        <v>200</v>
      </c>
      <c r="F142" s="11"/>
      <c r="G142" s="43"/>
      <c r="H142" s="44"/>
      <c r="J142" s="37" t="s">
        <v>8</v>
      </c>
      <c r="K142" s="37" t="str">
        <f t="shared" si="20"/>
        <v>1X1</v>
      </c>
      <c r="L142" s="37" t="str">
        <f>IFERROR(VLOOKUP($K142,Mapping!F:H,2,0),"")</f>
        <v/>
      </c>
      <c r="M142" s="37" t="str">
        <f>IFERROR(VLOOKUP($K142,Mapping!$F:$H,3,0),"")</f>
        <v/>
      </c>
      <c r="N142" s="37" t="str">
        <f t="shared" si="21"/>
        <v>1</v>
      </c>
    </row>
    <row r="143" spans="1:14" ht="31.5" outlineLevel="1" x14ac:dyDescent="0.55000000000000004">
      <c r="A143" s="29">
        <v>40</v>
      </c>
      <c r="B143" s="32" t="s">
        <v>265</v>
      </c>
      <c r="C143" s="83">
        <v>1</v>
      </c>
      <c r="D143" s="30" t="s">
        <v>106</v>
      </c>
      <c r="E143" s="28" t="s">
        <v>200</v>
      </c>
      <c r="F143" s="11"/>
      <c r="G143" s="41"/>
      <c r="H143" s="42"/>
      <c r="J143" s="33" t="s">
        <v>8</v>
      </c>
      <c r="K143" s="33" t="str">
        <f t="shared" si="20"/>
        <v>1X1</v>
      </c>
      <c r="L143" s="33" t="str">
        <f>IFERROR(VLOOKUP($K143,Mapping!F:H,2,0),"")</f>
        <v/>
      </c>
      <c r="M143" s="33" t="str">
        <f>IFERROR(VLOOKUP($K143,Mapping!$F:$H,3,0),"")</f>
        <v/>
      </c>
      <c r="N143" s="33" t="str">
        <f t="shared" ref="N143:N145" si="23">C143&amp;G143</f>
        <v>1</v>
      </c>
    </row>
    <row r="144" spans="1:14" ht="31.5" outlineLevel="1" x14ac:dyDescent="0.55000000000000004">
      <c r="A144" s="29">
        <v>41</v>
      </c>
      <c r="B144" s="36" t="s">
        <v>266</v>
      </c>
      <c r="C144" s="84">
        <v>3</v>
      </c>
      <c r="D144" s="30" t="s">
        <v>3</v>
      </c>
      <c r="E144" s="28"/>
      <c r="F144" s="11"/>
      <c r="G144" s="43"/>
      <c r="H144" s="44"/>
      <c r="J144" s="37" t="s">
        <v>8</v>
      </c>
      <c r="K144" s="37" t="str">
        <f t="shared" si="20"/>
        <v>3X1</v>
      </c>
      <c r="L144" s="37" t="str">
        <f>IFERROR(VLOOKUP($K144,Mapping!F:H,2,0),"")</f>
        <v/>
      </c>
      <c r="M144" s="37" t="str">
        <f>IFERROR(VLOOKUP($K144,Mapping!$F:$H,3,0),"")</f>
        <v/>
      </c>
      <c r="N144" s="37" t="str">
        <f t="shared" si="23"/>
        <v>3</v>
      </c>
    </row>
    <row r="145" spans="1:14" ht="47.25" outlineLevel="1" x14ac:dyDescent="0.55000000000000004">
      <c r="A145" s="29">
        <v>42</v>
      </c>
      <c r="B145" s="32" t="s">
        <v>267</v>
      </c>
      <c r="C145" s="83">
        <v>1</v>
      </c>
      <c r="D145" s="30" t="s">
        <v>106</v>
      </c>
      <c r="E145" s="28" t="s">
        <v>200</v>
      </c>
      <c r="F145" s="11"/>
      <c r="G145" s="41"/>
      <c r="H145" s="42"/>
      <c r="J145" s="33" t="s">
        <v>8</v>
      </c>
      <c r="K145" s="33" t="str">
        <f t="shared" si="20"/>
        <v>1X1</v>
      </c>
      <c r="L145" s="33" t="str">
        <f>IFERROR(VLOOKUP($K145,Mapping!F:H,2,0),"")</f>
        <v/>
      </c>
      <c r="M145" s="33" t="str">
        <f>IFERROR(VLOOKUP($K145,Mapping!$F:$H,3,0),"")</f>
        <v/>
      </c>
      <c r="N145" s="33" t="str">
        <f t="shared" si="23"/>
        <v>1</v>
      </c>
    </row>
    <row r="146" spans="1:14" s="22" customFormat="1" ht="33" customHeight="1" x14ac:dyDescent="0.75">
      <c r="A146" s="21" t="s">
        <v>48</v>
      </c>
      <c r="B146" s="72" t="s">
        <v>275</v>
      </c>
      <c r="C146" s="47" t="s">
        <v>70</v>
      </c>
      <c r="D146" s="45"/>
      <c r="E146" s="46"/>
      <c r="G146" s="48">
        <f>SUBTOTAL(3,G149:G210)/(SUBTOTAL(3,C149:C210)-0)</f>
        <v>0</v>
      </c>
      <c r="H146" s="20"/>
      <c r="J146" s="53"/>
      <c r="K146" s="53"/>
      <c r="L146" s="53">
        <f>SUBTOTAL(9,L149:L210)</f>
        <v>0</v>
      </c>
      <c r="M146" s="53">
        <f>SUBTOTAL(9,M149:M210)</f>
        <v>0</v>
      </c>
      <c r="N146" s="53"/>
    </row>
    <row r="147" spans="1:14" outlineLevel="1" x14ac:dyDescent="0.55000000000000004">
      <c r="A147" s="16"/>
      <c r="B147" s="17" t="s">
        <v>101</v>
      </c>
      <c r="C147" s="16"/>
      <c r="D147" s="26"/>
      <c r="E147" s="18"/>
      <c r="F147" s="11"/>
      <c r="G147" s="16"/>
      <c r="H147" s="17"/>
      <c r="J147" s="16"/>
      <c r="K147" s="16"/>
      <c r="L147" s="16"/>
      <c r="M147" s="16"/>
      <c r="N147" s="16"/>
    </row>
    <row r="148" spans="1:14" outlineLevel="1" x14ac:dyDescent="0.55000000000000004">
      <c r="A148" s="16"/>
      <c r="B148" s="17" t="s">
        <v>0</v>
      </c>
      <c r="C148" s="16"/>
      <c r="D148" s="26"/>
      <c r="E148" s="18"/>
      <c r="F148" s="11"/>
      <c r="G148" s="16"/>
      <c r="H148" s="17"/>
      <c r="J148" s="16"/>
      <c r="K148" s="16"/>
      <c r="L148" s="16"/>
      <c r="M148" s="16"/>
      <c r="N148" s="16"/>
    </row>
    <row r="149" spans="1:14" outlineLevel="1" collapsed="1" x14ac:dyDescent="0.55000000000000004">
      <c r="A149" s="29">
        <v>1</v>
      </c>
      <c r="B149" s="28" t="s">
        <v>276</v>
      </c>
      <c r="C149" s="29">
        <v>1</v>
      </c>
      <c r="D149" s="30" t="s">
        <v>105</v>
      </c>
      <c r="E149" s="28" t="s">
        <v>321</v>
      </c>
      <c r="G149" s="39"/>
      <c r="H149" s="40"/>
      <c r="J149" s="29" t="s">
        <v>8</v>
      </c>
      <c r="K149" s="29" t="str">
        <f t="shared" ref="K149:K196" si="24">C149&amp;J149&amp;G149</f>
        <v>1X1</v>
      </c>
      <c r="L149" s="29" t="str">
        <f>IFERROR(VLOOKUP($K149,Mapping!F:H,2,0),"")</f>
        <v/>
      </c>
      <c r="M149" s="29" t="str">
        <f>IFERROR(VLOOKUP($K149,Mapping!$F:$H,3,0),"")</f>
        <v/>
      </c>
      <c r="N149" s="29" t="str">
        <f t="shared" si="21"/>
        <v>1</v>
      </c>
    </row>
    <row r="150" spans="1:14" outlineLevel="1" x14ac:dyDescent="0.55000000000000004">
      <c r="A150" s="29">
        <v>2</v>
      </c>
      <c r="B150" s="32" t="s">
        <v>277</v>
      </c>
      <c r="C150" s="83">
        <v>1</v>
      </c>
      <c r="D150" s="30" t="s">
        <v>105</v>
      </c>
      <c r="E150" s="28" t="s">
        <v>321</v>
      </c>
      <c r="G150" s="41"/>
      <c r="H150" s="42"/>
      <c r="J150" s="33" t="s">
        <v>8</v>
      </c>
      <c r="K150" s="33" t="str">
        <f t="shared" si="24"/>
        <v>1X1</v>
      </c>
      <c r="L150" s="33" t="str">
        <f>IFERROR(VLOOKUP($K150,Mapping!F:H,2,0),"")</f>
        <v/>
      </c>
      <c r="M150" s="33" t="str">
        <f>IFERROR(VLOOKUP($K150,Mapping!$F:$H,3,0),"")</f>
        <v/>
      </c>
      <c r="N150" s="33" t="str">
        <f t="shared" si="21"/>
        <v>1</v>
      </c>
    </row>
    <row r="151" spans="1:14" outlineLevel="1" x14ac:dyDescent="0.55000000000000004">
      <c r="A151" s="29">
        <v>3</v>
      </c>
      <c r="B151" s="32" t="s">
        <v>277</v>
      </c>
      <c r="C151" s="83">
        <v>1</v>
      </c>
      <c r="D151" s="30" t="s">
        <v>105</v>
      </c>
      <c r="E151" s="28" t="s">
        <v>321</v>
      </c>
      <c r="G151" s="41"/>
      <c r="H151" s="42"/>
      <c r="J151" s="33" t="s">
        <v>8</v>
      </c>
      <c r="K151" s="33" t="str">
        <f t="shared" ref="K151:K185" si="25">C151&amp;J151&amp;G151</f>
        <v>1X1</v>
      </c>
      <c r="L151" s="33" t="str">
        <f>IFERROR(VLOOKUP($K151,Mapping!F:H,2,0),"")</f>
        <v/>
      </c>
      <c r="M151" s="33" t="str">
        <f>IFERROR(VLOOKUP($K151,Mapping!$F:$H,3,0),"")</f>
        <v/>
      </c>
      <c r="N151" s="33" t="str">
        <f t="shared" ref="N151:N185" si="26">C151&amp;G151</f>
        <v>1</v>
      </c>
    </row>
    <row r="152" spans="1:14" ht="24" customHeight="1" outlineLevel="1" x14ac:dyDescent="0.55000000000000004">
      <c r="A152" s="29">
        <v>4</v>
      </c>
      <c r="B152" s="32" t="s">
        <v>322</v>
      </c>
      <c r="C152" s="83">
        <v>1</v>
      </c>
      <c r="D152" s="30" t="s">
        <v>105</v>
      </c>
      <c r="E152" s="28" t="s">
        <v>321</v>
      </c>
      <c r="G152" s="41"/>
      <c r="H152" s="42"/>
      <c r="J152" s="33" t="s">
        <v>8</v>
      </c>
      <c r="K152" s="33" t="str">
        <f t="shared" ref="K152:K153" si="27">C152&amp;J152&amp;G152</f>
        <v>1X1</v>
      </c>
      <c r="L152" s="33" t="str">
        <f>IFERROR(VLOOKUP($K152,Mapping!F:H,2,0),"")</f>
        <v/>
      </c>
      <c r="M152" s="33" t="str">
        <f>IFERROR(VLOOKUP($K152,Mapping!$F:$H,3,0),"")</f>
        <v/>
      </c>
      <c r="N152" s="33" t="str">
        <f t="shared" ref="N152:N153" si="28">C152&amp;G152</f>
        <v>1</v>
      </c>
    </row>
    <row r="153" spans="1:14" ht="18.75" customHeight="1" outlineLevel="1" x14ac:dyDescent="0.55000000000000004">
      <c r="A153" s="29">
        <v>5</v>
      </c>
      <c r="B153" s="32" t="s">
        <v>327</v>
      </c>
      <c r="C153" s="83">
        <v>1</v>
      </c>
      <c r="D153" s="30" t="s">
        <v>105</v>
      </c>
      <c r="E153" s="28" t="s">
        <v>321</v>
      </c>
      <c r="G153" s="41"/>
      <c r="H153" s="42"/>
      <c r="J153" s="33" t="s">
        <v>8</v>
      </c>
      <c r="K153" s="33" t="str">
        <f t="shared" si="27"/>
        <v>1X1</v>
      </c>
      <c r="L153" s="33" t="str">
        <f>IFERROR(VLOOKUP($K153,Mapping!F:H,2,0),"")</f>
        <v/>
      </c>
      <c r="M153" s="33" t="str">
        <f>IFERROR(VLOOKUP($K153,Mapping!$F:$H,3,0),"")</f>
        <v/>
      </c>
      <c r="N153" s="33" t="str">
        <f t="shared" si="28"/>
        <v>1</v>
      </c>
    </row>
    <row r="154" spans="1:14" ht="36" customHeight="1" outlineLevel="1" x14ac:dyDescent="0.55000000000000004">
      <c r="A154" s="29">
        <v>6</v>
      </c>
      <c r="B154" s="32" t="s">
        <v>328</v>
      </c>
      <c r="C154" s="83">
        <v>1</v>
      </c>
      <c r="D154" s="30" t="s">
        <v>105</v>
      </c>
      <c r="E154" s="28" t="s">
        <v>321</v>
      </c>
      <c r="G154" s="41"/>
      <c r="H154" s="42"/>
      <c r="J154" s="33" t="s">
        <v>8</v>
      </c>
      <c r="K154" s="33" t="str">
        <f t="shared" si="25"/>
        <v>1X1</v>
      </c>
      <c r="L154" s="33" t="str">
        <f>IFERROR(VLOOKUP($K154,Mapping!F:H,2,0),"")</f>
        <v/>
      </c>
      <c r="M154" s="33" t="str">
        <f>IFERROR(VLOOKUP($K154,Mapping!$F:$H,3,0),"")</f>
        <v/>
      </c>
      <c r="N154" s="33" t="str">
        <f t="shared" si="26"/>
        <v>1</v>
      </c>
    </row>
    <row r="155" spans="1:14" ht="31.5" outlineLevel="1" x14ac:dyDescent="0.55000000000000004">
      <c r="A155" s="29">
        <v>7</v>
      </c>
      <c r="B155" s="32" t="s">
        <v>323</v>
      </c>
      <c r="C155" s="33">
        <v>1</v>
      </c>
      <c r="D155" s="30" t="s">
        <v>105</v>
      </c>
      <c r="E155" s="28" t="s">
        <v>321</v>
      </c>
      <c r="G155" s="41"/>
      <c r="H155" s="42"/>
      <c r="J155" s="33" t="s">
        <v>8</v>
      </c>
      <c r="K155" s="33" t="str">
        <f t="shared" si="25"/>
        <v>1X1</v>
      </c>
      <c r="L155" s="33" t="str">
        <f>IFERROR(VLOOKUP($K155,Mapping!F:H,2,0),"")</f>
        <v/>
      </c>
      <c r="M155" s="33" t="str">
        <f>IFERROR(VLOOKUP($K155,Mapping!$F:$H,3,0),"")</f>
        <v/>
      </c>
      <c r="N155" s="33" t="str">
        <f t="shared" si="26"/>
        <v>1</v>
      </c>
    </row>
    <row r="156" spans="1:14" ht="16.5" customHeight="1" outlineLevel="1" x14ac:dyDescent="0.55000000000000004">
      <c r="A156" s="29">
        <v>8</v>
      </c>
      <c r="B156" s="32" t="s">
        <v>278</v>
      </c>
      <c r="C156" s="83">
        <v>2</v>
      </c>
      <c r="D156" s="34" t="s">
        <v>158</v>
      </c>
      <c r="E156" s="32"/>
      <c r="G156" s="41"/>
      <c r="H156" s="42"/>
      <c r="J156" s="33" t="s">
        <v>8</v>
      </c>
      <c r="K156" s="33" t="str">
        <f t="shared" si="25"/>
        <v>2X1</v>
      </c>
      <c r="L156" s="33" t="str">
        <f>IFERROR(VLOOKUP($K156,Mapping!F:H,2,0),"")</f>
        <v/>
      </c>
      <c r="M156" s="33" t="str">
        <f>IFERROR(VLOOKUP($K156,Mapping!$F:$H,3,0),"")</f>
        <v/>
      </c>
      <c r="N156" s="33" t="str">
        <f t="shared" si="26"/>
        <v>2</v>
      </c>
    </row>
    <row r="157" spans="1:14" ht="31.5" outlineLevel="1" x14ac:dyDescent="0.55000000000000004">
      <c r="A157" s="29">
        <v>9</v>
      </c>
      <c r="B157" s="32" t="s">
        <v>279</v>
      </c>
      <c r="C157" s="83">
        <v>2</v>
      </c>
      <c r="D157" s="34" t="s">
        <v>158</v>
      </c>
      <c r="E157" s="32"/>
      <c r="G157" s="41"/>
      <c r="H157" s="42"/>
      <c r="J157" s="33" t="s">
        <v>8</v>
      </c>
      <c r="K157" s="33" t="str">
        <f t="shared" si="25"/>
        <v>2X1</v>
      </c>
      <c r="L157" s="33" t="str">
        <f>IFERROR(VLOOKUP($K157,Mapping!F:H,2,0),"")</f>
        <v/>
      </c>
      <c r="M157" s="33" t="str">
        <f>IFERROR(VLOOKUP($K157,Mapping!$F:$H,3,0),"")</f>
        <v/>
      </c>
      <c r="N157" s="33" t="str">
        <f t="shared" si="26"/>
        <v>2</v>
      </c>
    </row>
    <row r="158" spans="1:14" outlineLevel="1" x14ac:dyDescent="0.55000000000000004">
      <c r="A158" s="29">
        <v>10</v>
      </c>
      <c r="B158" s="32" t="s">
        <v>334</v>
      </c>
      <c r="C158" s="83">
        <v>3</v>
      </c>
      <c r="D158" s="34" t="s">
        <v>3</v>
      </c>
      <c r="E158" s="32"/>
      <c r="G158" s="41"/>
      <c r="H158" s="42"/>
      <c r="J158" s="33" t="s">
        <v>8</v>
      </c>
      <c r="K158" s="33" t="str">
        <f t="shared" si="25"/>
        <v>3X1</v>
      </c>
      <c r="L158" s="33" t="str">
        <f>IFERROR(VLOOKUP($K158,Mapping!F:H,2,0),"")</f>
        <v/>
      </c>
      <c r="M158" s="33" t="str">
        <f>IFERROR(VLOOKUP($K158,Mapping!$F:$H,3,0),"")</f>
        <v/>
      </c>
      <c r="N158" s="33" t="str">
        <f t="shared" si="26"/>
        <v>3</v>
      </c>
    </row>
    <row r="159" spans="1:14" outlineLevel="1" x14ac:dyDescent="0.55000000000000004">
      <c r="A159" s="29">
        <v>11</v>
      </c>
      <c r="B159" s="32" t="s">
        <v>324</v>
      </c>
      <c r="C159" s="33">
        <v>3</v>
      </c>
      <c r="D159" s="34" t="s">
        <v>3</v>
      </c>
      <c r="E159" s="32"/>
      <c r="G159" s="41"/>
      <c r="H159" s="42"/>
      <c r="J159" s="33" t="s">
        <v>8</v>
      </c>
      <c r="K159" s="33" t="str">
        <f t="shared" si="25"/>
        <v>3X1</v>
      </c>
      <c r="L159" s="33" t="str">
        <f>IFERROR(VLOOKUP($K159,Mapping!F:H,2,0),"")</f>
        <v/>
      </c>
      <c r="M159" s="33" t="str">
        <f>IFERROR(VLOOKUP($K159,Mapping!$F:$H,3,0),"")</f>
        <v/>
      </c>
      <c r="N159" s="33" t="str">
        <f t="shared" si="26"/>
        <v>3</v>
      </c>
    </row>
    <row r="160" spans="1:14" outlineLevel="1" x14ac:dyDescent="0.55000000000000004">
      <c r="A160" s="29">
        <v>12</v>
      </c>
      <c r="B160" s="36" t="s">
        <v>325</v>
      </c>
      <c r="C160" s="84">
        <v>1</v>
      </c>
      <c r="D160" s="38" t="s">
        <v>105</v>
      </c>
      <c r="E160" s="32" t="s">
        <v>321</v>
      </c>
      <c r="G160" s="43"/>
      <c r="H160" s="44"/>
      <c r="J160" s="37" t="s">
        <v>8</v>
      </c>
      <c r="K160" s="37" t="str">
        <f t="shared" si="25"/>
        <v>1X1</v>
      </c>
      <c r="L160" s="37" t="str">
        <f>IFERROR(VLOOKUP($K160,Mapping!F:H,2,0),"")</f>
        <v/>
      </c>
      <c r="M160" s="37" t="str">
        <f>IFERROR(VLOOKUP($K160,Mapping!$F:$H,3,0),"")</f>
        <v/>
      </c>
      <c r="N160" s="37" t="str">
        <f t="shared" si="26"/>
        <v>1</v>
      </c>
    </row>
    <row r="161" spans="1:14" ht="35.25" customHeight="1" outlineLevel="1" x14ac:dyDescent="0.55000000000000004">
      <c r="A161" s="29">
        <v>13</v>
      </c>
      <c r="B161" s="32" t="s">
        <v>335</v>
      </c>
      <c r="C161" s="83">
        <v>3</v>
      </c>
      <c r="D161" s="38" t="s">
        <v>3</v>
      </c>
      <c r="E161" s="28"/>
      <c r="G161" s="41"/>
      <c r="H161" s="42"/>
      <c r="J161" s="33" t="s">
        <v>8</v>
      </c>
      <c r="K161" s="33" t="str">
        <f t="shared" ref="K161" si="29">C161&amp;J161&amp;G161</f>
        <v>3X1</v>
      </c>
      <c r="L161" s="33" t="str">
        <f>IFERROR(VLOOKUP($K161,Mapping!F:H,2,0),"")</f>
        <v/>
      </c>
      <c r="M161" s="33" t="str">
        <f>IFERROR(VLOOKUP($K161,Mapping!$F:$H,3,0),"")</f>
        <v/>
      </c>
      <c r="N161" s="33" t="str">
        <f t="shared" ref="N161" si="30">C161&amp;G161</f>
        <v>3</v>
      </c>
    </row>
    <row r="162" spans="1:14" ht="37.5" customHeight="1" outlineLevel="1" x14ac:dyDescent="0.55000000000000004">
      <c r="A162" s="29">
        <v>14</v>
      </c>
      <c r="B162" s="32" t="s">
        <v>333</v>
      </c>
      <c r="C162" s="83">
        <v>3</v>
      </c>
      <c r="D162" s="38" t="s">
        <v>3</v>
      </c>
      <c r="E162" s="28"/>
      <c r="G162" s="41"/>
      <c r="H162" s="42"/>
      <c r="J162" s="33" t="s">
        <v>8</v>
      </c>
      <c r="K162" s="33" t="str">
        <f t="shared" si="25"/>
        <v>3X1</v>
      </c>
      <c r="L162" s="33" t="str">
        <f>IFERROR(VLOOKUP($K162,Mapping!F:H,2,0),"")</f>
        <v/>
      </c>
      <c r="M162" s="33" t="str">
        <f>IFERROR(VLOOKUP($K162,Mapping!$F:$H,3,0),"")</f>
        <v/>
      </c>
      <c r="N162" s="33" t="str">
        <f t="shared" si="26"/>
        <v>3</v>
      </c>
    </row>
    <row r="163" spans="1:14" ht="31.5" outlineLevel="1" x14ac:dyDescent="0.55000000000000004">
      <c r="A163" s="29">
        <v>15</v>
      </c>
      <c r="B163" s="32" t="s">
        <v>326</v>
      </c>
      <c r="C163" s="83">
        <v>1</v>
      </c>
      <c r="D163" s="30" t="s">
        <v>105</v>
      </c>
      <c r="E163" s="28" t="s">
        <v>321</v>
      </c>
      <c r="G163" s="41"/>
      <c r="H163" s="42"/>
      <c r="J163" s="33" t="s">
        <v>8</v>
      </c>
      <c r="K163" s="33" t="str">
        <f t="shared" ref="K163" si="31">C163&amp;J163&amp;G163</f>
        <v>1X1</v>
      </c>
      <c r="L163" s="33" t="str">
        <f>IFERROR(VLOOKUP($K163,Mapping!F:H,2,0),"")</f>
        <v/>
      </c>
      <c r="M163" s="33" t="str">
        <f>IFERROR(VLOOKUP($K163,Mapping!$F:$H,3,0),"")</f>
        <v/>
      </c>
      <c r="N163" s="33" t="str">
        <f t="shared" ref="N163" si="32">C163&amp;G163</f>
        <v>1</v>
      </c>
    </row>
    <row r="164" spans="1:14" ht="31.5" outlineLevel="1" x14ac:dyDescent="0.55000000000000004">
      <c r="A164" s="29">
        <v>16</v>
      </c>
      <c r="B164" s="32" t="s">
        <v>280</v>
      </c>
      <c r="C164" s="83">
        <v>1</v>
      </c>
      <c r="D164" s="30" t="s">
        <v>105</v>
      </c>
      <c r="E164" s="28" t="s">
        <v>321</v>
      </c>
      <c r="G164" s="41"/>
      <c r="H164" s="42"/>
      <c r="J164" s="33" t="s">
        <v>8</v>
      </c>
      <c r="K164" s="33" t="str">
        <f t="shared" si="25"/>
        <v>1X1</v>
      </c>
      <c r="L164" s="33" t="str">
        <f>IFERROR(VLOOKUP($K164,Mapping!F:H,2,0),"")</f>
        <v/>
      </c>
      <c r="M164" s="33" t="str">
        <f>IFERROR(VLOOKUP($K164,Mapping!$F:$H,3,0),"")</f>
        <v/>
      </c>
      <c r="N164" s="33" t="str">
        <f t="shared" si="26"/>
        <v>1</v>
      </c>
    </row>
    <row r="165" spans="1:14" ht="31.5" outlineLevel="1" x14ac:dyDescent="0.55000000000000004">
      <c r="A165" s="29">
        <v>17</v>
      </c>
      <c r="B165" s="32" t="s">
        <v>281</v>
      </c>
      <c r="C165" s="33">
        <v>1</v>
      </c>
      <c r="D165" s="30" t="s">
        <v>105</v>
      </c>
      <c r="E165" s="28" t="s">
        <v>321</v>
      </c>
      <c r="G165" s="41"/>
      <c r="H165" s="42"/>
      <c r="J165" s="33" t="s">
        <v>8</v>
      </c>
      <c r="K165" s="33" t="str">
        <f t="shared" si="25"/>
        <v>1X1</v>
      </c>
      <c r="L165" s="33" t="str">
        <f>IFERROR(VLOOKUP($K165,Mapping!F:H,2,0),"")</f>
        <v/>
      </c>
      <c r="M165" s="33" t="str">
        <f>IFERROR(VLOOKUP($K165,Mapping!$F:$H,3,0),"")</f>
        <v/>
      </c>
      <c r="N165" s="33" t="str">
        <f t="shared" si="26"/>
        <v>1</v>
      </c>
    </row>
    <row r="166" spans="1:14" ht="31.5" outlineLevel="1" x14ac:dyDescent="0.55000000000000004">
      <c r="A166" s="29">
        <v>18</v>
      </c>
      <c r="B166" s="32" t="s">
        <v>282</v>
      </c>
      <c r="C166" s="33">
        <v>1</v>
      </c>
      <c r="D166" s="30" t="s">
        <v>105</v>
      </c>
      <c r="E166" s="28" t="s">
        <v>321</v>
      </c>
      <c r="G166" s="41"/>
      <c r="H166" s="42"/>
      <c r="J166" s="33" t="s">
        <v>8</v>
      </c>
      <c r="K166" s="33" t="str">
        <f t="shared" si="25"/>
        <v>1X1</v>
      </c>
      <c r="L166" s="33" t="str">
        <f>IFERROR(VLOOKUP($K166,Mapping!F:H,2,0),"")</f>
        <v/>
      </c>
      <c r="M166" s="33" t="str">
        <f>IFERROR(VLOOKUP($K166,Mapping!$F:$H,3,0),"")</f>
        <v/>
      </c>
      <c r="N166" s="33" t="str">
        <f t="shared" si="26"/>
        <v>1</v>
      </c>
    </row>
    <row r="167" spans="1:14" ht="31.5" outlineLevel="1" x14ac:dyDescent="0.55000000000000004">
      <c r="A167" s="29">
        <v>19</v>
      </c>
      <c r="B167" s="32" t="s">
        <v>283</v>
      </c>
      <c r="C167" s="83">
        <v>1</v>
      </c>
      <c r="D167" s="30" t="s">
        <v>105</v>
      </c>
      <c r="E167" s="28" t="s">
        <v>321</v>
      </c>
      <c r="G167" s="41"/>
      <c r="H167" s="42"/>
      <c r="J167" s="33" t="s">
        <v>8</v>
      </c>
      <c r="K167" s="33" t="str">
        <f t="shared" si="25"/>
        <v>1X1</v>
      </c>
      <c r="L167" s="33" t="str">
        <f>IFERROR(VLOOKUP($K167,Mapping!F:H,2,0),"")</f>
        <v/>
      </c>
      <c r="M167" s="33" t="str">
        <f>IFERROR(VLOOKUP($K167,Mapping!$F:$H,3,0),"")</f>
        <v/>
      </c>
      <c r="N167" s="33" t="str">
        <f t="shared" si="26"/>
        <v>1</v>
      </c>
    </row>
    <row r="168" spans="1:14" ht="31.5" outlineLevel="1" x14ac:dyDescent="0.55000000000000004">
      <c r="A168" s="29">
        <v>20</v>
      </c>
      <c r="B168" s="32" t="s">
        <v>284</v>
      </c>
      <c r="C168" s="83">
        <v>1</v>
      </c>
      <c r="D168" s="30" t="s">
        <v>105</v>
      </c>
      <c r="E168" s="28" t="s">
        <v>321</v>
      </c>
      <c r="G168" s="41"/>
      <c r="H168" s="42"/>
      <c r="J168" s="33" t="s">
        <v>8</v>
      </c>
      <c r="K168" s="33" t="str">
        <f t="shared" si="25"/>
        <v>1X1</v>
      </c>
      <c r="L168" s="33" t="str">
        <f>IFERROR(VLOOKUP($K168,Mapping!F:H,2,0),"")</f>
        <v/>
      </c>
      <c r="M168" s="33" t="str">
        <f>IFERROR(VLOOKUP($K168,Mapping!$F:$H,3,0),"")</f>
        <v/>
      </c>
      <c r="N168" s="33" t="str">
        <f t="shared" si="26"/>
        <v>1</v>
      </c>
    </row>
    <row r="169" spans="1:14" outlineLevel="1" x14ac:dyDescent="0.55000000000000004">
      <c r="A169" s="29">
        <v>21</v>
      </c>
      <c r="B169" s="32" t="s">
        <v>285</v>
      </c>
      <c r="C169" s="83">
        <v>1</v>
      </c>
      <c r="D169" s="30" t="s">
        <v>105</v>
      </c>
      <c r="E169" s="28" t="s">
        <v>321</v>
      </c>
      <c r="G169" s="41"/>
      <c r="H169" s="42"/>
      <c r="J169" s="33" t="s">
        <v>8</v>
      </c>
      <c r="K169" s="33" t="str">
        <f t="shared" si="25"/>
        <v>1X1</v>
      </c>
      <c r="L169" s="33" t="str">
        <f>IFERROR(VLOOKUP($K169,Mapping!F:H,2,0),"")</f>
        <v/>
      </c>
      <c r="M169" s="33" t="str">
        <f>IFERROR(VLOOKUP($K169,Mapping!$F:$H,3,0),"")</f>
        <v/>
      </c>
      <c r="N169" s="33" t="str">
        <f t="shared" si="26"/>
        <v>1</v>
      </c>
    </row>
    <row r="170" spans="1:14" outlineLevel="1" x14ac:dyDescent="0.55000000000000004">
      <c r="A170" s="29">
        <v>22</v>
      </c>
      <c r="B170" s="32" t="s">
        <v>286</v>
      </c>
      <c r="C170" s="33">
        <v>3</v>
      </c>
      <c r="D170" s="34" t="s">
        <v>3</v>
      </c>
      <c r="E170" s="32"/>
      <c r="G170" s="41"/>
      <c r="H170" s="42"/>
      <c r="J170" s="33" t="s">
        <v>8</v>
      </c>
      <c r="K170" s="33" t="str">
        <f t="shared" si="25"/>
        <v>3X1</v>
      </c>
      <c r="L170" s="33" t="str">
        <f>IFERROR(VLOOKUP($K170,Mapping!F:H,2,0),"")</f>
        <v/>
      </c>
      <c r="M170" s="33" t="str">
        <f>IFERROR(VLOOKUP($K170,Mapping!$F:$H,3,0),"")</f>
        <v/>
      </c>
      <c r="N170" s="33" t="str">
        <f t="shared" si="26"/>
        <v>3</v>
      </c>
    </row>
    <row r="171" spans="1:14" outlineLevel="1" x14ac:dyDescent="0.55000000000000004">
      <c r="A171" s="29">
        <v>23</v>
      </c>
      <c r="B171" s="32" t="s">
        <v>287</v>
      </c>
      <c r="C171" s="83">
        <v>3</v>
      </c>
      <c r="D171" s="30" t="s">
        <v>3</v>
      </c>
      <c r="E171" s="28"/>
      <c r="G171" s="41"/>
      <c r="H171" s="42"/>
      <c r="J171" s="33" t="s">
        <v>8</v>
      </c>
      <c r="K171" s="33" t="str">
        <f t="shared" si="25"/>
        <v>3X1</v>
      </c>
      <c r="L171" s="33" t="str">
        <f>IFERROR(VLOOKUP($K171,Mapping!F:H,2,0),"")</f>
        <v/>
      </c>
      <c r="M171" s="33" t="str">
        <f>IFERROR(VLOOKUP($K171,Mapping!$F:$H,3,0),"")</f>
        <v/>
      </c>
      <c r="N171" s="33" t="str">
        <f t="shared" si="26"/>
        <v>3</v>
      </c>
    </row>
    <row r="172" spans="1:14" outlineLevel="1" x14ac:dyDescent="0.55000000000000004">
      <c r="A172" s="29">
        <v>24</v>
      </c>
      <c r="B172" s="32" t="s">
        <v>288</v>
      </c>
      <c r="C172" s="83">
        <v>3</v>
      </c>
      <c r="D172" s="30" t="s">
        <v>3</v>
      </c>
      <c r="E172" s="28"/>
      <c r="G172" s="41"/>
      <c r="H172" s="42"/>
      <c r="J172" s="33" t="s">
        <v>8</v>
      </c>
      <c r="K172" s="33" t="str">
        <f t="shared" ref="K172" si="33">C172&amp;J172&amp;G172</f>
        <v>3X1</v>
      </c>
      <c r="L172" s="33" t="str">
        <f>IFERROR(VLOOKUP($K172,Mapping!F:H,2,0),"")</f>
        <v/>
      </c>
      <c r="M172" s="33" t="str">
        <f>IFERROR(VLOOKUP($K172,Mapping!$F:$H,3,0),"")</f>
        <v/>
      </c>
      <c r="N172" s="33" t="str">
        <f t="shared" ref="N172" si="34">C172&amp;G172</f>
        <v>3</v>
      </c>
    </row>
    <row r="173" spans="1:14" ht="31.5" outlineLevel="1" x14ac:dyDescent="0.55000000000000004">
      <c r="A173" s="29">
        <v>25</v>
      </c>
      <c r="B173" s="32" t="s">
        <v>293</v>
      </c>
      <c r="C173" s="83">
        <v>3</v>
      </c>
      <c r="D173" s="30" t="s">
        <v>3</v>
      </c>
      <c r="E173" s="28"/>
      <c r="G173" s="41"/>
      <c r="H173" s="42"/>
      <c r="J173" s="33" t="s">
        <v>8</v>
      </c>
      <c r="K173" s="33" t="str">
        <f t="shared" si="25"/>
        <v>3X1</v>
      </c>
      <c r="L173" s="33" t="str">
        <f>IFERROR(VLOOKUP($K173,Mapping!F:H,2,0),"")</f>
        <v/>
      </c>
      <c r="M173" s="33" t="str">
        <f>IFERROR(VLOOKUP($K173,Mapping!$F:$H,3,0),"")</f>
        <v/>
      </c>
      <c r="N173" s="33" t="str">
        <f t="shared" si="26"/>
        <v>3</v>
      </c>
    </row>
    <row r="174" spans="1:14" ht="31.5" outlineLevel="1" x14ac:dyDescent="0.55000000000000004">
      <c r="A174" s="29">
        <v>26</v>
      </c>
      <c r="B174" s="32" t="s">
        <v>336</v>
      </c>
      <c r="C174" s="33">
        <v>3</v>
      </c>
      <c r="D174" s="34" t="s">
        <v>3</v>
      </c>
      <c r="E174" s="28"/>
      <c r="G174" s="41"/>
      <c r="H174" s="42"/>
      <c r="J174" s="33" t="s">
        <v>8</v>
      </c>
      <c r="K174" s="33" t="e">
        <f>#REF!&amp;J174&amp;G174</f>
        <v>#REF!</v>
      </c>
      <c r="L174" s="33" t="str">
        <f>IFERROR(VLOOKUP($K174,Mapping!F:H,2,0),"")</f>
        <v/>
      </c>
      <c r="M174" s="33" t="str">
        <f>IFERROR(VLOOKUP($K174,Mapping!$F:$H,3,0),"")</f>
        <v/>
      </c>
      <c r="N174" s="33" t="e">
        <f>#REF!&amp;G174</f>
        <v>#REF!</v>
      </c>
    </row>
    <row r="175" spans="1:14" ht="31.5" outlineLevel="1" x14ac:dyDescent="0.55000000000000004">
      <c r="A175" s="29">
        <v>27</v>
      </c>
      <c r="B175" s="32" t="s">
        <v>337</v>
      </c>
      <c r="C175" s="33">
        <v>3</v>
      </c>
      <c r="D175" s="34" t="s">
        <v>3</v>
      </c>
      <c r="E175" s="28"/>
      <c r="G175" s="41"/>
      <c r="H175" s="42"/>
      <c r="J175" s="33" t="s">
        <v>8</v>
      </c>
      <c r="K175" s="33" t="e">
        <f>#REF!&amp;J175&amp;G175</f>
        <v>#REF!</v>
      </c>
      <c r="L175" s="33" t="str">
        <f>IFERROR(VLOOKUP($K175,Mapping!F:H,2,0),"")</f>
        <v/>
      </c>
      <c r="M175" s="33" t="str">
        <f>IFERROR(VLOOKUP($K175,Mapping!$F:$H,3,0),"")</f>
        <v/>
      </c>
      <c r="N175" s="33" t="e">
        <f>#REF!&amp;G175</f>
        <v>#REF!</v>
      </c>
    </row>
    <row r="176" spans="1:14" ht="31.5" outlineLevel="1" x14ac:dyDescent="0.55000000000000004">
      <c r="A176" s="29">
        <v>28</v>
      </c>
      <c r="B176" s="32" t="s">
        <v>338</v>
      </c>
      <c r="C176" s="83">
        <v>3</v>
      </c>
      <c r="D176" s="34" t="s">
        <v>3</v>
      </c>
      <c r="E176" s="28"/>
      <c r="G176" s="41"/>
      <c r="H176" s="42"/>
      <c r="J176" s="33" t="s">
        <v>8</v>
      </c>
      <c r="K176" s="33" t="e">
        <f>#REF!&amp;J176&amp;G176</f>
        <v>#REF!</v>
      </c>
      <c r="L176" s="33" t="str">
        <f>IFERROR(VLOOKUP($K176,Mapping!F:H,2,0),"")</f>
        <v/>
      </c>
      <c r="M176" s="33" t="str">
        <f>IFERROR(VLOOKUP($K176,Mapping!$F:$H,3,0),"")</f>
        <v/>
      </c>
      <c r="N176" s="33" t="e">
        <f>#REF!&amp;G176</f>
        <v>#REF!</v>
      </c>
    </row>
    <row r="177" spans="1:14" outlineLevel="1" x14ac:dyDescent="0.55000000000000004">
      <c r="A177" s="29">
        <v>29</v>
      </c>
      <c r="B177" s="32" t="s">
        <v>295</v>
      </c>
      <c r="C177" s="83">
        <v>3</v>
      </c>
      <c r="D177" s="34" t="s">
        <v>3</v>
      </c>
      <c r="E177" s="28"/>
      <c r="G177" s="41"/>
      <c r="H177" s="42"/>
      <c r="J177" s="33" t="s">
        <v>8</v>
      </c>
      <c r="K177" s="33" t="e">
        <f>#REF!&amp;J177&amp;G177</f>
        <v>#REF!</v>
      </c>
      <c r="L177" s="33" t="str">
        <f>IFERROR(VLOOKUP($K177,Mapping!F:H,2,0),"")</f>
        <v/>
      </c>
      <c r="M177" s="33" t="str">
        <f>IFERROR(VLOOKUP($K177,Mapping!$F:$H,3,0),"")</f>
        <v/>
      </c>
      <c r="N177" s="33" t="e">
        <f>#REF!&amp;G177</f>
        <v>#REF!</v>
      </c>
    </row>
    <row r="178" spans="1:14" ht="31.5" outlineLevel="1" x14ac:dyDescent="0.55000000000000004">
      <c r="A178" s="29">
        <v>30</v>
      </c>
      <c r="B178" s="32" t="s">
        <v>296</v>
      </c>
      <c r="C178" s="83">
        <v>3</v>
      </c>
      <c r="D178" s="34" t="s">
        <v>3</v>
      </c>
      <c r="E178" s="28"/>
      <c r="G178" s="41"/>
      <c r="H178" s="42"/>
      <c r="J178" s="33" t="s">
        <v>8</v>
      </c>
      <c r="K178" s="33" t="e">
        <f>#REF!&amp;J178&amp;G178</f>
        <v>#REF!</v>
      </c>
      <c r="L178" s="33" t="str">
        <f>IFERROR(VLOOKUP($K178,Mapping!F:H,2,0),"")</f>
        <v/>
      </c>
      <c r="M178" s="33" t="str">
        <f>IFERROR(VLOOKUP($K178,Mapping!$F:$H,3,0),"")</f>
        <v/>
      </c>
      <c r="N178" s="33" t="e">
        <f>#REF!&amp;G178</f>
        <v>#REF!</v>
      </c>
    </row>
    <row r="179" spans="1:14" ht="31.5" outlineLevel="1" x14ac:dyDescent="0.55000000000000004">
      <c r="A179" s="29">
        <v>31</v>
      </c>
      <c r="B179" s="32" t="s">
        <v>304</v>
      </c>
      <c r="C179" s="83">
        <v>3</v>
      </c>
      <c r="D179" s="34" t="s">
        <v>3</v>
      </c>
      <c r="E179" s="28"/>
      <c r="G179" s="41"/>
      <c r="H179" s="42"/>
      <c r="J179" s="33" t="s">
        <v>8</v>
      </c>
      <c r="K179" s="33" t="e">
        <f>#REF!&amp;J179&amp;G179</f>
        <v>#REF!</v>
      </c>
      <c r="L179" s="33" t="str">
        <f>IFERROR(VLOOKUP($K179,Mapping!F:H,2,0),"")</f>
        <v/>
      </c>
      <c r="M179" s="33" t="str">
        <f>IFERROR(VLOOKUP($K179,Mapping!$F:$H,3,0),"")</f>
        <v/>
      </c>
      <c r="N179" s="33" t="e">
        <f>#REF!&amp;G179</f>
        <v>#REF!</v>
      </c>
    </row>
    <row r="180" spans="1:14" outlineLevel="1" x14ac:dyDescent="0.55000000000000004">
      <c r="A180" s="29">
        <v>32</v>
      </c>
      <c r="B180" s="32" t="s">
        <v>291</v>
      </c>
      <c r="C180" s="83">
        <v>1</v>
      </c>
      <c r="D180" s="34" t="s">
        <v>105</v>
      </c>
      <c r="E180" s="32" t="s">
        <v>321</v>
      </c>
      <c r="G180" s="41"/>
      <c r="H180" s="42"/>
      <c r="J180" s="33" t="s">
        <v>8</v>
      </c>
      <c r="K180" s="33" t="str">
        <f t="shared" si="25"/>
        <v>1X1</v>
      </c>
      <c r="L180" s="33" t="str">
        <f>IFERROR(VLOOKUP($K180,Mapping!F:H,2,0),"")</f>
        <v/>
      </c>
      <c r="M180" s="33" t="str">
        <f>IFERROR(VLOOKUP($K180,Mapping!$F:$H,3,0),"")</f>
        <v/>
      </c>
      <c r="N180" s="33" t="str">
        <f t="shared" si="26"/>
        <v>1</v>
      </c>
    </row>
    <row r="181" spans="1:14" outlineLevel="1" x14ac:dyDescent="0.55000000000000004">
      <c r="A181" s="29">
        <v>33</v>
      </c>
      <c r="B181" s="32" t="s">
        <v>292</v>
      </c>
      <c r="C181" s="83">
        <v>1</v>
      </c>
      <c r="D181" s="34" t="s">
        <v>105</v>
      </c>
      <c r="E181" s="32" t="s">
        <v>321</v>
      </c>
      <c r="G181" s="41"/>
      <c r="H181" s="42"/>
      <c r="J181" s="33" t="s">
        <v>8</v>
      </c>
      <c r="K181" s="33" t="str">
        <f t="shared" si="25"/>
        <v>1X1</v>
      </c>
      <c r="L181" s="33" t="str">
        <f>IFERROR(VLOOKUP($K181,Mapping!F:H,2,0),"")</f>
        <v/>
      </c>
      <c r="M181" s="33" t="str">
        <f>IFERROR(VLOOKUP($K181,Mapping!$F:$H,3,0),"")</f>
        <v/>
      </c>
      <c r="N181" s="33" t="str">
        <f t="shared" si="26"/>
        <v>1</v>
      </c>
    </row>
    <row r="182" spans="1:14" ht="20.25" customHeight="1" outlineLevel="1" x14ac:dyDescent="0.55000000000000004">
      <c r="A182" s="29">
        <v>34</v>
      </c>
      <c r="B182" s="32" t="s">
        <v>339</v>
      </c>
      <c r="C182" s="83">
        <v>1</v>
      </c>
      <c r="D182" s="30" t="s">
        <v>105</v>
      </c>
      <c r="E182" s="28" t="s">
        <v>321</v>
      </c>
      <c r="G182" s="41"/>
      <c r="H182" s="42"/>
      <c r="J182" s="33" t="s">
        <v>8</v>
      </c>
      <c r="K182" s="33" t="str">
        <f t="shared" si="25"/>
        <v>1X1</v>
      </c>
      <c r="L182" s="33" t="str">
        <f>IFERROR(VLOOKUP($K182,Mapping!F:H,2,0),"")</f>
        <v/>
      </c>
      <c r="M182" s="33" t="str">
        <f>IFERROR(VLOOKUP($K182,Mapping!$F:$H,3,0),"")</f>
        <v/>
      </c>
      <c r="N182" s="33" t="str">
        <f t="shared" si="26"/>
        <v>1</v>
      </c>
    </row>
    <row r="183" spans="1:14" ht="23.25" customHeight="1" outlineLevel="1" x14ac:dyDescent="0.55000000000000004">
      <c r="A183" s="29">
        <v>35</v>
      </c>
      <c r="B183" s="32" t="s">
        <v>294</v>
      </c>
      <c r="C183" s="33">
        <v>3</v>
      </c>
      <c r="D183" s="30" t="s">
        <v>3</v>
      </c>
      <c r="E183" s="28"/>
      <c r="G183" s="41"/>
      <c r="H183" s="42"/>
      <c r="J183" s="33" t="s">
        <v>8</v>
      </c>
      <c r="K183" s="33" t="str">
        <f t="shared" si="25"/>
        <v>3X1</v>
      </c>
      <c r="L183" s="33" t="str">
        <f>IFERROR(VLOOKUP($K183,Mapping!F:H,2,0),"")</f>
        <v/>
      </c>
      <c r="M183" s="33" t="str">
        <f>IFERROR(VLOOKUP($K183,Mapping!$F:$H,3,0),"")</f>
        <v/>
      </c>
      <c r="N183" s="33" t="str">
        <f t="shared" si="26"/>
        <v>3</v>
      </c>
    </row>
    <row r="184" spans="1:14" outlineLevel="1" x14ac:dyDescent="0.55000000000000004">
      <c r="A184" s="29">
        <v>36</v>
      </c>
      <c r="B184" s="32" t="s">
        <v>297</v>
      </c>
      <c r="C184" s="33">
        <v>3</v>
      </c>
      <c r="D184" s="34" t="s">
        <v>3</v>
      </c>
      <c r="E184" s="32"/>
      <c r="G184" s="41"/>
      <c r="H184" s="42"/>
      <c r="J184" s="33" t="s">
        <v>8</v>
      </c>
      <c r="K184" s="33" t="str">
        <f t="shared" si="25"/>
        <v>3X1</v>
      </c>
      <c r="L184" s="33" t="str">
        <f>IFERROR(VLOOKUP($K184,Mapping!F:H,2,0),"")</f>
        <v/>
      </c>
      <c r="M184" s="33" t="str">
        <f>IFERROR(VLOOKUP($K184,Mapping!$F:$H,3,0),"")</f>
        <v/>
      </c>
      <c r="N184" s="33" t="str">
        <f t="shared" si="26"/>
        <v>3</v>
      </c>
    </row>
    <row r="185" spans="1:14" outlineLevel="1" x14ac:dyDescent="0.55000000000000004">
      <c r="A185" s="29">
        <v>37</v>
      </c>
      <c r="B185" s="36" t="s">
        <v>298</v>
      </c>
      <c r="C185" s="84">
        <v>1</v>
      </c>
      <c r="D185" s="38" t="s">
        <v>105</v>
      </c>
      <c r="E185" s="36" t="s">
        <v>321</v>
      </c>
      <c r="G185" s="43"/>
      <c r="H185" s="44"/>
      <c r="J185" s="37" t="s">
        <v>8</v>
      </c>
      <c r="K185" s="37" t="str">
        <f t="shared" si="25"/>
        <v>1X1</v>
      </c>
      <c r="L185" s="37" t="str">
        <f>IFERROR(VLOOKUP($K185,Mapping!F:H,2,0),"")</f>
        <v/>
      </c>
      <c r="M185" s="37" t="str">
        <f>IFERROR(VLOOKUP($K185,Mapping!$F:$H,3,0),"")</f>
        <v/>
      </c>
      <c r="N185" s="37" t="str">
        <f t="shared" si="26"/>
        <v>1</v>
      </c>
    </row>
    <row r="186" spans="1:14" outlineLevel="1" x14ac:dyDescent="0.55000000000000004">
      <c r="A186" s="29">
        <v>38</v>
      </c>
      <c r="B186" s="32" t="s">
        <v>299</v>
      </c>
      <c r="C186" s="83">
        <v>1</v>
      </c>
      <c r="D186" s="38" t="s">
        <v>105</v>
      </c>
      <c r="E186" s="36" t="s">
        <v>321</v>
      </c>
      <c r="G186" s="41"/>
      <c r="H186" s="42"/>
      <c r="J186" s="33" t="s">
        <v>8</v>
      </c>
      <c r="K186" s="33" t="str">
        <f t="shared" si="24"/>
        <v>1X1</v>
      </c>
      <c r="L186" s="33" t="str">
        <f>IFERROR(VLOOKUP($K186,Mapping!F:H,2,0),"")</f>
        <v/>
      </c>
      <c r="M186" s="33" t="str">
        <f>IFERROR(VLOOKUP($K186,Mapping!$F:$H,3,0),"")</f>
        <v/>
      </c>
      <c r="N186" s="33" t="str">
        <f t="shared" si="21"/>
        <v>1</v>
      </c>
    </row>
    <row r="187" spans="1:14" ht="31.5" outlineLevel="1" x14ac:dyDescent="0.55000000000000004">
      <c r="A187" s="29">
        <v>39</v>
      </c>
      <c r="B187" s="32" t="s">
        <v>300</v>
      </c>
      <c r="C187" s="83">
        <v>1</v>
      </c>
      <c r="D187" s="38" t="s">
        <v>105</v>
      </c>
      <c r="E187" s="36" t="s">
        <v>321</v>
      </c>
      <c r="G187" s="41"/>
      <c r="H187" s="42"/>
      <c r="J187" s="33" t="s">
        <v>8</v>
      </c>
      <c r="K187" s="33" t="str">
        <f t="shared" si="24"/>
        <v>1X1</v>
      </c>
      <c r="L187" s="33" t="str">
        <f>IFERROR(VLOOKUP($K187,Mapping!F:H,2,0),"")</f>
        <v/>
      </c>
      <c r="M187" s="33" t="str">
        <f>IFERROR(VLOOKUP($K187,Mapping!$F:$H,3,0),"")</f>
        <v/>
      </c>
      <c r="N187" s="33" t="str">
        <f t="shared" si="21"/>
        <v>1</v>
      </c>
    </row>
    <row r="188" spans="1:14" ht="31.5" outlineLevel="1" x14ac:dyDescent="0.55000000000000004">
      <c r="A188" s="29">
        <v>40</v>
      </c>
      <c r="B188" s="32" t="s">
        <v>301</v>
      </c>
      <c r="C188" s="33">
        <v>1</v>
      </c>
      <c r="D188" s="38" t="s">
        <v>105</v>
      </c>
      <c r="E188" s="36" t="s">
        <v>321</v>
      </c>
      <c r="G188" s="41"/>
      <c r="H188" s="42"/>
      <c r="J188" s="33" t="s">
        <v>8</v>
      </c>
      <c r="K188" s="33" t="str">
        <f t="shared" si="24"/>
        <v>1X1</v>
      </c>
      <c r="L188" s="33" t="str">
        <f>IFERROR(VLOOKUP($K188,Mapping!F:H,2,0),"")</f>
        <v/>
      </c>
      <c r="M188" s="33" t="str">
        <f>IFERROR(VLOOKUP($K188,Mapping!$F:$H,3,0),"")</f>
        <v/>
      </c>
      <c r="N188" s="33" t="str">
        <f t="shared" si="21"/>
        <v>1</v>
      </c>
    </row>
    <row r="189" spans="1:14" ht="31.5" outlineLevel="1" x14ac:dyDescent="0.55000000000000004">
      <c r="A189" s="29">
        <v>41</v>
      </c>
      <c r="B189" s="32" t="s">
        <v>302</v>
      </c>
      <c r="C189" s="33">
        <v>1</v>
      </c>
      <c r="D189" s="34" t="s">
        <v>320</v>
      </c>
      <c r="E189" s="32"/>
      <c r="G189" s="41"/>
      <c r="H189" s="42"/>
      <c r="J189" s="33" t="s">
        <v>8</v>
      </c>
      <c r="K189" s="33" t="str">
        <f t="shared" si="24"/>
        <v>1X1</v>
      </c>
      <c r="L189" s="33" t="str">
        <f>IFERROR(VLOOKUP($K189,Mapping!F:H,2,0),"")</f>
        <v/>
      </c>
      <c r="M189" s="33" t="str">
        <f>IFERROR(VLOOKUP($K189,Mapping!$F:$H,3,0),"")</f>
        <v/>
      </c>
      <c r="N189" s="33" t="str">
        <f t="shared" si="21"/>
        <v>1</v>
      </c>
    </row>
    <row r="190" spans="1:14" ht="31.5" outlineLevel="1" x14ac:dyDescent="0.55000000000000004">
      <c r="A190" s="29">
        <v>42</v>
      </c>
      <c r="B190" s="32" t="s">
        <v>303</v>
      </c>
      <c r="C190" s="83">
        <v>3</v>
      </c>
      <c r="D190" s="34" t="s">
        <v>3</v>
      </c>
      <c r="E190" s="32"/>
      <c r="G190" s="41"/>
      <c r="H190" s="42"/>
      <c r="J190" s="33" t="s">
        <v>8</v>
      </c>
      <c r="K190" s="33" t="str">
        <f t="shared" si="24"/>
        <v>3X1</v>
      </c>
      <c r="L190" s="33" t="str">
        <f>IFERROR(VLOOKUP($K190,Mapping!F:H,2,0),"")</f>
        <v/>
      </c>
      <c r="M190" s="33" t="str">
        <f>IFERROR(VLOOKUP($K190,Mapping!$F:$H,3,0),"")</f>
        <v/>
      </c>
      <c r="N190" s="33" t="str">
        <f t="shared" si="21"/>
        <v>3</v>
      </c>
    </row>
    <row r="191" spans="1:14" outlineLevel="1" x14ac:dyDescent="0.55000000000000004">
      <c r="A191" s="29">
        <v>43</v>
      </c>
      <c r="B191" s="32" t="s">
        <v>342</v>
      </c>
      <c r="C191" s="33">
        <v>1</v>
      </c>
      <c r="D191" s="34" t="s">
        <v>329</v>
      </c>
      <c r="E191" s="32" t="s">
        <v>331</v>
      </c>
      <c r="G191" s="41"/>
      <c r="H191" s="42"/>
      <c r="J191" s="33" t="s">
        <v>8</v>
      </c>
      <c r="K191" s="33" t="e">
        <f>#REF!&amp;J191&amp;G191</f>
        <v>#REF!</v>
      </c>
      <c r="L191" s="33" t="str">
        <f>IFERROR(VLOOKUP($K191,Mapping!F:H,2,0),"")</f>
        <v/>
      </c>
      <c r="M191" s="33" t="str">
        <f>IFERROR(VLOOKUP($K191,Mapping!$F:$H,3,0),"")</f>
        <v/>
      </c>
      <c r="N191" s="33" t="e">
        <f>#REF!&amp;G191</f>
        <v>#REF!</v>
      </c>
    </row>
    <row r="192" spans="1:14" outlineLevel="1" x14ac:dyDescent="0.55000000000000004">
      <c r="A192" s="29">
        <v>44</v>
      </c>
      <c r="B192" s="32" t="s">
        <v>305</v>
      </c>
      <c r="C192" s="83">
        <v>3</v>
      </c>
      <c r="D192" s="34" t="s">
        <v>3</v>
      </c>
      <c r="E192" s="32"/>
      <c r="G192" s="41"/>
      <c r="H192" s="42"/>
      <c r="J192" s="33" t="s">
        <v>8</v>
      </c>
      <c r="K192" s="33" t="str">
        <f t="shared" ref="K192" si="35">C192&amp;J192&amp;G192</f>
        <v>3X1</v>
      </c>
      <c r="L192" s="33" t="str">
        <f>IFERROR(VLOOKUP($K192,Mapping!F:H,2,0),"")</f>
        <v/>
      </c>
      <c r="M192" s="33" t="str">
        <f>IFERROR(VLOOKUP($K192,Mapping!$F:$H,3,0),"")</f>
        <v/>
      </c>
      <c r="N192" s="33" t="str">
        <f t="shared" ref="N192" si="36">C192&amp;G192</f>
        <v>3</v>
      </c>
    </row>
    <row r="193" spans="1:14" ht="31.5" outlineLevel="1" x14ac:dyDescent="0.55000000000000004">
      <c r="A193" s="29">
        <v>45</v>
      </c>
      <c r="B193" s="32" t="s">
        <v>289</v>
      </c>
      <c r="C193" s="33">
        <v>1</v>
      </c>
      <c r="D193" s="34" t="s">
        <v>105</v>
      </c>
      <c r="E193" s="32" t="s">
        <v>321</v>
      </c>
      <c r="G193" s="41"/>
      <c r="H193" s="42"/>
      <c r="J193" s="33" t="s">
        <v>8</v>
      </c>
      <c r="K193" s="33" t="e">
        <f>#REF!&amp;J193&amp;G193</f>
        <v>#REF!</v>
      </c>
      <c r="L193" s="33" t="str">
        <f>IFERROR(VLOOKUP($K193,Mapping!F:H,2,0),"")</f>
        <v/>
      </c>
      <c r="M193" s="33" t="str">
        <f>IFERROR(VLOOKUP($K193,Mapping!$F:$H,3,0),"")</f>
        <v/>
      </c>
      <c r="N193" s="33" t="e">
        <f>#REF!&amp;G193</f>
        <v>#REF!</v>
      </c>
    </row>
    <row r="194" spans="1:14" ht="31.5" outlineLevel="1" x14ac:dyDescent="0.55000000000000004">
      <c r="A194" s="29">
        <v>46</v>
      </c>
      <c r="B194" s="32" t="s">
        <v>290</v>
      </c>
      <c r="C194" s="83">
        <v>1</v>
      </c>
      <c r="D194" s="34" t="s">
        <v>105</v>
      </c>
      <c r="E194" s="32" t="s">
        <v>321</v>
      </c>
      <c r="G194" s="41"/>
      <c r="H194" s="42"/>
      <c r="J194" s="33" t="s">
        <v>8</v>
      </c>
      <c r="K194" s="33" t="e">
        <f>#REF!&amp;J194&amp;G194</f>
        <v>#REF!</v>
      </c>
      <c r="L194" s="33" t="str">
        <f>IFERROR(VLOOKUP($K194,Mapping!F:H,2,0),"")</f>
        <v/>
      </c>
      <c r="M194" s="33" t="str">
        <f>IFERROR(VLOOKUP($K194,Mapping!$F:$H,3,0),"")</f>
        <v/>
      </c>
      <c r="N194" s="33" t="e">
        <f>#REF!&amp;G194</f>
        <v>#REF!</v>
      </c>
    </row>
    <row r="195" spans="1:14" ht="31.5" outlineLevel="1" x14ac:dyDescent="0.55000000000000004">
      <c r="A195" s="29">
        <v>47</v>
      </c>
      <c r="B195" s="32" t="s">
        <v>306</v>
      </c>
      <c r="C195" s="33">
        <v>3</v>
      </c>
      <c r="D195" s="34" t="s">
        <v>3</v>
      </c>
      <c r="E195" s="32"/>
      <c r="G195" s="41"/>
      <c r="H195" s="42"/>
      <c r="J195" s="33" t="s">
        <v>8</v>
      </c>
      <c r="K195" s="33" t="str">
        <f t="shared" si="24"/>
        <v>3X1</v>
      </c>
      <c r="L195" s="33" t="str">
        <f>IFERROR(VLOOKUP($K195,Mapping!F:H,2,0),"")</f>
        <v/>
      </c>
      <c r="M195" s="33" t="str">
        <f>IFERROR(VLOOKUP($K195,Mapping!$F:$H,3,0),"")</f>
        <v/>
      </c>
      <c r="N195" s="33" t="str">
        <f t="shared" si="21"/>
        <v>3</v>
      </c>
    </row>
    <row r="196" spans="1:14" outlineLevel="1" x14ac:dyDescent="0.55000000000000004">
      <c r="A196" s="29">
        <v>48</v>
      </c>
      <c r="B196" s="36" t="s">
        <v>307</v>
      </c>
      <c r="C196" s="84">
        <v>3</v>
      </c>
      <c r="D196" s="34" t="s">
        <v>3</v>
      </c>
      <c r="E196" s="36"/>
      <c r="G196" s="43"/>
      <c r="H196" s="44"/>
      <c r="J196" s="37" t="s">
        <v>8</v>
      </c>
      <c r="K196" s="37" t="str">
        <f t="shared" si="24"/>
        <v>3X1</v>
      </c>
      <c r="L196" s="37" t="str">
        <f>IFERROR(VLOOKUP($K196,Mapping!F:H,2,0),"")</f>
        <v/>
      </c>
      <c r="M196" s="37" t="str">
        <f>IFERROR(VLOOKUP($K196,Mapping!$F:$H,3,0),"")</f>
        <v/>
      </c>
      <c r="N196" s="37" t="str">
        <f t="shared" si="21"/>
        <v>3</v>
      </c>
    </row>
    <row r="197" spans="1:14" outlineLevel="1" x14ac:dyDescent="0.55000000000000004">
      <c r="A197" s="29">
        <v>49</v>
      </c>
      <c r="B197" s="32" t="s">
        <v>308</v>
      </c>
      <c r="C197" s="83">
        <v>3</v>
      </c>
      <c r="D197" s="34" t="s">
        <v>3</v>
      </c>
      <c r="E197" s="28"/>
      <c r="G197" s="41"/>
      <c r="H197" s="42"/>
      <c r="J197" s="33" t="s">
        <v>8</v>
      </c>
      <c r="K197" s="33" t="str">
        <f t="shared" ref="K197:K206" si="37">C197&amp;J197&amp;G197</f>
        <v>3X1</v>
      </c>
      <c r="L197" s="33" t="str">
        <f>IFERROR(VLOOKUP($K197,Mapping!F:H,2,0),"")</f>
        <v/>
      </c>
      <c r="M197" s="33" t="str">
        <f>IFERROR(VLOOKUP($K197,Mapping!$F:$H,3,0),"")</f>
        <v/>
      </c>
      <c r="N197" s="33" t="str">
        <f t="shared" ref="N197:N206" si="38">C197&amp;G197</f>
        <v>3</v>
      </c>
    </row>
    <row r="198" spans="1:14" outlineLevel="1" x14ac:dyDescent="0.55000000000000004">
      <c r="A198" s="29">
        <v>50</v>
      </c>
      <c r="B198" s="32" t="s">
        <v>341</v>
      </c>
      <c r="C198" s="83">
        <v>1</v>
      </c>
      <c r="D198" s="34" t="s">
        <v>329</v>
      </c>
      <c r="E198" s="32" t="s">
        <v>331</v>
      </c>
      <c r="G198" s="41"/>
      <c r="H198" s="42"/>
      <c r="J198" s="33" t="s">
        <v>8</v>
      </c>
      <c r="K198" s="33" t="e">
        <f>#REF!&amp;J198&amp;G198</f>
        <v>#REF!</v>
      </c>
      <c r="L198" s="33" t="str">
        <f>IFERROR(VLOOKUP($K198,Mapping!F:H,2,0),"")</f>
        <v/>
      </c>
      <c r="M198" s="33" t="str">
        <f>IFERROR(VLOOKUP($K198,Mapping!$F:$H,3,0),"")</f>
        <v/>
      </c>
      <c r="N198" s="33" t="e">
        <f>#REF!&amp;G198</f>
        <v>#REF!</v>
      </c>
    </row>
    <row r="199" spans="1:14" outlineLevel="1" x14ac:dyDescent="0.55000000000000004">
      <c r="A199" s="29">
        <v>51</v>
      </c>
      <c r="B199" s="32" t="s">
        <v>309</v>
      </c>
      <c r="C199" s="83">
        <v>3</v>
      </c>
      <c r="D199" s="34" t="s">
        <v>3</v>
      </c>
      <c r="E199" s="28"/>
      <c r="G199" s="41"/>
      <c r="H199" s="42"/>
      <c r="J199" s="33" t="s">
        <v>8</v>
      </c>
      <c r="K199" s="33" t="str">
        <f t="shared" si="37"/>
        <v>3X1</v>
      </c>
      <c r="L199" s="33" t="str">
        <f>IFERROR(VLOOKUP($K199,Mapping!F:H,2,0),"")</f>
        <v/>
      </c>
      <c r="M199" s="33" t="str">
        <f>IFERROR(VLOOKUP($K199,Mapping!$F:$H,3,0),"")</f>
        <v/>
      </c>
      <c r="N199" s="33" t="str">
        <f t="shared" si="38"/>
        <v>3</v>
      </c>
    </row>
    <row r="200" spans="1:14" outlineLevel="1" x14ac:dyDescent="0.55000000000000004">
      <c r="A200" s="29">
        <v>52</v>
      </c>
      <c r="B200" s="32" t="s">
        <v>310</v>
      </c>
      <c r="C200" s="33">
        <v>3</v>
      </c>
      <c r="D200" s="34" t="s">
        <v>3</v>
      </c>
      <c r="E200" s="28"/>
      <c r="G200" s="41"/>
      <c r="H200" s="42"/>
      <c r="J200" s="33" t="s">
        <v>8</v>
      </c>
      <c r="K200" s="33" t="str">
        <f t="shared" si="37"/>
        <v>3X1</v>
      </c>
      <c r="L200" s="33" t="str">
        <f>IFERROR(VLOOKUP($K200,Mapping!F:H,2,0),"")</f>
        <v/>
      </c>
      <c r="M200" s="33" t="str">
        <f>IFERROR(VLOOKUP($K200,Mapping!$F:$H,3,0),"")</f>
        <v/>
      </c>
      <c r="N200" s="33" t="str">
        <f t="shared" si="38"/>
        <v>3</v>
      </c>
    </row>
    <row r="201" spans="1:14" outlineLevel="1" x14ac:dyDescent="0.55000000000000004">
      <c r="A201" s="29">
        <v>53</v>
      </c>
      <c r="B201" s="32" t="s">
        <v>311</v>
      </c>
      <c r="C201" s="33">
        <v>3</v>
      </c>
      <c r="D201" s="34" t="s">
        <v>3</v>
      </c>
      <c r="E201" s="32"/>
      <c r="G201" s="41"/>
      <c r="H201" s="42"/>
      <c r="J201" s="33" t="s">
        <v>8</v>
      </c>
      <c r="K201" s="33" t="str">
        <f t="shared" si="37"/>
        <v>3X1</v>
      </c>
      <c r="L201" s="33" t="str">
        <f>IFERROR(VLOOKUP($K201,Mapping!F:H,2,0),"")</f>
        <v/>
      </c>
      <c r="M201" s="33" t="str">
        <f>IFERROR(VLOOKUP($K201,Mapping!$F:$H,3,0),"")</f>
        <v/>
      </c>
      <c r="N201" s="33" t="str">
        <f t="shared" si="38"/>
        <v>3</v>
      </c>
    </row>
    <row r="202" spans="1:14" outlineLevel="1" x14ac:dyDescent="0.55000000000000004">
      <c r="A202" s="29">
        <v>54</v>
      </c>
      <c r="B202" s="32" t="s">
        <v>312</v>
      </c>
      <c r="C202" s="83">
        <v>1</v>
      </c>
      <c r="D202" s="34" t="s">
        <v>105</v>
      </c>
      <c r="E202" s="32" t="s">
        <v>321</v>
      </c>
      <c r="G202" s="41"/>
      <c r="H202" s="42"/>
      <c r="J202" s="33" t="s">
        <v>8</v>
      </c>
      <c r="K202" s="33" t="str">
        <f t="shared" si="37"/>
        <v>1X1</v>
      </c>
      <c r="L202" s="33" t="str">
        <f>IFERROR(VLOOKUP($K202,Mapping!F:H,2,0),"")</f>
        <v/>
      </c>
      <c r="M202" s="33" t="str">
        <f>IFERROR(VLOOKUP($K202,Mapping!$F:$H,3,0),"")</f>
        <v/>
      </c>
      <c r="N202" s="33" t="str">
        <f t="shared" si="38"/>
        <v>1</v>
      </c>
    </row>
    <row r="203" spans="1:14" ht="31.5" outlineLevel="1" x14ac:dyDescent="0.55000000000000004">
      <c r="A203" s="29">
        <v>55</v>
      </c>
      <c r="B203" s="32" t="s">
        <v>313</v>
      </c>
      <c r="C203" s="83">
        <v>3</v>
      </c>
      <c r="D203" s="34" t="s">
        <v>3</v>
      </c>
      <c r="E203" s="32"/>
      <c r="G203" s="41"/>
      <c r="H203" s="42"/>
      <c r="J203" s="33" t="s">
        <v>8</v>
      </c>
      <c r="K203" s="33" t="str">
        <f t="shared" si="37"/>
        <v>3X1</v>
      </c>
      <c r="L203" s="33" t="str">
        <f>IFERROR(VLOOKUP($K203,Mapping!F:H,2,0),"")</f>
        <v/>
      </c>
      <c r="M203" s="33" t="str">
        <f>IFERROR(VLOOKUP($K203,Mapping!$F:$H,3,0),"")</f>
        <v/>
      </c>
      <c r="N203" s="33" t="str">
        <f t="shared" si="38"/>
        <v>3</v>
      </c>
    </row>
    <row r="204" spans="1:14" outlineLevel="1" x14ac:dyDescent="0.55000000000000004">
      <c r="A204" s="29">
        <v>56</v>
      </c>
      <c r="B204" s="32" t="s">
        <v>314</v>
      </c>
      <c r="C204" s="83">
        <v>1</v>
      </c>
      <c r="D204" s="34" t="s">
        <v>329</v>
      </c>
      <c r="E204" s="32" t="s">
        <v>330</v>
      </c>
      <c r="G204" s="41"/>
      <c r="H204" s="42"/>
      <c r="J204" s="33" t="s">
        <v>8</v>
      </c>
      <c r="K204" s="33" t="str">
        <f t="shared" si="37"/>
        <v>1X1</v>
      </c>
      <c r="L204" s="33" t="str">
        <f>IFERROR(VLOOKUP($K204,Mapping!F:H,2,0),"")</f>
        <v/>
      </c>
      <c r="M204" s="33" t="str">
        <f>IFERROR(VLOOKUP($K204,Mapping!$F:$H,3,0),"")</f>
        <v/>
      </c>
      <c r="N204" s="33" t="str">
        <f t="shared" si="38"/>
        <v>1</v>
      </c>
    </row>
    <row r="205" spans="1:14" outlineLevel="1" x14ac:dyDescent="0.55000000000000004">
      <c r="A205" s="29">
        <v>57</v>
      </c>
      <c r="B205" s="32" t="s">
        <v>315</v>
      </c>
      <c r="C205" s="33">
        <v>1</v>
      </c>
      <c r="D205" s="34" t="s">
        <v>329</v>
      </c>
      <c r="E205" s="32" t="s">
        <v>330</v>
      </c>
      <c r="G205" s="41"/>
      <c r="H205" s="42"/>
      <c r="J205" s="33" t="s">
        <v>8</v>
      </c>
      <c r="K205" s="33" t="str">
        <f t="shared" si="37"/>
        <v>1X1</v>
      </c>
      <c r="L205" s="33" t="str">
        <f>IFERROR(VLOOKUP($K205,Mapping!F:H,2,0),"")</f>
        <v/>
      </c>
      <c r="M205" s="33" t="str">
        <f>IFERROR(VLOOKUP($K205,Mapping!$F:$H,3,0),"")</f>
        <v/>
      </c>
      <c r="N205" s="33" t="str">
        <f t="shared" si="38"/>
        <v>1</v>
      </c>
    </row>
    <row r="206" spans="1:14" ht="31.5" outlineLevel="1" x14ac:dyDescent="0.55000000000000004">
      <c r="A206" s="29">
        <v>58</v>
      </c>
      <c r="B206" s="36" t="s">
        <v>316</v>
      </c>
      <c r="C206" s="84">
        <v>3</v>
      </c>
      <c r="D206" s="34" t="s">
        <v>3</v>
      </c>
      <c r="E206" s="32"/>
      <c r="G206" s="43"/>
      <c r="H206" s="44"/>
      <c r="J206" s="37" t="s">
        <v>8</v>
      </c>
      <c r="K206" s="37" t="str">
        <f t="shared" si="37"/>
        <v>3X1</v>
      </c>
      <c r="L206" s="37" t="str">
        <f>IFERROR(VLOOKUP($K206,Mapping!F:H,2,0),"")</f>
        <v/>
      </c>
      <c r="M206" s="37" t="str">
        <f>IFERROR(VLOOKUP($K206,Mapping!$F:$H,3,0),"")</f>
        <v/>
      </c>
      <c r="N206" s="37" t="str">
        <f t="shared" si="38"/>
        <v>3</v>
      </c>
    </row>
    <row r="207" spans="1:14" ht="31.5" outlineLevel="1" x14ac:dyDescent="0.55000000000000004">
      <c r="A207" s="29">
        <v>59</v>
      </c>
      <c r="B207" s="32" t="s">
        <v>317</v>
      </c>
      <c r="C207" s="83">
        <v>3</v>
      </c>
      <c r="D207" s="34" t="s">
        <v>3</v>
      </c>
      <c r="E207" s="28"/>
      <c r="G207" s="41"/>
      <c r="H207" s="42"/>
      <c r="J207" s="33" t="s">
        <v>8</v>
      </c>
      <c r="K207" s="33" t="str">
        <f t="shared" ref="K207:K210" si="39">C207&amp;J207&amp;G207</f>
        <v>3X1</v>
      </c>
      <c r="L207" s="33" t="str">
        <f>IFERROR(VLOOKUP($K207,Mapping!F:H,2,0),"")</f>
        <v/>
      </c>
      <c r="M207" s="33" t="str">
        <f>IFERROR(VLOOKUP($K207,Mapping!$F:$H,3,0),"")</f>
        <v/>
      </c>
      <c r="N207" s="33" t="str">
        <f t="shared" ref="N207:N210" si="40">C207&amp;G207</f>
        <v>3</v>
      </c>
    </row>
    <row r="208" spans="1:14" outlineLevel="1" x14ac:dyDescent="0.55000000000000004">
      <c r="A208" s="29">
        <v>60</v>
      </c>
      <c r="B208" s="32" t="s">
        <v>318</v>
      </c>
      <c r="C208" s="83">
        <v>3</v>
      </c>
      <c r="D208" s="34" t="s">
        <v>3</v>
      </c>
      <c r="E208" s="28"/>
      <c r="G208" s="41"/>
      <c r="H208" s="42"/>
      <c r="J208" s="33" t="s">
        <v>8</v>
      </c>
      <c r="K208" s="33" t="str">
        <f t="shared" si="39"/>
        <v>3X1</v>
      </c>
      <c r="L208" s="33" t="str">
        <f>IFERROR(VLOOKUP($K208,Mapping!F:H,2,0),"")</f>
        <v/>
      </c>
      <c r="M208" s="33" t="str">
        <f>IFERROR(VLOOKUP($K208,Mapping!$F:$H,3,0),"")</f>
        <v/>
      </c>
      <c r="N208" s="33" t="str">
        <f t="shared" si="40"/>
        <v>3</v>
      </c>
    </row>
    <row r="209" spans="1:14" ht="31.5" outlineLevel="1" x14ac:dyDescent="0.55000000000000004">
      <c r="A209" s="29">
        <v>61</v>
      </c>
      <c r="B209" s="32" t="s">
        <v>319</v>
      </c>
      <c r="C209" s="33">
        <v>3</v>
      </c>
      <c r="D209" s="34" t="s">
        <v>3</v>
      </c>
      <c r="E209" s="28"/>
      <c r="G209" s="41"/>
      <c r="H209" s="42"/>
      <c r="J209" s="33" t="s">
        <v>8</v>
      </c>
      <c r="K209" s="33" t="str">
        <f t="shared" si="39"/>
        <v>3X1</v>
      </c>
      <c r="L209" s="33" t="str">
        <f>IFERROR(VLOOKUP($K209,Mapping!F:H,2,0),"")</f>
        <v/>
      </c>
      <c r="M209" s="33" t="str">
        <f>IFERROR(VLOOKUP($K209,Mapping!$F:$H,3,0),"")</f>
        <v/>
      </c>
      <c r="N209" s="33" t="str">
        <f t="shared" si="40"/>
        <v>3</v>
      </c>
    </row>
    <row r="210" spans="1:14" ht="51.75" customHeight="1" outlineLevel="1" x14ac:dyDescent="0.55000000000000004">
      <c r="A210" s="29">
        <v>62</v>
      </c>
      <c r="B210" s="32" t="s">
        <v>332</v>
      </c>
      <c r="C210" s="83">
        <v>1</v>
      </c>
      <c r="D210" s="155" t="s">
        <v>340</v>
      </c>
      <c r="E210" s="155"/>
      <c r="G210" s="41"/>
      <c r="H210" s="42"/>
      <c r="J210" s="33" t="s">
        <v>8</v>
      </c>
      <c r="K210" s="33" t="str">
        <f t="shared" si="39"/>
        <v>1X1</v>
      </c>
      <c r="L210" s="33" t="str">
        <f>IFERROR(VLOOKUP($K210,Mapping!F:H,2,0),"")</f>
        <v/>
      </c>
      <c r="M210" s="33" t="str">
        <f>IFERROR(VLOOKUP($K210,Mapping!$F:$H,3,0),"")</f>
        <v/>
      </c>
      <c r="N210" s="33" t="str">
        <f t="shared" si="40"/>
        <v>1</v>
      </c>
    </row>
    <row r="211" spans="1:14" s="22" customFormat="1" ht="33" customHeight="1" x14ac:dyDescent="0.75">
      <c r="A211" s="21" t="s">
        <v>49</v>
      </c>
      <c r="B211" s="72" t="s">
        <v>343</v>
      </c>
      <c r="C211" s="47" t="s">
        <v>70</v>
      </c>
      <c r="D211" s="45"/>
      <c r="E211" s="46"/>
      <c r="G211" s="48">
        <f>SUBTOTAL(3,G214:G235)/(SUBTOTAL(3,C214:C235)-0)</f>
        <v>0</v>
      </c>
      <c r="H211" s="20"/>
      <c r="J211" s="53"/>
      <c r="K211" s="53"/>
      <c r="L211" s="53">
        <f>SUBTOTAL(9,L214:L235)</f>
        <v>0</v>
      </c>
      <c r="M211" s="53">
        <f>SUBTOTAL(9,M214:M235)</f>
        <v>0</v>
      </c>
      <c r="N211" s="53"/>
    </row>
    <row r="212" spans="1:14" outlineLevel="1" x14ac:dyDescent="0.55000000000000004">
      <c r="A212" s="16"/>
      <c r="B212" s="17" t="s">
        <v>101</v>
      </c>
      <c r="C212" s="16"/>
      <c r="D212" s="26"/>
      <c r="E212" s="18"/>
      <c r="G212" s="16"/>
      <c r="H212" s="17"/>
      <c r="J212" s="16"/>
      <c r="K212" s="16"/>
      <c r="L212" s="16"/>
      <c r="M212" s="16"/>
      <c r="N212" s="16"/>
    </row>
    <row r="213" spans="1:14" outlineLevel="1" x14ac:dyDescent="0.55000000000000004">
      <c r="A213" s="16"/>
      <c r="B213" s="17" t="s">
        <v>0</v>
      </c>
      <c r="C213" s="16"/>
      <c r="D213" s="26"/>
      <c r="E213" s="18"/>
      <c r="F213" s="11"/>
      <c r="G213" s="16"/>
      <c r="H213" s="17"/>
      <c r="J213" s="16"/>
      <c r="K213" s="16"/>
      <c r="L213" s="16"/>
      <c r="M213" s="16"/>
      <c r="N213" s="16"/>
    </row>
    <row r="214" spans="1:14" ht="31.5" outlineLevel="1" collapsed="1" x14ac:dyDescent="0.55000000000000004">
      <c r="A214" s="29">
        <v>1</v>
      </c>
      <c r="B214" s="28" t="s">
        <v>344</v>
      </c>
      <c r="C214" s="82">
        <v>1</v>
      </c>
      <c r="D214" s="30" t="s">
        <v>105</v>
      </c>
      <c r="E214" s="28" t="s">
        <v>321</v>
      </c>
      <c r="G214" s="39"/>
      <c r="H214" s="40"/>
      <c r="J214" s="29" t="s">
        <v>8</v>
      </c>
      <c r="K214" s="29" t="str">
        <f t="shared" ref="K214:K227" si="41">C214&amp;J214&amp;G214</f>
        <v>1X1</v>
      </c>
      <c r="L214" s="29" t="str">
        <f>IFERROR(VLOOKUP($K214,Mapping!F:H,2,0),"")</f>
        <v/>
      </c>
      <c r="M214" s="29" t="str">
        <f>IFERROR(VLOOKUP($K214,Mapping!$F:$H,3,0),"")</f>
        <v/>
      </c>
      <c r="N214" s="29" t="str">
        <f t="shared" si="21"/>
        <v>1</v>
      </c>
    </row>
    <row r="215" spans="1:14" outlineLevel="1" x14ac:dyDescent="0.55000000000000004">
      <c r="A215" s="29">
        <v>2</v>
      </c>
      <c r="B215" s="32" t="s">
        <v>345</v>
      </c>
      <c r="C215" s="83">
        <v>1</v>
      </c>
      <c r="D215" s="30" t="s">
        <v>105</v>
      </c>
      <c r="E215" s="28" t="s">
        <v>321</v>
      </c>
      <c r="G215" s="41"/>
      <c r="H215" s="42"/>
      <c r="J215" s="33" t="s">
        <v>8</v>
      </c>
      <c r="K215" s="33" t="str">
        <f t="shared" si="41"/>
        <v>1X1</v>
      </c>
      <c r="L215" s="33" t="str">
        <f>IFERROR(VLOOKUP($K215,Mapping!F:H,2,0),"")</f>
        <v/>
      </c>
      <c r="M215" s="33" t="str">
        <f>IFERROR(VLOOKUP($K215,Mapping!$F:$H,3,0),"")</f>
        <v/>
      </c>
      <c r="N215" s="33" t="str">
        <f t="shared" si="21"/>
        <v>1</v>
      </c>
    </row>
    <row r="216" spans="1:14" outlineLevel="1" x14ac:dyDescent="0.55000000000000004">
      <c r="A216" s="29">
        <v>3</v>
      </c>
      <c r="B216" s="32" t="s">
        <v>346</v>
      </c>
      <c r="C216" s="33">
        <v>1</v>
      </c>
      <c r="D216" s="30" t="s">
        <v>105</v>
      </c>
      <c r="E216" s="28" t="s">
        <v>321</v>
      </c>
      <c r="G216" s="41"/>
      <c r="H216" s="42"/>
      <c r="J216" s="33" t="s">
        <v>8</v>
      </c>
      <c r="K216" s="33" t="str">
        <f t="shared" si="41"/>
        <v>1X1</v>
      </c>
      <c r="L216" s="33" t="str">
        <f>IFERROR(VLOOKUP($K216,Mapping!F:H,2,0),"")</f>
        <v/>
      </c>
      <c r="M216" s="33" t="str">
        <f>IFERROR(VLOOKUP($K216,Mapping!$F:$H,3,0),"")</f>
        <v/>
      </c>
      <c r="N216" s="33" t="str">
        <f t="shared" si="21"/>
        <v>1</v>
      </c>
    </row>
    <row r="217" spans="1:14" outlineLevel="1" x14ac:dyDescent="0.55000000000000004">
      <c r="A217" s="29">
        <v>4</v>
      </c>
      <c r="B217" s="32" t="s">
        <v>347</v>
      </c>
      <c r="C217" s="83">
        <v>1</v>
      </c>
      <c r="D217" s="30" t="s">
        <v>105</v>
      </c>
      <c r="E217" s="28" t="s">
        <v>321</v>
      </c>
      <c r="G217" s="41"/>
      <c r="H217" s="42"/>
      <c r="J217" s="33" t="s">
        <v>8</v>
      </c>
      <c r="K217" s="33" t="str">
        <f t="shared" si="41"/>
        <v>1X1</v>
      </c>
      <c r="L217" s="33" t="str">
        <f>IFERROR(VLOOKUP($K217,Mapping!F:H,2,0),"")</f>
        <v/>
      </c>
      <c r="M217" s="33" t="str">
        <f>IFERROR(VLOOKUP($K217,Mapping!$F:$H,3,0),"")</f>
        <v/>
      </c>
      <c r="N217" s="33" t="str">
        <f t="shared" si="21"/>
        <v>1</v>
      </c>
    </row>
    <row r="218" spans="1:14" ht="31.5" outlineLevel="1" x14ac:dyDescent="0.55000000000000004">
      <c r="A218" s="29">
        <v>5</v>
      </c>
      <c r="B218" s="32" t="s">
        <v>348</v>
      </c>
      <c r="C218" s="83">
        <v>1</v>
      </c>
      <c r="D218" s="30" t="s">
        <v>105</v>
      </c>
      <c r="E218" s="28" t="s">
        <v>321</v>
      </c>
      <c r="G218" s="41"/>
      <c r="H218" s="42"/>
      <c r="J218" s="33" t="s">
        <v>8</v>
      </c>
      <c r="K218" s="33" t="str">
        <f t="shared" si="41"/>
        <v>1X1</v>
      </c>
      <c r="L218" s="33" t="str">
        <f>IFERROR(VLOOKUP($K218,Mapping!F:H,2,0),"")</f>
        <v/>
      </c>
      <c r="M218" s="33" t="str">
        <f>IFERROR(VLOOKUP($K218,Mapping!$F:$H,3,0),"")</f>
        <v/>
      </c>
      <c r="N218" s="33" t="str">
        <f t="shared" si="21"/>
        <v>1</v>
      </c>
    </row>
    <row r="219" spans="1:14" outlineLevel="1" x14ac:dyDescent="0.55000000000000004">
      <c r="A219" s="29">
        <v>6</v>
      </c>
      <c r="B219" s="32" t="s">
        <v>349</v>
      </c>
      <c r="C219" s="83">
        <v>3</v>
      </c>
      <c r="D219" s="30" t="s">
        <v>3</v>
      </c>
      <c r="E219" s="28"/>
      <c r="G219" s="41"/>
      <c r="H219" s="42"/>
      <c r="J219" s="33" t="s">
        <v>8</v>
      </c>
      <c r="K219" s="33" t="str">
        <f t="shared" si="41"/>
        <v>3X1</v>
      </c>
      <c r="L219" s="33" t="str">
        <f>IFERROR(VLOOKUP($K219,Mapping!F:H,2,0),"")</f>
        <v/>
      </c>
      <c r="M219" s="33" t="str">
        <f>IFERROR(VLOOKUP($K219,Mapping!$F:$H,3,0),"")</f>
        <v/>
      </c>
      <c r="N219" s="33" t="str">
        <f t="shared" si="21"/>
        <v>3</v>
      </c>
    </row>
    <row r="220" spans="1:14" ht="31.5" outlineLevel="1" x14ac:dyDescent="0.55000000000000004">
      <c r="A220" s="29">
        <v>7</v>
      </c>
      <c r="B220" s="32" t="s">
        <v>350</v>
      </c>
      <c r="C220" s="33">
        <v>3</v>
      </c>
      <c r="D220" s="30" t="s">
        <v>3</v>
      </c>
      <c r="E220" s="28"/>
      <c r="G220" s="41"/>
      <c r="H220" s="42"/>
      <c r="J220" s="33" t="s">
        <v>8</v>
      </c>
      <c r="K220" s="33" t="str">
        <f t="shared" si="41"/>
        <v>3X1</v>
      </c>
      <c r="L220" s="33" t="str">
        <f>IFERROR(VLOOKUP($K220,Mapping!F:H,2,0),"")</f>
        <v/>
      </c>
      <c r="M220" s="33" t="str">
        <f>IFERROR(VLOOKUP($K220,Mapping!$F:$H,3,0),"")</f>
        <v/>
      </c>
      <c r="N220" s="33" t="str">
        <f t="shared" si="21"/>
        <v>3</v>
      </c>
    </row>
    <row r="221" spans="1:14" ht="19.5" customHeight="1" outlineLevel="1" x14ac:dyDescent="0.55000000000000004">
      <c r="A221" s="29">
        <v>8</v>
      </c>
      <c r="B221" s="32" t="s">
        <v>351</v>
      </c>
      <c r="C221" s="83">
        <v>2</v>
      </c>
      <c r="D221" s="30" t="s">
        <v>366</v>
      </c>
      <c r="E221" s="28"/>
      <c r="G221" s="41"/>
      <c r="H221" s="42"/>
      <c r="J221" s="33" t="s">
        <v>8</v>
      </c>
      <c r="K221" s="33" t="str">
        <f t="shared" si="41"/>
        <v>2X1</v>
      </c>
      <c r="L221" s="33" t="str">
        <f>IFERROR(VLOOKUP($K221,Mapping!F:H,2,0),"")</f>
        <v/>
      </c>
      <c r="M221" s="33" t="str">
        <f>IFERROR(VLOOKUP($K221,Mapping!$F:$H,3,0),"")</f>
        <v/>
      </c>
      <c r="N221" s="33" t="str">
        <f t="shared" si="21"/>
        <v>2</v>
      </c>
    </row>
    <row r="222" spans="1:14" ht="31.5" outlineLevel="1" x14ac:dyDescent="0.55000000000000004">
      <c r="A222" s="29">
        <v>9</v>
      </c>
      <c r="B222" s="32" t="s">
        <v>352</v>
      </c>
      <c r="C222" s="83">
        <v>3</v>
      </c>
      <c r="D222" s="30" t="s">
        <v>3</v>
      </c>
      <c r="E222" s="28"/>
      <c r="G222" s="41"/>
      <c r="H222" s="42"/>
      <c r="J222" s="33" t="s">
        <v>8</v>
      </c>
      <c r="K222" s="33" t="str">
        <f t="shared" ref="K222" si="42">C222&amp;J222&amp;G222</f>
        <v>3X1</v>
      </c>
      <c r="L222" s="33" t="str">
        <f>IFERROR(VLOOKUP($K222,Mapping!F:H,2,0),"")</f>
        <v/>
      </c>
      <c r="M222" s="33" t="str">
        <f>IFERROR(VLOOKUP($K222,Mapping!$F:$H,3,0),"")</f>
        <v/>
      </c>
      <c r="N222" s="33" t="str">
        <f t="shared" ref="N222" si="43">C222&amp;G222</f>
        <v>3</v>
      </c>
    </row>
    <row r="223" spans="1:14" ht="31.5" outlineLevel="1" x14ac:dyDescent="0.55000000000000004">
      <c r="A223" s="29">
        <v>10</v>
      </c>
      <c r="B223" s="32" t="s">
        <v>357</v>
      </c>
      <c r="C223" s="33">
        <v>3</v>
      </c>
      <c r="D223" s="30" t="s">
        <v>3</v>
      </c>
      <c r="E223" s="28"/>
      <c r="G223" s="41"/>
      <c r="H223" s="42"/>
      <c r="J223" s="33" t="s">
        <v>8</v>
      </c>
      <c r="K223" s="33" t="e">
        <f>#REF!&amp;J223&amp;G223</f>
        <v>#REF!</v>
      </c>
      <c r="L223" s="33" t="str">
        <f>IFERROR(VLOOKUP($K223,Mapping!F:H,2,0),"")</f>
        <v/>
      </c>
      <c r="M223" s="33" t="str">
        <f>IFERROR(VLOOKUP($K223,Mapping!$F:$H,3,0),"")</f>
        <v/>
      </c>
      <c r="N223" s="33" t="e">
        <f>#REF!&amp;G223</f>
        <v>#REF!</v>
      </c>
    </row>
    <row r="224" spans="1:14" outlineLevel="1" x14ac:dyDescent="0.55000000000000004">
      <c r="A224" s="29">
        <v>11</v>
      </c>
      <c r="B224" s="32" t="s">
        <v>358</v>
      </c>
      <c r="C224" s="83">
        <v>3</v>
      </c>
      <c r="D224" s="30" t="s">
        <v>3</v>
      </c>
      <c r="E224" s="28"/>
      <c r="G224" s="41"/>
      <c r="H224" s="42"/>
      <c r="J224" s="33" t="s">
        <v>8</v>
      </c>
      <c r="K224" s="33" t="e">
        <f>#REF!&amp;J224&amp;G224</f>
        <v>#REF!</v>
      </c>
      <c r="L224" s="33" t="str">
        <f>IFERROR(VLOOKUP($K224,Mapping!F:H,2,0),"")</f>
        <v/>
      </c>
      <c r="M224" s="33" t="str">
        <f>IFERROR(VLOOKUP($K224,Mapping!$F:$H,3,0),"")</f>
        <v/>
      </c>
      <c r="N224" s="33" t="e">
        <f>#REF!&amp;G224</f>
        <v>#REF!</v>
      </c>
    </row>
    <row r="225" spans="1:14" ht="31.5" outlineLevel="1" x14ac:dyDescent="0.55000000000000004">
      <c r="A225" s="29">
        <v>12</v>
      </c>
      <c r="B225" s="32" t="s">
        <v>353</v>
      </c>
      <c r="C225" s="83">
        <v>3</v>
      </c>
      <c r="D225" s="30" t="s">
        <v>3</v>
      </c>
      <c r="E225" s="28"/>
      <c r="G225" s="41"/>
      <c r="H225" s="42"/>
      <c r="J225" s="33" t="s">
        <v>8</v>
      </c>
      <c r="K225" s="33" t="str">
        <f t="shared" si="41"/>
        <v>3X1</v>
      </c>
      <c r="L225" s="33" t="str">
        <f>IFERROR(VLOOKUP($K225,Mapping!F:H,2,0),"")</f>
        <v/>
      </c>
      <c r="M225" s="33" t="str">
        <f>IFERROR(VLOOKUP($K225,Mapping!$F:$H,3,0),"")</f>
        <v/>
      </c>
      <c r="N225" s="33" t="str">
        <f t="shared" si="21"/>
        <v>3</v>
      </c>
    </row>
    <row r="226" spans="1:14" ht="31.5" outlineLevel="1" x14ac:dyDescent="0.55000000000000004">
      <c r="A226" s="29">
        <v>13</v>
      </c>
      <c r="B226" s="32" t="s">
        <v>354</v>
      </c>
      <c r="C226" s="33">
        <v>3</v>
      </c>
      <c r="D226" s="30" t="s">
        <v>3</v>
      </c>
      <c r="E226" s="28"/>
      <c r="G226" s="41"/>
      <c r="H226" s="42"/>
      <c r="J226" s="33" t="s">
        <v>8</v>
      </c>
      <c r="K226" s="33" t="str">
        <f t="shared" si="41"/>
        <v>3X1</v>
      </c>
      <c r="L226" s="33" t="str">
        <f>IFERROR(VLOOKUP($K226,Mapping!F:H,2,0),"")</f>
        <v/>
      </c>
      <c r="M226" s="33" t="str">
        <f>IFERROR(VLOOKUP($K226,Mapping!$F:$H,3,0),"")</f>
        <v/>
      </c>
      <c r="N226" s="33" t="str">
        <f t="shared" si="21"/>
        <v>3</v>
      </c>
    </row>
    <row r="227" spans="1:14" ht="31.5" outlineLevel="1" x14ac:dyDescent="0.55000000000000004">
      <c r="A227" s="29">
        <v>14</v>
      </c>
      <c r="B227" s="36" t="s">
        <v>355</v>
      </c>
      <c r="C227" s="84">
        <v>3</v>
      </c>
      <c r="D227" s="30" t="s">
        <v>3</v>
      </c>
      <c r="E227" s="28"/>
      <c r="G227" s="43"/>
      <c r="H227" s="44"/>
      <c r="J227" s="37" t="s">
        <v>8</v>
      </c>
      <c r="K227" s="37" t="str">
        <f t="shared" si="41"/>
        <v>3X1</v>
      </c>
      <c r="L227" s="37" t="str">
        <f>IFERROR(VLOOKUP($K227,Mapping!F:H,2,0),"")</f>
        <v/>
      </c>
      <c r="M227" s="37" t="str">
        <f>IFERROR(VLOOKUP($K227,Mapping!$F:$H,3,0),"")</f>
        <v/>
      </c>
      <c r="N227" s="37" t="str">
        <f t="shared" si="21"/>
        <v>3</v>
      </c>
    </row>
    <row r="228" spans="1:14" ht="31.5" outlineLevel="1" x14ac:dyDescent="0.55000000000000004">
      <c r="A228" s="29">
        <v>15</v>
      </c>
      <c r="B228" s="32" t="s">
        <v>356</v>
      </c>
      <c r="C228" s="83">
        <v>3</v>
      </c>
      <c r="D228" s="30" t="s">
        <v>3</v>
      </c>
      <c r="E228" s="28"/>
      <c r="G228" s="41"/>
      <c r="H228" s="42"/>
      <c r="J228" s="33" t="s">
        <v>8</v>
      </c>
      <c r="K228" s="33" t="str">
        <f t="shared" ref="K228:K233" si="44">C228&amp;J228&amp;G228</f>
        <v>3X1</v>
      </c>
      <c r="L228" s="33" t="str">
        <f>IFERROR(VLOOKUP($K228,Mapping!F:H,2,0),"")</f>
        <v/>
      </c>
      <c r="M228" s="33" t="str">
        <f>IFERROR(VLOOKUP($K228,Mapping!$F:$H,3,0),"")</f>
        <v/>
      </c>
      <c r="N228" s="33" t="str">
        <f t="shared" ref="N228:N233" si="45">C228&amp;G228</f>
        <v>3</v>
      </c>
    </row>
    <row r="229" spans="1:14" ht="18" customHeight="1" outlineLevel="1" x14ac:dyDescent="0.55000000000000004">
      <c r="A229" s="29">
        <v>16</v>
      </c>
      <c r="B229" s="32" t="s">
        <v>359</v>
      </c>
      <c r="C229" s="83">
        <v>3</v>
      </c>
      <c r="D229" s="30" t="s">
        <v>3</v>
      </c>
      <c r="E229" s="28"/>
      <c r="G229" s="41"/>
      <c r="H229" s="42"/>
      <c r="J229" s="33" t="s">
        <v>8</v>
      </c>
      <c r="K229" s="33" t="str">
        <f t="shared" si="44"/>
        <v>3X1</v>
      </c>
      <c r="L229" s="33" t="str">
        <f>IFERROR(VLOOKUP($K229,Mapping!F:H,2,0),"")</f>
        <v/>
      </c>
      <c r="M229" s="33" t="str">
        <f>IFERROR(VLOOKUP($K229,Mapping!$F:$H,3,0),"")</f>
        <v/>
      </c>
      <c r="N229" s="33" t="str">
        <f t="shared" si="45"/>
        <v>3</v>
      </c>
    </row>
    <row r="230" spans="1:14" ht="31.5" outlineLevel="1" x14ac:dyDescent="0.55000000000000004">
      <c r="A230" s="29">
        <v>17</v>
      </c>
      <c r="B230" s="32" t="s">
        <v>360</v>
      </c>
      <c r="C230" s="83">
        <v>2</v>
      </c>
      <c r="D230" s="30" t="s">
        <v>367</v>
      </c>
      <c r="E230" s="28"/>
      <c r="G230" s="41"/>
      <c r="H230" s="42"/>
      <c r="J230" s="33" t="s">
        <v>8</v>
      </c>
      <c r="K230" s="33" t="str">
        <f t="shared" si="44"/>
        <v>2X1</v>
      </c>
      <c r="L230" s="33" t="str">
        <f>IFERROR(VLOOKUP($K230,Mapping!F:H,2,0),"")</f>
        <v/>
      </c>
      <c r="M230" s="33" t="str">
        <f>IFERROR(VLOOKUP($K230,Mapping!$F:$H,3,0),"")</f>
        <v/>
      </c>
      <c r="N230" s="33" t="str">
        <f t="shared" si="45"/>
        <v>2</v>
      </c>
    </row>
    <row r="231" spans="1:14" ht="31.5" outlineLevel="1" x14ac:dyDescent="0.55000000000000004">
      <c r="A231" s="29">
        <v>18</v>
      </c>
      <c r="B231" s="32" t="s">
        <v>361</v>
      </c>
      <c r="C231" s="83">
        <v>3</v>
      </c>
      <c r="D231" s="30" t="s">
        <v>3</v>
      </c>
      <c r="E231" s="28"/>
      <c r="G231" s="41"/>
      <c r="H231" s="42"/>
      <c r="J231" s="33" t="s">
        <v>8</v>
      </c>
      <c r="K231" s="33" t="str">
        <f t="shared" si="44"/>
        <v>3X1</v>
      </c>
      <c r="L231" s="33" t="str">
        <f>IFERROR(VLOOKUP($K231,Mapping!F:H,2,0),"")</f>
        <v/>
      </c>
      <c r="M231" s="33" t="str">
        <f>IFERROR(VLOOKUP($K231,Mapping!$F:$H,3,0),"")</f>
        <v/>
      </c>
      <c r="N231" s="33" t="str">
        <f t="shared" si="45"/>
        <v>3</v>
      </c>
    </row>
    <row r="232" spans="1:14" ht="31.5" outlineLevel="1" x14ac:dyDescent="0.55000000000000004">
      <c r="A232" s="29">
        <v>19</v>
      </c>
      <c r="B232" s="32" t="s">
        <v>362</v>
      </c>
      <c r="C232" s="33">
        <v>3</v>
      </c>
      <c r="D232" s="30" t="s">
        <v>3</v>
      </c>
      <c r="E232" s="28"/>
      <c r="G232" s="41"/>
      <c r="H232" s="42"/>
      <c r="J232" s="33" t="s">
        <v>8</v>
      </c>
      <c r="K232" s="33" t="str">
        <f t="shared" si="44"/>
        <v>3X1</v>
      </c>
      <c r="L232" s="33" t="str">
        <f>IFERROR(VLOOKUP($K232,Mapping!F:H,2,0),"")</f>
        <v/>
      </c>
      <c r="M232" s="33" t="str">
        <f>IFERROR(VLOOKUP($K232,Mapping!$F:$H,3,0),"")</f>
        <v/>
      </c>
      <c r="N232" s="33" t="str">
        <f t="shared" si="45"/>
        <v>3</v>
      </c>
    </row>
    <row r="233" spans="1:14" outlineLevel="1" x14ac:dyDescent="0.55000000000000004">
      <c r="A233" s="29">
        <v>20</v>
      </c>
      <c r="B233" s="36" t="s">
        <v>363</v>
      </c>
      <c r="C233" s="84">
        <v>2</v>
      </c>
      <c r="D233" s="30" t="s">
        <v>368</v>
      </c>
      <c r="E233" s="28"/>
      <c r="G233" s="43"/>
      <c r="H233" s="44"/>
      <c r="J233" s="37" t="s">
        <v>8</v>
      </c>
      <c r="K233" s="37" t="str">
        <f t="shared" si="44"/>
        <v>2X1</v>
      </c>
      <c r="L233" s="37" t="str">
        <f>IFERROR(VLOOKUP($K233,Mapping!F:H,2,0),"")</f>
        <v/>
      </c>
      <c r="M233" s="37" t="str">
        <f>IFERROR(VLOOKUP($K233,Mapping!$F:$H,3,0),"")</f>
        <v/>
      </c>
      <c r="N233" s="37" t="str">
        <f t="shared" si="45"/>
        <v>2</v>
      </c>
    </row>
    <row r="234" spans="1:14" ht="31.5" outlineLevel="1" x14ac:dyDescent="0.55000000000000004">
      <c r="A234" s="29">
        <v>21</v>
      </c>
      <c r="B234" s="32" t="s">
        <v>364</v>
      </c>
      <c r="C234" s="83">
        <v>3</v>
      </c>
      <c r="D234" s="30" t="s">
        <v>3</v>
      </c>
      <c r="E234" s="28"/>
      <c r="G234" s="41"/>
      <c r="H234" s="42"/>
      <c r="J234" s="33" t="s">
        <v>8</v>
      </c>
      <c r="K234" s="33" t="str">
        <f t="shared" ref="K234:K235" si="46">C234&amp;J234&amp;G234</f>
        <v>3X1</v>
      </c>
      <c r="L234" s="33" t="str">
        <f>IFERROR(VLOOKUP($K234,Mapping!F:H,2,0),"")</f>
        <v/>
      </c>
      <c r="M234" s="33" t="str">
        <f>IFERROR(VLOOKUP($K234,Mapping!$F:$H,3,0),"")</f>
        <v/>
      </c>
      <c r="N234" s="33" t="str">
        <f t="shared" ref="N234:N235" si="47">C234&amp;G234</f>
        <v>3</v>
      </c>
    </row>
    <row r="235" spans="1:14" outlineLevel="1" x14ac:dyDescent="0.55000000000000004">
      <c r="A235" s="29">
        <v>22</v>
      </c>
      <c r="B235" s="32" t="s">
        <v>365</v>
      </c>
      <c r="C235" s="33">
        <v>3</v>
      </c>
      <c r="D235" s="30" t="s">
        <v>3</v>
      </c>
      <c r="E235" s="28"/>
      <c r="G235" s="41"/>
      <c r="H235" s="42"/>
      <c r="J235" s="33" t="s">
        <v>8</v>
      </c>
      <c r="K235" s="33" t="str">
        <f t="shared" si="46"/>
        <v>3X1</v>
      </c>
      <c r="L235" s="33" t="str">
        <f>IFERROR(VLOOKUP($K235,Mapping!F:H,2,0),"")</f>
        <v/>
      </c>
      <c r="M235" s="33" t="str">
        <f>IFERROR(VLOOKUP($K235,Mapping!$F:$H,3,0),"")</f>
        <v/>
      </c>
      <c r="N235" s="33" t="str">
        <f t="shared" si="47"/>
        <v>3</v>
      </c>
    </row>
    <row r="236" spans="1:14" s="22" customFormat="1" ht="33" customHeight="1" x14ac:dyDescent="0.75">
      <c r="A236" s="21" t="s">
        <v>50</v>
      </c>
      <c r="B236" s="72" t="s">
        <v>369</v>
      </c>
      <c r="C236" s="47" t="s">
        <v>70</v>
      </c>
      <c r="D236" s="45"/>
      <c r="E236" s="46"/>
      <c r="G236" s="48">
        <f>SUBTOTAL(3,G239:G259)/(SUBTOTAL(3,C239:C259)-0)</f>
        <v>0</v>
      </c>
      <c r="H236" s="20"/>
      <c r="J236" s="53"/>
      <c r="K236" s="53"/>
      <c r="L236" s="53">
        <f>SUBTOTAL(9,L239:L259)</f>
        <v>0</v>
      </c>
      <c r="M236" s="53">
        <f>SUBTOTAL(9,M239:M259)</f>
        <v>0</v>
      </c>
      <c r="N236" s="53"/>
    </row>
    <row r="237" spans="1:14" outlineLevel="1" x14ac:dyDescent="0.55000000000000004">
      <c r="A237" s="16"/>
      <c r="B237" s="17" t="s">
        <v>101</v>
      </c>
      <c r="C237" s="16"/>
      <c r="D237" s="26"/>
      <c r="E237" s="18"/>
      <c r="G237" s="16"/>
      <c r="H237" s="17"/>
      <c r="J237" s="16"/>
      <c r="K237" s="16"/>
      <c r="L237" s="16"/>
      <c r="M237" s="16"/>
      <c r="N237" s="16"/>
    </row>
    <row r="238" spans="1:14" outlineLevel="1" x14ac:dyDescent="0.55000000000000004">
      <c r="A238" s="16"/>
      <c r="B238" s="17" t="s">
        <v>0</v>
      </c>
      <c r="C238" s="16"/>
      <c r="D238" s="26"/>
      <c r="E238" s="18"/>
      <c r="G238" s="16"/>
      <c r="H238" s="17"/>
      <c r="J238" s="16"/>
      <c r="K238" s="16"/>
      <c r="L238" s="16"/>
      <c r="M238" s="16"/>
      <c r="N238" s="16"/>
    </row>
    <row r="239" spans="1:14" outlineLevel="1" x14ac:dyDescent="0.55000000000000004">
      <c r="A239" s="29">
        <v>1</v>
      </c>
      <c r="B239" s="28" t="s">
        <v>370</v>
      </c>
      <c r="C239" s="82">
        <v>1</v>
      </c>
      <c r="D239" s="30" t="s">
        <v>105</v>
      </c>
      <c r="E239" s="28" t="s">
        <v>181</v>
      </c>
      <c r="G239" s="39"/>
      <c r="H239" s="40"/>
      <c r="J239" s="29" t="s">
        <v>8</v>
      </c>
      <c r="K239" s="29" t="str">
        <f t="shared" ref="K239:K241" si="48">C239&amp;J239&amp;G239</f>
        <v>1X1</v>
      </c>
      <c r="L239" s="29" t="str">
        <f>IFERROR(VLOOKUP($K239,Mapping!F:H,2,0),"")</f>
        <v/>
      </c>
      <c r="M239" s="29" t="str">
        <f>IFERROR(VLOOKUP($K239,Mapping!$F:$H,3,0),"")</f>
        <v/>
      </c>
      <c r="N239" s="29" t="str">
        <f t="shared" si="21"/>
        <v>1</v>
      </c>
    </row>
    <row r="240" spans="1:14" ht="31.5" outlineLevel="1" x14ac:dyDescent="0.55000000000000004">
      <c r="A240" s="29">
        <v>2</v>
      </c>
      <c r="B240" s="32" t="s">
        <v>375</v>
      </c>
      <c r="C240" s="83">
        <v>1</v>
      </c>
      <c r="D240" s="30" t="s">
        <v>105</v>
      </c>
      <c r="E240" s="28" t="s">
        <v>181</v>
      </c>
      <c r="G240" s="41"/>
      <c r="H240" s="42"/>
      <c r="J240" s="33" t="s">
        <v>8</v>
      </c>
      <c r="K240" s="33" t="e">
        <f>#REF!&amp;J240&amp;G240</f>
        <v>#REF!</v>
      </c>
      <c r="L240" s="33" t="str">
        <f>IFERROR(VLOOKUP($K240,Mapping!F:H,2,0),"")</f>
        <v/>
      </c>
      <c r="M240" s="33" t="str">
        <f>IFERROR(VLOOKUP($K240,Mapping!$F:$H,3,0),"")</f>
        <v/>
      </c>
      <c r="N240" s="33" t="e">
        <f>#REF!&amp;G240</f>
        <v>#REF!</v>
      </c>
    </row>
    <row r="241" spans="1:14" outlineLevel="1" x14ac:dyDescent="0.55000000000000004">
      <c r="A241" s="29">
        <v>3</v>
      </c>
      <c r="B241" s="32" t="s">
        <v>389</v>
      </c>
      <c r="C241" s="83">
        <v>1</v>
      </c>
      <c r="D241" s="30" t="s">
        <v>105</v>
      </c>
      <c r="E241" s="28" t="s">
        <v>181</v>
      </c>
      <c r="G241" s="41"/>
      <c r="H241" s="42"/>
      <c r="J241" s="33" t="s">
        <v>8</v>
      </c>
      <c r="K241" s="33" t="str">
        <f t="shared" si="48"/>
        <v>1X1</v>
      </c>
      <c r="L241" s="33" t="str">
        <f>IFERROR(VLOOKUP($K241,Mapping!F:H,2,0),"")</f>
        <v/>
      </c>
      <c r="M241" s="33" t="str">
        <f>IFERROR(VLOOKUP($K241,Mapping!$F:$H,3,0),"")</f>
        <v/>
      </c>
      <c r="N241" s="33" t="str">
        <f t="shared" ref="N241" si="49">C241&amp;G241</f>
        <v>1</v>
      </c>
    </row>
    <row r="242" spans="1:14" ht="31.5" outlineLevel="1" x14ac:dyDescent="0.55000000000000004">
      <c r="A242" s="29">
        <v>4</v>
      </c>
      <c r="B242" s="32" t="s">
        <v>390</v>
      </c>
      <c r="C242" s="83">
        <v>1</v>
      </c>
      <c r="D242" s="30" t="s">
        <v>105</v>
      </c>
      <c r="E242" s="28" t="s">
        <v>181</v>
      </c>
      <c r="G242" s="41"/>
      <c r="H242" s="42"/>
      <c r="J242" s="33" t="s">
        <v>8</v>
      </c>
      <c r="K242" s="33" t="str">
        <f t="shared" ref="K242:K259" si="50">C242&amp;J242&amp;G242</f>
        <v>1X1</v>
      </c>
      <c r="L242" s="33" t="str">
        <f>IFERROR(VLOOKUP($K242,Mapping!F:H,2,0),"")</f>
        <v/>
      </c>
      <c r="M242" s="33" t="str">
        <f>IFERROR(VLOOKUP($K242,Mapping!$F:$H,3,0),"")</f>
        <v/>
      </c>
      <c r="N242" s="33" t="str">
        <f t="shared" ref="N242:N259" si="51">C242&amp;G242</f>
        <v>1</v>
      </c>
    </row>
    <row r="243" spans="1:14" outlineLevel="1" x14ac:dyDescent="0.55000000000000004">
      <c r="A243" s="29">
        <v>5</v>
      </c>
      <c r="B243" s="32" t="s">
        <v>371</v>
      </c>
      <c r="C243" s="83">
        <v>1</v>
      </c>
      <c r="D243" s="30" t="s">
        <v>105</v>
      </c>
      <c r="E243" s="28" t="s">
        <v>181</v>
      </c>
      <c r="G243" s="41"/>
      <c r="H243" s="42"/>
      <c r="J243" s="33" t="s">
        <v>8</v>
      </c>
      <c r="K243" s="33" t="e">
        <f>#REF!&amp;J243&amp;G243</f>
        <v>#REF!</v>
      </c>
      <c r="L243" s="33" t="str">
        <f>IFERROR(VLOOKUP($K243,Mapping!F:H,2,0),"")</f>
        <v/>
      </c>
      <c r="M243" s="33" t="str">
        <f>IFERROR(VLOOKUP($K243,Mapping!$F:$H,3,0),"")</f>
        <v/>
      </c>
      <c r="N243" s="33" t="e">
        <f>#REF!&amp;G243</f>
        <v>#REF!</v>
      </c>
    </row>
    <row r="244" spans="1:14" ht="31.5" outlineLevel="1" x14ac:dyDescent="0.55000000000000004">
      <c r="A244" s="29">
        <v>6</v>
      </c>
      <c r="B244" s="32" t="s">
        <v>372</v>
      </c>
      <c r="C244" s="83">
        <v>1</v>
      </c>
      <c r="D244" s="30" t="s">
        <v>105</v>
      </c>
      <c r="E244" s="28" t="s">
        <v>181</v>
      </c>
      <c r="G244" s="41"/>
      <c r="H244" s="42"/>
      <c r="J244" s="33" t="s">
        <v>8</v>
      </c>
      <c r="K244" s="33" t="str">
        <f t="shared" ref="K244:K256" si="52">C244&amp;J244&amp;G244</f>
        <v>1X1</v>
      </c>
      <c r="L244" s="33" t="str">
        <f>IFERROR(VLOOKUP($K244,Mapping!F:H,2,0),"")</f>
        <v/>
      </c>
      <c r="M244" s="33" t="str">
        <f>IFERROR(VLOOKUP($K244,Mapping!$F:$H,3,0),"")</f>
        <v/>
      </c>
      <c r="N244" s="33" t="str">
        <f t="shared" ref="N244:N256" si="53">C244&amp;G244</f>
        <v>1</v>
      </c>
    </row>
    <row r="245" spans="1:14" outlineLevel="1" x14ac:dyDescent="0.55000000000000004">
      <c r="A245" s="29">
        <v>7</v>
      </c>
      <c r="B245" s="32" t="s">
        <v>373</v>
      </c>
      <c r="C245" s="83">
        <v>1</v>
      </c>
      <c r="D245" s="30" t="s">
        <v>105</v>
      </c>
      <c r="E245" s="28" t="s">
        <v>181</v>
      </c>
      <c r="G245" s="41"/>
      <c r="H245" s="42"/>
      <c r="J245" s="33" t="s">
        <v>8</v>
      </c>
      <c r="K245" s="33" t="str">
        <f t="shared" si="52"/>
        <v>1X1</v>
      </c>
      <c r="L245" s="33" t="str">
        <f>IFERROR(VLOOKUP($K245,Mapping!F:H,2,0),"")</f>
        <v/>
      </c>
      <c r="M245" s="33" t="str">
        <f>IFERROR(VLOOKUP($K245,Mapping!$F:$H,3,0),"")</f>
        <v/>
      </c>
      <c r="N245" s="33" t="str">
        <f t="shared" si="53"/>
        <v>1</v>
      </c>
    </row>
    <row r="246" spans="1:14" outlineLevel="1" x14ac:dyDescent="0.55000000000000004">
      <c r="A246" s="29">
        <v>8</v>
      </c>
      <c r="B246" s="32" t="s">
        <v>374</v>
      </c>
      <c r="C246" s="83">
        <v>1</v>
      </c>
      <c r="D246" s="30" t="s">
        <v>105</v>
      </c>
      <c r="E246" s="28" t="s">
        <v>181</v>
      </c>
      <c r="G246" s="41"/>
      <c r="H246" s="42"/>
      <c r="J246" s="33" t="s">
        <v>8</v>
      </c>
      <c r="K246" s="33" t="str">
        <f t="shared" si="52"/>
        <v>1X1</v>
      </c>
      <c r="L246" s="33" t="str">
        <f>IFERROR(VLOOKUP($K246,Mapping!F:H,2,0),"")</f>
        <v/>
      </c>
      <c r="M246" s="33" t="str">
        <f>IFERROR(VLOOKUP($K246,Mapping!$F:$H,3,0),"")</f>
        <v/>
      </c>
      <c r="N246" s="33" t="str">
        <f t="shared" si="53"/>
        <v>1</v>
      </c>
    </row>
    <row r="247" spans="1:14" outlineLevel="1" x14ac:dyDescent="0.55000000000000004">
      <c r="A247" s="29">
        <v>9</v>
      </c>
      <c r="B247" s="32" t="s">
        <v>376</v>
      </c>
      <c r="C247" s="83">
        <v>1</v>
      </c>
      <c r="D247" s="30" t="s">
        <v>105</v>
      </c>
      <c r="E247" s="28" t="s">
        <v>181</v>
      </c>
      <c r="G247" s="43"/>
      <c r="H247" s="44"/>
      <c r="J247" s="33" t="s">
        <v>8</v>
      </c>
      <c r="K247" s="33" t="str">
        <f t="shared" si="52"/>
        <v>1X1</v>
      </c>
      <c r="L247" s="33" t="str">
        <f>IFERROR(VLOOKUP($K247,Mapping!F:H,2,0),"")</f>
        <v/>
      </c>
      <c r="M247" s="33" t="str">
        <f>IFERROR(VLOOKUP($K247,Mapping!$F:$H,3,0),"")</f>
        <v/>
      </c>
      <c r="N247" s="33" t="str">
        <f t="shared" si="53"/>
        <v>1</v>
      </c>
    </row>
    <row r="248" spans="1:14" ht="31.5" outlineLevel="1" x14ac:dyDescent="0.55000000000000004">
      <c r="A248" s="29">
        <v>10</v>
      </c>
      <c r="B248" s="32" t="s">
        <v>377</v>
      </c>
      <c r="C248" s="83">
        <v>3</v>
      </c>
      <c r="D248" s="34" t="s">
        <v>3</v>
      </c>
      <c r="E248" s="32"/>
      <c r="G248" s="41"/>
      <c r="H248" s="42"/>
      <c r="J248" s="33" t="s">
        <v>8</v>
      </c>
      <c r="K248" s="33" t="str">
        <f t="shared" si="52"/>
        <v>3X1</v>
      </c>
      <c r="L248" s="33" t="str">
        <f>IFERROR(VLOOKUP($K248,Mapping!F:H,2,0),"")</f>
        <v/>
      </c>
      <c r="M248" s="33" t="str">
        <f>IFERROR(VLOOKUP($K248,Mapping!$F:$H,3,0),"")</f>
        <v/>
      </c>
      <c r="N248" s="33" t="str">
        <f t="shared" si="53"/>
        <v>3</v>
      </c>
    </row>
    <row r="249" spans="1:14" outlineLevel="1" x14ac:dyDescent="0.55000000000000004">
      <c r="A249" s="29">
        <v>11</v>
      </c>
      <c r="B249" s="32" t="s">
        <v>378</v>
      </c>
      <c r="C249" s="83">
        <v>1</v>
      </c>
      <c r="D249" s="34" t="s">
        <v>105</v>
      </c>
      <c r="E249" s="32" t="s">
        <v>181</v>
      </c>
      <c r="G249" s="43"/>
      <c r="H249" s="44"/>
      <c r="J249" s="33" t="s">
        <v>8</v>
      </c>
      <c r="K249" s="33" t="str">
        <f t="shared" si="52"/>
        <v>1X1</v>
      </c>
      <c r="L249" s="33" t="str">
        <f>IFERROR(VLOOKUP($K249,Mapping!F:H,2,0),"")</f>
        <v/>
      </c>
      <c r="M249" s="33" t="str">
        <f>IFERROR(VLOOKUP($K249,Mapping!$F:$H,3,0),"")</f>
        <v/>
      </c>
      <c r="N249" s="33" t="str">
        <f t="shared" si="53"/>
        <v>1</v>
      </c>
    </row>
    <row r="250" spans="1:14" outlineLevel="1" x14ac:dyDescent="0.55000000000000004">
      <c r="A250" s="29">
        <v>12</v>
      </c>
      <c r="B250" s="32" t="s">
        <v>379</v>
      </c>
      <c r="C250" s="83">
        <v>1</v>
      </c>
      <c r="D250" s="34" t="s">
        <v>105</v>
      </c>
      <c r="E250" s="32" t="s">
        <v>181</v>
      </c>
      <c r="G250" s="41"/>
      <c r="H250" s="42"/>
      <c r="J250" s="33" t="s">
        <v>8</v>
      </c>
      <c r="K250" s="33" t="str">
        <f t="shared" si="52"/>
        <v>1X1</v>
      </c>
      <c r="L250" s="33" t="str">
        <f>IFERROR(VLOOKUP($K250,Mapping!F:H,2,0),"")</f>
        <v/>
      </c>
      <c r="M250" s="33" t="str">
        <f>IFERROR(VLOOKUP($K250,Mapping!$F:$H,3,0),"")</f>
        <v/>
      </c>
      <c r="N250" s="33" t="str">
        <f t="shared" si="53"/>
        <v>1</v>
      </c>
    </row>
    <row r="251" spans="1:14" outlineLevel="1" x14ac:dyDescent="0.55000000000000004">
      <c r="A251" s="29">
        <v>13</v>
      </c>
      <c r="B251" s="32" t="s">
        <v>380</v>
      </c>
      <c r="C251" s="83">
        <v>1</v>
      </c>
      <c r="D251" s="34" t="s">
        <v>105</v>
      </c>
      <c r="E251" s="32" t="s">
        <v>181</v>
      </c>
      <c r="G251" s="41"/>
      <c r="H251" s="42"/>
      <c r="J251" s="33" t="s">
        <v>8</v>
      </c>
      <c r="K251" s="33" t="str">
        <f t="shared" si="52"/>
        <v>1X1</v>
      </c>
      <c r="L251" s="33" t="str">
        <f>IFERROR(VLOOKUP($K251,Mapping!F:H,2,0),"")</f>
        <v/>
      </c>
      <c r="M251" s="33" t="str">
        <f>IFERROR(VLOOKUP($K251,Mapping!$F:$H,3,0),"")</f>
        <v/>
      </c>
      <c r="N251" s="33" t="str">
        <f t="shared" si="53"/>
        <v>1</v>
      </c>
    </row>
    <row r="252" spans="1:14" outlineLevel="1" x14ac:dyDescent="0.55000000000000004">
      <c r="A252" s="29">
        <v>14</v>
      </c>
      <c r="B252" s="32" t="s">
        <v>381</v>
      </c>
      <c r="C252" s="83">
        <v>1</v>
      </c>
      <c r="D252" s="34" t="s">
        <v>105</v>
      </c>
      <c r="E252" s="32" t="s">
        <v>181</v>
      </c>
      <c r="G252" s="41"/>
      <c r="H252" s="42"/>
      <c r="J252" s="33" t="s">
        <v>8</v>
      </c>
      <c r="K252" s="33" t="str">
        <f t="shared" si="52"/>
        <v>1X1</v>
      </c>
      <c r="L252" s="33" t="str">
        <f>IFERROR(VLOOKUP($K252,Mapping!F:H,2,0),"")</f>
        <v/>
      </c>
      <c r="M252" s="33" t="str">
        <f>IFERROR(VLOOKUP($K252,Mapping!$F:$H,3,0),"")</f>
        <v/>
      </c>
      <c r="N252" s="33" t="str">
        <f t="shared" si="53"/>
        <v>1</v>
      </c>
    </row>
    <row r="253" spans="1:14" ht="31.5" outlineLevel="1" x14ac:dyDescent="0.55000000000000004">
      <c r="A253" s="29">
        <v>15</v>
      </c>
      <c r="B253" s="32" t="s">
        <v>382</v>
      </c>
      <c r="C253" s="83">
        <v>1</v>
      </c>
      <c r="D253" s="34" t="s">
        <v>105</v>
      </c>
      <c r="E253" s="32" t="s">
        <v>181</v>
      </c>
      <c r="G253" s="41"/>
      <c r="H253" s="42"/>
      <c r="J253" s="33" t="s">
        <v>8</v>
      </c>
      <c r="K253" s="33" t="str">
        <f t="shared" si="52"/>
        <v>1X1</v>
      </c>
      <c r="L253" s="33" t="str">
        <f>IFERROR(VLOOKUP($K253,Mapping!F:H,2,0),"")</f>
        <v/>
      </c>
      <c r="M253" s="33" t="str">
        <f>IFERROR(VLOOKUP($K253,Mapping!$F:$H,3,0),"")</f>
        <v/>
      </c>
      <c r="N253" s="33" t="str">
        <f t="shared" si="53"/>
        <v>1</v>
      </c>
    </row>
    <row r="254" spans="1:14" ht="31.5" outlineLevel="1" x14ac:dyDescent="0.55000000000000004">
      <c r="A254" s="29">
        <v>16</v>
      </c>
      <c r="B254" s="32" t="s">
        <v>383</v>
      </c>
      <c r="C254" s="83">
        <v>1</v>
      </c>
      <c r="D254" s="34" t="s">
        <v>105</v>
      </c>
      <c r="E254" s="32" t="s">
        <v>181</v>
      </c>
      <c r="G254" s="41"/>
      <c r="H254" s="42"/>
      <c r="J254" s="33" t="s">
        <v>8</v>
      </c>
      <c r="K254" s="33" t="str">
        <f t="shared" si="52"/>
        <v>1X1</v>
      </c>
      <c r="L254" s="33" t="str">
        <f>IFERROR(VLOOKUP($K254,Mapping!F:H,2,0),"")</f>
        <v/>
      </c>
      <c r="M254" s="33" t="str">
        <f>IFERROR(VLOOKUP($K254,Mapping!$F:$H,3,0),"")</f>
        <v/>
      </c>
      <c r="N254" s="33" t="str">
        <f t="shared" si="53"/>
        <v>1</v>
      </c>
    </row>
    <row r="255" spans="1:14" ht="31.5" outlineLevel="1" x14ac:dyDescent="0.55000000000000004">
      <c r="A255" s="29">
        <v>17</v>
      </c>
      <c r="B255" s="32" t="s">
        <v>384</v>
      </c>
      <c r="C255" s="83">
        <v>1</v>
      </c>
      <c r="D255" s="34" t="s">
        <v>105</v>
      </c>
      <c r="E255" s="32" t="s">
        <v>181</v>
      </c>
      <c r="G255" s="43"/>
      <c r="H255" s="44"/>
      <c r="J255" s="33" t="s">
        <v>8</v>
      </c>
      <c r="K255" s="33" t="str">
        <f t="shared" si="52"/>
        <v>1X1</v>
      </c>
      <c r="L255" s="33" t="str">
        <f>IFERROR(VLOOKUP($K255,Mapping!F:H,2,0),"")</f>
        <v/>
      </c>
      <c r="M255" s="33" t="str">
        <f>IFERROR(VLOOKUP($K255,Mapping!$F:$H,3,0),"")</f>
        <v/>
      </c>
      <c r="N255" s="33" t="str">
        <f t="shared" si="53"/>
        <v>1</v>
      </c>
    </row>
    <row r="256" spans="1:14" ht="31.5" outlineLevel="1" x14ac:dyDescent="0.55000000000000004">
      <c r="A256" s="29">
        <v>18</v>
      </c>
      <c r="B256" s="32" t="s">
        <v>385</v>
      </c>
      <c r="C256" s="83">
        <v>1</v>
      </c>
      <c r="D256" s="34" t="s">
        <v>105</v>
      </c>
      <c r="E256" s="32" t="s">
        <v>181</v>
      </c>
      <c r="G256" s="41"/>
      <c r="H256" s="42"/>
      <c r="J256" s="33" t="s">
        <v>8</v>
      </c>
      <c r="K256" s="33" t="str">
        <f t="shared" si="52"/>
        <v>1X1</v>
      </c>
      <c r="L256" s="33" t="str">
        <f>IFERROR(VLOOKUP($K256,Mapping!F:H,2,0),"")</f>
        <v/>
      </c>
      <c r="M256" s="33" t="str">
        <f>IFERROR(VLOOKUP($K256,Mapping!$F:$H,3,0),"")</f>
        <v/>
      </c>
      <c r="N256" s="33" t="str">
        <f t="shared" si="53"/>
        <v>1</v>
      </c>
    </row>
    <row r="257" spans="1:21" outlineLevel="1" x14ac:dyDescent="0.55000000000000004">
      <c r="A257" s="29">
        <v>19</v>
      </c>
      <c r="B257" s="32" t="s">
        <v>386</v>
      </c>
      <c r="C257" s="83">
        <v>1</v>
      </c>
      <c r="D257" s="34" t="s">
        <v>105</v>
      </c>
      <c r="E257" s="32" t="s">
        <v>181</v>
      </c>
      <c r="G257" s="41"/>
      <c r="H257" s="42"/>
      <c r="J257" s="33" t="s">
        <v>8</v>
      </c>
      <c r="K257" s="33" t="str">
        <f t="shared" si="50"/>
        <v>1X1</v>
      </c>
      <c r="L257" s="33" t="str">
        <f>IFERROR(VLOOKUP($K257,Mapping!F:H,2,0),"")</f>
        <v/>
      </c>
      <c r="M257" s="33" t="str">
        <f>IFERROR(VLOOKUP($K257,Mapping!$F:$H,3,0),"")</f>
        <v/>
      </c>
      <c r="N257" s="33" t="str">
        <f t="shared" si="51"/>
        <v>1</v>
      </c>
    </row>
    <row r="258" spans="1:21" ht="31.5" outlineLevel="1" x14ac:dyDescent="0.55000000000000004">
      <c r="A258" s="29">
        <v>20</v>
      </c>
      <c r="B258" s="32" t="s">
        <v>387</v>
      </c>
      <c r="C258" s="83">
        <v>1</v>
      </c>
      <c r="D258" s="34" t="s">
        <v>105</v>
      </c>
      <c r="E258" s="32" t="s">
        <v>181</v>
      </c>
      <c r="G258" s="41"/>
      <c r="H258" s="42"/>
      <c r="J258" s="33" t="s">
        <v>8</v>
      </c>
      <c r="K258" s="33" t="str">
        <f t="shared" si="50"/>
        <v>1X1</v>
      </c>
      <c r="L258" s="33" t="str">
        <f>IFERROR(VLOOKUP($K258,Mapping!F:H,2,0),"")</f>
        <v/>
      </c>
      <c r="M258" s="33" t="str">
        <f>IFERROR(VLOOKUP($K258,Mapping!$F:$H,3,0),"")</f>
        <v/>
      </c>
      <c r="N258" s="33" t="str">
        <f t="shared" si="51"/>
        <v>1</v>
      </c>
    </row>
    <row r="259" spans="1:21" outlineLevel="1" x14ac:dyDescent="0.55000000000000004">
      <c r="A259" s="29">
        <v>21</v>
      </c>
      <c r="B259" s="32" t="s">
        <v>388</v>
      </c>
      <c r="C259" s="83">
        <v>1</v>
      </c>
      <c r="D259" s="34" t="s">
        <v>105</v>
      </c>
      <c r="E259" s="32" t="s">
        <v>181</v>
      </c>
      <c r="G259" s="41"/>
      <c r="H259" s="42"/>
      <c r="J259" s="33" t="s">
        <v>8</v>
      </c>
      <c r="K259" s="33" t="str">
        <f t="shared" si="50"/>
        <v>1X1</v>
      </c>
      <c r="L259" s="33" t="str">
        <f>IFERROR(VLOOKUP($K259,Mapping!F:H,2,0),"")</f>
        <v/>
      </c>
      <c r="M259" s="33" t="str">
        <f>IFERROR(VLOOKUP($K259,Mapping!$F:$H,3,0),"")</f>
        <v/>
      </c>
      <c r="N259" s="33" t="str">
        <f t="shared" si="51"/>
        <v>1</v>
      </c>
    </row>
    <row r="260" spans="1:21" customFormat="1" ht="14.25" x14ac:dyDescent="0.45"/>
    <row r="261" spans="1:21" customFormat="1" ht="14.25" x14ac:dyDescent="0.45"/>
    <row r="262" spans="1:21" customFormat="1" ht="14.25" x14ac:dyDescent="0.45"/>
    <row r="263" spans="1:21" customFormat="1" ht="14.25" x14ac:dyDescent="0.45"/>
    <row r="264" spans="1:21" customFormat="1" ht="14.25" x14ac:dyDescent="0.45"/>
    <row r="265" spans="1:21" customFormat="1" ht="14.25" x14ac:dyDescent="0.45"/>
    <row r="266" spans="1:21" customFormat="1" x14ac:dyDescent="0.55000000000000004">
      <c r="O266" s="11"/>
      <c r="P266" s="11"/>
      <c r="Q266" s="11"/>
      <c r="R266" s="11"/>
      <c r="S266" s="11"/>
      <c r="T266" s="11"/>
      <c r="U266" s="11"/>
    </row>
    <row r="267" spans="1:21" customFormat="1" x14ac:dyDescent="0.55000000000000004">
      <c r="O267" s="89" t="s">
        <v>79</v>
      </c>
      <c r="P267" s="54"/>
      <c r="Q267" s="54"/>
      <c r="R267" s="54"/>
      <c r="S267" s="54"/>
      <c r="T267" s="54"/>
      <c r="U267" s="11"/>
    </row>
    <row r="268" spans="1:21" customFormat="1" ht="17.25" x14ac:dyDescent="0.6">
      <c r="O268" s="59"/>
      <c r="P268" s="59"/>
      <c r="Q268" s="59"/>
      <c r="R268" s="59"/>
      <c r="S268" s="59"/>
      <c r="T268" s="59"/>
      <c r="U268" s="11"/>
    </row>
    <row r="269" spans="1:21" customFormat="1" x14ac:dyDescent="0.55000000000000004">
      <c r="O269" s="54"/>
      <c r="P269" s="90"/>
      <c r="Q269" s="54"/>
      <c r="R269" s="54"/>
      <c r="S269" s="54"/>
      <c r="T269" s="54"/>
      <c r="U269" s="11"/>
    </row>
    <row r="270" spans="1:21" customFormat="1" x14ac:dyDescent="0.55000000000000004">
      <c r="O270" s="54"/>
      <c r="P270" s="54" t="s">
        <v>71</v>
      </c>
      <c r="Q270" s="54"/>
      <c r="R270" s="54"/>
      <c r="S270" s="54"/>
      <c r="T270" s="54"/>
      <c r="U270" s="11"/>
    </row>
    <row r="271" spans="1:21" customFormat="1" x14ac:dyDescent="0.55000000000000004">
      <c r="O271" s="54"/>
      <c r="P271" s="54" t="s">
        <v>72</v>
      </c>
      <c r="Q271" s="54"/>
      <c r="R271" s="54"/>
      <c r="S271" s="54"/>
      <c r="T271" s="54"/>
      <c r="U271" s="11"/>
    </row>
    <row r="272" spans="1:21" customFormat="1" ht="20.65" x14ac:dyDescent="0.75">
      <c r="O272" s="55"/>
      <c r="P272" s="54" t="s">
        <v>73</v>
      </c>
      <c r="Q272" s="55"/>
      <c r="R272" s="54"/>
      <c r="S272" s="54"/>
      <c r="T272" s="54"/>
      <c r="U272" s="11"/>
    </row>
    <row r="273" spans="15:21" customFormat="1" x14ac:dyDescent="0.55000000000000004">
      <c r="O273" s="54"/>
      <c r="P273" s="54"/>
      <c r="Q273" s="54"/>
      <c r="R273" s="54"/>
      <c r="S273" s="54"/>
      <c r="T273" s="54"/>
      <c r="U273" s="11"/>
    </row>
    <row r="274" spans="15:21" customFormat="1" x14ac:dyDescent="0.55000000000000004">
      <c r="O274" s="54"/>
      <c r="P274" s="56"/>
      <c r="Q274" s="56" t="s">
        <v>5</v>
      </c>
      <c r="R274" s="56" t="s">
        <v>69</v>
      </c>
      <c r="S274" s="56" t="s">
        <v>10</v>
      </c>
      <c r="T274" s="54"/>
      <c r="U274" s="11"/>
    </row>
    <row r="275" spans="15:21" customFormat="1" x14ac:dyDescent="0.55000000000000004">
      <c r="O275" s="54"/>
      <c r="P275" s="57" t="s">
        <v>66</v>
      </c>
      <c r="Q275" s="54">
        <f>+N355</f>
        <v>0</v>
      </c>
      <c r="R275" s="54">
        <f>+N349</f>
        <v>0</v>
      </c>
      <c r="S275" s="54">
        <f>+N352</f>
        <v>0</v>
      </c>
      <c r="T275" s="54"/>
      <c r="U275" s="11"/>
    </row>
    <row r="276" spans="15:21" customFormat="1" x14ac:dyDescent="0.55000000000000004">
      <c r="O276" s="54"/>
      <c r="P276" s="57" t="s">
        <v>67</v>
      </c>
      <c r="Q276" s="54">
        <f>+N356</f>
        <v>0</v>
      </c>
      <c r="R276" s="54">
        <f>+N350</f>
        <v>0</v>
      </c>
      <c r="S276" s="54">
        <f>+N353</f>
        <v>0</v>
      </c>
      <c r="T276" s="54"/>
      <c r="U276" s="11"/>
    </row>
    <row r="277" spans="15:21" customFormat="1" x14ac:dyDescent="0.55000000000000004">
      <c r="O277" s="54"/>
      <c r="P277" s="57" t="s">
        <v>68</v>
      </c>
      <c r="Q277" s="54">
        <f>+N357</f>
        <v>1</v>
      </c>
      <c r="R277" s="54">
        <f>+N351</f>
        <v>0</v>
      </c>
      <c r="S277" s="54">
        <f>+N354</f>
        <v>0</v>
      </c>
      <c r="T277" s="54"/>
      <c r="U277" s="11"/>
    </row>
    <row r="278" spans="15:21" customFormat="1" x14ac:dyDescent="0.55000000000000004">
      <c r="O278" s="54"/>
      <c r="P278" s="54"/>
      <c r="Q278" s="54"/>
      <c r="R278" s="54"/>
      <c r="S278" s="54"/>
      <c r="T278" s="54"/>
      <c r="U278" s="11"/>
    </row>
    <row r="279" spans="15:21" customFormat="1" x14ac:dyDescent="0.55000000000000004">
      <c r="O279" s="54"/>
      <c r="P279" s="56"/>
      <c r="Q279" s="56" t="s">
        <v>5</v>
      </c>
      <c r="R279" s="56" t="s">
        <v>69</v>
      </c>
      <c r="S279" s="56" t="s">
        <v>10</v>
      </c>
      <c r="T279" s="54"/>
      <c r="U279" s="11"/>
    </row>
    <row r="280" spans="15:21" customFormat="1" x14ac:dyDescent="0.55000000000000004">
      <c r="O280" s="54"/>
      <c r="P280" s="57" t="s">
        <v>66</v>
      </c>
      <c r="Q280" s="58">
        <f t="shared" ref="Q280:S282" si="54">IFERROR(Q275/SUM($Q275:$S275),0)</f>
        <v>0</v>
      </c>
      <c r="R280" s="58">
        <f t="shared" si="54"/>
        <v>0</v>
      </c>
      <c r="S280" s="58">
        <f t="shared" si="54"/>
        <v>0</v>
      </c>
      <c r="T280" s="54"/>
      <c r="U280" s="11"/>
    </row>
    <row r="281" spans="15:21" customFormat="1" ht="17.25" x14ac:dyDescent="0.6">
      <c r="O281" s="59"/>
      <c r="P281" s="57" t="s">
        <v>67</v>
      </c>
      <c r="Q281" s="58">
        <f t="shared" si="54"/>
        <v>0</v>
      </c>
      <c r="R281" s="58">
        <f t="shared" si="54"/>
        <v>0</v>
      </c>
      <c r="S281" s="58">
        <f t="shared" si="54"/>
        <v>0</v>
      </c>
      <c r="T281" s="59"/>
      <c r="U281" s="11"/>
    </row>
    <row r="282" spans="15:21" customFormat="1" x14ac:dyDescent="0.55000000000000004">
      <c r="O282" s="54"/>
      <c r="P282" s="57" t="s">
        <v>68</v>
      </c>
      <c r="Q282" s="58">
        <f t="shared" si="54"/>
        <v>1</v>
      </c>
      <c r="R282" s="58">
        <f t="shared" si="54"/>
        <v>0</v>
      </c>
      <c r="S282" s="58">
        <f t="shared" si="54"/>
        <v>0</v>
      </c>
      <c r="T282" s="54"/>
      <c r="U282" s="11"/>
    </row>
    <row r="283" spans="15:21" customFormat="1" x14ac:dyDescent="0.55000000000000004">
      <c r="O283" s="54"/>
      <c r="P283" s="54"/>
      <c r="Q283" s="54"/>
      <c r="R283" s="54"/>
      <c r="S283" s="54"/>
      <c r="T283" s="54"/>
      <c r="U283" s="11"/>
    </row>
    <row r="284" spans="15:21" customFormat="1" x14ac:dyDescent="0.55000000000000004">
      <c r="O284" s="54"/>
      <c r="P284" s="54"/>
      <c r="Q284" s="54"/>
      <c r="R284" s="54"/>
      <c r="S284" s="54"/>
      <c r="T284" s="54"/>
      <c r="U284" s="11"/>
    </row>
    <row r="285" spans="15:21" customFormat="1" x14ac:dyDescent="0.55000000000000004">
      <c r="O285" s="54"/>
      <c r="P285" s="54"/>
      <c r="Q285" s="54"/>
      <c r="R285" s="54"/>
      <c r="S285" s="54"/>
      <c r="T285" s="54"/>
      <c r="U285" s="11"/>
    </row>
    <row r="286" spans="15:21" customFormat="1" x14ac:dyDescent="0.55000000000000004">
      <c r="O286" s="11"/>
      <c r="P286" s="11"/>
      <c r="Q286" s="11"/>
      <c r="R286" s="11"/>
      <c r="S286" s="11"/>
      <c r="T286" s="11"/>
      <c r="U286" s="11"/>
    </row>
    <row r="287" spans="15:21" customFormat="1" x14ac:dyDescent="0.55000000000000004">
      <c r="O287" s="11"/>
      <c r="P287" s="11"/>
      <c r="Q287" s="11"/>
      <c r="R287" s="11"/>
      <c r="S287" s="11"/>
      <c r="T287" s="11"/>
      <c r="U287" s="11"/>
    </row>
    <row r="288" spans="15:21" customFormat="1" hidden="1" x14ac:dyDescent="0.55000000000000004">
      <c r="O288" s="11"/>
      <c r="P288" s="11"/>
      <c r="Q288" s="11"/>
      <c r="R288" s="11"/>
      <c r="S288" s="11"/>
      <c r="T288" s="11"/>
      <c r="U288" s="11"/>
    </row>
    <row r="289" customFormat="1" ht="14.25" hidden="1" x14ac:dyDescent="0.45"/>
    <row r="290" customFormat="1" ht="14.25" hidden="1" x14ac:dyDescent="0.45"/>
    <row r="291" customFormat="1" ht="14.25" hidden="1" x14ac:dyDescent="0.45"/>
    <row r="292" customFormat="1" ht="14.25" hidden="1" x14ac:dyDescent="0.45"/>
    <row r="293" customFormat="1" ht="14.25" hidden="1" x14ac:dyDescent="0.45"/>
    <row r="294" customFormat="1" ht="14.25" hidden="1" x14ac:dyDescent="0.45"/>
    <row r="295" customFormat="1" ht="14.25" hidden="1" x14ac:dyDescent="0.45"/>
    <row r="296" customFormat="1" ht="14.25" hidden="1" x14ac:dyDescent="0.45"/>
    <row r="297" customFormat="1" ht="14.25" hidden="1" x14ac:dyDescent="0.45"/>
    <row r="298" customFormat="1" ht="14.25" hidden="1" x14ac:dyDescent="0.45"/>
    <row r="299" customFormat="1" ht="14.25" hidden="1" x14ac:dyDescent="0.45"/>
    <row r="300" customFormat="1" ht="14.25" hidden="1" x14ac:dyDescent="0.45"/>
    <row r="301" customFormat="1" ht="14.25" hidden="1" x14ac:dyDescent="0.45"/>
    <row r="302" customFormat="1" ht="14.25" hidden="1" x14ac:dyDescent="0.45"/>
    <row r="303" customFormat="1" ht="14.25" hidden="1" x14ac:dyDescent="0.45"/>
    <row r="304" customFormat="1" ht="14.25" hidden="1" x14ac:dyDescent="0.45"/>
    <row r="305" customFormat="1" ht="14.25" hidden="1" x14ac:dyDescent="0.45"/>
    <row r="306" customFormat="1" ht="14.25" hidden="1" x14ac:dyDescent="0.45"/>
    <row r="307" customFormat="1" ht="14.25" hidden="1" x14ac:dyDescent="0.45"/>
    <row r="308" customFormat="1" ht="14.25" hidden="1" x14ac:dyDescent="0.45"/>
    <row r="309" customFormat="1" ht="14.25" hidden="1" x14ac:dyDescent="0.45"/>
    <row r="310" customFormat="1" ht="14.25" hidden="1" x14ac:dyDescent="0.45"/>
    <row r="311" customFormat="1" ht="14.25" hidden="1" x14ac:dyDescent="0.45"/>
    <row r="312" customFormat="1" ht="14.25" hidden="1" x14ac:dyDescent="0.45"/>
    <row r="313" customFormat="1" ht="14.25" hidden="1" x14ac:dyDescent="0.45"/>
    <row r="314" customFormat="1" ht="14.25" hidden="1" x14ac:dyDescent="0.45"/>
    <row r="315" customFormat="1" ht="14.25" hidden="1" x14ac:dyDescent="0.45"/>
    <row r="316" customFormat="1" ht="14.25" hidden="1" x14ac:dyDescent="0.45"/>
    <row r="317" customFormat="1" ht="14.25" hidden="1" x14ac:dyDescent="0.45"/>
    <row r="318" customFormat="1" ht="14.25" hidden="1" x14ac:dyDescent="0.45"/>
    <row r="319" customFormat="1" ht="14.25" hidden="1" x14ac:dyDescent="0.45"/>
    <row r="320" customFormat="1" ht="14.25" hidden="1" x14ac:dyDescent="0.45"/>
    <row r="321" customFormat="1" ht="14.25" hidden="1" x14ac:dyDescent="0.45"/>
    <row r="322" customFormat="1" ht="14.25" hidden="1" x14ac:dyDescent="0.45"/>
    <row r="323" customFormat="1" ht="14.25" hidden="1" x14ac:dyDescent="0.45"/>
    <row r="324" customFormat="1" ht="14.25" hidden="1" x14ac:dyDescent="0.45"/>
    <row r="325" customFormat="1" ht="14.25" hidden="1" x14ac:dyDescent="0.45"/>
    <row r="326" customFormat="1" ht="14.25" hidden="1" x14ac:dyDescent="0.45"/>
    <row r="327" customFormat="1" ht="14.25" hidden="1" x14ac:dyDescent="0.45"/>
    <row r="328" customFormat="1" ht="14.25" hidden="1" x14ac:dyDescent="0.45"/>
    <row r="329" customFormat="1" ht="14.25" hidden="1" x14ac:dyDescent="0.45"/>
    <row r="330" customFormat="1" ht="14.25" hidden="1" x14ac:dyDescent="0.45"/>
    <row r="331" customFormat="1" ht="14.25" hidden="1" x14ac:dyDescent="0.45"/>
    <row r="332" customFormat="1" ht="14.25" hidden="1" x14ac:dyDescent="0.45"/>
    <row r="333" customFormat="1" ht="14.25" hidden="1" x14ac:dyDescent="0.45"/>
    <row r="334" customFormat="1" ht="14.25" hidden="1" x14ac:dyDescent="0.45"/>
    <row r="335" customFormat="1" ht="14.25" hidden="1" x14ac:dyDescent="0.45"/>
    <row r="336" customFormat="1" ht="14.25" hidden="1" x14ac:dyDescent="0.45"/>
    <row r="337" spans="11:14" customFormat="1" ht="14.25" hidden="1" x14ac:dyDescent="0.45"/>
    <row r="338" spans="11:14" customFormat="1" ht="14.25" hidden="1" x14ac:dyDescent="0.45"/>
    <row r="339" spans="11:14" customFormat="1" ht="14.25" hidden="1" x14ac:dyDescent="0.45"/>
    <row r="340" spans="11:14" customFormat="1" ht="14.25" hidden="1" x14ac:dyDescent="0.45"/>
    <row r="341" spans="11:14" customFormat="1" ht="14.25" hidden="1" x14ac:dyDescent="0.45"/>
    <row r="342" spans="11:14" customFormat="1" ht="14.25" hidden="1" x14ac:dyDescent="0.45"/>
    <row r="343" spans="11:14" customFormat="1" ht="14.25" hidden="1" x14ac:dyDescent="0.45"/>
    <row r="344" spans="11:14" customFormat="1" ht="14.25" hidden="1" x14ac:dyDescent="0.45"/>
    <row r="345" spans="11:14" customFormat="1" ht="14.25" hidden="1" x14ac:dyDescent="0.45"/>
    <row r="346" spans="11:14" x14ac:dyDescent="0.55000000000000004"/>
    <row r="347" spans="11:14" x14ac:dyDescent="0.55000000000000004"/>
    <row r="348" spans="11:14" x14ac:dyDescent="0.55000000000000004"/>
    <row r="349" spans="11:14" hidden="1" x14ac:dyDescent="0.55000000000000004">
      <c r="K349" s="87">
        <v>1</v>
      </c>
      <c r="L349" s="87">
        <f>COUNTIF($C$7:$C$345,$K349)</f>
        <v>118</v>
      </c>
      <c r="M349" s="87" t="s">
        <v>54</v>
      </c>
      <c r="N349" s="87">
        <f t="shared" ref="N349:N357" si="55">COUNTIF($N$7:$N$345,$M349)</f>
        <v>0</v>
      </c>
    </row>
    <row r="350" spans="11:14" hidden="1" x14ac:dyDescent="0.55000000000000004">
      <c r="K350" s="87">
        <v>2</v>
      </c>
      <c r="L350" s="87">
        <f>COUNTIF($C$7:$C$345,$K350)</f>
        <v>22</v>
      </c>
      <c r="M350" s="87" t="s">
        <v>55</v>
      </c>
      <c r="N350" s="87">
        <f t="shared" si="55"/>
        <v>0</v>
      </c>
    </row>
    <row r="351" spans="11:14" hidden="1" x14ac:dyDescent="0.55000000000000004">
      <c r="K351" s="87">
        <v>3</v>
      </c>
      <c r="L351" s="87">
        <f>COUNTIF($C$7:$C$345,$K351)</f>
        <v>89</v>
      </c>
      <c r="M351" s="87" t="s">
        <v>56</v>
      </c>
      <c r="N351" s="87">
        <f t="shared" si="55"/>
        <v>0</v>
      </c>
    </row>
    <row r="352" spans="11:14" hidden="1" x14ac:dyDescent="0.55000000000000004">
      <c r="K352" s="87">
        <f>K349</f>
        <v>1</v>
      </c>
      <c r="L352" s="87">
        <f t="shared" ref="L352:L360" si="56">L349</f>
        <v>118</v>
      </c>
      <c r="M352" s="87" t="s">
        <v>57</v>
      </c>
      <c r="N352" s="87">
        <f t="shared" si="55"/>
        <v>0</v>
      </c>
    </row>
    <row r="353" spans="11:14" hidden="1" x14ac:dyDescent="0.55000000000000004">
      <c r="K353" s="87">
        <f t="shared" ref="K353" si="57">K350</f>
        <v>2</v>
      </c>
      <c r="L353" s="87">
        <f>L350</f>
        <v>22</v>
      </c>
      <c r="M353" s="87" t="s">
        <v>58</v>
      </c>
      <c r="N353" s="87">
        <f t="shared" si="55"/>
        <v>0</v>
      </c>
    </row>
    <row r="354" spans="11:14" hidden="1" x14ac:dyDescent="0.55000000000000004">
      <c r="K354" s="87">
        <f t="shared" ref="K354" si="58">K351</f>
        <v>3</v>
      </c>
      <c r="L354" s="87">
        <f t="shared" si="56"/>
        <v>89</v>
      </c>
      <c r="M354" s="87" t="s">
        <v>59</v>
      </c>
      <c r="N354" s="87">
        <f t="shared" si="55"/>
        <v>0</v>
      </c>
    </row>
    <row r="355" spans="11:14" hidden="1" x14ac:dyDescent="0.55000000000000004">
      <c r="K355" s="87">
        <f t="shared" ref="K355" si="59">K352</f>
        <v>1</v>
      </c>
      <c r="L355" s="87">
        <f t="shared" si="56"/>
        <v>118</v>
      </c>
      <c r="M355" s="87" t="s">
        <v>60</v>
      </c>
      <c r="N355" s="87">
        <f t="shared" si="55"/>
        <v>0</v>
      </c>
    </row>
    <row r="356" spans="11:14" hidden="1" x14ac:dyDescent="0.55000000000000004">
      <c r="K356" s="87">
        <f t="shared" ref="K356" si="60">K353</f>
        <v>2</v>
      </c>
      <c r="L356" s="87">
        <f t="shared" si="56"/>
        <v>22</v>
      </c>
      <c r="M356" s="87" t="s">
        <v>61</v>
      </c>
      <c r="N356" s="87">
        <f t="shared" si="55"/>
        <v>0</v>
      </c>
    </row>
    <row r="357" spans="11:14" hidden="1" x14ac:dyDescent="0.55000000000000004">
      <c r="K357" s="87">
        <f t="shared" ref="K357" si="61">K354</f>
        <v>3</v>
      </c>
      <c r="L357" s="87">
        <f t="shared" si="56"/>
        <v>89</v>
      </c>
      <c r="M357" s="87" t="s">
        <v>62</v>
      </c>
      <c r="N357" s="87">
        <f t="shared" si="55"/>
        <v>1</v>
      </c>
    </row>
    <row r="358" spans="11:14" hidden="1" x14ac:dyDescent="0.55000000000000004">
      <c r="K358" s="87">
        <f t="shared" ref="K358" si="62">K355</f>
        <v>1</v>
      </c>
      <c r="L358" s="87">
        <f t="shared" si="56"/>
        <v>118</v>
      </c>
      <c r="M358" s="87" t="s">
        <v>63</v>
      </c>
      <c r="N358" s="87">
        <f>+N349+N352+N355</f>
        <v>0</v>
      </c>
    </row>
    <row r="359" spans="11:14" hidden="1" x14ac:dyDescent="0.55000000000000004">
      <c r="K359" s="87">
        <f t="shared" ref="K359" si="63">K356</f>
        <v>2</v>
      </c>
      <c r="L359" s="87">
        <f t="shared" si="56"/>
        <v>22</v>
      </c>
      <c r="M359" s="87" t="s">
        <v>64</v>
      </c>
      <c r="N359" s="87">
        <f>+N350+N353+N356</f>
        <v>0</v>
      </c>
    </row>
    <row r="360" spans="11:14" hidden="1" x14ac:dyDescent="0.55000000000000004">
      <c r="K360" s="87">
        <f t="shared" ref="K360" si="64">K357</f>
        <v>3</v>
      </c>
      <c r="L360" s="87">
        <f t="shared" si="56"/>
        <v>89</v>
      </c>
      <c r="M360" s="87" t="s">
        <v>65</v>
      </c>
      <c r="N360" s="87">
        <f>+N351+N354+N357</f>
        <v>1</v>
      </c>
    </row>
    <row r="361" spans="11:14" x14ac:dyDescent="0.55000000000000004"/>
    <row r="362" spans="11:14" x14ac:dyDescent="0.55000000000000004"/>
    <row r="363" spans="11:14" x14ac:dyDescent="0.55000000000000004"/>
    <row r="364" spans="11:14" hidden="1" x14ac:dyDescent="0.55000000000000004">
      <c r="K364" s="87" t="s">
        <v>1</v>
      </c>
    </row>
    <row r="365" spans="11:14" hidden="1" x14ac:dyDescent="0.55000000000000004">
      <c r="K365" s="87" t="s">
        <v>11</v>
      </c>
    </row>
    <row r="366" spans="11:14" hidden="1" x14ac:dyDescent="0.55000000000000004">
      <c r="K366" s="87" t="s">
        <v>12</v>
      </c>
    </row>
    <row r="367" spans="11:14" x14ac:dyDescent="0.55000000000000004"/>
    <row r="368" spans="11:14" x14ac:dyDescent="0.55000000000000004"/>
    <row r="369" x14ac:dyDescent="0.55000000000000004"/>
    <row r="370" x14ac:dyDescent="0.55000000000000004"/>
    <row r="371" x14ac:dyDescent="0.55000000000000004"/>
    <row r="372" x14ac:dyDescent="0.55000000000000004"/>
    <row r="373" x14ac:dyDescent="0.55000000000000004"/>
    <row r="374" x14ac:dyDescent="0.55000000000000004"/>
    <row r="375" x14ac:dyDescent="0.55000000000000004"/>
    <row r="376" x14ac:dyDescent="0.55000000000000004"/>
    <row r="377" x14ac:dyDescent="0.55000000000000004"/>
    <row r="378" x14ac:dyDescent="0.55000000000000004"/>
    <row r="379" x14ac:dyDescent="0.55000000000000004"/>
    <row r="380" x14ac:dyDescent="0.55000000000000004"/>
    <row r="381" x14ac:dyDescent="0.55000000000000004"/>
    <row r="382" x14ac:dyDescent="0.55000000000000004"/>
    <row r="383" x14ac:dyDescent="0.55000000000000004"/>
    <row r="384" x14ac:dyDescent="0.55000000000000004"/>
    <row r="385" x14ac:dyDescent="0.55000000000000004"/>
    <row r="386" x14ac:dyDescent="0.55000000000000004"/>
    <row r="387" x14ac:dyDescent="0.55000000000000004"/>
    <row r="388" x14ac:dyDescent="0.55000000000000004"/>
    <row r="389" x14ac:dyDescent="0.55000000000000004"/>
    <row r="390" x14ac:dyDescent="0.55000000000000004"/>
    <row r="391" x14ac:dyDescent="0.55000000000000004"/>
    <row r="392" x14ac:dyDescent="0.55000000000000004"/>
    <row r="393" x14ac:dyDescent="0.55000000000000004"/>
    <row r="394" x14ac:dyDescent="0.55000000000000004"/>
    <row r="395" x14ac:dyDescent="0.55000000000000004"/>
    <row r="396" x14ac:dyDescent="0.55000000000000004"/>
    <row r="397" x14ac:dyDescent="0.55000000000000004"/>
    <row r="398" x14ac:dyDescent="0.55000000000000004"/>
    <row r="399" x14ac:dyDescent="0.55000000000000004"/>
    <row r="400" x14ac:dyDescent="0.55000000000000004"/>
    <row r="401" x14ac:dyDescent="0.55000000000000004"/>
    <row r="402" x14ac:dyDescent="0.55000000000000004"/>
    <row r="403" x14ac:dyDescent="0.55000000000000004"/>
    <row r="404" x14ac:dyDescent="0.55000000000000004"/>
    <row r="405" x14ac:dyDescent="0.55000000000000004"/>
    <row r="406" x14ac:dyDescent="0.55000000000000004"/>
    <row r="407" x14ac:dyDescent="0.55000000000000004"/>
    <row r="408" x14ac:dyDescent="0.55000000000000004"/>
    <row r="409" x14ac:dyDescent="0.55000000000000004"/>
    <row r="410" x14ac:dyDescent="0.55000000000000004"/>
    <row r="411" x14ac:dyDescent="0.55000000000000004"/>
    <row r="412" x14ac:dyDescent="0.55000000000000004"/>
    <row r="413" x14ac:dyDescent="0.55000000000000004"/>
    <row r="414" x14ac:dyDescent="0.55000000000000004"/>
    <row r="415" x14ac:dyDescent="0.55000000000000004"/>
    <row r="416" x14ac:dyDescent="0.55000000000000004"/>
    <row r="417" x14ac:dyDescent="0.55000000000000004"/>
    <row r="418" x14ac:dyDescent="0.55000000000000004"/>
    <row r="419" x14ac:dyDescent="0.55000000000000004"/>
    <row r="420" x14ac:dyDescent="0.55000000000000004"/>
    <row r="421" x14ac:dyDescent="0.55000000000000004"/>
    <row r="422" x14ac:dyDescent="0.55000000000000004"/>
    <row r="423" x14ac:dyDescent="0.55000000000000004"/>
    <row r="424" x14ac:dyDescent="0.55000000000000004"/>
    <row r="425" x14ac:dyDescent="0.55000000000000004"/>
    <row r="426" x14ac:dyDescent="0.55000000000000004"/>
    <row r="427" x14ac:dyDescent="0.55000000000000004"/>
    <row r="428" x14ac:dyDescent="0.55000000000000004"/>
    <row r="429" x14ac:dyDescent="0.55000000000000004"/>
    <row r="430" x14ac:dyDescent="0.55000000000000004"/>
    <row r="431" x14ac:dyDescent="0.55000000000000004"/>
    <row r="432" x14ac:dyDescent="0.55000000000000004"/>
    <row r="433" x14ac:dyDescent="0.55000000000000004"/>
    <row r="434" x14ac:dyDescent="0.55000000000000004"/>
    <row r="435" x14ac:dyDescent="0.55000000000000004"/>
    <row r="436" x14ac:dyDescent="0.55000000000000004"/>
    <row r="437" x14ac:dyDescent="0.55000000000000004"/>
    <row r="438" x14ac:dyDescent="0.55000000000000004"/>
    <row r="439" x14ac:dyDescent="0.55000000000000004"/>
    <row r="440" x14ac:dyDescent="0.55000000000000004"/>
    <row r="441" x14ac:dyDescent="0.55000000000000004"/>
    <row r="442" x14ac:dyDescent="0.55000000000000004"/>
    <row r="443" x14ac:dyDescent="0.55000000000000004"/>
    <row r="444" x14ac:dyDescent="0.55000000000000004"/>
    <row r="445" x14ac:dyDescent="0.55000000000000004"/>
    <row r="446" x14ac:dyDescent="0.55000000000000004"/>
    <row r="447" x14ac:dyDescent="0.55000000000000004"/>
    <row r="448" x14ac:dyDescent="0.55000000000000004"/>
    <row r="449" x14ac:dyDescent="0.55000000000000004"/>
    <row r="450" x14ac:dyDescent="0.55000000000000004"/>
    <row r="451" x14ac:dyDescent="0.55000000000000004"/>
    <row r="452" x14ac:dyDescent="0.55000000000000004"/>
    <row r="453" x14ac:dyDescent="0.55000000000000004"/>
    <row r="454" x14ac:dyDescent="0.55000000000000004"/>
    <row r="455" x14ac:dyDescent="0.55000000000000004"/>
    <row r="456" x14ac:dyDescent="0.55000000000000004"/>
    <row r="457" x14ac:dyDescent="0.55000000000000004"/>
    <row r="458" x14ac:dyDescent="0.55000000000000004"/>
    <row r="459" x14ac:dyDescent="0.55000000000000004"/>
    <row r="460" x14ac:dyDescent="0.55000000000000004"/>
    <row r="461" x14ac:dyDescent="0.55000000000000004"/>
    <row r="462" x14ac:dyDescent="0.55000000000000004"/>
    <row r="463" x14ac:dyDescent="0.55000000000000004"/>
    <row r="464" x14ac:dyDescent="0.55000000000000004"/>
    <row r="465" x14ac:dyDescent="0.55000000000000004"/>
    <row r="466" x14ac:dyDescent="0.55000000000000004"/>
    <row r="467" x14ac:dyDescent="0.55000000000000004"/>
    <row r="468" x14ac:dyDescent="0.55000000000000004"/>
    <row r="469" x14ac:dyDescent="0.55000000000000004"/>
    <row r="470" x14ac:dyDescent="0.55000000000000004"/>
    <row r="471" x14ac:dyDescent="0.55000000000000004"/>
    <row r="472" x14ac:dyDescent="0.55000000000000004"/>
    <row r="473" x14ac:dyDescent="0.55000000000000004"/>
    <row r="474" x14ac:dyDescent="0.55000000000000004"/>
    <row r="475" x14ac:dyDescent="0.55000000000000004"/>
    <row r="476" x14ac:dyDescent="0.55000000000000004"/>
    <row r="477" x14ac:dyDescent="0.55000000000000004"/>
    <row r="478" x14ac:dyDescent="0.55000000000000004"/>
    <row r="479" x14ac:dyDescent="0.55000000000000004"/>
    <row r="480" x14ac:dyDescent="0.55000000000000004"/>
    <row r="481" x14ac:dyDescent="0.55000000000000004"/>
    <row r="482" x14ac:dyDescent="0.55000000000000004"/>
    <row r="483" x14ac:dyDescent="0.55000000000000004"/>
    <row r="484" x14ac:dyDescent="0.55000000000000004"/>
    <row r="485" x14ac:dyDescent="0.55000000000000004"/>
    <row r="486" x14ac:dyDescent="0.55000000000000004"/>
    <row r="487" x14ac:dyDescent="0.55000000000000004"/>
    <row r="488" x14ac:dyDescent="0.55000000000000004"/>
    <row r="489" x14ac:dyDescent="0.55000000000000004"/>
    <row r="490" x14ac:dyDescent="0.55000000000000004"/>
    <row r="491" x14ac:dyDescent="0.55000000000000004"/>
    <row r="492" x14ac:dyDescent="0.55000000000000004"/>
    <row r="493" x14ac:dyDescent="0.55000000000000004"/>
    <row r="494" x14ac:dyDescent="0.55000000000000004"/>
    <row r="495" x14ac:dyDescent="0.55000000000000004"/>
    <row r="496" x14ac:dyDescent="0.55000000000000004"/>
    <row r="497" x14ac:dyDescent="0.55000000000000004"/>
    <row r="498" x14ac:dyDescent="0.55000000000000004"/>
    <row r="499" x14ac:dyDescent="0.55000000000000004"/>
    <row r="500" x14ac:dyDescent="0.55000000000000004"/>
    <row r="501" x14ac:dyDescent="0.55000000000000004"/>
    <row r="502" x14ac:dyDescent="0.55000000000000004"/>
    <row r="503" x14ac:dyDescent="0.55000000000000004"/>
    <row r="504" x14ac:dyDescent="0.55000000000000004"/>
    <row r="505" x14ac:dyDescent="0.55000000000000004"/>
    <row r="506" x14ac:dyDescent="0.55000000000000004"/>
    <row r="507" x14ac:dyDescent="0.55000000000000004"/>
    <row r="508" x14ac:dyDescent="0.55000000000000004"/>
    <row r="509" x14ac:dyDescent="0.55000000000000004"/>
    <row r="510" x14ac:dyDescent="0.55000000000000004"/>
    <row r="511" x14ac:dyDescent="0.55000000000000004"/>
    <row r="512" x14ac:dyDescent="0.55000000000000004"/>
    <row r="513" x14ac:dyDescent="0.55000000000000004"/>
    <row r="514" x14ac:dyDescent="0.55000000000000004"/>
    <row r="515" x14ac:dyDescent="0.55000000000000004"/>
    <row r="516" x14ac:dyDescent="0.55000000000000004"/>
    <row r="517" x14ac:dyDescent="0.55000000000000004"/>
    <row r="518" x14ac:dyDescent="0.55000000000000004"/>
    <row r="519" x14ac:dyDescent="0.55000000000000004"/>
    <row r="520" x14ac:dyDescent="0.55000000000000004"/>
    <row r="521" x14ac:dyDescent="0.55000000000000004"/>
    <row r="522" x14ac:dyDescent="0.55000000000000004"/>
    <row r="523" x14ac:dyDescent="0.55000000000000004"/>
    <row r="524" x14ac:dyDescent="0.55000000000000004"/>
    <row r="525" x14ac:dyDescent="0.55000000000000004"/>
    <row r="526" x14ac:dyDescent="0.55000000000000004"/>
    <row r="527" x14ac:dyDescent="0.55000000000000004"/>
    <row r="528" x14ac:dyDescent="0.55000000000000004"/>
    <row r="529" x14ac:dyDescent="0.55000000000000004"/>
    <row r="530" x14ac:dyDescent="0.55000000000000004"/>
    <row r="531" x14ac:dyDescent="0.55000000000000004"/>
    <row r="532" x14ac:dyDescent="0.55000000000000004"/>
    <row r="533" x14ac:dyDescent="0.55000000000000004"/>
    <row r="534" x14ac:dyDescent="0.55000000000000004"/>
    <row r="535" x14ac:dyDescent="0.55000000000000004"/>
    <row r="536" x14ac:dyDescent="0.55000000000000004"/>
    <row r="537" x14ac:dyDescent="0.55000000000000004"/>
    <row r="538" x14ac:dyDescent="0.55000000000000004"/>
    <row r="539" x14ac:dyDescent="0.55000000000000004"/>
    <row r="540" x14ac:dyDescent="0.55000000000000004"/>
    <row r="541" x14ac:dyDescent="0.55000000000000004"/>
    <row r="542" x14ac:dyDescent="0.55000000000000004"/>
    <row r="543" x14ac:dyDescent="0.55000000000000004"/>
    <row r="544" x14ac:dyDescent="0.55000000000000004"/>
    <row r="545" x14ac:dyDescent="0.55000000000000004"/>
    <row r="546" x14ac:dyDescent="0.55000000000000004"/>
    <row r="547" x14ac:dyDescent="0.55000000000000004"/>
    <row r="548" x14ac:dyDescent="0.55000000000000004"/>
    <row r="549" x14ac:dyDescent="0.55000000000000004"/>
    <row r="550" x14ac:dyDescent="0.55000000000000004"/>
    <row r="551" x14ac:dyDescent="0.55000000000000004"/>
    <row r="552" x14ac:dyDescent="0.55000000000000004"/>
    <row r="553" x14ac:dyDescent="0.55000000000000004"/>
    <row r="554" x14ac:dyDescent="0.55000000000000004"/>
    <row r="555" x14ac:dyDescent="0.55000000000000004"/>
    <row r="556" x14ac:dyDescent="0.55000000000000004"/>
    <row r="557" x14ac:dyDescent="0.55000000000000004"/>
    <row r="558" x14ac:dyDescent="0.55000000000000004"/>
    <row r="559" x14ac:dyDescent="0.55000000000000004"/>
    <row r="560" x14ac:dyDescent="0.55000000000000004"/>
    <row r="561" x14ac:dyDescent="0.55000000000000004"/>
    <row r="562" x14ac:dyDescent="0.55000000000000004"/>
    <row r="563" x14ac:dyDescent="0.55000000000000004"/>
    <row r="564" x14ac:dyDescent="0.55000000000000004"/>
    <row r="565" x14ac:dyDescent="0.55000000000000004"/>
    <row r="566" x14ac:dyDescent="0.55000000000000004"/>
    <row r="567" x14ac:dyDescent="0.55000000000000004"/>
    <row r="568" x14ac:dyDescent="0.55000000000000004"/>
    <row r="569" x14ac:dyDescent="0.55000000000000004"/>
    <row r="570" x14ac:dyDescent="0.55000000000000004"/>
    <row r="571" x14ac:dyDescent="0.55000000000000004"/>
    <row r="572" x14ac:dyDescent="0.55000000000000004"/>
    <row r="573" x14ac:dyDescent="0.55000000000000004"/>
    <row r="574" x14ac:dyDescent="0.55000000000000004"/>
    <row r="575" x14ac:dyDescent="0.55000000000000004"/>
    <row r="576" x14ac:dyDescent="0.55000000000000004"/>
    <row r="577" x14ac:dyDescent="0.55000000000000004"/>
    <row r="578" x14ac:dyDescent="0.55000000000000004"/>
    <row r="579" x14ac:dyDescent="0.55000000000000004"/>
    <row r="580" x14ac:dyDescent="0.55000000000000004"/>
    <row r="581" x14ac:dyDescent="0.55000000000000004"/>
    <row r="582" x14ac:dyDescent="0.55000000000000004"/>
    <row r="583" x14ac:dyDescent="0.55000000000000004"/>
    <row r="584" x14ac:dyDescent="0.55000000000000004"/>
    <row r="585" x14ac:dyDescent="0.55000000000000004"/>
    <row r="586" x14ac:dyDescent="0.55000000000000004"/>
    <row r="587" x14ac:dyDescent="0.55000000000000004"/>
    <row r="588" x14ac:dyDescent="0.55000000000000004"/>
    <row r="589" x14ac:dyDescent="0.55000000000000004"/>
    <row r="590" x14ac:dyDescent="0.55000000000000004"/>
    <row r="591" x14ac:dyDescent="0.55000000000000004"/>
    <row r="592" x14ac:dyDescent="0.55000000000000004"/>
    <row r="593" x14ac:dyDescent="0.55000000000000004"/>
    <row r="594" x14ac:dyDescent="0.55000000000000004"/>
  </sheetData>
  <sheetProtection sheet="1" objects="1" scenarios="1"/>
  <autoFilter ref="A6:WVQ345" xr:uid="{1290FF67-BE29-48DE-B946-454CA4D5E1B0}"/>
  <mergeCells count="6">
    <mergeCell ref="D210:E210"/>
    <mergeCell ref="C4:E4"/>
    <mergeCell ref="C5:E5"/>
    <mergeCell ref="C6:E6"/>
    <mergeCell ref="C3:E3"/>
    <mergeCell ref="D97:E97"/>
  </mergeCells>
  <phoneticPr fontId="3" type="noConversion"/>
  <conditionalFormatting sqref="G7">
    <cfRule type="iconSet" priority="20">
      <iconSet>
        <cfvo type="percent" val="0"/>
        <cfvo type="num" val="0.5"/>
        <cfvo type="num" val="1"/>
      </iconSet>
    </cfRule>
  </conditionalFormatting>
  <conditionalFormatting sqref="G13">
    <cfRule type="iconSet" priority="10">
      <iconSet>
        <cfvo type="percent" val="0"/>
        <cfvo type="num" val="0.5"/>
        <cfvo type="num" val="1"/>
      </iconSet>
    </cfRule>
  </conditionalFormatting>
  <conditionalFormatting sqref="G39">
    <cfRule type="iconSet" priority="9">
      <iconSet>
        <cfvo type="percent" val="0"/>
        <cfvo type="num" val="0.5"/>
        <cfvo type="num" val="1"/>
      </iconSet>
    </cfRule>
  </conditionalFormatting>
  <conditionalFormatting sqref="G146">
    <cfRule type="iconSet" priority="8">
      <iconSet>
        <cfvo type="percent" val="0"/>
        <cfvo type="num" val="0.5"/>
        <cfvo type="num" val="1"/>
      </iconSet>
    </cfRule>
  </conditionalFormatting>
  <conditionalFormatting sqref="G211">
    <cfRule type="iconSet" priority="7">
      <iconSet>
        <cfvo type="percent" val="0"/>
        <cfvo type="num" val="0.5"/>
        <cfvo type="num" val="1"/>
      </iconSet>
    </cfRule>
  </conditionalFormatting>
  <conditionalFormatting sqref="G236">
    <cfRule type="iconSet" priority="6">
      <iconSet>
        <cfvo type="percent" val="0"/>
        <cfvo type="num" val="0.5"/>
        <cfvo type="num" val="1"/>
      </iconSet>
    </cfRule>
  </conditionalFormatting>
  <dataValidations count="3">
    <dataValidation type="list" allowBlank="1" showInputMessage="1" showErrorMessage="1" sqref="G65557:G65602 JA65557:JA65602 SW65557:SW65602 ACS65557:ACS65602 AMO65557:AMO65602 AWK65557:AWK65602 BGG65557:BGG65602 BQC65557:BQC65602 BZY65557:BZY65602 CJU65557:CJU65602 CTQ65557:CTQ65602 DDM65557:DDM65602 DNI65557:DNI65602 DXE65557:DXE65602 EHA65557:EHA65602 EQW65557:EQW65602 FAS65557:FAS65602 FKO65557:FKO65602 FUK65557:FUK65602 GEG65557:GEG65602 GOC65557:GOC65602 GXY65557:GXY65602 HHU65557:HHU65602 HRQ65557:HRQ65602 IBM65557:IBM65602 ILI65557:ILI65602 IVE65557:IVE65602 JFA65557:JFA65602 JOW65557:JOW65602 JYS65557:JYS65602 KIO65557:KIO65602 KSK65557:KSK65602 LCG65557:LCG65602 LMC65557:LMC65602 LVY65557:LVY65602 MFU65557:MFU65602 MPQ65557:MPQ65602 MZM65557:MZM65602 NJI65557:NJI65602 NTE65557:NTE65602 ODA65557:ODA65602 OMW65557:OMW65602 OWS65557:OWS65602 PGO65557:PGO65602 PQK65557:PQK65602 QAG65557:QAG65602 QKC65557:QKC65602 QTY65557:QTY65602 RDU65557:RDU65602 RNQ65557:RNQ65602 RXM65557:RXM65602 SHI65557:SHI65602 SRE65557:SRE65602 TBA65557:TBA65602 TKW65557:TKW65602 TUS65557:TUS65602 UEO65557:UEO65602 UOK65557:UOK65602 UYG65557:UYG65602 VIC65557:VIC65602 VRY65557:VRY65602 WBU65557:WBU65602 WLQ65557:WLQ65602 WVM65557:WVM65602 G131093:G131138 JA131093:JA131138 SW131093:SW131138 ACS131093:ACS131138 AMO131093:AMO131138 AWK131093:AWK131138 BGG131093:BGG131138 BQC131093:BQC131138 BZY131093:BZY131138 CJU131093:CJU131138 CTQ131093:CTQ131138 DDM131093:DDM131138 DNI131093:DNI131138 DXE131093:DXE131138 EHA131093:EHA131138 EQW131093:EQW131138 FAS131093:FAS131138 FKO131093:FKO131138 FUK131093:FUK131138 GEG131093:GEG131138 GOC131093:GOC131138 GXY131093:GXY131138 HHU131093:HHU131138 HRQ131093:HRQ131138 IBM131093:IBM131138 ILI131093:ILI131138 IVE131093:IVE131138 JFA131093:JFA131138 JOW131093:JOW131138 JYS131093:JYS131138 KIO131093:KIO131138 KSK131093:KSK131138 LCG131093:LCG131138 LMC131093:LMC131138 LVY131093:LVY131138 MFU131093:MFU131138 MPQ131093:MPQ131138 MZM131093:MZM131138 NJI131093:NJI131138 NTE131093:NTE131138 ODA131093:ODA131138 OMW131093:OMW131138 OWS131093:OWS131138 PGO131093:PGO131138 PQK131093:PQK131138 QAG131093:QAG131138 QKC131093:QKC131138 QTY131093:QTY131138 RDU131093:RDU131138 RNQ131093:RNQ131138 RXM131093:RXM131138 SHI131093:SHI131138 SRE131093:SRE131138 TBA131093:TBA131138 TKW131093:TKW131138 TUS131093:TUS131138 UEO131093:UEO131138 UOK131093:UOK131138 UYG131093:UYG131138 VIC131093:VIC131138 VRY131093:VRY131138 WBU131093:WBU131138 WLQ131093:WLQ131138 WVM131093:WVM131138 G196629:G196674 JA196629:JA196674 SW196629:SW196674 ACS196629:ACS196674 AMO196629:AMO196674 AWK196629:AWK196674 BGG196629:BGG196674 BQC196629:BQC196674 BZY196629:BZY196674 CJU196629:CJU196674 CTQ196629:CTQ196674 DDM196629:DDM196674 DNI196629:DNI196674 DXE196629:DXE196674 EHA196629:EHA196674 EQW196629:EQW196674 FAS196629:FAS196674 FKO196629:FKO196674 FUK196629:FUK196674 GEG196629:GEG196674 GOC196629:GOC196674 GXY196629:GXY196674 HHU196629:HHU196674 HRQ196629:HRQ196674 IBM196629:IBM196674 ILI196629:ILI196674 IVE196629:IVE196674 JFA196629:JFA196674 JOW196629:JOW196674 JYS196629:JYS196674 KIO196629:KIO196674 KSK196629:KSK196674 LCG196629:LCG196674 LMC196629:LMC196674 LVY196629:LVY196674 MFU196629:MFU196674 MPQ196629:MPQ196674 MZM196629:MZM196674 NJI196629:NJI196674 NTE196629:NTE196674 ODA196629:ODA196674 OMW196629:OMW196674 OWS196629:OWS196674 PGO196629:PGO196674 PQK196629:PQK196674 QAG196629:QAG196674 QKC196629:QKC196674 QTY196629:QTY196674 RDU196629:RDU196674 RNQ196629:RNQ196674 RXM196629:RXM196674 SHI196629:SHI196674 SRE196629:SRE196674 TBA196629:TBA196674 TKW196629:TKW196674 TUS196629:TUS196674 UEO196629:UEO196674 UOK196629:UOK196674 UYG196629:UYG196674 VIC196629:VIC196674 VRY196629:VRY196674 WBU196629:WBU196674 WLQ196629:WLQ196674 WVM196629:WVM196674 G262165:G262210 JA262165:JA262210 SW262165:SW262210 ACS262165:ACS262210 AMO262165:AMO262210 AWK262165:AWK262210 BGG262165:BGG262210 BQC262165:BQC262210 BZY262165:BZY262210 CJU262165:CJU262210 CTQ262165:CTQ262210 DDM262165:DDM262210 DNI262165:DNI262210 DXE262165:DXE262210 EHA262165:EHA262210 EQW262165:EQW262210 FAS262165:FAS262210 FKO262165:FKO262210 FUK262165:FUK262210 GEG262165:GEG262210 GOC262165:GOC262210 GXY262165:GXY262210 HHU262165:HHU262210 HRQ262165:HRQ262210 IBM262165:IBM262210 ILI262165:ILI262210 IVE262165:IVE262210 JFA262165:JFA262210 JOW262165:JOW262210 JYS262165:JYS262210 KIO262165:KIO262210 KSK262165:KSK262210 LCG262165:LCG262210 LMC262165:LMC262210 LVY262165:LVY262210 MFU262165:MFU262210 MPQ262165:MPQ262210 MZM262165:MZM262210 NJI262165:NJI262210 NTE262165:NTE262210 ODA262165:ODA262210 OMW262165:OMW262210 OWS262165:OWS262210 PGO262165:PGO262210 PQK262165:PQK262210 QAG262165:QAG262210 QKC262165:QKC262210 QTY262165:QTY262210 RDU262165:RDU262210 RNQ262165:RNQ262210 RXM262165:RXM262210 SHI262165:SHI262210 SRE262165:SRE262210 TBA262165:TBA262210 TKW262165:TKW262210 TUS262165:TUS262210 UEO262165:UEO262210 UOK262165:UOK262210 UYG262165:UYG262210 VIC262165:VIC262210 VRY262165:VRY262210 WBU262165:WBU262210 WLQ262165:WLQ262210 WVM262165:WVM262210 G327701:G327746 JA327701:JA327746 SW327701:SW327746 ACS327701:ACS327746 AMO327701:AMO327746 AWK327701:AWK327746 BGG327701:BGG327746 BQC327701:BQC327746 BZY327701:BZY327746 CJU327701:CJU327746 CTQ327701:CTQ327746 DDM327701:DDM327746 DNI327701:DNI327746 DXE327701:DXE327746 EHA327701:EHA327746 EQW327701:EQW327746 FAS327701:FAS327746 FKO327701:FKO327746 FUK327701:FUK327746 GEG327701:GEG327746 GOC327701:GOC327746 GXY327701:GXY327746 HHU327701:HHU327746 HRQ327701:HRQ327746 IBM327701:IBM327746 ILI327701:ILI327746 IVE327701:IVE327746 JFA327701:JFA327746 JOW327701:JOW327746 JYS327701:JYS327746 KIO327701:KIO327746 KSK327701:KSK327746 LCG327701:LCG327746 LMC327701:LMC327746 LVY327701:LVY327746 MFU327701:MFU327746 MPQ327701:MPQ327746 MZM327701:MZM327746 NJI327701:NJI327746 NTE327701:NTE327746 ODA327701:ODA327746 OMW327701:OMW327746 OWS327701:OWS327746 PGO327701:PGO327746 PQK327701:PQK327746 QAG327701:QAG327746 QKC327701:QKC327746 QTY327701:QTY327746 RDU327701:RDU327746 RNQ327701:RNQ327746 RXM327701:RXM327746 SHI327701:SHI327746 SRE327701:SRE327746 TBA327701:TBA327746 TKW327701:TKW327746 TUS327701:TUS327746 UEO327701:UEO327746 UOK327701:UOK327746 UYG327701:UYG327746 VIC327701:VIC327746 VRY327701:VRY327746 WBU327701:WBU327746 WLQ327701:WLQ327746 WVM327701:WVM327746 G393237:G393282 JA393237:JA393282 SW393237:SW393282 ACS393237:ACS393282 AMO393237:AMO393282 AWK393237:AWK393282 BGG393237:BGG393282 BQC393237:BQC393282 BZY393237:BZY393282 CJU393237:CJU393282 CTQ393237:CTQ393282 DDM393237:DDM393282 DNI393237:DNI393282 DXE393237:DXE393282 EHA393237:EHA393282 EQW393237:EQW393282 FAS393237:FAS393282 FKO393237:FKO393282 FUK393237:FUK393282 GEG393237:GEG393282 GOC393237:GOC393282 GXY393237:GXY393282 HHU393237:HHU393282 HRQ393237:HRQ393282 IBM393237:IBM393282 ILI393237:ILI393282 IVE393237:IVE393282 JFA393237:JFA393282 JOW393237:JOW393282 JYS393237:JYS393282 KIO393237:KIO393282 KSK393237:KSK393282 LCG393237:LCG393282 LMC393237:LMC393282 LVY393237:LVY393282 MFU393237:MFU393282 MPQ393237:MPQ393282 MZM393237:MZM393282 NJI393237:NJI393282 NTE393237:NTE393282 ODA393237:ODA393282 OMW393237:OMW393282 OWS393237:OWS393282 PGO393237:PGO393282 PQK393237:PQK393282 QAG393237:QAG393282 QKC393237:QKC393282 QTY393237:QTY393282 RDU393237:RDU393282 RNQ393237:RNQ393282 RXM393237:RXM393282 SHI393237:SHI393282 SRE393237:SRE393282 TBA393237:TBA393282 TKW393237:TKW393282 TUS393237:TUS393282 UEO393237:UEO393282 UOK393237:UOK393282 UYG393237:UYG393282 VIC393237:VIC393282 VRY393237:VRY393282 WBU393237:WBU393282 WLQ393237:WLQ393282 WVM393237:WVM393282 G458773:G458818 JA458773:JA458818 SW458773:SW458818 ACS458773:ACS458818 AMO458773:AMO458818 AWK458773:AWK458818 BGG458773:BGG458818 BQC458773:BQC458818 BZY458773:BZY458818 CJU458773:CJU458818 CTQ458773:CTQ458818 DDM458773:DDM458818 DNI458773:DNI458818 DXE458773:DXE458818 EHA458773:EHA458818 EQW458773:EQW458818 FAS458773:FAS458818 FKO458773:FKO458818 FUK458773:FUK458818 GEG458773:GEG458818 GOC458773:GOC458818 GXY458773:GXY458818 HHU458773:HHU458818 HRQ458773:HRQ458818 IBM458773:IBM458818 ILI458773:ILI458818 IVE458773:IVE458818 JFA458773:JFA458818 JOW458773:JOW458818 JYS458773:JYS458818 KIO458773:KIO458818 KSK458773:KSK458818 LCG458773:LCG458818 LMC458773:LMC458818 LVY458773:LVY458818 MFU458773:MFU458818 MPQ458773:MPQ458818 MZM458773:MZM458818 NJI458773:NJI458818 NTE458773:NTE458818 ODA458773:ODA458818 OMW458773:OMW458818 OWS458773:OWS458818 PGO458773:PGO458818 PQK458773:PQK458818 QAG458773:QAG458818 QKC458773:QKC458818 QTY458773:QTY458818 RDU458773:RDU458818 RNQ458773:RNQ458818 RXM458773:RXM458818 SHI458773:SHI458818 SRE458773:SRE458818 TBA458773:TBA458818 TKW458773:TKW458818 TUS458773:TUS458818 UEO458773:UEO458818 UOK458773:UOK458818 UYG458773:UYG458818 VIC458773:VIC458818 VRY458773:VRY458818 WBU458773:WBU458818 WLQ458773:WLQ458818 WVM458773:WVM458818 G524309:G524354 JA524309:JA524354 SW524309:SW524354 ACS524309:ACS524354 AMO524309:AMO524354 AWK524309:AWK524354 BGG524309:BGG524354 BQC524309:BQC524354 BZY524309:BZY524354 CJU524309:CJU524354 CTQ524309:CTQ524354 DDM524309:DDM524354 DNI524309:DNI524354 DXE524309:DXE524354 EHA524309:EHA524354 EQW524309:EQW524354 FAS524309:FAS524354 FKO524309:FKO524354 FUK524309:FUK524354 GEG524309:GEG524354 GOC524309:GOC524354 GXY524309:GXY524354 HHU524309:HHU524354 HRQ524309:HRQ524354 IBM524309:IBM524354 ILI524309:ILI524354 IVE524309:IVE524354 JFA524309:JFA524354 JOW524309:JOW524354 JYS524309:JYS524354 KIO524309:KIO524354 KSK524309:KSK524354 LCG524309:LCG524354 LMC524309:LMC524354 LVY524309:LVY524354 MFU524309:MFU524354 MPQ524309:MPQ524354 MZM524309:MZM524354 NJI524309:NJI524354 NTE524309:NTE524354 ODA524309:ODA524354 OMW524309:OMW524354 OWS524309:OWS524354 PGO524309:PGO524354 PQK524309:PQK524354 QAG524309:QAG524354 QKC524309:QKC524354 QTY524309:QTY524354 RDU524309:RDU524354 RNQ524309:RNQ524354 RXM524309:RXM524354 SHI524309:SHI524354 SRE524309:SRE524354 TBA524309:TBA524354 TKW524309:TKW524354 TUS524309:TUS524354 UEO524309:UEO524354 UOK524309:UOK524354 UYG524309:UYG524354 VIC524309:VIC524354 VRY524309:VRY524354 WBU524309:WBU524354 WLQ524309:WLQ524354 WVM524309:WVM524354 G589845:G589890 JA589845:JA589890 SW589845:SW589890 ACS589845:ACS589890 AMO589845:AMO589890 AWK589845:AWK589890 BGG589845:BGG589890 BQC589845:BQC589890 BZY589845:BZY589890 CJU589845:CJU589890 CTQ589845:CTQ589890 DDM589845:DDM589890 DNI589845:DNI589890 DXE589845:DXE589890 EHA589845:EHA589890 EQW589845:EQW589890 FAS589845:FAS589890 FKO589845:FKO589890 FUK589845:FUK589890 GEG589845:GEG589890 GOC589845:GOC589890 GXY589845:GXY589890 HHU589845:HHU589890 HRQ589845:HRQ589890 IBM589845:IBM589890 ILI589845:ILI589890 IVE589845:IVE589890 JFA589845:JFA589890 JOW589845:JOW589890 JYS589845:JYS589890 KIO589845:KIO589890 KSK589845:KSK589890 LCG589845:LCG589890 LMC589845:LMC589890 LVY589845:LVY589890 MFU589845:MFU589890 MPQ589845:MPQ589890 MZM589845:MZM589890 NJI589845:NJI589890 NTE589845:NTE589890 ODA589845:ODA589890 OMW589845:OMW589890 OWS589845:OWS589890 PGO589845:PGO589890 PQK589845:PQK589890 QAG589845:QAG589890 QKC589845:QKC589890 QTY589845:QTY589890 RDU589845:RDU589890 RNQ589845:RNQ589890 RXM589845:RXM589890 SHI589845:SHI589890 SRE589845:SRE589890 TBA589845:TBA589890 TKW589845:TKW589890 TUS589845:TUS589890 UEO589845:UEO589890 UOK589845:UOK589890 UYG589845:UYG589890 VIC589845:VIC589890 VRY589845:VRY589890 WBU589845:WBU589890 WLQ589845:WLQ589890 WVM589845:WVM589890 G655381:G655426 JA655381:JA655426 SW655381:SW655426 ACS655381:ACS655426 AMO655381:AMO655426 AWK655381:AWK655426 BGG655381:BGG655426 BQC655381:BQC655426 BZY655381:BZY655426 CJU655381:CJU655426 CTQ655381:CTQ655426 DDM655381:DDM655426 DNI655381:DNI655426 DXE655381:DXE655426 EHA655381:EHA655426 EQW655381:EQW655426 FAS655381:FAS655426 FKO655381:FKO655426 FUK655381:FUK655426 GEG655381:GEG655426 GOC655381:GOC655426 GXY655381:GXY655426 HHU655381:HHU655426 HRQ655381:HRQ655426 IBM655381:IBM655426 ILI655381:ILI655426 IVE655381:IVE655426 JFA655381:JFA655426 JOW655381:JOW655426 JYS655381:JYS655426 KIO655381:KIO655426 KSK655381:KSK655426 LCG655381:LCG655426 LMC655381:LMC655426 LVY655381:LVY655426 MFU655381:MFU655426 MPQ655381:MPQ655426 MZM655381:MZM655426 NJI655381:NJI655426 NTE655381:NTE655426 ODA655381:ODA655426 OMW655381:OMW655426 OWS655381:OWS655426 PGO655381:PGO655426 PQK655381:PQK655426 QAG655381:QAG655426 QKC655381:QKC655426 QTY655381:QTY655426 RDU655381:RDU655426 RNQ655381:RNQ655426 RXM655381:RXM655426 SHI655381:SHI655426 SRE655381:SRE655426 TBA655381:TBA655426 TKW655381:TKW655426 TUS655381:TUS655426 UEO655381:UEO655426 UOK655381:UOK655426 UYG655381:UYG655426 VIC655381:VIC655426 VRY655381:VRY655426 WBU655381:WBU655426 WLQ655381:WLQ655426 WVM655381:WVM655426 G720917:G720962 JA720917:JA720962 SW720917:SW720962 ACS720917:ACS720962 AMO720917:AMO720962 AWK720917:AWK720962 BGG720917:BGG720962 BQC720917:BQC720962 BZY720917:BZY720962 CJU720917:CJU720962 CTQ720917:CTQ720962 DDM720917:DDM720962 DNI720917:DNI720962 DXE720917:DXE720962 EHA720917:EHA720962 EQW720917:EQW720962 FAS720917:FAS720962 FKO720917:FKO720962 FUK720917:FUK720962 GEG720917:GEG720962 GOC720917:GOC720962 GXY720917:GXY720962 HHU720917:HHU720962 HRQ720917:HRQ720962 IBM720917:IBM720962 ILI720917:ILI720962 IVE720917:IVE720962 JFA720917:JFA720962 JOW720917:JOW720962 JYS720917:JYS720962 KIO720917:KIO720962 KSK720917:KSK720962 LCG720917:LCG720962 LMC720917:LMC720962 LVY720917:LVY720962 MFU720917:MFU720962 MPQ720917:MPQ720962 MZM720917:MZM720962 NJI720917:NJI720962 NTE720917:NTE720962 ODA720917:ODA720962 OMW720917:OMW720962 OWS720917:OWS720962 PGO720917:PGO720962 PQK720917:PQK720962 QAG720917:QAG720962 QKC720917:QKC720962 QTY720917:QTY720962 RDU720917:RDU720962 RNQ720917:RNQ720962 RXM720917:RXM720962 SHI720917:SHI720962 SRE720917:SRE720962 TBA720917:TBA720962 TKW720917:TKW720962 TUS720917:TUS720962 UEO720917:UEO720962 UOK720917:UOK720962 UYG720917:UYG720962 VIC720917:VIC720962 VRY720917:VRY720962 WBU720917:WBU720962 WLQ720917:WLQ720962 WVM720917:WVM720962 G786453:G786498 JA786453:JA786498 SW786453:SW786498 ACS786453:ACS786498 AMO786453:AMO786498 AWK786453:AWK786498 BGG786453:BGG786498 BQC786453:BQC786498 BZY786453:BZY786498 CJU786453:CJU786498 CTQ786453:CTQ786498 DDM786453:DDM786498 DNI786453:DNI786498 DXE786453:DXE786498 EHA786453:EHA786498 EQW786453:EQW786498 FAS786453:FAS786498 FKO786453:FKO786498 FUK786453:FUK786498 GEG786453:GEG786498 GOC786453:GOC786498 GXY786453:GXY786498 HHU786453:HHU786498 HRQ786453:HRQ786498 IBM786453:IBM786498 ILI786453:ILI786498 IVE786453:IVE786498 JFA786453:JFA786498 JOW786453:JOW786498 JYS786453:JYS786498 KIO786453:KIO786498 KSK786453:KSK786498 LCG786453:LCG786498 LMC786453:LMC786498 LVY786453:LVY786498 MFU786453:MFU786498 MPQ786453:MPQ786498 MZM786453:MZM786498 NJI786453:NJI786498 NTE786453:NTE786498 ODA786453:ODA786498 OMW786453:OMW786498 OWS786453:OWS786498 PGO786453:PGO786498 PQK786453:PQK786498 QAG786453:QAG786498 QKC786453:QKC786498 QTY786453:QTY786498 RDU786453:RDU786498 RNQ786453:RNQ786498 RXM786453:RXM786498 SHI786453:SHI786498 SRE786453:SRE786498 TBA786453:TBA786498 TKW786453:TKW786498 TUS786453:TUS786498 UEO786453:UEO786498 UOK786453:UOK786498 UYG786453:UYG786498 VIC786453:VIC786498 VRY786453:VRY786498 WBU786453:WBU786498 WLQ786453:WLQ786498 WVM786453:WVM786498 G851989:G852034 JA851989:JA852034 SW851989:SW852034 ACS851989:ACS852034 AMO851989:AMO852034 AWK851989:AWK852034 BGG851989:BGG852034 BQC851989:BQC852034 BZY851989:BZY852034 CJU851989:CJU852034 CTQ851989:CTQ852034 DDM851989:DDM852034 DNI851989:DNI852034 DXE851989:DXE852034 EHA851989:EHA852034 EQW851989:EQW852034 FAS851989:FAS852034 FKO851989:FKO852034 FUK851989:FUK852034 GEG851989:GEG852034 GOC851989:GOC852034 GXY851989:GXY852034 HHU851989:HHU852034 HRQ851989:HRQ852034 IBM851989:IBM852034 ILI851989:ILI852034 IVE851989:IVE852034 JFA851989:JFA852034 JOW851989:JOW852034 JYS851989:JYS852034 KIO851989:KIO852034 KSK851989:KSK852034 LCG851989:LCG852034 LMC851989:LMC852034 LVY851989:LVY852034 MFU851989:MFU852034 MPQ851989:MPQ852034 MZM851989:MZM852034 NJI851989:NJI852034 NTE851989:NTE852034 ODA851989:ODA852034 OMW851989:OMW852034 OWS851989:OWS852034 PGO851989:PGO852034 PQK851989:PQK852034 QAG851989:QAG852034 QKC851989:QKC852034 QTY851989:QTY852034 RDU851989:RDU852034 RNQ851989:RNQ852034 RXM851989:RXM852034 SHI851989:SHI852034 SRE851989:SRE852034 TBA851989:TBA852034 TKW851989:TKW852034 TUS851989:TUS852034 UEO851989:UEO852034 UOK851989:UOK852034 UYG851989:UYG852034 VIC851989:VIC852034 VRY851989:VRY852034 WBU851989:WBU852034 WLQ851989:WLQ852034 WVM851989:WVM852034 G917525:G917570 JA917525:JA917570 SW917525:SW917570 ACS917525:ACS917570 AMO917525:AMO917570 AWK917525:AWK917570 BGG917525:BGG917570 BQC917525:BQC917570 BZY917525:BZY917570 CJU917525:CJU917570 CTQ917525:CTQ917570 DDM917525:DDM917570 DNI917525:DNI917570 DXE917525:DXE917570 EHA917525:EHA917570 EQW917525:EQW917570 FAS917525:FAS917570 FKO917525:FKO917570 FUK917525:FUK917570 GEG917525:GEG917570 GOC917525:GOC917570 GXY917525:GXY917570 HHU917525:HHU917570 HRQ917525:HRQ917570 IBM917525:IBM917570 ILI917525:ILI917570 IVE917525:IVE917570 JFA917525:JFA917570 JOW917525:JOW917570 JYS917525:JYS917570 KIO917525:KIO917570 KSK917525:KSK917570 LCG917525:LCG917570 LMC917525:LMC917570 LVY917525:LVY917570 MFU917525:MFU917570 MPQ917525:MPQ917570 MZM917525:MZM917570 NJI917525:NJI917570 NTE917525:NTE917570 ODA917525:ODA917570 OMW917525:OMW917570 OWS917525:OWS917570 PGO917525:PGO917570 PQK917525:PQK917570 QAG917525:QAG917570 QKC917525:QKC917570 QTY917525:QTY917570 RDU917525:RDU917570 RNQ917525:RNQ917570 RXM917525:RXM917570 SHI917525:SHI917570 SRE917525:SRE917570 TBA917525:TBA917570 TKW917525:TKW917570 TUS917525:TUS917570 UEO917525:UEO917570 UOK917525:UOK917570 UYG917525:UYG917570 VIC917525:VIC917570 VRY917525:VRY917570 WBU917525:WBU917570 WLQ917525:WLQ917570 WVM917525:WVM917570 G983061:G983106 JA983061:JA983106 SW983061:SW983106 ACS983061:ACS983106 AMO983061:AMO983106 AWK983061:AWK983106 BGG983061:BGG983106 BQC983061:BQC983106 BZY983061:BZY983106 CJU983061:CJU983106 CTQ983061:CTQ983106 DDM983061:DDM983106 DNI983061:DNI983106 DXE983061:DXE983106 EHA983061:EHA983106 EQW983061:EQW983106 FAS983061:FAS983106 FKO983061:FKO983106 FUK983061:FUK983106 GEG983061:GEG983106 GOC983061:GOC983106 GXY983061:GXY983106 HHU983061:HHU983106 HRQ983061:HRQ983106 IBM983061:IBM983106 ILI983061:ILI983106 IVE983061:IVE983106 JFA983061:JFA983106 JOW983061:JOW983106 JYS983061:JYS983106 KIO983061:KIO983106 KSK983061:KSK983106 LCG983061:LCG983106 LMC983061:LMC983106 LVY983061:LVY983106 MFU983061:MFU983106 MPQ983061:MPQ983106 MZM983061:MZM983106 NJI983061:NJI983106 NTE983061:NTE983106 ODA983061:ODA983106 OMW983061:OMW983106 OWS983061:OWS983106 PGO983061:PGO983106 PQK983061:PQK983106 QAG983061:QAG983106 QKC983061:QKC983106 QTY983061:QTY983106 RDU983061:RDU983106 RNQ983061:RNQ983106 RXM983061:RXM983106 SHI983061:SHI983106 SRE983061:SRE983106 TBA983061:TBA983106 TKW983061:TKW983106 TUS983061:TUS983106 UEO983061:UEO983106 UOK983061:UOK983106 UYG983061:UYG983106 VIC983061:VIC983106 VRY983061:VRY983106 WBU983061:WBU983106 WLQ983061:WLQ983106 WVM983061:WVM983106 G65408:G65409 JA65408:JA65409 SW65408:SW65409 ACS65408:ACS65409 AMO65408:AMO65409 AWK65408:AWK65409 BGG65408:BGG65409 BQC65408:BQC65409 BZY65408:BZY65409 CJU65408:CJU65409 CTQ65408:CTQ65409 DDM65408:DDM65409 DNI65408:DNI65409 DXE65408:DXE65409 EHA65408:EHA65409 EQW65408:EQW65409 FAS65408:FAS65409 FKO65408:FKO65409 FUK65408:FUK65409 GEG65408:GEG65409 GOC65408:GOC65409 GXY65408:GXY65409 HHU65408:HHU65409 HRQ65408:HRQ65409 IBM65408:IBM65409 ILI65408:ILI65409 IVE65408:IVE65409 JFA65408:JFA65409 JOW65408:JOW65409 JYS65408:JYS65409 KIO65408:KIO65409 KSK65408:KSK65409 LCG65408:LCG65409 LMC65408:LMC65409 LVY65408:LVY65409 MFU65408:MFU65409 MPQ65408:MPQ65409 MZM65408:MZM65409 NJI65408:NJI65409 NTE65408:NTE65409 ODA65408:ODA65409 OMW65408:OMW65409 OWS65408:OWS65409 PGO65408:PGO65409 PQK65408:PQK65409 QAG65408:QAG65409 QKC65408:QKC65409 QTY65408:QTY65409 RDU65408:RDU65409 RNQ65408:RNQ65409 RXM65408:RXM65409 SHI65408:SHI65409 SRE65408:SRE65409 TBA65408:TBA65409 TKW65408:TKW65409 TUS65408:TUS65409 UEO65408:UEO65409 UOK65408:UOK65409 UYG65408:UYG65409 VIC65408:VIC65409 VRY65408:VRY65409 WBU65408:WBU65409 WLQ65408:WLQ65409 WVM65408:WVM65409 G130944:G130945 JA130944:JA130945 SW130944:SW130945 ACS130944:ACS130945 AMO130944:AMO130945 AWK130944:AWK130945 BGG130944:BGG130945 BQC130944:BQC130945 BZY130944:BZY130945 CJU130944:CJU130945 CTQ130944:CTQ130945 DDM130944:DDM130945 DNI130944:DNI130945 DXE130944:DXE130945 EHA130944:EHA130945 EQW130944:EQW130945 FAS130944:FAS130945 FKO130944:FKO130945 FUK130944:FUK130945 GEG130944:GEG130945 GOC130944:GOC130945 GXY130944:GXY130945 HHU130944:HHU130945 HRQ130944:HRQ130945 IBM130944:IBM130945 ILI130944:ILI130945 IVE130944:IVE130945 JFA130944:JFA130945 JOW130944:JOW130945 JYS130944:JYS130945 KIO130944:KIO130945 KSK130944:KSK130945 LCG130944:LCG130945 LMC130944:LMC130945 LVY130944:LVY130945 MFU130944:MFU130945 MPQ130944:MPQ130945 MZM130944:MZM130945 NJI130944:NJI130945 NTE130944:NTE130945 ODA130944:ODA130945 OMW130944:OMW130945 OWS130944:OWS130945 PGO130944:PGO130945 PQK130944:PQK130945 QAG130944:QAG130945 QKC130944:QKC130945 QTY130944:QTY130945 RDU130944:RDU130945 RNQ130944:RNQ130945 RXM130944:RXM130945 SHI130944:SHI130945 SRE130944:SRE130945 TBA130944:TBA130945 TKW130944:TKW130945 TUS130944:TUS130945 UEO130944:UEO130945 UOK130944:UOK130945 UYG130944:UYG130945 VIC130944:VIC130945 VRY130944:VRY130945 WBU130944:WBU130945 WLQ130944:WLQ130945 WVM130944:WVM130945 G196480:G196481 JA196480:JA196481 SW196480:SW196481 ACS196480:ACS196481 AMO196480:AMO196481 AWK196480:AWK196481 BGG196480:BGG196481 BQC196480:BQC196481 BZY196480:BZY196481 CJU196480:CJU196481 CTQ196480:CTQ196481 DDM196480:DDM196481 DNI196480:DNI196481 DXE196480:DXE196481 EHA196480:EHA196481 EQW196480:EQW196481 FAS196480:FAS196481 FKO196480:FKO196481 FUK196480:FUK196481 GEG196480:GEG196481 GOC196480:GOC196481 GXY196480:GXY196481 HHU196480:HHU196481 HRQ196480:HRQ196481 IBM196480:IBM196481 ILI196480:ILI196481 IVE196480:IVE196481 JFA196480:JFA196481 JOW196480:JOW196481 JYS196480:JYS196481 KIO196480:KIO196481 KSK196480:KSK196481 LCG196480:LCG196481 LMC196480:LMC196481 LVY196480:LVY196481 MFU196480:MFU196481 MPQ196480:MPQ196481 MZM196480:MZM196481 NJI196480:NJI196481 NTE196480:NTE196481 ODA196480:ODA196481 OMW196480:OMW196481 OWS196480:OWS196481 PGO196480:PGO196481 PQK196480:PQK196481 QAG196480:QAG196481 QKC196480:QKC196481 QTY196480:QTY196481 RDU196480:RDU196481 RNQ196480:RNQ196481 RXM196480:RXM196481 SHI196480:SHI196481 SRE196480:SRE196481 TBA196480:TBA196481 TKW196480:TKW196481 TUS196480:TUS196481 UEO196480:UEO196481 UOK196480:UOK196481 UYG196480:UYG196481 VIC196480:VIC196481 VRY196480:VRY196481 WBU196480:WBU196481 WLQ196480:WLQ196481 WVM196480:WVM196481 G262016:G262017 JA262016:JA262017 SW262016:SW262017 ACS262016:ACS262017 AMO262016:AMO262017 AWK262016:AWK262017 BGG262016:BGG262017 BQC262016:BQC262017 BZY262016:BZY262017 CJU262016:CJU262017 CTQ262016:CTQ262017 DDM262016:DDM262017 DNI262016:DNI262017 DXE262016:DXE262017 EHA262016:EHA262017 EQW262016:EQW262017 FAS262016:FAS262017 FKO262016:FKO262017 FUK262016:FUK262017 GEG262016:GEG262017 GOC262016:GOC262017 GXY262016:GXY262017 HHU262016:HHU262017 HRQ262016:HRQ262017 IBM262016:IBM262017 ILI262016:ILI262017 IVE262016:IVE262017 JFA262016:JFA262017 JOW262016:JOW262017 JYS262016:JYS262017 KIO262016:KIO262017 KSK262016:KSK262017 LCG262016:LCG262017 LMC262016:LMC262017 LVY262016:LVY262017 MFU262016:MFU262017 MPQ262016:MPQ262017 MZM262016:MZM262017 NJI262016:NJI262017 NTE262016:NTE262017 ODA262016:ODA262017 OMW262016:OMW262017 OWS262016:OWS262017 PGO262016:PGO262017 PQK262016:PQK262017 QAG262016:QAG262017 QKC262016:QKC262017 QTY262016:QTY262017 RDU262016:RDU262017 RNQ262016:RNQ262017 RXM262016:RXM262017 SHI262016:SHI262017 SRE262016:SRE262017 TBA262016:TBA262017 TKW262016:TKW262017 TUS262016:TUS262017 UEO262016:UEO262017 UOK262016:UOK262017 UYG262016:UYG262017 VIC262016:VIC262017 VRY262016:VRY262017 WBU262016:WBU262017 WLQ262016:WLQ262017 WVM262016:WVM262017 G327552:G327553 JA327552:JA327553 SW327552:SW327553 ACS327552:ACS327553 AMO327552:AMO327553 AWK327552:AWK327553 BGG327552:BGG327553 BQC327552:BQC327553 BZY327552:BZY327553 CJU327552:CJU327553 CTQ327552:CTQ327553 DDM327552:DDM327553 DNI327552:DNI327553 DXE327552:DXE327553 EHA327552:EHA327553 EQW327552:EQW327553 FAS327552:FAS327553 FKO327552:FKO327553 FUK327552:FUK327553 GEG327552:GEG327553 GOC327552:GOC327553 GXY327552:GXY327553 HHU327552:HHU327553 HRQ327552:HRQ327553 IBM327552:IBM327553 ILI327552:ILI327553 IVE327552:IVE327553 JFA327552:JFA327553 JOW327552:JOW327553 JYS327552:JYS327553 KIO327552:KIO327553 KSK327552:KSK327553 LCG327552:LCG327553 LMC327552:LMC327553 LVY327552:LVY327553 MFU327552:MFU327553 MPQ327552:MPQ327553 MZM327552:MZM327553 NJI327552:NJI327553 NTE327552:NTE327553 ODA327552:ODA327553 OMW327552:OMW327553 OWS327552:OWS327553 PGO327552:PGO327553 PQK327552:PQK327553 QAG327552:QAG327553 QKC327552:QKC327553 QTY327552:QTY327553 RDU327552:RDU327553 RNQ327552:RNQ327553 RXM327552:RXM327553 SHI327552:SHI327553 SRE327552:SRE327553 TBA327552:TBA327553 TKW327552:TKW327553 TUS327552:TUS327553 UEO327552:UEO327553 UOK327552:UOK327553 UYG327552:UYG327553 VIC327552:VIC327553 VRY327552:VRY327553 WBU327552:WBU327553 WLQ327552:WLQ327553 WVM327552:WVM327553 G393088:G393089 JA393088:JA393089 SW393088:SW393089 ACS393088:ACS393089 AMO393088:AMO393089 AWK393088:AWK393089 BGG393088:BGG393089 BQC393088:BQC393089 BZY393088:BZY393089 CJU393088:CJU393089 CTQ393088:CTQ393089 DDM393088:DDM393089 DNI393088:DNI393089 DXE393088:DXE393089 EHA393088:EHA393089 EQW393088:EQW393089 FAS393088:FAS393089 FKO393088:FKO393089 FUK393088:FUK393089 GEG393088:GEG393089 GOC393088:GOC393089 GXY393088:GXY393089 HHU393088:HHU393089 HRQ393088:HRQ393089 IBM393088:IBM393089 ILI393088:ILI393089 IVE393088:IVE393089 JFA393088:JFA393089 JOW393088:JOW393089 JYS393088:JYS393089 KIO393088:KIO393089 KSK393088:KSK393089 LCG393088:LCG393089 LMC393088:LMC393089 LVY393088:LVY393089 MFU393088:MFU393089 MPQ393088:MPQ393089 MZM393088:MZM393089 NJI393088:NJI393089 NTE393088:NTE393089 ODA393088:ODA393089 OMW393088:OMW393089 OWS393088:OWS393089 PGO393088:PGO393089 PQK393088:PQK393089 QAG393088:QAG393089 QKC393088:QKC393089 QTY393088:QTY393089 RDU393088:RDU393089 RNQ393088:RNQ393089 RXM393088:RXM393089 SHI393088:SHI393089 SRE393088:SRE393089 TBA393088:TBA393089 TKW393088:TKW393089 TUS393088:TUS393089 UEO393088:UEO393089 UOK393088:UOK393089 UYG393088:UYG393089 VIC393088:VIC393089 VRY393088:VRY393089 WBU393088:WBU393089 WLQ393088:WLQ393089 WVM393088:WVM393089 G458624:G458625 JA458624:JA458625 SW458624:SW458625 ACS458624:ACS458625 AMO458624:AMO458625 AWK458624:AWK458625 BGG458624:BGG458625 BQC458624:BQC458625 BZY458624:BZY458625 CJU458624:CJU458625 CTQ458624:CTQ458625 DDM458624:DDM458625 DNI458624:DNI458625 DXE458624:DXE458625 EHA458624:EHA458625 EQW458624:EQW458625 FAS458624:FAS458625 FKO458624:FKO458625 FUK458624:FUK458625 GEG458624:GEG458625 GOC458624:GOC458625 GXY458624:GXY458625 HHU458624:HHU458625 HRQ458624:HRQ458625 IBM458624:IBM458625 ILI458624:ILI458625 IVE458624:IVE458625 JFA458624:JFA458625 JOW458624:JOW458625 JYS458624:JYS458625 KIO458624:KIO458625 KSK458624:KSK458625 LCG458624:LCG458625 LMC458624:LMC458625 LVY458624:LVY458625 MFU458624:MFU458625 MPQ458624:MPQ458625 MZM458624:MZM458625 NJI458624:NJI458625 NTE458624:NTE458625 ODA458624:ODA458625 OMW458624:OMW458625 OWS458624:OWS458625 PGO458624:PGO458625 PQK458624:PQK458625 QAG458624:QAG458625 QKC458624:QKC458625 QTY458624:QTY458625 RDU458624:RDU458625 RNQ458624:RNQ458625 RXM458624:RXM458625 SHI458624:SHI458625 SRE458624:SRE458625 TBA458624:TBA458625 TKW458624:TKW458625 TUS458624:TUS458625 UEO458624:UEO458625 UOK458624:UOK458625 UYG458624:UYG458625 VIC458624:VIC458625 VRY458624:VRY458625 WBU458624:WBU458625 WLQ458624:WLQ458625 WVM458624:WVM458625 G524160:G524161 JA524160:JA524161 SW524160:SW524161 ACS524160:ACS524161 AMO524160:AMO524161 AWK524160:AWK524161 BGG524160:BGG524161 BQC524160:BQC524161 BZY524160:BZY524161 CJU524160:CJU524161 CTQ524160:CTQ524161 DDM524160:DDM524161 DNI524160:DNI524161 DXE524160:DXE524161 EHA524160:EHA524161 EQW524160:EQW524161 FAS524160:FAS524161 FKO524160:FKO524161 FUK524160:FUK524161 GEG524160:GEG524161 GOC524160:GOC524161 GXY524160:GXY524161 HHU524160:HHU524161 HRQ524160:HRQ524161 IBM524160:IBM524161 ILI524160:ILI524161 IVE524160:IVE524161 JFA524160:JFA524161 JOW524160:JOW524161 JYS524160:JYS524161 KIO524160:KIO524161 KSK524160:KSK524161 LCG524160:LCG524161 LMC524160:LMC524161 LVY524160:LVY524161 MFU524160:MFU524161 MPQ524160:MPQ524161 MZM524160:MZM524161 NJI524160:NJI524161 NTE524160:NTE524161 ODA524160:ODA524161 OMW524160:OMW524161 OWS524160:OWS524161 PGO524160:PGO524161 PQK524160:PQK524161 QAG524160:QAG524161 QKC524160:QKC524161 QTY524160:QTY524161 RDU524160:RDU524161 RNQ524160:RNQ524161 RXM524160:RXM524161 SHI524160:SHI524161 SRE524160:SRE524161 TBA524160:TBA524161 TKW524160:TKW524161 TUS524160:TUS524161 UEO524160:UEO524161 UOK524160:UOK524161 UYG524160:UYG524161 VIC524160:VIC524161 VRY524160:VRY524161 WBU524160:WBU524161 WLQ524160:WLQ524161 WVM524160:WVM524161 G589696:G589697 JA589696:JA589697 SW589696:SW589697 ACS589696:ACS589697 AMO589696:AMO589697 AWK589696:AWK589697 BGG589696:BGG589697 BQC589696:BQC589697 BZY589696:BZY589697 CJU589696:CJU589697 CTQ589696:CTQ589697 DDM589696:DDM589697 DNI589696:DNI589697 DXE589696:DXE589697 EHA589696:EHA589697 EQW589696:EQW589697 FAS589696:FAS589697 FKO589696:FKO589697 FUK589696:FUK589697 GEG589696:GEG589697 GOC589696:GOC589697 GXY589696:GXY589697 HHU589696:HHU589697 HRQ589696:HRQ589697 IBM589696:IBM589697 ILI589696:ILI589697 IVE589696:IVE589697 JFA589696:JFA589697 JOW589696:JOW589697 JYS589696:JYS589697 KIO589696:KIO589697 KSK589696:KSK589697 LCG589696:LCG589697 LMC589696:LMC589697 LVY589696:LVY589697 MFU589696:MFU589697 MPQ589696:MPQ589697 MZM589696:MZM589697 NJI589696:NJI589697 NTE589696:NTE589697 ODA589696:ODA589697 OMW589696:OMW589697 OWS589696:OWS589697 PGO589696:PGO589697 PQK589696:PQK589697 QAG589696:QAG589697 QKC589696:QKC589697 QTY589696:QTY589697 RDU589696:RDU589697 RNQ589696:RNQ589697 RXM589696:RXM589697 SHI589696:SHI589697 SRE589696:SRE589697 TBA589696:TBA589697 TKW589696:TKW589697 TUS589696:TUS589697 UEO589696:UEO589697 UOK589696:UOK589697 UYG589696:UYG589697 VIC589696:VIC589697 VRY589696:VRY589697 WBU589696:WBU589697 WLQ589696:WLQ589697 WVM589696:WVM589697 G655232:G655233 JA655232:JA655233 SW655232:SW655233 ACS655232:ACS655233 AMO655232:AMO655233 AWK655232:AWK655233 BGG655232:BGG655233 BQC655232:BQC655233 BZY655232:BZY655233 CJU655232:CJU655233 CTQ655232:CTQ655233 DDM655232:DDM655233 DNI655232:DNI655233 DXE655232:DXE655233 EHA655232:EHA655233 EQW655232:EQW655233 FAS655232:FAS655233 FKO655232:FKO655233 FUK655232:FUK655233 GEG655232:GEG655233 GOC655232:GOC655233 GXY655232:GXY655233 HHU655232:HHU655233 HRQ655232:HRQ655233 IBM655232:IBM655233 ILI655232:ILI655233 IVE655232:IVE655233 JFA655232:JFA655233 JOW655232:JOW655233 JYS655232:JYS655233 KIO655232:KIO655233 KSK655232:KSK655233 LCG655232:LCG655233 LMC655232:LMC655233 LVY655232:LVY655233 MFU655232:MFU655233 MPQ655232:MPQ655233 MZM655232:MZM655233 NJI655232:NJI655233 NTE655232:NTE655233 ODA655232:ODA655233 OMW655232:OMW655233 OWS655232:OWS655233 PGO655232:PGO655233 PQK655232:PQK655233 QAG655232:QAG655233 QKC655232:QKC655233 QTY655232:QTY655233 RDU655232:RDU655233 RNQ655232:RNQ655233 RXM655232:RXM655233 SHI655232:SHI655233 SRE655232:SRE655233 TBA655232:TBA655233 TKW655232:TKW655233 TUS655232:TUS655233 UEO655232:UEO655233 UOK655232:UOK655233 UYG655232:UYG655233 VIC655232:VIC655233 VRY655232:VRY655233 WBU655232:WBU655233 WLQ655232:WLQ655233 WVM655232:WVM655233 G720768:G720769 JA720768:JA720769 SW720768:SW720769 ACS720768:ACS720769 AMO720768:AMO720769 AWK720768:AWK720769 BGG720768:BGG720769 BQC720768:BQC720769 BZY720768:BZY720769 CJU720768:CJU720769 CTQ720768:CTQ720769 DDM720768:DDM720769 DNI720768:DNI720769 DXE720768:DXE720769 EHA720768:EHA720769 EQW720768:EQW720769 FAS720768:FAS720769 FKO720768:FKO720769 FUK720768:FUK720769 GEG720768:GEG720769 GOC720768:GOC720769 GXY720768:GXY720769 HHU720768:HHU720769 HRQ720768:HRQ720769 IBM720768:IBM720769 ILI720768:ILI720769 IVE720768:IVE720769 JFA720768:JFA720769 JOW720768:JOW720769 JYS720768:JYS720769 KIO720768:KIO720769 KSK720768:KSK720769 LCG720768:LCG720769 LMC720768:LMC720769 LVY720768:LVY720769 MFU720768:MFU720769 MPQ720768:MPQ720769 MZM720768:MZM720769 NJI720768:NJI720769 NTE720768:NTE720769 ODA720768:ODA720769 OMW720768:OMW720769 OWS720768:OWS720769 PGO720768:PGO720769 PQK720768:PQK720769 QAG720768:QAG720769 QKC720768:QKC720769 QTY720768:QTY720769 RDU720768:RDU720769 RNQ720768:RNQ720769 RXM720768:RXM720769 SHI720768:SHI720769 SRE720768:SRE720769 TBA720768:TBA720769 TKW720768:TKW720769 TUS720768:TUS720769 UEO720768:UEO720769 UOK720768:UOK720769 UYG720768:UYG720769 VIC720768:VIC720769 VRY720768:VRY720769 WBU720768:WBU720769 WLQ720768:WLQ720769 WVM720768:WVM720769 G786304:G786305 JA786304:JA786305 SW786304:SW786305 ACS786304:ACS786305 AMO786304:AMO786305 AWK786304:AWK786305 BGG786304:BGG786305 BQC786304:BQC786305 BZY786304:BZY786305 CJU786304:CJU786305 CTQ786304:CTQ786305 DDM786304:DDM786305 DNI786304:DNI786305 DXE786304:DXE786305 EHA786304:EHA786305 EQW786304:EQW786305 FAS786304:FAS786305 FKO786304:FKO786305 FUK786304:FUK786305 GEG786304:GEG786305 GOC786304:GOC786305 GXY786304:GXY786305 HHU786304:HHU786305 HRQ786304:HRQ786305 IBM786304:IBM786305 ILI786304:ILI786305 IVE786304:IVE786305 JFA786304:JFA786305 JOW786304:JOW786305 JYS786304:JYS786305 KIO786304:KIO786305 KSK786304:KSK786305 LCG786304:LCG786305 LMC786304:LMC786305 LVY786304:LVY786305 MFU786304:MFU786305 MPQ786304:MPQ786305 MZM786304:MZM786305 NJI786304:NJI786305 NTE786304:NTE786305 ODA786304:ODA786305 OMW786304:OMW786305 OWS786304:OWS786305 PGO786304:PGO786305 PQK786304:PQK786305 QAG786304:QAG786305 QKC786304:QKC786305 QTY786304:QTY786305 RDU786304:RDU786305 RNQ786304:RNQ786305 RXM786304:RXM786305 SHI786304:SHI786305 SRE786304:SRE786305 TBA786304:TBA786305 TKW786304:TKW786305 TUS786304:TUS786305 UEO786304:UEO786305 UOK786304:UOK786305 UYG786304:UYG786305 VIC786304:VIC786305 VRY786304:VRY786305 WBU786304:WBU786305 WLQ786304:WLQ786305 WVM786304:WVM786305 G851840:G851841 JA851840:JA851841 SW851840:SW851841 ACS851840:ACS851841 AMO851840:AMO851841 AWK851840:AWK851841 BGG851840:BGG851841 BQC851840:BQC851841 BZY851840:BZY851841 CJU851840:CJU851841 CTQ851840:CTQ851841 DDM851840:DDM851841 DNI851840:DNI851841 DXE851840:DXE851841 EHA851840:EHA851841 EQW851840:EQW851841 FAS851840:FAS851841 FKO851840:FKO851841 FUK851840:FUK851841 GEG851840:GEG851841 GOC851840:GOC851841 GXY851840:GXY851841 HHU851840:HHU851841 HRQ851840:HRQ851841 IBM851840:IBM851841 ILI851840:ILI851841 IVE851840:IVE851841 JFA851840:JFA851841 JOW851840:JOW851841 JYS851840:JYS851841 KIO851840:KIO851841 KSK851840:KSK851841 LCG851840:LCG851841 LMC851840:LMC851841 LVY851840:LVY851841 MFU851840:MFU851841 MPQ851840:MPQ851841 MZM851840:MZM851841 NJI851840:NJI851841 NTE851840:NTE851841 ODA851840:ODA851841 OMW851840:OMW851841 OWS851840:OWS851841 PGO851840:PGO851841 PQK851840:PQK851841 QAG851840:QAG851841 QKC851840:QKC851841 QTY851840:QTY851841 RDU851840:RDU851841 RNQ851840:RNQ851841 RXM851840:RXM851841 SHI851840:SHI851841 SRE851840:SRE851841 TBA851840:TBA851841 TKW851840:TKW851841 TUS851840:TUS851841 UEO851840:UEO851841 UOK851840:UOK851841 UYG851840:UYG851841 VIC851840:VIC851841 VRY851840:VRY851841 WBU851840:WBU851841 WLQ851840:WLQ851841 WVM851840:WVM851841 G917376:G917377 JA917376:JA917377 SW917376:SW917377 ACS917376:ACS917377 AMO917376:AMO917377 AWK917376:AWK917377 BGG917376:BGG917377 BQC917376:BQC917377 BZY917376:BZY917377 CJU917376:CJU917377 CTQ917376:CTQ917377 DDM917376:DDM917377 DNI917376:DNI917377 DXE917376:DXE917377 EHA917376:EHA917377 EQW917376:EQW917377 FAS917376:FAS917377 FKO917376:FKO917377 FUK917376:FUK917377 GEG917376:GEG917377 GOC917376:GOC917377 GXY917376:GXY917377 HHU917376:HHU917377 HRQ917376:HRQ917377 IBM917376:IBM917377 ILI917376:ILI917377 IVE917376:IVE917377 JFA917376:JFA917377 JOW917376:JOW917377 JYS917376:JYS917377 KIO917376:KIO917377 KSK917376:KSK917377 LCG917376:LCG917377 LMC917376:LMC917377 LVY917376:LVY917377 MFU917376:MFU917377 MPQ917376:MPQ917377 MZM917376:MZM917377 NJI917376:NJI917377 NTE917376:NTE917377 ODA917376:ODA917377 OMW917376:OMW917377 OWS917376:OWS917377 PGO917376:PGO917377 PQK917376:PQK917377 QAG917376:QAG917377 QKC917376:QKC917377 QTY917376:QTY917377 RDU917376:RDU917377 RNQ917376:RNQ917377 RXM917376:RXM917377 SHI917376:SHI917377 SRE917376:SRE917377 TBA917376:TBA917377 TKW917376:TKW917377 TUS917376:TUS917377 UEO917376:UEO917377 UOK917376:UOK917377 UYG917376:UYG917377 VIC917376:VIC917377 VRY917376:VRY917377 WBU917376:WBU917377 WLQ917376:WLQ917377 WVM917376:WVM917377 G982912:G982913 JA982912:JA982913 SW982912:SW982913 ACS982912:ACS982913 AMO982912:AMO982913 AWK982912:AWK982913 BGG982912:BGG982913 BQC982912:BQC982913 BZY982912:BZY982913 CJU982912:CJU982913 CTQ982912:CTQ982913 DDM982912:DDM982913 DNI982912:DNI982913 DXE982912:DXE982913 EHA982912:EHA982913 EQW982912:EQW982913 FAS982912:FAS982913 FKO982912:FKO982913 FUK982912:FUK982913 GEG982912:GEG982913 GOC982912:GOC982913 GXY982912:GXY982913 HHU982912:HHU982913 HRQ982912:HRQ982913 IBM982912:IBM982913 ILI982912:ILI982913 IVE982912:IVE982913 JFA982912:JFA982913 JOW982912:JOW982913 JYS982912:JYS982913 KIO982912:KIO982913 KSK982912:KSK982913 LCG982912:LCG982913 LMC982912:LMC982913 LVY982912:LVY982913 MFU982912:MFU982913 MPQ982912:MPQ982913 MZM982912:MZM982913 NJI982912:NJI982913 NTE982912:NTE982913 ODA982912:ODA982913 OMW982912:OMW982913 OWS982912:OWS982913 PGO982912:PGO982913 PQK982912:PQK982913 QAG982912:QAG982913 QKC982912:QKC982913 QTY982912:QTY982913 RDU982912:RDU982913 RNQ982912:RNQ982913 RXM982912:RXM982913 SHI982912:SHI982913 SRE982912:SRE982913 TBA982912:TBA982913 TKW982912:TKW982913 TUS982912:TUS982913 UEO982912:UEO982913 UOK982912:UOK982913 UYG982912:UYG982913 VIC982912:VIC982913 VRY982912:VRY982913 WBU982912:WBU982913 WLQ982912:WLQ982913 WVM982912:WVM982913 G65414:G65553 JA65414:JA65553 SW65414:SW65553 ACS65414:ACS65553 AMO65414:AMO65553 AWK65414:AWK65553 BGG65414:BGG65553 BQC65414:BQC65553 BZY65414:BZY65553 CJU65414:CJU65553 CTQ65414:CTQ65553 DDM65414:DDM65553 DNI65414:DNI65553 DXE65414:DXE65553 EHA65414:EHA65553 EQW65414:EQW65553 FAS65414:FAS65553 FKO65414:FKO65553 FUK65414:FUK65553 GEG65414:GEG65553 GOC65414:GOC65553 GXY65414:GXY65553 HHU65414:HHU65553 HRQ65414:HRQ65553 IBM65414:IBM65553 ILI65414:ILI65553 IVE65414:IVE65553 JFA65414:JFA65553 JOW65414:JOW65553 JYS65414:JYS65553 KIO65414:KIO65553 KSK65414:KSK65553 LCG65414:LCG65553 LMC65414:LMC65553 LVY65414:LVY65553 MFU65414:MFU65553 MPQ65414:MPQ65553 MZM65414:MZM65553 NJI65414:NJI65553 NTE65414:NTE65553 ODA65414:ODA65553 OMW65414:OMW65553 OWS65414:OWS65553 PGO65414:PGO65553 PQK65414:PQK65553 QAG65414:QAG65553 QKC65414:QKC65553 QTY65414:QTY65553 RDU65414:RDU65553 RNQ65414:RNQ65553 RXM65414:RXM65553 SHI65414:SHI65553 SRE65414:SRE65553 TBA65414:TBA65553 TKW65414:TKW65553 TUS65414:TUS65553 UEO65414:UEO65553 UOK65414:UOK65553 UYG65414:UYG65553 VIC65414:VIC65553 VRY65414:VRY65553 WBU65414:WBU65553 WLQ65414:WLQ65553 WVM65414:WVM65553 G130950:G131089 JA130950:JA131089 SW130950:SW131089 ACS130950:ACS131089 AMO130950:AMO131089 AWK130950:AWK131089 BGG130950:BGG131089 BQC130950:BQC131089 BZY130950:BZY131089 CJU130950:CJU131089 CTQ130950:CTQ131089 DDM130950:DDM131089 DNI130950:DNI131089 DXE130950:DXE131089 EHA130950:EHA131089 EQW130950:EQW131089 FAS130950:FAS131089 FKO130950:FKO131089 FUK130950:FUK131089 GEG130950:GEG131089 GOC130950:GOC131089 GXY130950:GXY131089 HHU130950:HHU131089 HRQ130950:HRQ131089 IBM130950:IBM131089 ILI130950:ILI131089 IVE130950:IVE131089 JFA130950:JFA131089 JOW130950:JOW131089 JYS130950:JYS131089 KIO130950:KIO131089 KSK130950:KSK131089 LCG130950:LCG131089 LMC130950:LMC131089 LVY130950:LVY131089 MFU130950:MFU131089 MPQ130950:MPQ131089 MZM130950:MZM131089 NJI130950:NJI131089 NTE130950:NTE131089 ODA130950:ODA131089 OMW130950:OMW131089 OWS130950:OWS131089 PGO130950:PGO131089 PQK130950:PQK131089 QAG130950:QAG131089 QKC130950:QKC131089 QTY130950:QTY131089 RDU130950:RDU131089 RNQ130950:RNQ131089 RXM130950:RXM131089 SHI130950:SHI131089 SRE130950:SRE131089 TBA130950:TBA131089 TKW130950:TKW131089 TUS130950:TUS131089 UEO130950:UEO131089 UOK130950:UOK131089 UYG130950:UYG131089 VIC130950:VIC131089 VRY130950:VRY131089 WBU130950:WBU131089 WLQ130950:WLQ131089 WVM130950:WVM131089 G196486:G196625 JA196486:JA196625 SW196486:SW196625 ACS196486:ACS196625 AMO196486:AMO196625 AWK196486:AWK196625 BGG196486:BGG196625 BQC196486:BQC196625 BZY196486:BZY196625 CJU196486:CJU196625 CTQ196486:CTQ196625 DDM196486:DDM196625 DNI196486:DNI196625 DXE196486:DXE196625 EHA196486:EHA196625 EQW196486:EQW196625 FAS196486:FAS196625 FKO196486:FKO196625 FUK196486:FUK196625 GEG196486:GEG196625 GOC196486:GOC196625 GXY196486:GXY196625 HHU196486:HHU196625 HRQ196486:HRQ196625 IBM196486:IBM196625 ILI196486:ILI196625 IVE196486:IVE196625 JFA196486:JFA196625 JOW196486:JOW196625 JYS196486:JYS196625 KIO196486:KIO196625 KSK196486:KSK196625 LCG196486:LCG196625 LMC196486:LMC196625 LVY196486:LVY196625 MFU196486:MFU196625 MPQ196486:MPQ196625 MZM196486:MZM196625 NJI196486:NJI196625 NTE196486:NTE196625 ODA196486:ODA196625 OMW196486:OMW196625 OWS196486:OWS196625 PGO196486:PGO196625 PQK196486:PQK196625 QAG196486:QAG196625 QKC196486:QKC196625 QTY196486:QTY196625 RDU196486:RDU196625 RNQ196486:RNQ196625 RXM196486:RXM196625 SHI196486:SHI196625 SRE196486:SRE196625 TBA196486:TBA196625 TKW196486:TKW196625 TUS196486:TUS196625 UEO196486:UEO196625 UOK196486:UOK196625 UYG196486:UYG196625 VIC196486:VIC196625 VRY196486:VRY196625 WBU196486:WBU196625 WLQ196486:WLQ196625 WVM196486:WVM196625 G262022:G262161 JA262022:JA262161 SW262022:SW262161 ACS262022:ACS262161 AMO262022:AMO262161 AWK262022:AWK262161 BGG262022:BGG262161 BQC262022:BQC262161 BZY262022:BZY262161 CJU262022:CJU262161 CTQ262022:CTQ262161 DDM262022:DDM262161 DNI262022:DNI262161 DXE262022:DXE262161 EHA262022:EHA262161 EQW262022:EQW262161 FAS262022:FAS262161 FKO262022:FKO262161 FUK262022:FUK262161 GEG262022:GEG262161 GOC262022:GOC262161 GXY262022:GXY262161 HHU262022:HHU262161 HRQ262022:HRQ262161 IBM262022:IBM262161 ILI262022:ILI262161 IVE262022:IVE262161 JFA262022:JFA262161 JOW262022:JOW262161 JYS262022:JYS262161 KIO262022:KIO262161 KSK262022:KSK262161 LCG262022:LCG262161 LMC262022:LMC262161 LVY262022:LVY262161 MFU262022:MFU262161 MPQ262022:MPQ262161 MZM262022:MZM262161 NJI262022:NJI262161 NTE262022:NTE262161 ODA262022:ODA262161 OMW262022:OMW262161 OWS262022:OWS262161 PGO262022:PGO262161 PQK262022:PQK262161 QAG262022:QAG262161 QKC262022:QKC262161 QTY262022:QTY262161 RDU262022:RDU262161 RNQ262022:RNQ262161 RXM262022:RXM262161 SHI262022:SHI262161 SRE262022:SRE262161 TBA262022:TBA262161 TKW262022:TKW262161 TUS262022:TUS262161 UEO262022:UEO262161 UOK262022:UOK262161 UYG262022:UYG262161 VIC262022:VIC262161 VRY262022:VRY262161 WBU262022:WBU262161 WLQ262022:WLQ262161 WVM262022:WVM262161 G327558:G327697 JA327558:JA327697 SW327558:SW327697 ACS327558:ACS327697 AMO327558:AMO327697 AWK327558:AWK327697 BGG327558:BGG327697 BQC327558:BQC327697 BZY327558:BZY327697 CJU327558:CJU327697 CTQ327558:CTQ327697 DDM327558:DDM327697 DNI327558:DNI327697 DXE327558:DXE327697 EHA327558:EHA327697 EQW327558:EQW327697 FAS327558:FAS327697 FKO327558:FKO327697 FUK327558:FUK327697 GEG327558:GEG327697 GOC327558:GOC327697 GXY327558:GXY327697 HHU327558:HHU327697 HRQ327558:HRQ327697 IBM327558:IBM327697 ILI327558:ILI327697 IVE327558:IVE327697 JFA327558:JFA327697 JOW327558:JOW327697 JYS327558:JYS327697 KIO327558:KIO327697 KSK327558:KSK327697 LCG327558:LCG327697 LMC327558:LMC327697 LVY327558:LVY327697 MFU327558:MFU327697 MPQ327558:MPQ327697 MZM327558:MZM327697 NJI327558:NJI327697 NTE327558:NTE327697 ODA327558:ODA327697 OMW327558:OMW327697 OWS327558:OWS327697 PGO327558:PGO327697 PQK327558:PQK327697 QAG327558:QAG327697 QKC327558:QKC327697 QTY327558:QTY327697 RDU327558:RDU327697 RNQ327558:RNQ327697 RXM327558:RXM327697 SHI327558:SHI327697 SRE327558:SRE327697 TBA327558:TBA327697 TKW327558:TKW327697 TUS327558:TUS327697 UEO327558:UEO327697 UOK327558:UOK327697 UYG327558:UYG327697 VIC327558:VIC327697 VRY327558:VRY327697 WBU327558:WBU327697 WLQ327558:WLQ327697 WVM327558:WVM327697 G393094:G393233 JA393094:JA393233 SW393094:SW393233 ACS393094:ACS393233 AMO393094:AMO393233 AWK393094:AWK393233 BGG393094:BGG393233 BQC393094:BQC393233 BZY393094:BZY393233 CJU393094:CJU393233 CTQ393094:CTQ393233 DDM393094:DDM393233 DNI393094:DNI393233 DXE393094:DXE393233 EHA393094:EHA393233 EQW393094:EQW393233 FAS393094:FAS393233 FKO393094:FKO393233 FUK393094:FUK393233 GEG393094:GEG393233 GOC393094:GOC393233 GXY393094:GXY393233 HHU393094:HHU393233 HRQ393094:HRQ393233 IBM393094:IBM393233 ILI393094:ILI393233 IVE393094:IVE393233 JFA393094:JFA393233 JOW393094:JOW393233 JYS393094:JYS393233 KIO393094:KIO393233 KSK393094:KSK393233 LCG393094:LCG393233 LMC393094:LMC393233 LVY393094:LVY393233 MFU393094:MFU393233 MPQ393094:MPQ393233 MZM393094:MZM393233 NJI393094:NJI393233 NTE393094:NTE393233 ODA393094:ODA393233 OMW393094:OMW393233 OWS393094:OWS393233 PGO393094:PGO393233 PQK393094:PQK393233 QAG393094:QAG393233 QKC393094:QKC393233 QTY393094:QTY393233 RDU393094:RDU393233 RNQ393094:RNQ393233 RXM393094:RXM393233 SHI393094:SHI393233 SRE393094:SRE393233 TBA393094:TBA393233 TKW393094:TKW393233 TUS393094:TUS393233 UEO393094:UEO393233 UOK393094:UOK393233 UYG393094:UYG393233 VIC393094:VIC393233 VRY393094:VRY393233 WBU393094:WBU393233 WLQ393094:WLQ393233 WVM393094:WVM393233 G458630:G458769 JA458630:JA458769 SW458630:SW458769 ACS458630:ACS458769 AMO458630:AMO458769 AWK458630:AWK458769 BGG458630:BGG458769 BQC458630:BQC458769 BZY458630:BZY458769 CJU458630:CJU458769 CTQ458630:CTQ458769 DDM458630:DDM458769 DNI458630:DNI458769 DXE458630:DXE458769 EHA458630:EHA458769 EQW458630:EQW458769 FAS458630:FAS458769 FKO458630:FKO458769 FUK458630:FUK458769 GEG458630:GEG458769 GOC458630:GOC458769 GXY458630:GXY458769 HHU458630:HHU458769 HRQ458630:HRQ458769 IBM458630:IBM458769 ILI458630:ILI458769 IVE458630:IVE458769 JFA458630:JFA458769 JOW458630:JOW458769 JYS458630:JYS458769 KIO458630:KIO458769 KSK458630:KSK458769 LCG458630:LCG458769 LMC458630:LMC458769 LVY458630:LVY458769 MFU458630:MFU458769 MPQ458630:MPQ458769 MZM458630:MZM458769 NJI458630:NJI458769 NTE458630:NTE458769 ODA458630:ODA458769 OMW458630:OMW458769 OWS458630:OWS458769 PGO458630:PGO458769 PQK458630:PQK458769 QAG458630:QAG458769 QKC458630:QKC458769 QTY458630:QTY458769 RDU458630:RDU458769 RNQ458630:RNQ458769 RXM458630:RXM458769 SHI458630:SHI458769 SRE458630:SRE458769 TBA458630:TBA458769 TKW458630:TKW458769 TUS458630:TUS458769 UEO458630:UEO458769 UOK458630:UOK458769 UYG458630:UYG458769 VIC458630:VIC458769 VRY458630:VRY458769 WBU458630:WBU458769 WLQ458630:WLQ458769 WVM458630:WVM458769 G524166:G524305 JA524166:JA524305 SW524166:SW524305 ACS524166:ACS524305 AMO524166:AMO524305 AWK524166:AWK524305 BGG524166:BGG524305 BQC524166:BQC524305 BZY524166:BZY524305 CJU524166:CJU524305 CTQ524166:CTQ524305 DDM524166:DDM524305 DNI524166:DNI524305 DXE524166:DXE524305 EHA524166:EHA524305 EQW524166:EQW524305 FAS524166:FAS524305 FKO524166:FKO524305 FUK524166:FUK524305 GEG524166:GEG524305 GOC524166:GOC524305 GXY524166:GXY524305 HHU524166:HHU524305 HRQ524166:HRQ524305 IBM524166:IBM524305 ILI524166:ILI524305 IVE524166:IVE524305 JFA524166:JFA524305 JOW524166:JOW524305 JYS524166:JYS524305 KIO524166:KIO524305 KSK524166:KSK524305 LCG524166:LCG524305 LMC524166:LMC524305 LVY524166:LVY524305 MFU524166:MFU524305 MPQ524166:MPQ524305 MZM524166:MZM524305 NJI524166:NJI524305 NTE524166:NTE524305 ODA524166:ODA524305 OMW524166:OMW524305 OWS524166:OWS524305 PGO524166:PGO524305 PQK524166:PQK524305 QAG524166:QAG524305 QKC524166:QKC524305 QTY524166:QTY524305 RDU524166:RDU524305 RNQ524166:RNQ524305 RXM524166:RXM524305 SHI524166:SHI524305 SRE524166:SRE524305 TBA524166:TBA524305 TKW524166:TKW524305 TUS524166:TUS524305 UEO524166:UEO524305 UOK524166:UOK524305 UYG524166:UYG524305 VIC524166:VIC524305 VRY524166:VRY524305 WBU524166:WBU524305 WLQ524166:WLQ524305 WVM524166:WVM524305 G589702:G589841 JA589702:JA589841 SW589702:SW589841 ACS589702:ACS589841 AMO589702:AMO589841 AWK589702:AWK589841 BGG589702:BGG589841 BQC589702:BQC589841 BZY589702:BZY589841 CJU589702:CJU589841 CTQ589702:CTQ589841 DDM589702:DDM589841 DNI589702:DNI589841 DXE589702:DXE589841 EHA589702:EHA589841 EQW589702:EQW589841 FAS589702:FAS589841 FKO589702:FKO589841 FUK589702:FUK589841 GEG589702:GEG589841 GOC589702:GOC589841 GXY589702:GXY589841 HHU589702:HHU589841 HRQ589702:HRQ589841 IBM589702:IBM589841 ILI589702:ILI589841 IVE589702:IVE589841 JFA589702:JFA589841 JOW589702:JOW589841 JYS589702:JYS589841 KIO589702:KIO589841 KSK589702:KSK589841 LCG589702:LCG589841 LMC589702:LMC589841 LVY589702:LVY589841 MFU589702:MFU589841 MPQ589702:MPQ589841 MZM589702:MZM589841 NJI589702:NJI589841 NTE589702:NTE589841 ODA589702:ODA589841 OMW589702:OMW589841 OWS589702:OWS589841 PGO589702:PGO589841 PQK589702:PQK589841 QAG589702:QAG589841 QKC589702:QKC589841 QTY589702:QTY589841 RDU589702:RDU589841 RNQ589702:RNQ589841 RXM589702:RXM589841 SHI589702:SHI589841 SRE589702:SRE589841 TBA589702:TBA589841 TKW589702:TKW589841 TUS589702:TUS589841 UEO589702:UEO589841 UOK589702:UOK589841 UYG589702:UYG589841 VIC589702:VIC589841 VRY589702:VRY589841 WBU589702:WBU589841 WLQ589702:WLQ589841 WVM589702:WVM589841 G655238:G655377 JA655238:JA655377 SW655238:SW655377 ACS655238:ACS655377 AMO655238:AMO655377 AWK655238:AWK655377 BGG655238:BGG655377 BQC655238:BQC655377 BZY655238:BZY655377 CJU655238:CJU655377 CTQ655238:CTQ655377 DDM655238:DDM655377 DNI655238:DNI655377 DXE655238:DXE655377 EHA655238:EHA655377 EQW655238:EQW655377 FAS655238:FAS655377 FKO655238:FKO655377 FUK655238:FUK655377 GEG655238:GEG655377 GOC655238:GOC655377 GXY655238:GXY655377 HHU655238:HHU655377 HRQ655238:HRQ655377 IBM655238:IBM655377 ILI655238:ILI655377 IVE655238:IVE655377 JFA655238:JFA655377 JOW655238:JOW655377 JYS655238:JYS655377 KIO655238:KIO655377 KSK655238:KSK655377 LCG655238:LCG655377 LMC655238:LMC655377 LVY655238:LVY655377 MFU655238:MFU655377 MPQ655238:MPQ655377 MZM655238:MZM655377 NJI655238:NJI655377 NTE655238:NTE655377 ODA655238:ODA655377 OMW655238:OMW655377 OWS655238:OWS655377 PGO655238:PGO655377 PQK655238:PQK655377 QAG655238:QAG655377 QKC655238:QKC655377 QTY655238:QTY655377 RDU655238:RDU655377 RNQ655238:RNQ655377 RXM655238:RXM655377 SHI655238:SHI655377 SRE655238:SRE655377 TBA655238:TBA655377 TKW655238:TKW655377 TUS655238:TUS655377 UEO655238:UEO655377 UOK655238:UOK655377 UYG655238:UYG655377 VIC655238:VIC655377 VRY655238:VRY655377 WBU655238:WBU655377 WLQ655238:WLQ655377 WVM655238:WVM655377 G720774:G720913 JA720774:JA720913 SW720774:SW720913 ACS720774:ACS720913 AMO720774:AMO720913 AWK720774:AWK720913 BGG720774:BGG720913 BQC720774:BQC720913 BZY720774:BZY720913 CJU720774:CJU720913 CTQ720774:CTQ720913 DDM720774:DDM720913 DNI720774:DNI720913 DXE720774:DXE720913 EHA720774:EHA720913 EQW720774:EQW720913 FAS720774:FAS720913 FKO720774:FKO720913 FUK720774:FUK720913 GEG720774:GEG720913 GOC720774:GOC720913 GXY720774:GXY720913 HHU720774:HHU720913 HRQ720774:HRQ720913 IBM720774:IBM720913 ILI720774:ILI720913 IVE720774:IVE720913 JFA720774:JFA720913 JOW720774:JOW720913 JYS720774:JYS720913 KIO720774:KIO720913 KSK720774:KSK720913 LCG720774:LCG720913 LMC720774:LMC720913 LVY720774:LVY720913 MFU720774:MFU720913 MPQ720774:MPQ720913 MZM720774:MZM720913 NJI720774:NJI720913 NTE720774:NTE720913 ODA720774:ODA720913 OMW720774:OMW720913 OWS720774:OWS720913 PGO720774:PGO720913 PQK720774:PQK720913 QAG720774:QAG720913 QKC720774:QKC720913 QTY720774:QTY720913 RDU720774:RDU720913 RNQ720774:RNQ720913 RXM720774:RXM720913 SHI720774:SHI720913 SRE720774:SRE720913 TBA720774:TBA720913 TKW720774:TKW720913 TUS720774:TUS720913 UEO720774:UEO720913 UOK720774:UOK720913 UYG720774:UYG720913 VIC720774:VIC720913 VRY720774:VRY720913 WBU720774:WBU720913 WLQ720774:WLQ720913 WVM720774:WVM720913 G786310:G786449 JA786310:JA786449 SW786310:SW786449 ACS786310:ACS786449 AMO786310:AMO786449 AWK786310:AWK786449 BGG786310:BGG786449 BQC786310:BQC786449 BZY786310:BZY786449 CJU786310:CJU786449 CTQ786310:CTQ786449 DDM786310:DDM786449 DNI786310:DNI786449 DXE786310:DXE786449 EHA786310:EHA786449 EQW786310:EQW786449 FAS786310:FAS786449 FKO786310:FKO786449 FUK786310:FUK786449 GEG786310:GEG786449 GOC786310:GOC786449 GXY786310:GXY786449 HHU786310:HHU786449 HRQ786310:HRQ786449 IBM786310:IBM786449 ILI786310:ILI786449 IVE786310:IVE786449 JFA786310:JFA786449 JOW786310:JOW786449 JYS786310:JYS786449 KIO786310:KIO786449 KSK786310:KSK786449 LCG786310:LCG786449 LMC786310:LMC786449 LVY786310:LVY786449 MFU786310:MFU786449 MPQ786310:MPQ786449 MZM786310:MZM786449 NJI786310:NJI786449 NTE786310:NTE786449 ODA786310:ODA786449 OMW786310:OMW786449 OWS786310:OWS786449 PGO786310:PGO786449 PQK786310:PQK786449 QAG786310:QAG786449 QKC786310:QKC786449 QTY786310:QTY786449 RDU786310:RDU786449 RNQ786310:RNQ786449 RXM786310:RXM786449 SHI786310:SHI786449 SRE786310:SRE786449 TBA786310:TBA786449 TKW786310:TKW786449 TUS786310:TUS786449 UEO786310:UEO786449 UOK786310:UOK786449 UYG786310:UYG786449 VIC786310:VIC786449 VRY786310:VRY786449 WBU786310:WBU786449 WLQ786310:WLQ786449 WVM786310:WVM786449 G851846:G851985 JA851846:JA851985 SW851846:SW851985 ACS851846:ACS851985 AMO851846:AMO851985 AWK851846:AWK851985 BGG851846:BGG851985 BQC851846:BQC851985 BZY851846:BZY851985 CJU851846:CJU851985 CTQ851846:CTQ851985 DDM851846:DDM851985 DNI851846:DNI851985 DXE851846:DXE851985 EHA851846:EHA851985 EQW851846:EQW851985 FAS851846:FAS851985 FKO851846:FKO851985 FUK851846:FUK851985 GEG851846:GEG851985 GOC851846:GOC851985 GXY851846:GXY851985 HHU851846:HHU851985 HRQ851846:HRQ851985 IBM851846:IBM851985 ILI851846:ILI851985 IVE851846:IVE851985 JFA851846:JFA851985 JOW851846:JOW851985 JYS851846:JYS851985 KIO851846:KIO851985 KSK851846:KSK851985 LCG851846:LCG851985 LMC851846:LMC851985 LVY851846:LVY851985 MFU851846:MFU851985 MPQ851846:MPQ851985 MZM851846:MZM851985 NJI851846:NJI851985 NTE851846:NTE851985 ODA851846:ODA851985 OMW851846:OMW851985 OWS851846:OWS851985 PGO851846:PGO851985 PQK851846:PQK851985 QAG851846:QAG851985 QKC851846:QKC851985 QTY851846:QTY851985 RDU851846:RDU851985 RNQ851846:RNQ851985 RXM851846:RXM851985 SHI851846:SHI851985 SRE851846:SRE851985 TBA851846:TBA851985 TKW851846:TKW851985 TUS851846:TUS851985 UEO851846:UEO851985 UOK851846:UOK851985 UYG851846:UYG851985 VIC851846:VIC851985 VRY851846:VRY851985 WBU851846:WBU851985 WLQ851846:WLQ851985 WVM851846:WVM851985 G917382:G917521 JA917382:JA917521 SW917382:SW917521 ACS917382:ACS917521 AMO917382:AMO917521 AWK917382:AWK917521 BGG917382:BGG917521 BQC917382:BQC917521 BZY917382:BZY917521 CJU917382:CJU917521 CTQ917382:CTQ917521 DDM917382:DDM917521 DNI917382:DNI917521 DXE917382:DXE917521 EHA917382:EHA917521 EQW917382:EQW917521 FAS917382:FAS917521 FKO917382:FKO917521 FUK917382:FUK917521 GEG917382:GEG917521 GOC917382:GOC917521 GXY917382:GXY917521 HHU917382:HHU917521 HRQ917382:HRQ917521 IBM917382:IBM917521 ILI917382:ILI917521 IVE917382:IVE917521 JFA917382:JFA917521 JOW917382:JOW917521 JYS917382:JYS917521 KIO917382:KIO917521 KSK917382:KSK917521 LCG917382:LCG917521 LMC917382:LMC917521 LVY917382:LVY917521 MFU917382:MFU917521 MPQ917382:MPQ917521 MZM917382:MZM917521 NJI917382:NJI917521 NTE917382:NTE917521 ODA917382:ODA917521 OMW917382:OMW917521 OWS917382:OWS917521 PGO917382:PGO917521 PQK917382:PQK917521 QAG917382:QAG917521 QKC917382:QKC917521 QTY917382:QTY917521 RDU917382:RDU917521 RNQ917382:RNQ917521 RXM917382:RXM917521 SHI917382:SHI917521 SRE917382:SRE917521 TBA917382:TBA917521 TKW917382:TKW917521 TUS917382:TUS917521 UEO917382:UEO917521 UOK917382:UOK917521 UYG917382:UYG917521 VIC917382:VIC917521 VRY917382:VRY917521 WBU917382:WBU917521 WLQ917382:WLQ917521 WVM917382:WVM917521 G982918:G983057 JA982918:JA983057 SW982918:SW983057 ACS982918:ACS983057 AMO982918:AMO983057 AWK982918:AWK983057 BGG982918:BGG983057 BQC982918:BQC983057 BZY982918:BZY983057 CJU982918:CJU983057 CTQ982918:CTQ983057 DDM982918:DDM983057 DNI982918:DNI983057 DXE982918:DXE983057 EHA982918:EHA983057 EQW982918:EQW983057 FAS982918:FAS983057 FKO982918:FKO983057 FUK982918:FUK983057 GEG982918:GEG983057 GOC982918:GOC983057 GXY982918:GXY983057 HHU982918:HHU983057 HRQ982918:HRQ983057 IBM982918:IBM983057 ILI982918:ILI983057 IVE982918:IVE983057 JFA982918:JFA983057 JOW982918:JOW983057 JYS982918:JYS983057 KIO982918:KIO983057 KSK982918:KSK983057 LCG982918:LCG983057 LMC982918:LMC983057 LVY982918:LVY983057 MFU982918:MFU983057 MPQ982918:MPQ983057 MZM982918:MZM983057 NJI982918:NJI983057 NTE982918:NTE983057 ODA982918:ODA983057 OMW982918:OMW983057 OWS982918:OWS983057 PGO982918:PGO983057 PQK982918:PQK983057 QAG982918:QAG983057 QKC982918:QKC983057 QTY982918:QTY983057 RDU982918:RDU983057 RNQ982918:RNQ983057 RXM982918:RXM983057 SHI982918:SHI983057 SRE982918:SRE983057 TBA982918:TBA983057 TKW982918:TKW983057 TUS982918:TUS983057 UEO982918:UEO983057 UOK982918:UOK983057 UYG982918:UYG983057 VIC982918:VIC983057 VRY982918:VRY983057 WBU982918:WBU983057 WLQ982918:WLQ983057 WVM982918:WVM983057 G65606:G65616 JA65606:JA65616 SW65606:SW65616 ACS65606:ACS65616 AMO65606:AMO65616 AWK65606:AWK65616 BGG65606:BGG65616 BQC65606:BQC65616 BZY65606:BZY65616 CJU65606:CJU65616 CTQ65606:CTQ65616 DDM65606:DDM65616 DNI65606:DNI65616 DXE65606:DXE65616 EHA65606:EHA65616 EQW65606:EQW65616 FAS65606:FAS65616 FKO65606:FKO65616 FUK65606:FUK65616 GEG65606:GEG65616 GOC65606:GOC65616 GXY65606:GXY65616 HHU65606:HHU65616 HRQ65606:HRQ65616 IBM65606:IBM65616 ILI65606:ILI65616 IVE65606:IVE65616 JFA65606:JFA65616 JOW65606:JOW65616 JYS65606:JYS65616 KIO65606:KIO65616 KSK65606:KSK65616 LCG65606:LCG65616 LMC65606:LMC65616 LVY65606:LVY65616 MFU65606:MFU65616 MPQ65606:MPQ65616 MZM65606:MZM65616 NJI65606:NJI65616 NTE65606:NTE65616 ODA65606:ODA65616 OMW65606:OMW65616 OWS65606:OWS65616 PGO65606:PGO65616 PQK65606:PQK65616 QAG65606:QAG65616 QKC65606:QKC65616 QTY65606:QTY65616 RDU65606:RDU65616 RNQ65606:RNQ65616 RXM65606:RXM65616 SHI65606:SHI65616 SRE65606:SRE65616 TBA65606:TBA65616 TKW65606:TKW65616 TUS65606:TUS65616 UEO65606:UEO65616 UOK65606:UOK65616 UYG65606:UYG65616 VIC65606:VIC65616 VRY65606:VRY65616 WBU65606:WBU65616 WLQ65606:WLQ65616 WVM65606:WVM65616 G131142:G131152 JA131142:JA131152 SW131142:SW131152 ACS131142:ACS131152 AMO131142:AMO131152 AWK131142:AWK131152 BGG131142:BGG131152 BQC131142:BQC131152 BZY131142:BZY131152 CJU131142:CJU131152 CTQ131142:CTQ131152 DDM131142:DDM131152 DNI131142:DNI131152 DXE131142:DXE131152 EHA131142:EHA131152 EQW131142:EQW131152 FAS131142:FAS131152 FKO131142:FKO131152 FUK131142:FUK131152 GEG131142:GEG131152 GOC131142:GOC131152 GXY131142:GXY131152 HHU131142:HHU131152 HRQ131142:HRQ131152 IBM131142:IBM131152 ILI131142:ILI131152 IVE131142:IVE131152 JFA131142:JFA131152 JOW131142:JOW131152 JYS131142:JYS131152 KIO131142:KIO131152 KSK131142:KSK131152 LCG131142:LCG131152 LMC131142:LMC131152 LVY131142:LVY131152 MFU131142:MFU131152 MPQ131142:MPQ131152 MZM131142:MZM131152 NJI131142:NJI131152 NTE131142:NTE131152 ODA131142:ODA131152 OMW131142:OMW131152 OWS131142:OWS131152 PGO131142:PGO131152 PQK131142:PQK131152 QAG131142:QAG131152 QKC131142:QKC131152 QTY131142:QTY131152 RDU131142:RDU131152 RNQ131142:RNQ131152 RXM131142:RXM131152 SHI131142:SHI131152 SRE131142:SRE131152 TBA131142:TBA131152 TKW131142:TKW131152 TUS131142:TUS131152 UEO131142:UEO131152 UOK131142:UOK131152 UYG131142:UYG131152 VIC131142:VIC131152 VRY131142:VRY131152 WBU131142:WBU131152 WLQ131142:WLQ131152 WVM131142:WVM131152 G196678:G196688 JA196678:JA196688 SW196678:SW196688 ACS196678:ACS196688 AMO196678:AMO196688 AWK196678:AWK196688 BGG196678:BGG196688 BQC196678:BQC196688 BZY196678:BZY196688 CJU196678:CJU196688 CTQ196678:CTQ196688 DDM196678:DDM196688 DNI196678:DNI196688 DXE196678:DXE196688 EHA196678:EHA196688 EQW196678:EQW196688 FAS196678:FAS196688 FKO196678:FKO196688 FUK196678:FUK196688 GEG196678:GEG196688 GOC196678:GOC196688 GXY196678:GXY196688 HHU196678:HHU196688 HRQ196678:HRQ196688 IBM196678:IBM196688 ILI196678:ILI196688 IVE196678:IVE196688 JFA196678:JFA196688 JOW196678:JOW196688 JYS196678:JYS196688 KIO196678:KIO196688 KSK196678:KSK196688 LCG196678:LCG196688 LMC196678:LMC196688 LVY196678:LVY196688 MFU196678:MFU196688 MPQ196678:MPQ196688 MZM196678:MZM196688 NJI196678:NJI196688 NTE196678:NTE196688 ODA196678:ODA196688 OMW196678:OMW196688 OWS196678:OWS196688 PGO196678:PGO196688 PQK196678:PQK196688 QAG196678:QAG196688 QKC196678:QKC196688 QTY196678:QTY196688 RDU196678:RDU196688 RNQ196678:RNQ196688 RXM196678:RXM196688 SHI196678:SHI196688 SRE196678:SRE196688 TBA196678:TBA196688 TKW196678:TKW196688 TUS196678:TUS196688 UEO196678:UEO196688 UOK196678:UOK196688 UYG196678:UYG196688 VIC196678:VIC196688 VRY196678:VRY196688 WBU196678:WBU196688 WLQ196678:WLQ196688 WVM196678:WVM196688 G262214:G262224 JA262214:JA262224 SW262214:SW262224 ACS262214:ACS262224 AMO262214:AMO262224 AWK262214:AWK262224 BGG262214:BGG262224 BQC262214:BQC262224 BZY262214:BZY262224 CJU262214:CJU262224 CTQ262214:CTQ262224 DDM262214:DDM262224 DNI262214:DNI262224 DXE262214:DXE262224 EHA262214:EHA262224 EQW262214:EQW262224 FAS262214:FAS262224 FKO262214:FKO262224 FUK262214:FUK262224 GEG262214:GEG262224 GOC262214:GOC262224 GXY262214:GXY262224 HHU262214:HHU262224 HRQ262214:HRQ262224 IBM262214:IBM262224 ILI262214:ILI262224 IVE262214:IVE262224 JFA262214:JFA262224 JOW262214:JOW262224 JYS262214:JYS262224 KIO262214:KIO262224 KSK262214:KSK262224 LCG262214:LCG262224 LMC262214:LMC262224 LVY262214:LVY262224 MFU262214:MFU262224 MPQ262214:MPQ262224 MZM262214:MZM262224 NJI262214:NJI262224 NTE262214:NTE262224 ODA262214:ODA262224 OMW262214:OMW262224 OWS262214:OWS262224 PGO262214:PGO262224 PQK262214:PQK262224 QAG262214:QAG262224 QKC262214:QKC262224 QTY262214:QTY262224 RDU262214:RDU262224 RNQ262214:RNQ262224 RXM262214:RXM262224 SHI262214:SHI262224 SRE262214:SRE262224 TBA262214:TBA262224 TKW262214:TKW262224 TUS262214:TUS262224 UEO262214:UEO262224 UOK262214:UOK262224 UYG262214:UYG262224 VIC262214:VIC262224 VRY262214:VRY262224 WBU262214:WBU262224 WLQ262214:WLQ262224 WVM262214:WVM262224 G327750:G327760 JA327750:JA327760 SW327750:SW327760 ACS327750:ACS327760 AMO327750:AMO327760 AWK327750:AWK327760 BGG327750:BGG327760 BQC327750:BQC327760 BZY327750:BZY327760 CJU327750:CJU327760 CTQ327750:CTQ327760 DDM327750:DDM327760 DNI327750:DNI327760 DXE327750:DXE327760 EHA327750:EHA327760 EQW327750:EQW327760 FAS327750:FAS327760 FKO327750:FKO327760 FUK327750:FUK327760 GEG327750:GEG327760 GOC327750:GOC327760 GXY327750:GXY327760 HHU327750:HHU327760 HRQ327750:HRQ327760 IBM327750:IBM327760 ILI327750:ILI327760 IVE327750:IVE327760 JFA327750:JFA327760 JOW327750:JOW327760 JYS327750:JYS327760 KIO327750:KIO327760 KSK327750:KSK327760 LCG327750:LCG327760 LMC327750:LMC327760 LVY327750:LVY327760 MFU327750:MFU327760 MPQ327750:MPQ327760 MZM327750:MZM327760 NJI327750:NJI327760 NTE327750:NTE327760 ODA327750:ODA327760 OMW327750:OMW327760 OWS327750:OWS327760 PGO327750:PGO327760 PQK327750:PQK327760 QAG327750:QAG327760 QKC327750:QKC327760 QTY327750:QTY327760 RDU327750:RDU327760 RNQ327750:RNQ327760 RXM327750:RXM327760 SHI327750:SHI327760 SRE327750:SRE327760 TBA327750:TBA327760 TKW327750:TKW327760 TUS327750:TUS327760 UEO327750:UEO327760 UOK327750:UOK327760 UYG327750:UYG327760 VIC327750:VIC327760 VRY327750:VRY327760 WBU327750:WBU327760 WLQ327750:WLQ327760 WVM327750:WVM327760 G393286:G393296 JA393286:JA393296 SW393286:SW393296 ACS393286:ACS393296 AMO393286:AMO393296 AWK393286:AWK393296 BGG393286:BGG393296 BQC393286:BQC393296 BZY393286:BZY393296 CJU393286:CJU393296 CTQ393286:CTQ393296 DDM393286:DDM393296 DNI393286:DNI393296 DXE393286:DXE393296 EHA393286:EHA393296 EQW393286:EQW393296 FAS393286:FAS393296 FKO393286:FKO393296 FUK393286:FUK393296 GEG393286:GEG393296 GOC393286:GOC393296 GXY393286:GXY393296 HHU393286:HHU393296 HRQ393286:HRQ393296 IBM393286:IBM393296 ILI393286:ILI393296 IVE393286:IVE393296 JFA393286:JFA393296 JOW393286:JOW393296 JYS393286:JYS393296 KIO393286:KIO393296 KSK393286:KSK393296 LCG393286:LCG393296 LMC393286:LMC393296 LVY393286:LVY393296 MFU393286:MFU393296 MPQ393286:MPQ393296 MZM393286:MZM393296 NJI393286:NJI393296 NTE393286:NTE393296 ODA393286:ODA393296 OMW393286:OMW393296 OWS393286:OWS393296 PGO393286:PGO393296 PQK393286:PQK393296 QAG393286:QAG393296 QKC393286:QKC393296 QTY393286:QTY393296 RDU393286:RDU393296 RNQ393286:RNQ393296 RXM393286:RXM393296 SHI393286:SHI393296 SRE393286:SRE393296 TBA393286:TBA393296 TKW393286:TKW393296 TUS393286:TUS393296 UEO393286:UEO393296 UOK393286:UOK393296 UYG393286:UYG393296 VIC393286:VIC393296 VRY393286:VRY393296 WBU393286:WBU393296 WLQ393286:WLQ393296 WVM393286:WVM393296 G458822:G458832 JA458822:JA458832 SW458822:SW458832 ACS458822:ACS458832 AMO458822:AMO458832 AWK458822:AWK458832 BGG458822:BGG458832 BQC458822:BQC458832 BZY458822:BZY458832 CJU458822:CJU458832 CTQ458822:CTQ458832 DDM458822:DDM458832 DNI458822:DNI458832 DXE458822:DXE458832 EHA458822:EHA458832 EQW458822:EQW458832 FAS458822:FAS458832 FKO458822:FKO458832 FUK458822:FUK458832 GEG458822:GEG458832 GOC458822:GOC458832 GXY458822:GXY458832 HHU458822:HHU458832 HRQ458822:HRQ458832 IBM458822:IBM458832 ILI458822:ILI458832 IVE458822:IVE458832 JFA458822:JFA458832 JOW458822:JOW458832 JYS458822:JYS458832 KIO458822:KIO458832 KSK458822:KSK458832 LCG458822:LCG458832 LMC458822:LMC458832 LVY458822:LVY458832 MFU458822:MFU458832 MPQ458822:MPQ458832 MZM458822:MZM458832 NJI458822:NJI458832 NTE458822:NTE458832 ODA458822:ODA458832 OMW458822:OMW458832 OWS458822:OWS458832 PGO458822:PGO458832 PQK458822:PQK458832 QAG458822:QAG458832 QKC458822:QKC458832 QTY458822:QTY458832 RDU458822:RDU458832 RNQ458822:RNQ458832 RXM458822:RXM458832 SHI458822:SHI458832 SRE458822:SRE458832 TBA458822:TBA458832 TKW458822:TKW458832 TUS458822:TUS458832 UEO458822:UEO458832 UOK458822:UOK458832 UYG458822:UYG458832 VIC458822:VIC458832 VRY458822:VRY458832 WBU458822:WBU458832 WLQ458822:WLQ458832 WVM458822:WVM458832 G524358:G524368 JA524358:JA524368 SW524358:SW524368 ACS524358:ACS524368 AMO524358:AMO524368 AWK524358:AWK524368 BGG524358:BGG524368 BQC524358:BQC524368 BZY524358:BZY524368 CJU524358:CJU524368 CTQ524358:CTQ524368 DDM524358:DDM524368 DNI524358:DNI524368 DXE524358:DXE524368 EHA524358:EHA524368 EQW524358:EQW524368 FAS524358:FAS524368 FKO524358:FKO524368 FUK524358:FUK524368 GEG524358:GEG524368 GOC524358:GOC524368 GXY524358:GXY524368 HHU524358:HHU524368 HRQ524358:HRQ524368 IBM524358:IBM524368 ILI524358:ILI524368 IVE524358:IVE524368 JFA524358:JFA524368 JOW524358:JOW524368 JYS524358:JYS524368 KIO524358:KIO524368 KSK524358:KSK524368 LCG524358:LCG524368 LMC524358:LMC524368 LVY524358:LVY524368 MFU524358:MFU524368 MPQ524358:MPQ524368 MZM524358:MZM524368 NJI524358:NJI524368 NTE524358:NTE524368 ODA524358:ODA524368 OMW524358:OMW524368 OWS524358:OWS524368 PGO524358:PGO524368 PQK524358:PQK524368 QAG524358:QAG524368 QKC524358:QKC524368 QTY524358:QTY524368 RDU524358:RDU524368 RNQ524358:RNQ524368 RXM524358:RXM524368 SHI524358:SHI524368 SRE524358:SRE524368 TBA524358:TBA524368 TKW524358:TKW524368 TUS524358:TUS524368 UEO524358:UEO524368 UOK524358:UOK524368 UYG524358:UYG524368 VIC524358:VIC524368 VRY524358:VRY524368 WBU524358:WBU524368 WLQ524358:WLQ524368 WVM524358:WVM524368 G589894:G589904 JA589894:JA589904 SW589894:SW589904 ACS589894:ACS589904 AMO589894:AMO589904 AWK589894:AWK589904 BGG589894:BGG589904 BQC589894:BQC589904 BZY589894:BZY589904 CJU589894:CJU589904 CTQ589894:CTQ589904 DDM589894:DDM589904 DNI589894:DNI589904 DXE589894:DXE589904 EHA589894:EHA589904 EQW589894:EQW589904 FAS589894:FAS589904 FKO589894:FKO589904 FUK589894:FUK589904 GEG589894:GEG589904 GOC589894:GOC589904 GXY589894:GXY589904 HHU589894:HHU589904 HRQ589894:HRQ589904 IBM589894:IBM589904 ILI589894:ILI589904 IVE589894:IVE589904 JFA589894:JFA589904 JOW589894:JOW589904 JYS589894:JYS589904 KIO589894:KIO589904 KSK589894:KSK589904 LCG589894:LCG589904 LMC589894:LMC589904 LVY589894:LVY589904 MFU589894:MFU589904 MPQ589894:MPQ589904 MZM589894:MZM589904 NJI589894:NJI589904 NTE589894:NTE589904 ODA589894:ODA589904 OMW589894:OMW589904 OWS589894:OWS589904 PGO589894:PGO589904 PQK589894:PQK589904 QAG589894:QAG589904 QKC589894:QKC589904 QTY589894:QTY589904 RDU589894:RDU589904 RNQ589894:RNQ589904 RXM589894:RXM589904 SHI589894:SHI589904 SRE589894:SRE589904 TBA589894:TBA589904 TKW589894:TKW589904 TUS589894:TUS589904 UEO589894:UEO589904 UOK589894:UOK589904 UYG589894:UYG589904 VIC589894:VIC589904 VRY589894:VRY589904 WBU589894:WBU589904 WLQ589894:WLQ589904 WVM589894:WVM589904 G655430:G655440 JA655430:JA655440 SW655430:SW655440 ACS655430:ACS655440 AMO655430:AMO655440 AWK655430:AWK655440 BGG655430:BGG655440 BQC655430:BQC655440 BZY655430:BZY655440 CJU655430:CJU655440 CTQ655430:CTQ655440 DDM655430:DDM655440 DNI655430:DNI655440 DXE655430:DXE655440 EHA655430:EHA655440 EQW655430:EQW655440 FAS655430:FAS655440 FKO655430:FKO655440 FUK655430:FUK655440 GEG655430:GEG655440 GOC655430:GOC655440 GXY655430:GXY655440 HHU655430:HHU655440 HRQ655430:HRQ655440 IBM655430:IBM655440 ILI655430:ILI655440 IVE655430:IVE655440 JFA655430:JFA655440 JOW655430:JOW655440 JYS655430:JYS655440 KIO655430:KIO655440 KSK655430:KSK655440 LCG655430:LCG655440 LMC655430:LMC655440 LVY655430:LVY655440 MFU655430:MFU655440 MPQ655430:MPQ655440 MZM655430:MZM655440 NJI655430:NJI655440 NTE655430:NTE655440 ODA655430:ODA655440 OMW655430:OMW655440 OWS655430:OWS655440 PGO655430:PGO655440 PQK655430:PQK655440 QAG655430:QAG655440 QKC655430:QKC655440 QTY655430:QTY655440 RDU655430:RDU655440 RNQ655430:RNQ655440 RXM655430:RXM655440 SHI655430:SHI655440 SRE655430:SRE655440 TBA655430:TBA655440 TKW655430:TKW655440 TUS655430:TUS655440 UEO655430:UEO655440 UOK655430:UOK655440 UYG655430:UYG655440 VIC655430:VIC655440 VRY655430:VRY655440 WBU655430:WBU655440 WLQ655430:WLQ655440 WVM655430:WVM655440 G720966:G720976 JA720966:JA720976 SW720966:SW720976 ACS720966:ACS720976 AMO720966:AMO720976 AWK720966:AWK720976 BGG720966:BGG720976 BQC720966:BQC720976 BZY720966:BZY720976 CJU720966:CJU720976 CTQ720966:CTQ720976 DDM720966:DDM720976 DNI720966:DNI720976 DXE720966:DXE720976 EHA720966:EHA720976 EQW720966:EQW720976 FAS720966:FAS720976 FKO720966:FKO720976 FUK720966:FUK720976 GEG720966:GEG720976 GOC720966:GOC720976 GXY720966:GXY720976 HHU720966:HHU720976 HRQ720966:HRQ720976 IBM720966:IBM720976 ILI720966:ILI720976 IVE720966:IVE720976 JFA720966:JFA720976 JOW720966:JOW720976 JYS720966:JYS720976 KIO720966:KIO720976 KSK720966:KSK720976 LCG720966:LCG720976 LMC720966:LMC720976 LVY720966:LVY720976 MFU720966:MFU720976 MPQ720966:MPQ720976 MZM720966:MZM720976 NJI720966:NJI720976 NTE720966:NTE720976 ODA720966:ODA720976 OMW720966:OMW720976 OWS720966:OWS720976 PGO720966:PGO720976 PQK720966:PQK720976 QAG720966:QAG720976 QKC720966:QKC720976 QTY720966:QTY720976 RDU720966:RDU720976 RNQ720966:RNQ720976 RXM720966:RXM720976 SHI720966:SHI720976 SRE720966:SRE720976 TBA720966:TBA720976 TKW720966:TKW720976 TUS720966:TUS720976 UEO720966:UEO720976 UOK720966:UOK720976 UYG720966:UYG720976 VIC720966:VIC720976 VRY720966:VRY720976 WBU720966:WBU720976 WLQ720966:WLQ720976 WVM720966:WVM720976 G786502:G786512 JA786502:JA786512 SW786502:SW786512 ACS786502:ACS786512 AMO786502:AMO786512 AWK786502:AWK786512 BGG786502:BGG786512 BQC786502:BQC786512 BZY786502:BZY786512 CJU786502:CJU786512 CTQ786502:CTQ786512 DDM786502:DDM786512 DNI786502:DNI786512 DXE786502:DXE786512 EHA786502:EHA786512 EQW786502:EQW786512 FAS786502:FAS786512 FKO786502:FKO786512 FUK786502:FUK786512 GEG786502:GEG786512 GOC786502:GOC786512 GXY786502:GXY786512 HHU786502:HHU786512 HRQ786502:HRQ786512 IBM786502:IBM786512 ILI786502:ILI786512 IVE786502:IVE786512 JFA786502:JFA786512 JOW786502:JOW786512 JYS786502:JYS786512 KIO786502:KIO786512 KSK786502:KSK786512 LCG786502:LCG786512 LMC786502:LMC786512 LVY786502:LVY786512 MFU786502:MFU786512 MPQ786502:MPQ786512 MZM786502:MZM786512 NJI786502:NJI786512 NTE786502:NTE786512 ODA786502:ODA786512 OMW786502:OMW786512 OWS786502:OWS786512 PGO786502:PGO786512 PQK786502:PQK786512 QAG786502:QAG786512 QKC786502:QKC786512 QTY786502:QTY786512 RDU786502:RDU786512 RNQ786502:RNQ786512 RXM786502:RXM786512 SHI786502:SHI786512 SRE786502:SRE786512 TBA786502:TBA786512 TKW786502:TKW786512 TUS786502:TUS786512 UEO786502:UEO786512 UOK786502:UOK786512 UYG786502:UYG786512 VIC786502:VIC786512 VRY786502:VRY786512 WBU786502:WBU786512 WLQ786502:WLQ786512 WVM786502:WVM786512 G852038:G852048 JA852038:JA852048 SW852038:SW852048 ACS852038:ACS852048 AMO852038:AMO852048 AWK852038:AWK852048 BGG852038:BGG852048 BQC852038:BQC852048 BZY852038:BZY852048 CJU852038:CJU852048 CTQ852038:CTQ852048 DDM852038:DDM852048 DNI852038:DNI852048 DXE852038:DXE852048 EHA852038:EHA852048 EQW852038:EQW852048 FAS852038:FAS852048 FKO852038:FKO852048 FUK852038:FUK852048 GEG852038:GEG852048 GOC852038:GOC852048 GXY852038:GXY852048 HHU852038:HHU852048 HRQ852038:HRQ852048 IBM852038:IBM852048 ILI852038:ILI852048 IVE852038:IVE852048 JFA852038:JFA852048 JOW852038:JOW852048 JYS852038:JYS852048 KIO852038:KIO852048 KSK852038:KSK852048 LCG852038:LCG852048 LMC852038:LMC852048 LVY852038:LVY852048 MFU852038:MFU852048 MPQ852038:MPQ852048 MZM852038:MZM852048 NJI852038:NJI852048 NTE852038:NTE852048 ODA852038:ODA852048 OMW852038:OMW852048 OWS852038:OWS852048 PGO852038:PGO852048 PQK852038:PQK852048 QAG852038:QAG852048 QKC852038:QKC852048 QTY852038:QTY852048 RDU852038:RDU852048 RNQ852038:RNQ852048 RXM852038:RXM852048 SHI852038:SHI852048 SRE852038:SRE852048 TBA852038:TBA852048 TKW852038:TKW852048 TUS852038:TUS852048 UEO852038:UEO852048 UOK852038:UOK852048 UYG852038:UYG852048 VIC852038:VIC852048 VRY852038:VRY852048 WBU852038:WBU852048 WLQ852038:WLQ852048 WVM852038:WVM852048 G917574:G917584 JA917574:JA917584 SW917574:SW917584 ACS917574:ACS917584 AMO917574:AMO917584 AWK917574:AWK917584 BGG917574:BGG917584 BQC917574:BQC917584 BZY917574:BZY917584 CJU917574:CJU917584 CTQ917574:CTQ917584 DDM917574:DDM917584 DNI917574:DNI917584 DXE917574:DXE917584 EHA917574:EHA917584 EQW917574:EQW917584 FAS917574:FAS917584 FKO917574:FKO917584 FUK917574:FUK917584 GEG917574:GEG917584 GOC917574:GOC917584 GXY917574:GXY917584 HHU917574:HHU917584 HRQ917574:HRQ917584 IBM917574:IBM917584 ILI917574:ILI917584 IVE917574:IVE917584 JFA917574:JFA917584 JOW917574:JOW917584 JYS917574:JYS917584 KIO917574:KIO917584 KSK917574:KSK917584 LCG917574:LCG917584 LMC917574:LMC917584 LVY917574:LVY917584 MFU917574:MFU917584 MPQ917574:MPQ917584 MZM917574:MZM917584 NJI917574:NJI917584 NTE917574:NTE917584 ODA917574:ODA917584 OMW917574:OMW917584 OWS917574:OWS917584 PGO917574:PGO917584 PQK917574:PQK917584 QAG917574:QAG917584 QKC917574:QKC917584 QTY917574:QTY917584 RDU917574:RDU917584 RNQ917574:RNQ917584 RXM917574:RXM917584 SHI917574:SHI917584 SRE917574:SRE917584 TBA917574:TBA917584 TKW917574:TKW917584 TUS917574:TUS917584 UEO917574:UEO917584 UOK917574:UOK917584 UYG917574:UYG917584 VIC917574:VIC917584 VRY917574:VRY917584 WBU917574:WBU917584 WLQ917574:WLQ917584 WVM917574:WVM917584 G983110:G983120 JA983110:JA983120 SW983110:SW983120 ACS983110:ACS983120 AMO983110:AMO983120 AWK983110:AWK983120 BGG983110:BGG983120 BQC983110:BQC983120 BZY983110:BZY983120 CJU983110:CJU983120 CTQ983110:CTQ983120 DDM983110:DDM983120 DNI983110:DNI983120 DXE983110:DXE983120 EHA983110:EHA983120 EQW983110:EQW983120 FAS983110:FAS983120 FKO983110:FKO983120 FUK983110:FUK983120 GEG983110:GEG983120 GOC983110:GOC983120 GXY983110:GXY983120 HHU983110:HHU983120 HRQ983110:HRQ983120 IBM983110:IBM983120 ILI983110:ILI983120 IVE983110:IVE983120 JFA983110:JFA983120 JOW983110:JOW983120 JYS983110:JYS983120 KIO983110:KIO983120 KSK983110:KSK983120 LCG983110:LCG983120 LMC983110:LMC983120 LVY983110:LVY983120 MFU983110:MFU983120 MPQ983110:MPQ983120 MZM983110:MZM983120 NJI983110:NJI983120 NTE983110:NTE983120 ODA983110:ODA983120 OMW983110:OMW983120 OWS983110:OWS983120 PGO983110:PGO983120 PQK983110:PQK983120 QAG983110:QAG983120 QKC983110:QKC983120 QTY983110:QTY983120 RDU983110:RDU983120 RNQ983110:RNQ983120 RXM983110:RXM983120 SHI983110:SHI983120 SRE983110:SRE983120 TBA983110:TBA983120 TKW983110:TKW983120 TUS983110:TUS983120 UEO983110:UEO983120 UOK983110:UOK983120 UYG983110:UYG983120 VIC983110:VIC983120 VRY983110:VRY983120 WBU983110:WBU983120 WLQ983110:WLQ983120 WVM983110:WVM983120 G65667:G65670 JA65667:JA65670 SW65667:SW65670 ACS65667:ACS65670 AMO65667:AMO65670 AWK65667:AWK65670 BGG65667:BGG65670 BQC65667:BQC65670 BZY65667:BZY65670 CJU65667:CJU65670 CTQ65667:CTQ65670 DDM65667:DDM65670 DNI65667:DNI65670 DXE65667:DXE65670 EHA65667:EHA65670 EQW65667:EQW65670 FAS65667:FAS65670 FKO65667:FKO65670 FUK65667:FUK65670 GEG65667:GEG65670 GOC65667:GOC65670 GXY65667:GXY65670 HHU65667:HHU65670 HRQ65667:HRQ65670 IBM65667:IBM65670 ILI65667:ILI65670 IVE65667:IVE65670 JFA65667:JFA65670 JOW65667:JOW65670 JYS65667:JYS65670 KIO65667:KIO65670 KSK65667:KSK65670 LCG65667:LCG65670 LMC65667:LMC65670 LVY65667:LVY65670 MFU65667:MFU65670 MPQ65667:MPQ65670 MZM65667:MZM65670 NJI65667:NJI65670 NTE65667:NTE65670 ODA65667:ODA65670 OMW65667:OMW65670 OWS65667:OWS65670 PGO65667:PGO65670 PQK65667:PQK65670 QAG65667:QAG65670 QKC65667:QKC65670 QTY65667:QTY65670 RDU65667:RDU65670 RNQ65667:RNQ65670 RXM65667:RXM65670 SHI65667:SHI65670 SRE65667:SRE65670 TBA65667:TBA65670 TKW65667:TKW65670 TUS65667:TUS65670 UEO65667:UEO65670 UOK65667:UOK65670 UYG65667:UYG65670 VIC65667:VIC65670 VRY65667:VRY65670 WBU65667:WBU65670 WLQ65667:WLQ65670 WVM65667:WVM65670 G131203:G131206 JA131203:JA131206 SW131203:SW131206 ACS131203:ACS131206 AMO131203:AMO131206 AWK131203:AWK131206 BGG131203:BGG131206 BQC131203:BQC131206 BZY131203:BZY131206 CJU131203:CJU131206 CTQ131203:CTQ131206 DDM131203:DDM131206 DNI131203:DNI131206 DXE131203:DXE131206 EHA131203:EHA131206 EQW131203:EQW131206 FAS131203:FAS131206 FKO131203:FKO131206 FUK131203:FUK131206 GEG131203:GEG131206 GOC131203:GOC131206 GXY131203:GXY131206 HHU131203:HHU131206 HRQ131203:HRQ131206 IBM131203:IBM131206 ILI131203:ILI131206 IVE131203:IVE131206 JFA131203:JFA131206 JOW131203:JOW131206 JYS131203:JYS131206 KIO131203:KIO131206 KSK131203:KSK131206 LCG131203:LCG131206 LMC131203:LMC131206 LVY131203:LVY131206 MFU131203:MFU131206 MPQ131203:MPQ131206 MZM131203:MZM131206 NJI131203:NJI131206 NTE131203:NTE131206 ODA131203:ODA131206 OMW131203:OMW131206 OWS131203:OWS131206 PGO131203:PGO131206 PQK131203:PQK131206 QAG131203:QAG131206 QKC131203:QKC131206 QTY131203:QTY131206 RDU131203:RDU131206 RNQ131203:RNQ131206 RXM131203:RXM131206 SHI131203:SHI131206 SRE131203:SRE131206 TBA131203:TBA131206 TKW131203:TKW131206 TUS131203:TUS131206 UEO131203:UEO131206 UOK131203:UOK131206 UYG131203:UYG131206 VIC131203:VIC131206 VRY131203:VRY131206 WBU131203:WBU131206 WLQ131203:WLQ131206 WVM131203:WVM131206 G196739:G196742 JA196739:JA196742 SW196739:SW196742 ACS196739:ACS196742 AMO196739:AMO196742 AWK196739:AWK196742 BGG196739:BGG196742 BQC196739:BQC196742 BZY196739:BZY196742 CJU196739:CJU196742 CTQ196739:CTQ196742 DDM196739:DDM196742 DNI196739:DNI196742 DXE196739:DXE196742 EHA196739:EHA196742 EQW196739:EQW196742 FAS196739:FAS196742 FKO196739:FKO196742 FUK196739:FUK196742 GEG196739:GEG196742 GOC196739:GOC196742 GXY196739:GXY196742 HHU196739:HHU196742 HRQ196739:HRQ196742 IBM196739:IBM196742 ILI196739:ILI196742 IVE196739:IVE196742 JFA196739:JFA196742 JOW196739:JOW196742 JYS196739:JYS196742 KIO196739:KIO196742 KSK196739:KSK196742 LCG196739:LCG196742 LMC196739:LMC196742 LVY196739:LVY196742 MFU196739:MFU196742 MPQ196739:MPQ196742 MZM196739:MZM196742 NJI196739:NJI196742 NTE196739:NTE196742 ODA196739:ODA196742 OMW196739:OMW196742 OWS196739:OWS196742 PGO196739:PGO196742 PQK196739:PQK196742 QAG196739:QAG196742 QKC196739:QKC196742 QTY196739:QTY196742 RDU196739:RDU196742 RNQ196739:RNQ196742 RXM196739:RXM196742 SHI196739:SHI196742 SRE196739:SRE196742 TBA196739:TBA196742 TKW196739:TKW196742 TUS196739:TUS196742 UEO196739:UEO196742 UOK196739:UOK196742 UYG196739:UYG196742 VIC196739:VIC196742 VRY196739:VRY196742 WBU196739:WBU196742 WLQ196739:WLQ196742 WVM196739:WVM196742 G262275:G262278 JA262275:JA262278 SW262275:SW262278 ACS262275:ACS262278 AMO262275:AMO262278 AWK262275:AWK262278 BGG262275:BGG262278 BQC262275:BQC262278 BZY262275:BZY262278 CJU262275:CJU262278 CTQ262275:CTQ262278 DDM262275:DDM262278 DNI262275:DNI262278 DXE262275:DXE262278 EHA262275:EHA262278 EQW262275:EQW262278 FAS262275:FAS262278 FKO262275:FKO262278 FUK262275:FUK262278 GEG262275:GEG262278 GOC262275:GOC262278 GXY262275:GXY262278 HHU262275:HHU262278 HRQ262275:HRQ262278 IBM262275:IBM262278 ILI262275:ILI262278 IVE262275:IVE262278 JFA262275:JFA262278 JOW262275:JOW262278 JYS262275:JYS262278 KIO262275:KIO262278 KSK262275:KSK262278 LCG262275:LCG262278 LMC262275:LMC262278 LVY262275:LVY262278 MFU262275:MFU262278 MPQ262275:MPQ262278 MZM262275:MZM262278 NJI262275:NJI262278 NTE262275:NTE262278 ODA262275:ODA262278 OMW262275:OMW262278 OWS262275:OWS262278 PGO262275:PGO262278 PQK262275:PQK262278 QAG262275:QAG262278 QKC262275:QKC262278 QTY262275:QTY262278 RDU262275:RDU262278 RNQ262275:RNQ262278 RXM262275:RXM262278 SHI262275:SHI262278 SRE262275:SRE262278 TBA262275:TBA262278 TKW262275:TKW262278 TUS262275:TUS262278 UEO262275:UEO262278 UOK262275:UOK262278 UYG262275:UYG262278 VIC262275:VIC262278 VRY262275:VRY262278 WBU262275:WBU262278 WLQ262275:WLQ262278 WVM262275:WVM262278 G327811:G327814 JA327811:JA327814 SW327811:SW327814 ACS327811:ACS327814 AMO327811:AMO327814 AWK327811:AWK327814 BGG327811:BGG327814 BQC327811:BQC327814 BZY327811:BZY327814 CJU327811:CJU327814 CTQ327811:CTQ327814 DDM327811:DDM327814 DNI327811:DNI327814 DXE327811:DXE327814 EHA327811:EHA327814 EQW327811:EQW327814 FAS327811:FAS327814 FKO327811:FKO327814 FUK327811:FUK327814 GEG327811:GEG327814 GOC327811:GOC327814 GXY327811:GXY327814 HHU327811:HHU327814 HRQ327811:HRQ327814 IBM327811:IBM327814 ILI327811:ILI327814 IVE327811:IVE327814 JFA327811:JFA327814 JOW327811:JOW327814 JYS327811:JYS327814 KIO327811:KIO327814 KSK327811:KSK327814 LCG327811:LCG327814 LMC327811:LMC327814 LVY327811:LVY327814 MFU327811:MFU327814 MPQ327811:MPQ327814 MZM327811:MZM327814 NJI327811:NJI327814 NTE327811:NTE327814 ODA327811:ODA327814 OMW327811:OMW327814 OWS327811:OWS327814 PGO327811:PGO327814 PQK327811:PQK327814 QAG327811:QAG327814 QKC327811:QKC327814 QTY327811:QTY327814 RDU327811:RDU327814 RNQ327811:RNQ327814 RXM327811:RXM327814 SHI327811:SHI327814 SRE327811:SRE327814 TBA327811:TBA327814 TKW327811:TKW327814 TUS327811:TUS327814 UEO327811:UEO327814 UOK327811:UOK327814 UYG327811:UYG327814 VIC327811:VIC327814 VRY327811:VRY327814 WBU327811:WBU327814 WLQ327811:WLQ327814 WVM327811:WVM327814 G393347:G393350 JA393347:JA393350 SW393347:SW393350 ACS393347:ACS393350 AMO393347:AMO393350 AWK393347:AWK393350 BGG393347:BGG393350 BQC393347:BQC393350 BZY393347:BZY393350 CJU393347:CJU393350 CTQ393347:CTQ393350 DDM393347:DDM393350 DNI393347:DNI393350 DXE393347:DXE393350 EHA393347:EHA393350 EQW393347:EQW393350 FAS393347:FAS393350 FKO393347:FKO393350 FUK393347:FUK393350 GEG393347:GEG393350 GOC393347:GOC393350 GXY393347:GXY393350 HHU393347:HHU393350 HRQ393347:HRQ393350 IBM393347:IBM393350 ILI393347:ILI393350 IVE393347:IVE393350 JFA393347:JFA393350 JOW393347:JOW393350 JYS393347:JYS393350 KIO393347:KIO393350 KSK393347:KSK393350 LCG393347:LCG393350 LMC393347:LMC393350 LVY393347:LVY393350 MFU393347:MFU393350 MPQ393347:MPQ393350 MZM393347:MZM393350 NJI393347:NJI393350 NTE393347:NTE393350 ODA393347:ODA393350 OMW393347:OMW393350 OWS393347:OWS393350 PGO393347:PGO393350 PQK393347:PQK393350 QAG393347:QAG393350 QKC393347:QKC393350 QTY393347:QTY393350 RDU393347:RDU393350 RNQ393347:RNQ393350 RXM393347:RXM393350 SHI393347:SHI393350 SRE393347:SRE393350 TBA393347:TBA393350 TKW393347:TKW393350 TUS393347:TUS393350 UEO393347:UEO393350 UOK393347:UOK393350 UYG393347:UYG393350 VIC393347:VIC393350 VRY393347:VRY393350 WBU393347:WBU393350 WLQ393347:WLQ393350 WVM393347:WVM393350 G458883:G458886 JA458883:JA458886 SW458883:SW458886 ACS458883:ACS458886 AMO458883:AMO458886 AWK458883:AWK458886 BGG458883:BGG458886 BQC458883:BQC458886 BZY458883:BZY458886 CJU458883:CJU458886 CTQ458883:CTQ458886 DDM458883:DDM458886 DNI458883:DNI458886 DXE458883:DXE458886 EHA458883:EHA458886 EQW458883:EQW458886 FAS458883:FAS458886 FKO458883:FKO458886 FUK458883:FUK458886 GEG458883:GEG458886 GOC458883:GOC458886 GXY458883:GXY458886 HHU458883:HHU458886 HRQ458883:HRQ458886 IBM458883:IBM458886 ILI458883:ILI458886 IVE458883:IVE458886 JFA458883:JFA458886 JOW458883:JOW458886 JYS458883:JYS458886 KIO458883:KIO458886 KSK458883:KSK458886 LCG458883:LCG458886 LMC458883:LMC458886 LVY458883:LVY458886 MFU458883:MFU458886 MPQ458883:MPQ458886 MZM458883:MZM458886 NJI458883:NJI458886 NTE458883:NTE458886 ODA458883:ODA458886 OMW458883:OMW458886 OWS458883:OWS458886 PGO458883:PGO458886 PQK458883:PQK458886 QAG458883:QAG458886 QKC458883:QKC458886 QTY458883:QTY458886 RDU458883:RDU458886 RNQ458883:RNQ458886 RXM458883:RXM458886 SHI458883:SHI458886 SRE458883:SRE458886 TBA458883:TBA458886 TKW458883:TKW458886 TUS458883:TUS458886 UEO458883:UEO458886 UOK458883:UOK458886 UYG458883:UYG458886 VIC458883:VIC458886 VRY458883:VRY458886 WBU458883:WBU458886 WLQ458883:WLQ458886 WVM458883:WVM458886 G524419:G524422 JA524419:JA524422 SW524419:SW524422 ACS524419:ACS524422 AMO524419:AMO524422 AWK524419:AWK524422 BGG524419:BGG524422 BQC524419:BQC524422 BZY524419:BZY524422 CJU524419:CJU524422 CTQ524419:CTQ524422 DDM524419:DDM524422 DNI524419:DNI524422 DXE524419:DXE524422 EHA524419:EHA524422 EQW524419:EQW524422 FAS524419:FAS524422 FKO524419:FKO524422 FUK524419:FUK524422 GEG524419:GEG524422 GOC524419:GOC524422 GXY524419:GXY524422 HHU524419:HHU524422 HRQ524419:HRQ524422 IBM524419:IBM524422 ILI524419:ILI524422 IVE524419:IVE524422 JFA524419:JFA524422 JOW524419:JOW524422 JYS524419:JYS524422 KIO524419:KIO524422 KSK524419:KSK524422 LCG524419:LCG524422 LMC524419:LMC524422 LVY524419:LVY524422 MFU524419:MFU524422 MPQ524419:MPQ524422 MZM524419:MZM524422 NJI524419:NJI524422 NTE524419:NTE524422 ODA524419:ODA524422 OMW524419:OMW524422 OWS524419:OWS524422 PGO524419:PGO524422 PQK524419:PQK524422 QAG524419:QAG524422 QKC524419:QKC524422 QTY524419:QTY524422 RDU524419:RDU524422 RNQ524419:RNQ524422 RXM524419:RXM524422 SHI524419:SHI524422 SRE524419:SRE524422 TBA524419:TBA524422 TKW524419:TKW524422 TUS524419:TUS524422 UEO524419:UEO524422 UOK524419:UOK524422 UYG524419:UYG524422 VIC524419:VIC524422 VRY524419:VRY524422 WBU524419:WBU524422 WLQ524419:WLQ524422 WVM524419:WVM524422 G589955:G589958 JA589955:JA589958 SW589955:SW589958 ACS589955:ACS589958 AMO589955:AMO589958 AWK589955:AWK589958 BGG589955:BGG589958 BQC589955:BQC589958 BZY589955:BZY589958 CJU589955:CJU589958 CTQ589955:CTQ589958 DDM589955:DDM589958 DNI589955:DNI589958 DXE589955:DXE589958 EHA589955:EHA589958 EQW589955:EQW589958 FAS589955:FAS589958 FKO589955:FKO589958 FUK589955:FUK589958 GEG589955:GEG589958 GOC589955:GOC589958 GXY589955:GXY589958 HHU589955:HHU589958 HRQ589955:HRQ589958 IBM589955:IBM589958 ILI589955:ILI589958 IVE589955:IVE589958 JFA589955:JFA589958 JOW589955:JOW589958 JYS589955:JYS589958 KIO589955:KIO589958 KSK589955:KSK589958 LCG589955:LCG589958 LMC589955:LMC589958 LVY589955:LVY589958 MFU589955:MFU589958 MPQ589955:MPQ589958 MZM589955:MZM589958 NJI589955:NJI589958 NTE589955:NTE589958 ODA589955:ODA589958 OMW589955:OMW589958 OWS589955:OWS589958 PGO589955:PGO589958 PQK589955:PQK589958 QAG589955:QAG589958 QKC589955:QKC589958 QTY589955:QTY589958 RDU589955:RDU589958 RNQ589955:RNQ589958 RXM589955:RXM589958 SHI589955:SHI589958 SRE589955:SRE589958 TBA589955:TBA589958 TKW589955:TKW589958 TUS589955:TUS589958 UEO589955:UEO589958 UOK589955:UOK589958 UYG589955:UYG589958 VIC589955:VIC589958 VRY589955:VRY589958 WBU589955:WBU589958 WLQ589955:WLQ589958 WVM589955:WVM589958 G655491:G655494 JA655491:JA655494 SW655491:SW655494 ACS655491:ACS655494 AMO655491:AMO655494 AWK655491:AWK655494 BGG655491:BGG655494 BQC655491:BQC655494 BZY655491:BZY655494 CJU655491:CJU655494 CTQ655491:CTQ655494 DDM655491:DDM655494 DNI655491:DNI655494 DXE655491:DXE655494 EHA655491:EHA655494 EQW655491:EQW655494 FAS655491:FAS655494 FKO655491:FKO655494 FUK655491:FUK655494 GEG655491:GEG655494 GOC655491:GOC655494 GXY655491:GXY655494 HHU655491:HHU655494 HRQ655491:HRQ655494 IBM655491:IBM655494 ILI655491:ILI655494 IVE655491:IVE655494 JFA655491:JFA655494 JOW655491:JOW655494 JYS655491:JYS655494 KIO655491:KIO655494 KSK655491:KSK655494 LCG655491:LCG655494 LMC655491:LMC655494 LVY655491:LVY655494 MFU655491:MFU655494 MPQ655491:MPQ655494 MZM655491:MZM655494 NJI655491:NJI655494 NTE655491:NTE655494 ODA655491:ODA655494 OMW655491:OMW655494 OWS655491:OWS655494 PGO655491:PGO655494 PQK655491:PQK655494 QAG655491:QAG655494 QKC655491:QKC655494 QTY655491:QTY655494 RDU655491:RDU655494 RNQ655491:RNQ655494 RXM655491:RXM655494 SHI655491:SHI655494 SRE655491:SRE655494 TBA655491:TBA655494 TKW655491:TKW655494 TUS655491:TUS655494 UEO655491:UEO655494 UOK655491:UOK655494 UYG655491:UYG655494 VIC655491:VIC655494 VRY655491:VRY655494 WBU655491:WBU655494 WLQ655491:WLQ655494 WVM655491:WVM655494 G721027:G721030 JA721027:JA721030 SW721027:SW721030 ACS721027:ACS721030 AMO721027:AMO721030 AWK721027:AWK721030 BGG721027:BGG721030 BQC721027:BQC721030 BZY721027:BZY721030 CJU721027:CJU721030 CTQ721027:CTQ721030 DDM721027:DDM721030 DNI721027:DNI721030 DXE721027:DXE721030 EHA721027:EHA721030 EQW721027:EQW721030 FAS721027:FAS721030 FKO721027:FKO721030 FUK721027:FUK721030 GEG721027:GEG721030 GOC721027:GOC721030 GXY721027:GXY721030 HHU721027:HHU721030 HRQ721027:HRQ721030 IBM721027:IBM721030 ILI721027:ILI721030 IVE721027:IVE721030 JFA721027:JFA721030 JOW721027:JOW721030 JYS721027:JYS721030 KIO721027:KIO721030 KSK721027:KSK721030 LCG721027:LCG721030 LMC721027:LMC721030 LVY721027:LVY721030 MFU721027:MFU721030 MPQ721027:MPQ721030 MZM721027:MZM721030 NJI721027:NJI721030 NTE721027:NTE721030 ODA721027:ODA721030 OMW721027:OMW721030 OWS721027:OWS721030 PGO721027:PGO721030 PQK721027:PQK721030 QAG721027:QAG721030 QKC721027:QKC721030 QTY721027:QTY721030 RDU721027:RDU721030 RNQ721027:RNQ721030 RXM721027:RXM721030 SHI721027:SHI721030 SRE721027:SRE721030 TBA721027:TBA721030 TKW721027:TKW721030 TUS721027:TUS721030 UEO721027:UEO721030 UOK721027:UOK721030 UYG721027:UYG721030 VIC721027:VIC721030 VRY721027:VRY721030 WBU721027:WBU721030 WLQ721027:WLQ721030 WVM721027:WVM721030 G786563:G786566 JA786563:JA786566 SW786563:SW786566 ACS786563:ACS786566 AMO786563:AMO786566 AWK786563:AWK786566 BGG786563:BGG786566 BQC786563:BQC786566 BZY786563:BZY786566 CJU786563:CJU786566 CTQ786563:CTQ786566 DDM786563:DDM786566 DNI786563:DNI786566 DXE786563:DXE786566 EHA786563:EHA786566 EQW786563:EQW786566 FAS786563:FAS786566 FKO786563:FKO786566 FUK786563:FUK786566 GEG786563:GEG786566 GOC786563:GOC786566 GXY786563:GXY786566 HHU786563:HHU786566 HRQ786563:HRQ786566 IBM786563:IBM786566 ILI786563:ILI786566 IVE786563:IVE786566 JFA786563:JFA786566 JOW786563:JOW786566 JYS786563:JYS786566 KIO786563:KIO786566 KSK786563:KSK786566 LCG786563:LCG786566 LMC786563:LMC786566 LVY786563:LVY786566 MFU786563:MFU786566 MPQ786563:MPQ786566 MZM786563:MZM786566 NJI786563:NJI786566 NTE786563:NTE786566 ODA786563:ODA786566 OMW786563:OMW786566 OWS786563:OWS786566 PGO786563:PGO786566 PQK786563:PQK786566 QAG786563:QAG786566 QKC786563:QKC786566 QTY786563:QTY786566 RDU786563:RDU786566 RNQ786563:RNQ786566 RXM786563:RXM786566 SHI786563:SHI786566 SRE786563:SRE786566 TBA786563:TBA786566 TKW786563:TKW786566 TUS786563:TUS786566 UEO786563:UEO786566 UOK786563:UOK786566 UYG786563:UYG786566 VIC786563:VIC786566 VRY786563:VRY786566 WBU786563:WBU786566 WLQ786563:WLQ786566 WVM786563:WVM786566 G852099:G852102 JA852099:JA852102 SW852099:SW852102 ACS852099:ACS852102 AMO852099:AMO852102 AWK852099:AWK852102 BGG852099:BGG852102 BQC852099:BQC852102 BZY852099:BZY852102 CJU852099:CJU852102 CTQ852099:CTQ852102 DDM852099:DDM852102 DNI852099:DNI852102 DXE852099:DXE852102 EHA852099:EHA852102 EQW852099:EQW852102 FAS852099:FAS852102 FKO852099:FKO852102 FUK852099:FUK852102 GEG852099:GEG852102 GOC852099:GOC852102 GXY852099:GXY852102 HHU852099:HHU852102 HRQ852099:HRQ852102 IBM852099:IBM852102 ILI852099:ILI852102 IVE852099:IVE852102 JFA852099:JFA852102 JOW852099:JOW852102 JYS852099:JYS852102 KIO852099:KIO852102 KSK852099:KSK852102 LCG852099:LCG852102 LMC852099:LMC852102 LVY852099:LVY852102 MFU852099:MFU852102 MPQ852099:MPQ852102 MZM852099:MZM852102 NJI852099:NJI852102 NTE852099:NTE852102 ODA852099:ODA852102 OMW852099:OMW852102 OWS852099:OWS852102 PGO852099:PGO852102 PQK852099:PQK852102 QAG852099:QAG852102 QKC852099:QKC852102 QTY852099:QTY852102 RDU852099:RDU852102 RNQ852099:RNQ852102 RXM852099:RXM852102 SHI852099:SHI852102 SRE852099:SRE852102 TBA852099:TBA852102 TKW852099:TKW852102 TUS852099:TUS852102 UEO852099:UEO852102 UOK852099:UOK852102 UYG852099:UYG852102 VIC852099:VIC852102 VRY852099:VRY852102 WBU852099:WBU852102 WLQ852099:WLQ852102 WVM852099:WVM852102 G917635:G917638 JA917635:JA917638 SW917635:SW917638 ACS917635:ACS917638 AMO917635:AMO917638 AWK917635:AWK917638 BGG917635:BGG917638 BQC917635:BQC917638 BZY917635:BZY917638 CJU917635:CJU917638 CTQ917635:CTQ917638 DDM917635:DDM917638 DNI917635:DNI917638 DXE917635:DXE917638 EHA917635:EHA917638 EQW917635:EQW917638 FAS917635:FAS917638 FKO917635:FKO917638 FUK917635:FUK917638 GEG917635:GEG917638 GOC917635:GOC917638 GXY917635:GXY917638 HHU917635:HHU917638 HRQ917635:HRQ917638 IBM917635:IBM917638 ILI917635:ILI917638 IVE917635:IVE917638 JFA917635:JFA917638 JOW917635:JOW917638 JYS917635:JYS917638 KIO917635:KIO917638 KSK917635:KSK917638 LCG917635:LCG917638 LMC917635:LMC917638 LVY917635:LVY917638 MFU917635:MFU917638 MPQ917635:MPQ917638 MZM917635:MZM917638 NJI917635:NJI917638 NTE917635:NTE917638 ODA917635:ODA917638 OMW917635:OMW917638 OWS917635:OWS917638 PGO917635:PGO917638 PQK917635:PQK917638 QAG917635:QAG917638 QKC917635:QKC917638 QTY917635:QTY917638 RDU917635:RDU917638 RNQ917635:RNQ917638 RXM917635:RXM917638 SHI917635:SHI917638 SRE917635:SRE917638 TBA917635:TBA917638 TKW917635:TKW917638 TUS917635:TUS917638 UEO917635:UEO917638 UOK917635:UOK917638 UYG917635:UYG917638 VIC917635:VIC917638 VRY917635:VRY917638 WBU917635:WBU917638 WLQ917635:WLQ917638 WVM917635:WVM917638 G983171:G983174 JA983171:JA983174 SW983171:SW983174 ACS983171:ACS983174 AMO983171:AMO983174 AWK983171:AWK983174 BGG983171:BGG983174 BQC983171:BQC983174 BZY983171:BZY983174 CJU983171:CJU983174 CTQ983171:CTQ983174 DDM983171:DDM983174 DNI983171:DNI983174 DXE983171:DXE983174 EHA983171:EHA983174 EQW983171:EQW983174 FAS983171:FAS983174 FKO983171:FKO983174 FUK983171:FUK983174 GEG983171:GEG983174 GOC983171:GOC983174 GXY983171:GXY983174 HHU983171:HHU983174 HRQ983171:HRQ983174 IBM983171:IBM983174 ILI983171:ILI983174 IVE983171:IVE983174 JFA983171:JFA983174 JOW983171:JOW983174 JYS983171:JYS983174 KIO983171:KIO983174 KSK983171:KSK983174 LCG983171:LCG983174 LMC983171:LMC983174 LVY983171:LVY983174 MFU983171:MFU983174 MPQ983171:MPQ983174 MZM983171:MZM983174 NJI983171:NJI983174 NTE983171:NTE983174 ODA983171:ODA983174 OMW983171:OMW983174 OWS983171:OWS983174 PGO983171:PGO983174 PQK983171:PQK983174 QAG983171:QAG983174 QKC983171:QKC983174 QTY983171:QTY983174 RDU983171:RDU983174 RNQ983171:RNQ983174 RXM983171:RXM983174 SHI983171:SHI983174 SRE983171:SRE983174 TBA983171:TBA983174 TKW983171:TKW983174 TUS983171:TUS983174 UEO983171:UEO983174 UOK983171:UOK983174 UYG983171:UYG983174 VIC983171:VIC983174 VRY983171:VRY983174 WBU983171:WBU983174 WLQ983171:WLQ983174 WVM983171:WVM983174 G65639:G65663 JA65639:JA65663 SW65639:SW65663 ACS65639:ACS65663 AMO65639:AMO65663 AWK65639:AWK65663 BGG65639:BGG65663 BQC65639:BQC65663 BZY65639:BZY65663 CJU65639:CJU65663 CTQ65639:CTQ65663 DDM65639:DDM65663 DNI65639:DNI65663 DXE65639:DXE65663 EHA65639:EHA65663 EQW65639:EQW65663 FAS65639:FAS65663 FKO65639:FKO65663 FUK65639:FUK65663 GEG65639:GEG65663 GOC65639:GOC65663 GXY65639:GXY65663 HHU65639:HHU65663 HRQ65639:HRQ65663 IBM65639:IBM65663 ILI65639:ILI65663 IVE65639:IVE65663 JFA65639:JFA65663 JOW65639:JOW65663 JYS65639:JYS65663 KIO65639:KIO65663 KSK65639:KSK65663 LCG65639:LCG65663 LMC65639:LMC65663 LVY65639:LVY65663 MFU65639:MFU65663 MPQ65639:MPQ65663 MZM65639:MZM65663 NJI65639:NJI65663 NTE65639:NTE65663 ODA65639:ODA65663 OMW65639:OMW65663 OWS65639:OWS65663 PGO65639:PGO65663 PQK65639:PQK65663 QAG65639:QAG65663 QKC65639:QKC65663 QTY65639:QTY65663 RDU65639:RDU65663 RNQ65639:RNQ65663 RXM65639:RXM65663 SHI65639:SHI65663 SRE65639:SRE65663 TBA65639:TBA65663 TKW65639:TKW65663 TUS65639:TUS65663 UEO65639:UEO65663 UOK65639:UOK65663 UYG65639:UYG65663 VIC65639:VIC65663 VRY65639:VRY65663 WBU65639:WBU65663 WLQ65639:WLQ65663 WVM65639:WVM65663 G131175:G131199 JA131175:JA131199 SW131175:SW131199 ACS131175:ACS131199 AMO131175:AMO131199 AWK131175:AWK131199 BGG131175:BGG131199 BQC131175:BQC131199 BZY131175:BZY131199 CJU131175:CJU131199 CTQ131175:CTQ131199 DDM131175:DDM131199 DNI131175:DNI131199 DXE131175:DXE131199 EHA131175:EHA131199 EQW131175:EQW131199 FAS131175:FAS131199 FKO131175:FKO131199 FUK131175:FUK131199 GEG131175:GEG131199 GOC131175:GOC131199 GXY131175:GXY131199 HHU131175:HHU131199 HRQ131175:HRQ131199 IBM131175:IBM131199 ILI131175:ILI131199 IVE131175:IVE131199 JFA131175:JFA131199 JOW131175:JOW131199 JYS131175:JYS131199 KIO131175:KIO131199 KSK131175:KSK131199 LCG131175:LCG131199 LMC131175:LMC131199 LVY131175:LVY131199 MFU131175:MFU131199 MPQ131175:MPQ131199 MZM131175:MZM131199 NJI131175:NJI131199 NTE131175:NTE131199 ODA131175:ODA131199 OMW131175:OMW131199 OWS131175:OWS131199 PGO131175:PGO131199 PQK131175:PQK131199 QAG131175:QAG131199 QKC131175:QKC131199 QTY131175:QTY131199 RDU131175:RDU131199 RNQ131175:RNQ131199 RXM131175:RXM131199 SHI131175:SHI131199 SRE131175:SRE131199 TBA131175:TBA131199 TKW131175:TKW131199 TUS131175:TUS131199 UEO131175:UEO131199 UOK131175:UOK131199 UYG131175:UYG131199 VIC131175:VIC131199 VRY131175:VRY131199 WBU131175:WBU131199 WLQ131175:WLQ131199 WVM131175:WVM131199 G196711:G196735 JA196711:JA196735 SW196711:SW196735 ACS196711:ACS196735 AMO196711:AMO196735 AWK196711:AWK196735 BGG196711:BGG196735 BQC196711:BQC196735 BZY196711:BZY196735 CJU196711:CJU196735 CTQ196711:CTQ196735 DDM196711:DDM196735 DNI196711:DNI196735 DXE196711:DXE196735 EHA196711:EHA196735 EQW196711:EQW196735 FAS196711:FAS196735 FKO196711:FKO196735 FUK196711:FUK196735 GEG196711:GEG196735 GOC196711:GOC196735 GXY196711:GXY196735 HHU196711:HHU196735 HRQ196711:HRQ196735 IBM196711:IBM196735 ILI196711:ILI196735 IVE196711:IVE196735 JFA196711:JFA196735 JOW196711:JOW196735 JYS196711:JYS196735 KIO196711:KIO196735 KSK196711:KSK196735 LCG196711:LCG196735 LMC196711:LMC196735 LVY196711:LVY196735 MFU196711:MFU196735 MPQ196711:MPQ196735 MZM196711:MZM196735 NJI196711:NJI196735 NTE196711:NTE196735 ODA196711:ODA196735 OMW196711:OMW196735 OWS196711:OWS196735 PGO196711:PGO196735 PQK196711:PQK196735 QAG196711:QAG196735 QKC196711:QKC196735 QTY196711:QTY196735 RDU196711:RDU196735 RNQ196711:RNQ196735 RXM196711:RXM196735 SHI196711:SHI196735 SRE196711:SRE196735 TBA196711:TBA196735 TKW196711:TKW196735 TUS196711:TUS196735 UEO196711:UEO196735 UOK196711:UOK196735 UYG196711:UYG196735 VIC196711:VIC196735 VRY196711:VRY196735 WBU196711:WBU196735 WLQ196711:WLQ196735 WVM196711:WVM196735 G262247:G262271 JA262247:JA262271 SW262247:SW262271 ACS262247:ACS262271 AMO262247:AMO262271 AWK262247:AWK262271 BGG262247:BGG262271 BQC262247:BQC262271 BZY262247:BZY262271 CJU262247:CJU262271 CTQ262247:CTQ262271 DDM262247:DDM262271 DNI262247:DNI262271 DXE262247:DXE262271 EHA262247:EHA262271 EQW262247:EQW262271 FAS262247:FAS262271 FKO262247:FKO262271 FUK262247:FUK262271 GEG262247:GEG262271 GOC262247:GOC262271 GXY262247:GXY262271 HHU262247:HHU262271 HRQ262247:HRQ262271 IBM262247:IBM262271 ILI262247:ILI262271 IVE262247:IVE262271 JFA262247:JFA262271 JOW262247:JOW262271 JYS262247:JYS262271 KIO262247:KIO262271 KSK262247:KSK262271 LCG262247:LCG262271 LMC262247:LMC262271 LVY262247:LVY262271 MFU262247:MFU262271 MPQ262247:MPQ262271 MZM262247:MZM262271 NJI262247:NJI262271 NTE262247:NTE262271 ODA262247:ODA262271 OMW262247:OMW262271 OWS262247:OWS262271 PGO262247:PGO262271 PQK262247:PQK262271 QAG262247:QAG262271 QKC262247:QKC262271 QTY262247:QTY262271 RDU262247:RDU262271 RNQ262247:RNQ262271 RXM262247:RXM262271 SHI262247:SHI262271 SRE262247:SRE262271 TBA262247:TBA262271 TKW262247:TKW262271 TUS262247:TUS262271 UEO262247:UEO262271 UOK262247:UOK262271 UYG262247:UYG262271 VIC262247:VIC262271 VRY262247:VRY262271 WBU262247:WBU262271 WLQ262247:WLQ262271 WVM262247:WVM262271 G327783:G327807 JA327783:JA327807 SW327783:SW327807 ACS327783:ACS327807 AMO327783:AMO327807 AWK327783:AWK327807 BGG327783:BGG327807 BQC327783:BQC327807 BZY327783:BZY327807 CJU327783:CJU327807 CTQ327783:CTQ327807 DDM327783:DDM327807 DNI327783:DNI327807 DXE327783:DXE327807 EHA327783:EHA327807 EQW327783:EQW327807 FAS327783:FAS327807 FKO327783:FKO327807 FUK327783:FUK327807 GEG327783:GEG327807 GOC327783:GOC327807 GXY327783:GXY327807 HHU327783:HHU327807 HRQ327783:HRQ327807 IBM327783:IBM327807 ILI327783:ILI327807 IVE327783:IVE327807 JFA327783:JFA327807 JOW327783:JOW327807 JYS327783:JYS327807 KIO327783:KIO327807 KSK327783:KSK327807 LCG327783:LCG327807 LMC327783:LMC327807 LVY327783:LVY327807 MFU327783:MFU327807 MPQ327783:MPQ327807 MZM327783:MZM327807 NJI327783:NJI327807 NTE327783:NTE327807 ODA327783:ODA327807 OMW327783:OMW327807 OWS327783:OWS327807 PGO327783:PGO327807 PQK327783:PQK327807 QAG327783:QAG327807 QKC327783:QKC327807 QTY327783:QTY327807 RDU327783:RDU327807 RNQ327783:RNQ327807 RXM327783:RXM327807 SHI327783:SHI327807 SRE327783:SRE327807 TBA327783:TBA327807 TKW327783:TKW327807 TUS327783:TUS327807 UEO327783:UEO327807 UOK327783:UOK327807 UYG327783:UYG327807 VIC327783:VIC327807 VRY327783:VRY327807 WBU327783:WBU327807 WLQ327783:WLQ327807 WVM327783:WVM327807 G393319:G393343 JA393319:JA393343 SW393319:SW393343 ACS393319:ACS393343 AMO393319:AMO393343 AWK393319:AWK393343 BGG393319:BGG393343 BQC393319:BQC393343 BZY393319:BZY393343 CJU393319:CJU393343 CTQ393319:CTQ393343 DDM393319:DDM393343 DNI393319:DNI393343 DXE393319:DXE393343 EHA393319:EHA393343 EQW393319:EQW393343 FAS393319:FAS393343 FKO393319:FKO393343 FUK393319:FUK393343 GEG393319:GEG393343 GOC393319:GOC393343 GXY393319:GXY393343 HHU393319:HHU393343 HRQ393319:HRQ393343 IBM393319:IBM393343 ILI393319:ILI393343 IVE393319:IVE393343 JFA393319:JFA393343 JOW393319:JOW393343 JYS393319:JYS393343 KIO393319:KIO393343 KSK393319:KSK393343 LCG393319:LCG393343 LMC393319:LMC393343 LVY393319:LVY393343 MFU393319:MFU393343 MPQ393319:MPQ393343 MZM393319:MZM393343 NJI393319:NJI393343 NTE393319:NTE393343 ODA393319:ODA393343 OMW393319:OMW393343 OWS393319:OWS393343 PGO393319:PGO393343 PQK393319:PQK393343 QAG393319:QAG393343 QKC393319:QKC393343 QTY393319:QTY393343 RDU393319:RDU393343 RNQ393319:RNQ393343 RXM393319:RXM393343 SHI393319:SHI393343 SRE393319:SRE393343 TBA393319:TBA393343 TKW393319:TKW393343 TUS393319:TUS393343 UEO393319:UEO393343 UOK393319:UOK393343 UYG393319:UYG393343 VIC393319:VIC393343 VRY393319:VRY393343 WBU393319:WBU393343 WLQ393319:WLQ393343 WVM393319:WVM393343 G458855:G458879 JA458855:JA458879 SW458855:SW458879 ACS458855:ACS458879 AMO458855:AMO458879 AWK458855:AWK458879 BGG458855:BGG458879 BQC458855:BQC458879 BZY458855:BZY458879 CJU458855:CJU458879 CTQ458855:CTQ458879 DDM458855:DDM458879 DNI458855:DNI458879 DXE458855:DXE458879 EHA458855:EHA458879 EQW458855:EQW458879 FAS458855:FAS458879 FKO458855:FKO458879 FUK458855:FUK458879 GEG458855:GEG458879 GOC458855:GOC458879 GXY458855:GXY458879 HHU458855:HHU458879 HRQ458855:HRQ458879 IBM458855:IBM458879 ILI458855:ILI458879 IVE458855:IVE458879 JFA458855:JFA458879 JOW458855:JOW458879 JYS458855:JYS458879 KIO458855:KIO458879 KSK458855:KSK458879 LCG458855:LCG458879 LMC458855:LMC458879 LVY458855:LVY458879 MFU458855:MFU458879 MPQ458855:MPQ458879 MZM458855:MZM458879 NJI458855:NJI458879 NTE458855:NTE458879 ODA458855:ODA458879 OMW458855:OMW458879 OWS458855:OWS458879 PGO458855:PGO458879 PQK458855:PQK458879 QAG458855:QAG458879 QKC458855:QKC458879 QTY458855:QTY458879 RDU458855:RDU458879 RNQ458855:RNQ458879 RXM458855:RXM458879 SHI458855:SHI458879 SRE458855:SRE458879 TBA458855:TBA458879 TKW458855:TKW458879 TUS458855:TUS458879 UEO458855:UEO458879 UOK458855:UOK458879 UYG458855:UYG458879 VIC458855:VIC458879 VRY458855:VRY458879 WBU458855:WBU458879 WLQ458855:WLQ458879 WVM458855:WVM458879 G524391:G524415 JA524391:JA524415 SW524391:SW524415 ACS524391:ACS524415 AMO524391:AMO524415 AWK524391:AWK524415 BGG524391:BGG524415 BQC524391:BQC524415 BZY524391:BZY524415 CJU524391:CJU524415 CTQ524391:CTQ524415 DDM524391:DDM524415 DNI524391:DNI524415 DXE524391:DXE524415 EHA524391:EHA524415 EQW524391:EQW524415 FAS524391:FAS524415 FKO524391:FKO524415 FUK524391:FUK524415 GEG524391:GEG524415 GOC524391:GOC524415 GXY524391:GXY524415 HHU524391:HHU524415 HRQ524391:HRQ524415 IBM524391:IBM524415 ILI524391:ILI524415 IVE524391:IVE524415 JFA524391:JFA524415 JOW524391:JOW524415 JYS524391:JYS524415 KIO524391:KIO524415 KSK524391:KSK524415 LCG524391:LCG524415 LMC524391:LMC524415 LVY524391:LVY524415 MFU524391:MFU524415 MPQ524391:MPQ524415 MZM524391:MZM524415 NJI524391:NJI524415 NTE524391:NTE524415 ODA524391:ODA524415 OMW524391:OMW524415 OWS524391:OWS524415 PGO524391:PGO524415 PQK524391:PQK524415 QAG524391:QAG524415 QKC524391:QKC524415 QTY524391:QTY524415 RDU524391:RDU524415 RNQ524391:RNQ524415 RXM524391:RXM524415 SHI524391:SHI524415 SRE524391:SRE524415 TBA524391:TBA524415 TKW524391:TKW524415 TUS524391:TUS524415 UEO524391:UEO524415 UOK524391:UOK524415 UYG524391:UYG524415 VIC524391:VIC524415 VRY524391:VRY524415 WBU524391:WBU524415 WLQ524391:WLQ524415 WVM524391:WVM524415 G589927:G589951 JA589927:JA589951 SW589927:SW589951 ACS589927:ACS589951 AMO589927:AMO589951 AWK589927:AWK589951 BGG589927:BGG589951 BQC589927:BQC589951 BZY589927:BZY589951 CJU589927:CJU589951 CTQ589927:CTQ589951 DDM589927:DDM589951 DNI589927:DNI589951 DXE589927:DXE589951 EHA589927:EHA589951 EQW589927:EQW589951 FAS589927:FAS589951 FKO589927:FKO589951 FUK589927:FUK589951 GEG589927:GEG589951 GOC589927:GOC589951 GXY589927:GXY589951 HHU589927:HHU589951 HRQ589927:HRQ589951 IBM589927:IBM589951 ILI589927:ILI589951 IVE589927:IVE589951 JFA589927:JFA589951 JOW589927:JOW589951 JYS589927:JYS589951 KIO589927:KIO589951 KSK589927:KSK589951 LCG589927:LCG589951 LMC589927:LMC589951 LVY589927:LVY589951 MFU589927:MFU589951 MPQ589927:MPQ589951 MZM589927:MZM589951 NJI589927:NJI589951 NTE589927:NTE589951 ODA589927:ODA589951 OMW589927:OMW589951 OWS589927:OWS589951 PGO589927:PGO589951 PQK589927:PQK589951 QAG589927:QAG589951 QKC589927:QKC589951 QTY589927:QTY589951 RDU589927:RDU589951 RNQ589927:RNQ589951 RXM589927:RXM589951 SHI589927:SHI589951 SRE589927:SRE589951 TBA589927:TBA589951 TKW589927:TKW589951 TUS589927:TUS589951 UEO589927:UEO589951 UOK589927:UOK589951 UYG589927:UYG589951 VIC589927:VIC589951 VRY589927:VRY589951 WBU589927:WBU589951 WLQ589927:WLQ589951 WVM589927:WVM589951 G655463:G655487 JA655463:JA655487 SW655463:SW655487 ACS655463:ACS655487 AMO655463:AMO655487 AWK655463:AWK655487 BGG655463:BGG655487 BQC655463:BQC655487 BZY655463:BZY655487 CJU655463:CJU655487 CTQ655463:CTQ655487 DDM655463:DDM655487 DNI655463:DNI655487 DXE655463:DXE655487 EHA655463:EHA655487 EQW655463:EQW655487 FAS655463:FAS655487 FKO655463:FKO655487 FUK655463:FUK655487 GEG655463:GEG655487 GOC655463:GOC655487 GXY655463:GXY655487 HHU655463:HHU655487 HRQ655463:HRQ655487 IBM655463:IBM655487 ILI655463:ILI655487 IVE655463:IVE655487 JFA655463:JFA655487 JOW655463:JOW655487 JYS655463:JYS655487 KIO655463:KIO655487 KSK655463:KSK655487 LCG655463:LCG655487 LMC655463:LMC655487 LVY655463:LVY655487 MFU655463:MFU655487 MPQ655463:MPQ655487 MZM655463:MZM655487 NJI655463:NJI655487 NTE655463:NTE655487 ODA655463:ODA655487 OMW655463:OMW655487 OWS655463:OWS655487 PGO655463:PGO655487 PQK655463:PQK655487 QAG655463:QAG655487 QKC655463:QKC655487 QTY655463:QTY655487 RDU655463:RDU655487 RNQ655463:RNQ655487 RXM655463:RXM655487 SHI655463:SHI655487 SRE655463:SRE655487 TBA655463:TBA655487 TKW655463:TKW655487 TUS655463:TUS655487 UEO655463:UEO655487 UOK655463:UOK655487 UYG655463:UYG655487 VIC655463:VIC655487 VRY655463:VRY655487 WBU655463:WBU655487 WLQ655463:WLQ655487 WVM655463:WVM655487 G720999:G721023 JA720999:JA721023 SW720999:SW721023 ACS720999:ACS721023 AMO720999:AMO721023 AWK720999:AWK721023 BGG720999:BGG721023 BQC720999:BQC721023 BZY720999:BZY721023 CJU720999:CJU721023 CTQ720999:CTQ721023 DDM720999:DDM721023 DNI720999:DNI721023 DXE720999:DXE721023 EHA720999:EHA721023 EQW720999:EQW721023 FAS720999:FAS721023 FKO720999:FKO721023 FUK720999:FUK721023 GEG720999:GEG721023 GOC720999:GOC721023 GXY720999:GXY721023 HHU720999:HHU721023 HRQ720999:HRQ721023 IBM720999:IBM721023 ILI720999:ILI721023 IVE720999:IVE721023 JFA720999:JFA721023 JOW720999:JOW721023 JYS720999:JYS721023 KIO720999:KIO721023 KSK720999:KSK721023 LCG720999:LCG721023 LMC720999:LMC721023 LVY720999:LVY721023 MFU720999:MFU721023 MPQ720999:MPQ721023 MZM720999:MZM721023 NJI720999:NJI721023 NTE720999:NTE721023 ODA720999:ODA721023 OMW720999:OMW721023 OWS720999:OWS721023 PGO720999:PGO721023 PQK720999:PQK721023 QAG720999:QAG721023 QKC720999:QKC721023 QTY720999:QTY721023 RDU720999:RDU721023 RNQ720999:RNQ721023 RXM720999:RXM721023 SHI720999:SHI721023 SRE720999:SRE721023 TBA720999:TBA721023 TKW720999:TKW721023 TUS720999:TUS721023 UEO720999:UEO721023 UOK720999:UOK721023 UYG720999:UYG721023 VIC720999:VIC721023 VRY720999:VRY721023 WBU720999:WBU721023 WLQ720999:WLQ721023 WVM720999:WVM721023 G786535:G786559 JA786535:JA786559 SW786535:SW786559 ACS786535:ACS786559 AMO786535:AMO786559 AWK786535:AWK786559 BGG786535:BGG786559 BQC786535:BQC786559 BZY786535:BZY786559 CJU786535:CJU786559 CTQ786535:CTQ786559 DDM786535:DDM786559 DNI786535:DNI786559 DXE786535:DXE786559 EHA786535:EHA786559 EQW786535:EQW786559 FAS786535:FAS786559 FKO786535:FKO786559 FUK786535:FUK786559 GEG786535:GEG786559 GOC786535:GOC786559 GXY786535:GXY786559 HHU786535:HHU786559 HRQ786535:HRQ786559 IBM786535:IBM786559 ILI786535:ILI786559 IVE786535:IVE786559 JFA786535:JFA786559 JOW786535:JOW786559 JYS786535:JYS786559 KIO786535:KIO786559 KSK786535:KSK786559 LCG786535:LCG786559 LMC786535:LMC786559 LVY786535:LVY786559 MFU786535:MFU786559 MPQ786535:MPQ786559 MZM786535:MZM786559 NJI786535:NJI786559 NTE786535:NTE786559 ODA786535:ODA786559 OMW786535:OMW786559 OWS786535:OWS786559 PGO786535:PGO786559 PQK786535:PQK786559 QAG786535:QAG786559 QKC786535:QKC786559 QTY786535:QTY786559 RDU786535:RDU786559 RNQ786535:RNQ786559 RXM786535:RXM786559 SHI786535:SHI786559 SRE786535:SRE786559 TBA786535:TBA786559 TKW786535:TKW786559 TUS786535:TUS786559 UEO786535:UEO786559 UOK786535:UOK786559 UYG786535:UYG786559 VIC786535:VIC786559 VRY786535:VRY786559 WBU786535:WBU786559 WLQ786535:WLQ786559 WVM786535:WVM786559 G852071:G852095 JA852071:JA852095 SW852071:SW852095 ACS852071:ACS852095 AMO852071:AMO852095 AWK852071:AWK852095 BGG852071:BGG852095 BQC852071:BQC852095 BZY852071:BZY852095 CJU852071:CJU852095 CTQ852071:CTQ852095 DDM852071:DDM852095 DNI852071:DNI852095 DXE852071:DXE852095 EHA852071:EHA852095 EQW852071:EQW852095 FAS852071:FAS852095 FKO852071:FKO852095 FUK852071:FUK852095 GEG852071:GEG852095 GOC852071:GOC852095 GXY852071:GXY852095 HHU852071:HHU852095 HRQ852071:HRQ852095 IBM852071:IBM852095 ILI852071:ILI852095 IVE852071:IVE852095 JFA852071:JFA852095 JOW852071:JOW852095 JYS852071:JYS852095 KIO852071:KIO852095 KSK852071:KSK852095 LCG852071:LCG852095 LMC852071:LMC852095 LVY852071:LVY852095 MFU852071:MFU852095 MPQ852071:MPQ852095 MZM852071:MZM852095 NJI852071:NJI852095 NTE852071:NTE852095 ODA852071:ODA852095 OMW852071:OMW852095 OWS852071:OWS852095 PGO852071:PGO852095 PQK852071:PQK852095 QAG852071:QAG852095 QKC852071:QKC852095 QTY852071:QTY852095 RDU852071:RDU852095 RNQ852071:RNQ852095 RXM852071:RXM852095 SHI852071:SHI852095 SRE852071:SRE852095 TBA852071:TBA852095 TKW852071:TKW852095 TUS852071:TUS852095 UEO852071:UEO852095 UOK852071:UOK852095 UYG852071:UYG852095 VIC852071:VIC852095 VRY852071:VRY852095 WBU852071:WBU852095 WLQ852071:WLQ852095 WVM852071:WVM852095 G917607:G917631 JA917607:JA917631 SW917607:SW917631 ACS917607:ACS917631 AMO917607:AMO917631 AWK917607:AWK917631 BGG917607:BGG917631 BQC917607:BQC917631 BZY917607:BZY917631 CJU917607:CJU917631 CTQ917607:CTQ917631 DDM917607:DDM917631 DNI917607:DNI917631 DXE917607:DXE917631 EHA917607:EHA917631 EQW917607:EQW917631 FAS917607:FAS917631 FKO917607:FKO917631 FUK917607:FUK917631 GEG917607:GEG917631 GOC917607:GOC917631 GXY917607:GXY917631 HHU917607:HHU917631 HRQ917607:HRQ917631 IBM917607:IBM917631 ILI917607:ILI917631 IVE917607:IVE917631 JFA917607:JFA917631 JOW917607:JOW917631 JYS917607:JYS917631 KIO917607:KIO917631 KSK917607:KSK917631 LCG917607:LCG917631 LMC917607:LMC917631 LVY917607:LVY917631 MFU917607:MFU917631 MPQ917607:MPQ917631 MZM917607:MZM917631 NJI917607:NJI917631 NTE917607:NTE917631 ODA917607:ODA917631 OMW917607:OMW917631 OWS917607:OWS917631 PGO917607:PGO917631 PQK917607:PQK917631 QAG917607:QAG917631 QKC917607:QKC917631 QTY917607:QTY917631 RDU917607:RDU917631 RNQ917607:RNQ917631 RXM917607:RXM917631 SHI917607:SHI917631 SRE917607:SRE917631 TBA917607:TBA917631 TKW917607:TKW917631 TUS917607:TUS917631 UEO917607:UEO917631 UOK917607:UOK917631 UYG917607:UYG917631 VIC917607:VIC917631 VRY917607:VRY917631 WBU917607:WBU917631 WLQ917607:WLQ917631 WVM917607:WVM917631 G983143:G983167 JA983143:JA983167 SW983143:SW983167 ACS983143:ACS983167 AMO983143:AMO983167 AWK983143:AWK983167 BGG983143:BGG983167 BQC983143:BQC983167 BZY983143:BZY983167 CJU983143:CJU983167 CTQ983143:CTQ983167 DDM983143:DDM983167 DNI983143:DNI983167 DXE983143:DXE983167 EHA983143:EHA983167 EQW983143:EQW983167 FAS983143:FAS983167 FKO983143:FKO983167 FUK983143:FUK983167 GEG983143:GEG983167 GOC983143:GOC983167 GXY983143:GXY983167 HHU983143:HHU983167 HRQ983143:HRQ983167 IBM983143:IBM983167 ILI983143:ILI983167 IVE983143:IVE983167 JFA983143:JFA983167 JOW983143:JOW983167 JYS983143:JYS983167 KIO983143:KIO983167 KSK983143:KSK983167 LCG983143:LCG983167 LMC983143:LMC983167 LVY983143:LVY983167 MFU983143:MFU983167 MPQ983143:MPQ983167 MZM983143:MZM983167 NJI983143:NJI983167 NTE983143:NTE983167 ODA983143:ODA983167 OMW983143:OMW983167 OWS983143:OWS983167 PGO983143:PGO983167 PQK983143:PQK983167 QAG983143:QAG983167 QKC983143:QKC983167 QTY983143:QTY983167 RDU983143:RDU983167 RNQ983143:RNQ983167 RXM983143:RXM983167 SHI983143:SHI983167 SRE983143:SRE983167 TBA983143:TBA983167 TKW983143:TKW983167 TUS983143:TUS983167 UEO983143:UEO983167 UOK983143:UOK983167 UYG983143:UYG983167 VIC983143:VIC983167 VRY983143:VRY983167 WBU983143:WBU983167 WLQ983143:WLQ983167 WVM983143:WVM983167 G65620:G65635 JA65620:JA65635 SW65620:SW65635 ACS65620:ACS65635 AMO65620:AMO65635 AWK65620:AWK65635 BGG65620:BGG65635 BQC65620:BQC65635 BZY65620:BZY65635 CJU65620:CJU65635 CTQ65620:CTQ65635 DDM65620:DDM65635 DNI65620:DNI65635 DXE65620:DXE65635 EHA65620:EHA65635 EQW65620:EQW65635 FAS65620:FAS65635 FKO65620:FKO65635 FUK65620:FUK65635 GEG65620:GEG65635 GOC65620:GOC65635 GXY65620:GXY65635 HHU65620:HHU65635 HRQ65620:HRQ65635 IBM65620:IBM65635 ILI65620:ILI65635 IVE65620:IVE65635 JFA65620:JFA65635 JOW65620:JOW65635 JYS65620:JYS65635 KIO65620:KIO65635 KSK65620:KSK65635 LCG65620:LCG65635 LMC65620:LMC65635 LVY65620:LVY65635 MFU65620:MFU65635 MPQ65620:MPQ65635 MZM65620:MZM65635 NJI65620:NJI65635 NTE65620:NTE65635 ODA65620:ODA65635 OMW65620:OMW65635 OWS65620:OWS65635 PGO65620:PGO65635 PQK65620:PQK65635 QAG65620:QAG65635 QKC65620:QKC65635 QTY65620:QTY65635 RDU65620:RDU65635 RNQ65620:RNQ65635 RXM65620:RXM65635 SHI65620:SHI65635 SRE65620:SRE65635 TBA65620:TBA65635 TKW65620:TKW65635 TUS65620:TUS65635 UEO65620:UEO65635 UOK65620:UOK65635 UYG65620:UYG65635 VIC65620:VIC65635 VRY65620:VRY65635 WBU65620:WBU65635 WLQ65620:WLQ65635 WVM65620:WVM65635 G131156:G131171 JA131156:JA131171 SW131156:SW131171 ACS131156:ACS131171 AMO131156:AMO131171 AWK131156:AWK131171 BGG131156:BGG131171 BQC131156:BQC131171 BZY131156:BZY131171 CJU131156:CJU131171 CTQ131156:CTQ131171 DDM131156:DDM131171 DNI131156:DNI131171 DXE131156:DXE131171 EHA131156:EHA131171 EQW131156:EQW131171 FAS131156:FAS131171 FKO131156:FKO131171 FUK131156:FUK131171 GEG131156:GEG131171 GOC131156:GOC131171 GXY131156:GXY131171 HHU131156:HHU131171 HRQ131156:HRQ131171 IBM131156:IBM131171 ILI131156:ILI131171 IVE131156:IVE131171 JFA131156:JFA131171 JOW131156:JOW131171 JYS131156:JYS131171 KIO131156:KIO131171 KSK131156:KSK131171 LCG131156:LCG131171 LMC131156:LMC131171 LVY131156:LVY131171 MFU131156:MFU131171 MPQ131156:MPQ131171 MZM131156:MZM131171 NJI131156:NJI131171 NTE131156:NTE131171 ODA131156:ODA131171 OMW131156:OMW131171 OWS131156:OWS131171 PGO131156:PGO131171 PQK131156:PQK131171 QAG131156:QAG131171 QKC131156:QKC131171 QTY131156:QTY131171 RDU131156:RDU131171 RNQ131156:RNQ131171 RXM131156:RXM131171 SHI131156:SHI131171 SRE131156:SRE131171 TBA131156:TBA131171 TKW131156:TKW131171 TUS131156:TUS131171 UEO131156:UEO131171 UOK131156:UOK131171 UYG131156:UYG131171 VIC131156:VIC131171 VRY131156:VRY131171 WBU131156:WBU131171 WLQ131156:WLQ131171 WVM131156:WVM131171 G196692:G196707 JA196692:JA196707 SW196692:SW196707 ACS196692:ACS196707 AMO196692:AMO196707 AWK196692:AWK196707 BGG196692:BGG196707 BQC196692:BQC196707 BZY196692:BZY196707 CJU196692:CJU196707 CTQ196692:CTQ196707 DDM196692:DDM196707 DNI196692:DNI196707 DXE196692:DXE196707 EHA196692:EHA196707 EQW196692:EQW196707 FAS196692:FAS196707 FKO196692:FKO196707 FUK196692:FUK196707 GEG196692:GEG196707 GOC196692:GOC196707 GXY196692:GXY196707 HHU196692:HHU196707 HRQ196692:HRQ196707 IBM196692:IBM196707 ILI196692:ILI196707 IVE196692:IVE196707 JFA196692:JFA196707 JOW196692:JOW196707 JYS196692:JYS196707 KIO196692:KIO196707 KSK196692:KSK196707 LCG196692:LCG196707 LMC196692:LMC196707 LVY196692:LVY196707 MFU196692:MFU196707 MPQ196692:MPQ196707 MZM196692:MZM196707 NJI196692:NJI196707 NTE196692:NTE196707 ODA196692:ODA196707 OMW196692:OMW196707 OWS196692:OWS196707 PGO196692:PGO196707 PQK196692:PQK196707 QAG196692:QAG196707 QKC196692:QKC196707 QTY196692:QTY196707 RDU196692:RDU196707 RNQ196692:RNQ196707 RXM196692:RXM196707 SHI196692:SHI196707 SRE196692:SRE196707 TBA196692:TBA196707 TKW196692:TKW196707 TUS196692:TUS196707 UEO196692:UEO196707 UOK196692:UOK196707 UYG196692:UYG196707 VIC196692:VIC196707 VRY196692:VRY196707 WBU196692:WBU196707 WLQ196692:WLQ196707 WVM196692:WVM196707 G262228:G262243 JA262228:JA262243 SW262228:SW262243 ACS262228:ACS262243 AMO262228:AMO262243 AWK262228:AWK262243 BGG262228:BGG262243 BQC262228:BQC262243 BZY262228:BZY262243 CJU262228:CJU262243 CTQ262228:CTQ262243 DDM262228:DDM262243 DNI262228:DNI262243 DXE262228:DXE262243 EHA262228:EHA262243 EQW262228:EQW262243 FAS262228:FAS262243 FKO262228:FKO262243 FUK262228:FUK262243 GEG262228:GEG262243 GOC262228:GOC262243 GXY262228:GXY262243 HHU262228:HHU262243 HRQ262228:HRQ262243 IBM262228:IBM262243 ILI262228:ILI262243 IVE262228:IVE262243 JFA262228:JFA262243 JOW262228:JOW262243 JYS262228:JYS262243 KIO262228:KIO262243 KSK262228:KSK262243 LCG262228:LCG262243 LMC262228:LMC262243 LVY262228:LVY262243 MFU262228:MFU262243 MPQ262228:MPQ262243 MZM262228:MZM262243 NJI262228:NJI262243 NTE262228:NTE262243 ODA262228:ODA262243 OMW262228:OMW262243 OWS262228:OWS262243 PGO262228:PGO262243 PQK262228:PQK262243 QAG262228:QAG262243 QKC262228:QKC262243 QTY262228:QTY262243 RDU262228:RDU262243 RNQ262228:RNQ262243 RXM262228:RXM262243 SHI262228:SHI262243 SRE262228:SRE262243 TBA262228:TBA262243 TKW262228:TKW262243 TUS262228:TUS262243 UEO262228:UEO262243 UOK262228:UOK262243 UYG262228:UYG262243 VIC262228:VIC262243 VRY262228:VRY262243 WBU262228:WBU262243 WLQ262228:WLQ262243 WVM262228:WVM262243 G327764:G327779 JA327764:JA327779 SW327764:SW327779 ACS327764:ACS327779 AMO327764:AMO327779 AWK327764:AWK327779 BGG327764:BGG327779 BQC327764:BQC327779 BZY327764:BZY327779 CJU327764:CJU327779 CTQ327764:CTQ327779 DDM327764:DDM327779 DNI327764:DNI327779 DXE327764:DXE327779 EHA327764:EHA327779 EQW327764:EQW327779 FAS327764:FAS327779 FKO327764:FKO327779 FUK327764:FUK327779 GEG327764:GEG327779 GOC327764:GOC327779 GXY327764:GXY327779 HHU327764:HHU327779 HRQ327764:HRQ327779 IBM327764:IBM327779 ILI327764:ILI327779 IVE327764:IVE327779 JFA327764:JFA327779 JOW327764:JOW327779 JYS327764:JYS327779 KIO327764:KIO327779 KSK327764:KSK327779 LCG327764:LCG327779 LMC327764:LMC327779 LVY327764:LVY327779 MFU327764:MFU327779 MPQ327764:MPQ327779 MZM327764:MZM327779 NJI327764:NJI327779 NTE327764:NTE327779 ODA327764:ODA327779 OMW327764:OMW327779 OWS327764:OWS327779 PGO327764:PGO327779 PQK327764:PQK327779 QAG327764:QAG327779 QKC327764:QKC327779 QTY327764:QTY327779 RDU327764:RDU327779 RNQ327764:RNQ327779 RXM327764:RXM327779 SHI327764:SHI327779 SRE327764:SRE327779 TBA327764:TBA327779 TKW327764:TKW327779 TUS327764:TUS327779 UEO327764:UEO327779 UOK327764:UOK327779 UYG327764:UYG327779 VIC327764:VIC327779 VRY327764:VRY327779 WBU327764:WBU327779 WLQ327764:WLQ327779 WVM327764:WVM327779 G393300:G393315 JA393300:JA393315 SW393300:SW393315 ACS393300:ACS393315 AMO393300:AMO393315 AWK393300:AWK393315 BGG393300:BGG393315 BQC393300:BQC393315 BZY393300:BZY393315 CJU393300:CJU393315 CTQ393300:CTQ393315 DDM393300:DDM393315 DNI393300:DNI393315 DXE393300:DXE393315 EHA393300:EHA393315 EQW393300:EQW393315 FAS393300:FAS393315 FKO393300:FKO393315 FUK393300:FUK393315 GEG393300:GEG393315 GOC393300:GOC393315 GXY393300:GXY393315 HHU393300:HHU393315 HRQ393300:HRQ393315 IBM393300:IBM393315 ILI393300:ILI393315 IVE393300:IVE393315 JFA393300:JFA393315 JOW393300:JOW393315 JYS393300:JYS393315 KIO393300:KIO393315 KSK393300:KSK393315 LCG393300:LCG393315 LMC393300:LMC393315 LVY393300:LVY393315 MFU393300:MFU393315 MPQ393300:MPQ393315 MZM393300:MZM393315 NJI393300:NJI393315 NTE393300:NTE393315 ODA393300:ODA393315 OMW393300:OMW393315 OWS393300:OWS393315 PGO393300:PGO393315 PQK393300:PQK393315 QAG393300:QAG393315 QKC393300:QKC393315 QTY393300:QTY393315 RDU393300:RDU393315 RNQ393300:RNQ393315 RXM393300:RXM393315 SHI393300:SHI393315 SRE393300:SRE393315 TBA393300:TBA393315 TKW393300:TKW393315 TUS393300:TUS393315 UEO393300:UEO393315 UOK393300:UOK393315 UYG393300:UYG393315 VIC393300:VIC393315 VRY393300:VRY393315 WBU393300:WBU393315 WLQ393300:WLQ393315 WVM393300:WVM393315 G458836:G458851 JA458836:JA458851 SW458836:SW458851 ACS458836:ACS458851 AMO458836:AMO458851 AWK458836:AWK458851 BGG458836:BGG458851 BQC458836:BQC458851 BZY458836:BZY458851 CJU458836:CJU458851 CTQ458836:CTQ458851 DDM458836:DDM458851 DNI458836:DNI458851 DXE458836:DXE458851 EHA458836:EHA458851 EQW458836:EQW458851 FAS458836:FAS458851 FKO458836:FKO458851 FUK458836:FUK458851 GEG458836:GEG458851 GOC458836:GOC458851 GXY458836:GXY458851 HHU458836:HHU458851 HRQ458836:HRQ458851 IBM458836:IBM458851 ILI458836:ILI458851 IVE458836:IVE458851 JFA458836:JFA458851 JOW458836:JOW458851 JYS458836:JYS458851 KIO458836:KIO458851 KSK458836:KSK458851 LCG458836:LCG458851 LMC458836:LMC458851 LVY458836:LVY458851 MFU458836:MFU458851 MPQ458836:MPQ458851 MZM458836:MZM458851 NJI458836:NJI458851 NTE458836:NTE458851 ODA458836:ODA458851 OMW458836:OMW458851 OWS458836:OWS458851 PGO458836:PGO458851 PQK458836:PQK458851 QAG458836:QAG458851 QKC458836:QKC458851 QTY458836:QTY458851 RDU458836:RDU458851 RNQ458836:RNQ458851 RXM458836:RXM458851 SHI458836:SHI458851 SRE458836:SRE458851 TBA458836:TBA458851 TKW458836:TKW458851 TUS458836:TUS458851 UEO458836:UEO458851 UOK458836:UOK458851 UYG458836:UYG458851 VIC458836:VIC458851 VRY458836:VRY458851 WBU458836:WBU458851 WLQ458836:WLQ458851 WVM458836:WVM458851 G524372:G524387 JA524372:JA524387 SW524372:SW524387 ACS524372:ACS524387 AMO524372:AMO524387 AWK524372:AWK524387 BGG524372:BGG524387 BQC524372:BQC524387 BZY524372:BZY524387 CJU524372:CJU524387 CTQ524372:CTQ524387 DDM524372:DDM524387 DNI524372:DNI524387 DXE524372:DXE524387 EHA524372:EHA524387 EQW524372:EQW524387 FAS524372:FAS524387 FKO524372:FKO524387 FUK524372:FUK524387 GEG524372:GEG524387 GOC524372:GOC524387 GXY524372:GXY524387 HHU524372:HHU524387 HRQ524372:HRQ524387 IBM524372:IBM524387 ILI524372:ILI524387 IVE524372:IVE524387 JFA524372:JFA524387 JOW524372:JOW524387 JYS524372:JYS524387 KIO524372:KIO524387 KSK524372:KSK524387 LCG524372:LCG524387 LMC524372:LMC524387 LVY524372:LVY524387 MFU524372:MFU524387 MPQ524372:MPQ524387 MZM524372:MZM524387 NJI524372:NJI524387 NTE524372:NTE524387 ODA524372:ODA524387 OMW524372:OMW524387 OWS524372:OWS524387 PGO524372:PGO524387 PQK524372:PQK524387 QAG524372:QAG524387 QKC524372:QKC524387 QTY524372:QTY524387 RDU524372:RDU524387 RNQ524372:RNQ524387 RXM524372:RXM524387 SHI524372:SHI524387 SRE524372:SRE524387 TBA524372:TBA524387 TKW524372:TKW524387 TUS524372:TUS524387 UEO524372:UEO524387 UOK524372:UOK524387 UYG524372:UYG524387 VIC524372:VIC524387 VRY524372:VRY524387 WBU524372:WBU524387 WLQ524372:WLQ524387 WVM524372:WVM524387 G589908:G589923 JA589908:JA589923 SW589908:SW589923 ACS589908:ACS589923 AMO589908:AMO589923 AWK589908:AWK589923 BGG589908:BGG589923 BQC589908:BQC589923 BZY589908:BZY589923 CJU589908:CJU589923 CTQ589908:CTQ589923 DDM589908:DDM589923 DNI589908:DNI589923 DXE589908:DXE589923 EHA589908:EHA589923 EQW589908:EQW589923 FAS589908:FAS589923 FKO589908:FKO589923 FUK589908:FUK589923 GEG589908:GEG589923 GOC589908:GOC589923 GXY589908:GXY589923 HHU589908:HHU589923 HRQ589908:HRQ589923 IBM589908:IBM589923 ILI589908:ILI589923 IVE589908:IVE589923 JFA589908:JFA589923 JOW589908:JOW589923 JYS589908:JYS589923 KIO589908:KIO589923 KSK589908:KSK589923 LCG589908:LCG589923 LMC589908:LMC589923 LVY589908:LVY589923 MFU589908:MFU589923 MPQ589908:MPQ589923 MZM589908:MZM589923 NJI589908:NJI589923 NTE589908:NTE589923 ODA589908:ODA589923 OMW589908:OMW589923 OWS589908:OWS589923 PGO589908:PGO589923 PQK589908:PQK589923 QAG589908:QAG589923 QKC589908:QKC589923 QTY589908:QTY589923 RDU589908:RDU589923 RNQ589908:RNQ589923 RXM589908:RXM589923 SHI589908:SHI589923 SRE589908:SRE589923 TBA589908:TBA589923 TKW589908:TKW589923 TUS589908:TUS589923 UEO589908:UEO589923 UOK589908:UOK589923 UYG589908:UYG589923 VIC589908:VIC589923 VRY589908:VRY589923 WBU589908:WBU589923 WLQ589908:WLQ589923 WVM589908:WVM589923 G655444:G655459 JA655444:JA655459 SW655444:SW655459 ACS655444:ACS655459 AMO655444:AMO655459 AWK655444:AWK655459 BGG655444:BGG655459 BQC655444:BQC655459 BZY655444:BZY655459 CJU655444:CJU655459 CTQ655444:CTQ655459 DDM655444:DDM655459 DNI655444:DNI655459 DXE655444:DXE655459 EHA655444:EHA655459 EQW655444:EQW655459 FAS655444:FAS655459 FKO655444:FKO655459 FUK655444:FUK655459 GEG655444:GEG655459 GOC655444:GOC655459 GXY655444:GXY655459 HHU655444:HHU655459 HRQ655444:HRQ655459 IBM655444:IBM655459 ILI655444:ILI655459 IVE655444:IVE655459 JFA655444:JFA655459 JOW655444:JOW655459 JYS655444:JYS655459 KIO655444:KIO655459 KSK655444:KSK655459 LCG655444:LCG655459 LMC655444:LMC655459 LVY655444:LVY655459 MFU655444:MFU655459 MPQ655444:MPQ655459 MZM655444:MZM655459 NJI655444:NJI655459 NTE655444:NTE655459 ODA655444:ODA655459 OMW655444:OMW655459 OWS655444:OWS655459 PGO655444:PGO655459 PQK655444:PQK655459 QAG655444:QAG655459 QKC655444:QKC655459 QTY655444:QTY655459 RDU655444:RDU655459 RNQ655444:RNQ655459 RXM655444:RXM655459 SHI655444:SHI655459 SRE655444:SRE655459 TBA655444:TBA655459 TKW655444:TKW655459 TUS655444:TUS655459 UEO655444:UEO655459 UOK655444:UOK655459 UYG655444:UYG655459 VIC655444:VIC655459 VRY655444:VRY655459 WBU655444:WBU655459 WLQ655444:WLQ655459 WVM655444:WVM655459 G720980:G720995 JA720980:JA720995 SW720980:SW720995 ACS720980:ACS720995 AMO720980:AMO720995 AWK720980:AWK720995 BGG720980:BGG720995 BQC720980:BQC720995 BZY720980:BZY720995 CJU720980:CJU720995 CTQ720980:CTQ720995 DDM720980:DDM720995 DNI720980:DNI720995 DXE720980:DXE720995 EHA720980:EHA720995 EQW720980:EQW720995 FAS720980:FAS720995 FKO720980:FKO720995 FUK720980:FUK720995 GEG720980:GEG720995 GOC720980:GOC720995 GXY720980:GXY720995 HHU720980:HHU720995 HRQ720980:HRQ720995 IBM720980:IBM720995 ILI720980:ILI720995 IVE720980:IVE720995 JFA720980:JFA720995 JOW720980:JOW720995 JYS720980:JYS720995 KIO720980:KIO720995 KSK720980:KSK720995 LCG720980:LCG720995 LMC720980:LMC720995 LVY720980:LVY720995 MFU720980:MFU720995 MPQ720980:MPQ720995 MZM720980:MZM720995 NJI720980:NJI720995 NTE720980:NTE720995 ODA720980:ODA720995 OMW720980:OMW720995 OWS720980:OWS720995 PGO720980:PGO720995 PQK720980:PQK720995 QAG720980:QAG720995 QKC720980:QKC720995 QTY720980:QTY720995 RDU720980:RDU720995 RNQ720980:RNQ720995 RXM720980:RXM720995 SHI720980:SHI720995 SRE720980:SRE720995 TBA720980:TBA720995 TKW720980:TKW720995 TUS720980:TUS720995 UEO720980:UEO720995 UOK720980:UOK720995 UYG720980:UYG720995 VIC720980:VIC720995 VRY720980:VRY720995 WBU720980:WBU720995 WLQ720980:WLQ720995 WVM720980:WVM720995 G786516:G786531 JA786516:JA786531 SW786516:SW786531 ACS786516:ACS786531 AMO786516:AMO786531 AWK786516:AWK786531 BGG786516:BGG786531 BQC786516:BQC786531 BZY786516:BZY786531 CJU786516:CJU786531 CTQ786516:CTQ786531 DDM786516:DDM786531 DNI786516:DNI786531 DXE786516:DXE786531 EHA786516:EHA786531 EQW786516:EQW786531 FAS786516:FAS786531 FKO786516:FKO786531 FUK786516:FUK786531 GEG786516:GEG786531 GOC786516:GOC786531 GXY786516:GXY786531 HHU786516:HHU786531 HRQ786516:HRQ786531 IBM786516:IBM786531 ILI786516:ILI786531 IVE786516:IVE786531 JFA786516:JFA786531 JOW786516:JOW786531 JYS786516:JYS786531 KIO786516:KIO786531 KSK786516:KSK786531 LCG786516:LCG786531 LMC786516:LMC786531 LVY786516:LVY786531 MFU786516:MFU786531 MPQ786516:MPQ786531 MZM786516:MZM786531 NJI786516:NJI786531 NTE786516:NTE786531 ODA786516:ODA786531 OMW786516:OMW786531 OWS786516:OWS786531 PGO786516:PGO786531 PQK786516:PQK786531 QAG786516:QAG786531 QKC786516:QKC786531 QTY786516:QTY786531 RDU786516:RDU786531 RNQ786516:RNQ786531 RXM786516:RXM786531 SHI786516:SHI786531 SRE786516:SRE786531 TBA786516:TBA786531 TKW786516:TKW786531 TUS786516:TUS786531 UEO786516:UEO786531 UOK786516:UOK786531 UYG786516:UYG786531 VIC786516:VIC786531 VRY786516:VRY786531 WBU786516:WBU786531 WLQ786516:WLQ786531 WVM786516:WVM786531 G852052:G852067 JA852052:JA852067 SW852052:SW852067 ACS852052:ACS852067 AMO852052:AMO852067 AWK852052:AWK852067 BGG852052:BGG852067 BQC852052:BQC852067 BZY852052:BZY852067 CJU852052:CJU852067 CTQ852052:CTQ852067 DDM852052:DDM852067 DNI852052:DNI852067 DXE852052:DXE852067 EHA852052:EHA852067 EQW852052:EQW852067 FAS852052:FAS852067 FKO852052:FKO852067 FUK852052:FUK852067 GEG852052:GEG852067 GOC852052:GOC852067 GXY852052:GXY852067 HHU852052:HHU852067 HRQ852052:HRQ852067 IBM852052:IBM852067 ILI852052:ILI852067 IVE852052:IVE852067 JFA852052:JFA852067 JOW852052:JOW852067 JYS852052:JYS852067 KIO852052:KIO852067 KSK852052:KSK852067 LCG852052:LCG852067 LMC852052:LMC852067 LVY852052:LVY852067 MFU852052:MFU852067 MPQ852052:MPQ852067 MZM852052:MZM852067 NJI852052:NJI852067 NTE852052:NTE852067 ODA852052:ODA852067 OMW852052:OMW852067 OWS852052:OWS852067 PGO852052:PGO852067 PQK852052:PQK852067 QAG852052:QAG852067 QKC852052:QKC852067 QTY852052:QTY852067 RDU852052:RDU852067 RNQ852052:RNQ852067 RXM852052:RXM852067 SHI852052:SHI852067 SRE852052:SRE852067 TBA852052:TBA852067 TKW852052:TKW852067 TUS852052:TUS852067 UEO852052:UEO852067 UOK852052:UOK852067 UYG852052:UYG852067 VIC852052:VIC852067 VRY852052:VRY852067 WBU852052:WBU852067 WLQ852052:WLQ852067 WVM852052:WVM852067 G917588:G917603 JA917588:JA917603 SW917588:SW917603 ACS917588:ACS917603 AMO917588:AMO917603 AWK917588:AWK917603 BGG917588:BGG917603 BQC917588:BQC917603 BZY917588:BZY917603 CJU917588:CJU917603 CTQ917588:CTQ917603 DDM917588:DDM917603 DNI917588:DNI917603 DXE917588:DXE917603 EHA917588:EHA917603 EQW917588:EQW917603 FAS917588:FAS917603 FKO917588:FKO917603 FUK917588:FUK917603 GEG917588:GEG917603 GOC917588:GOC917603 GXY917588:GXY917603 HHU917588:HHU917603 HRQ917588:HRQ917603 IBM917588:IBM917603 ILI917588:ILI917603 IVE917588:IVE917603 JFA917588:JFA917603 JOW917588:JOW917603 JYS917588:JYS917603 KIO917588:KIO917603 KSK917588:KSK917603 LCG917588:LCG917603 LMC917588:LMC917603 LVY917588:LVY917603 MFU917588:MFU917603 MPQ917588:MPQ917603 MZM917588:MZM917603 NJI917588:NJI917603 NTE917588:NTE917603 ODA917588:ODA917603 OMW917588:OMW917603 OWS917588:OWS917603 PGO917588:PGO917603 PQK917588:PQK917603 QAG917588:QAG917603 QKC917588:QKC917603 QTY917588:QTY917603 RDU917588:RDU917603 RNQ917588:RNQ917603 RXM917588:RXM917603 SHI917588:SHI917603 SRE917588:SRE917603 TBA917588:TBA917603 TKW917588:TKW917603 TUS917588:TUS917603 UEO917588:UEO917603 UOK917588:UOK917603 UYG917588:UYG917603 VIC917588:VIC917603 VRY917588:VRY917603 WBU917588:WBU917603 WLQ917588:WLQ917603 WVM917588:WVM917603 G983124:G983139 JA983124:JA983139 SW983124:SW983139 ACS983124:ACS983139 AMO983124:AMO983139 AWK983124:AWK983139 BGG983124:BGG983139 BQC983124:BQC983139 BZY983124:BZY983139 CJU983124:CJU983139 CTQ983124:CTQ983139 DDM983124:DDM983139 DNI983124:DNI983139 DXE983124:DXE983139 EHA983124:EHA983139 EQW983124:EQW983139 FAS983124:FAS983139 FKO983124:FKO983139 FUK983124:FUK983139 GEG983124:GEG983139 GOC983124:GOC983139 GXY983124:GXY983139 HHU983124:HHU983139 HRQ983124:HRQ983139 IBM983124:IBM983139 ILI983124:ILI983139 IVE983124:IVE983139 JFA983124:JFA983139 JOW983124:JOW983139 JYS983124:JYS983139 KIO983124:KIO983139 KSK983124:KSK983139 LCG983124:LCG983139 LMC983124:LMC983139 LVY983124:LVY983139 MFU983124:MFU983139 MPQ983124:MPQ983139 MZM983124:MZM983139 NJI983124:NJI983139 NTE983124:NTE983139 ODA983124:ODA983139 OMW983124:OMW983139 OWS983124:OWS983139 PGO983124:PGO983139 PQK983124:PQK983139 QAG983124:QAG983139 QKC983124:QKC983139 QTY983124:QTY983139 RDU983124:RDU983139 RNQ983124:RNQ983139 RXM983124:RXM983139 SHI983124:SHI983139 SRE983124:SRE983139 TBA983124:TBA983139 TKW983124:TKW983139 TUS983124:TUS983139 UEO983124:UEO983139 UOK983124:UOK983139 UYG983124:UYG983139 VIC983124:VIC983139 VRY983124:VRY983139 WBU983124:WBU983139 WLQ983124:WLQ983139 WVM983124:WVM983139 WLQ16:WLQ38 WBU16:WBU38 VRY16:VRY38 VIC16:VIC38 UYG16:UYG38 UOK16:UOK38 UEO16:UEO38 TUS16:TUS38 TKW16:TKW38 TBA16:TBA38 SRE16:SRE38 SHI16:SHI38 RXM16:RXM38 RNQ16:RNQ38 RDU16:RDU38 QTY16:QTY38 QKC16:QKC38 QAG16:QAG38 PQK16:PQK38 PGO16:PGO38 OWS16:OWS38 OMW16:OMW38 ODA16:ODA38 NTE16:NTE38 NJI16:NJI38 MZM16:MZM38 MPQ16:MPQ38 MFU16:MFU38 LVY16:LVY38 LMC16:LMC38 LCG16:LCG38 KSK16:KSK38 KIO16:KIO38 JYS16:JYS38 JOW16:JOW38 JFA16:JFA38 IVE16:IVE38 ILI16:ILI38 IBM16:IBM38 HRQ16:HRQ38 HHU16:HHU38 GXY16:GXY38 GOC16:GOC38 GEG16:GEG38 FUK16:FUK38 FKO16:FKO38 FAS16:FAS38 EQW16:EQW38 EHA16:EHA38 DXE16:DXE38 DNI16:DNI38 DDM16:DDM38 CTQ16:CTQ38 CJU16:CJU38 BZY16:BZY38 BQC16:BQC38 BGG16:BGG38 AWK16:AWK38 AMO16:AMO38 ACS16:ACS38 SW16:SW38 JA16:JA38 WVM16:WVM38" xr:uid="{B78A95EA-EC22-4806-98E6-A6A308F15A6A}">
      <formula1>"Oui,Non,Non applicable,Sans objet"</formula1>
    </dataValidation>
    <dataValidation type="list" allowBlank="1" showInputMessage="1" showErrorMessage="1" sqref="G214:G235 G10:G12 G149:G210 G96:G102 G43:G49 G16:G38 G104:G145 G51:G61 G63:G77 G79:G94 G239:G259" xr:uid="{5AEF3667-5C9C-4F8C-B954-582060AADF97}">
      <formula1>"Ja,Neen,NVT"</formula1>
    </dataValidation>
    <dataValidation type="list" allowBlank="1" showInputMessage="1" showErrorMessage="1" sqref="J7:J259" xr:uid="{B98524C0-6AEA-4CC2-9FD4-0747EE110370}">
      <mc:AlternateContent xmlns:x12ac="http://schemas.microsoft.com/office/spreadsheetml/2011/1/ac" xmlns:mc="http://schemas.openxmlformats.org/markup-compatibility/2006">
        <mc:Choice Requires="x12ac">
          <x12ac:list>X1,X2,X3,"X0,33","X0,66"</x12ac:list>
        </mc:Choice>
        <mc:Fallback>
          <formula1>"X1,X2,X3,X0,33,X0,66"</formula1>
        </mc:Fallback>
      </mc:AlternateContent>
    </dataValidation>
  </dataValidations>
  <pageMargins left="0.70866141732283472" right="0.70866141732283472" top="0.74803149606299213" bottom="0.74803149606299213" header="0.31496062992125984" footer="0.31496062992125984"/>
  <pageSetup paperSize="9" scale="31" fitToHeight="2"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D64F94-A100-4891-922B-E70423D0BF58}">
  <dimension ref="A1:L113"/>
  <sheetViews>
    <sheetView showGridLines="0" showRuler="0" view="pageBreakPreview" topLeftCell="A63" zoomScale="70" zoomScaleNormal="70" zoomScaleSheetLayoutView="70" zoomScalePageLayoutView="70" workbookViewId="0">
      <selection activeCell="I90" sqref="I90"/>
    </sheetView>
  </sheetViews>
  <sheetFormatPr defaultColWidth="11.3984375" defaultRowHeight="15.75" x14ac:dyDescent="0.55000000000000004"/>
  <cols>
    <col min="1" max="1" width="18.86328125" style="85" bestFit="1" customWidth="1"/>
    <col min="2" max="2" width="69.1328125" style="86" customWidth="1"/>
    <col min="3" max="3" width="12.73046875" style="85" customWidth="1"/>
    <col min="4" max="4" width="12.73046875" style="88" customWidth="1"/>
    <col min="5" max="5" width="3.1328125" style="11" customWidth="1"/>
    <col min="8" max="12" width="34.1328125" customWidth="1"/>
  </cols>
  <sheetData>
    <row r="1" spans="1:12" ht="32.25" thickBot="1" x14ac:dyDescent="0.6">
      <c r="A1" s="91"/>
      <c r="B1" s="92" t="s">
        <v>403</v>
      </c>
      <c r="C1" s="93"/>
      <c r="D1" s="94"/>
    </row>
    <row r="2" spans="1:12" ht="3" customHeight="1" x14ac:dyDescent="0.55000000000000004">
      <c r="B2" s="95"/>
    </row>
    <row r="3" spans="1:12" s="99" customFormat="1" ht="16.5" customHeight="1" x14ac:dyDescent="0.35">
      <c r="A3" s="96" t="s">
        <v>81</v>
      </c>
      <c r="B3" s="65"/>
      <c r="C3" s="97"/>
      <c r="D3" s="98"/>
      <c r="E3" s="60"/>
      <c r="I3" s="118" t="s">
        <v>99</v>
      </c>
    </row>
    <row r="4" spans="1:12" s="99" customFormat="1" ht="16.5" customHeight="1" x14ac:dyDescent="0.35">
      <c r="A4" s="96" t="s">
        <v>84</v>
      </c>
      <c r="B4" s="65"/>
      <c r="C4" s="97"/>
      <c r="D4" s="98"/>
      <c r="E4" s="60"/>
      <c r="I4" s="118" t="s">
        <v>99</v>
      </c>
    </row>
    <row r="5" spans="1:12" s="99" customFormat="1" ht="16.5" customHeight="1" x14ac:dyDescent="0.35">
      <c r="A5" s="100" t="s">
        <v>82</v>
      </c>
      <c r="B5" s="65"/>
      <c r="C5" s="97"/>
      <c r="D5" s="98"/>
      <c r="E5" s="60"/>
      <c r="I5" s="118" t="s">
        <v>99</v>
      </c>
    </row>
    <row r="6" spans="1:12" s="99" customFormat="1" ht="16.5" customHeight="1" x14ac:dyDescent="0.35">
      <c r="A6" s="101" t="s">
        <v>83</v>
      </c>
      <c r="B6" s="116"/>
      <c r="C6" s="97"/>
      <c r="D6" s="98"/>
      <c r="E6" s="60"/>
      <c r="I6" s="118" t="s">
        <v>99</v>
      </c>
    </row>
    <row r="7" spans="1:12" s="106" customFormat="1" ht="25.9" x14ac:dyDescent="0.45">
      <c r="A7" s="102"/>
      <c r="B7" s="103"/>
      <c r="C7" s="61" t="s">
        <v>39</v>
      </c>
      <c r="D7" s="104" t="s">
        <v>23</v>
      </c>
      <c r="E7" s="105"/>
    </row>
    <row r="8" spans="1:12" ht="30.75" customHeight="1" x14ac:dyDescent="0.9">
      <c r="A8" s="134" t="s">
        <v>80</v>
      </c>
      <c r="B8" s="133"/>
      <c r="C8" s="135">
        <f>'auditvragen kwaliteitssysteem '!L3</f>
        <v>3</v>
      </c>
      <c r="D8" s="135">
        <f>'auditvragen kwaliteitssysteem '!M3</f>
        <v>3</v>
      </c>
      <c r="E8" s="22"/>
      <c r="K8" s="118" t="s">
        <v>93</v>
      </c>
      <c r="L8" s="118" t="s">
        <v>93</v>
      </c>
    </row>
    <row r="9" spans="1:12" ht="30.75" customHeight="1" x14ac:dyDescent="0.75">
      <c r="A9" s="63" t="str">
        <f>'auditvragen kwaliteitssysteem '!A7</f>
        <v>I</v>
      </c>
      <c r="B9" s="107" t="str">
        <f>'auditvragen kwaliteitssysteem '!B7</f>
        <v xml:space="preserve">Kwaliteitsopvolging van het sterilisatieproces  </v>
      </c>
      <c r="C9" s="64">
        <f>'auditvragen kwaliteitssysteem '!L7</f>
        <v>3</v>
      </c>
      <c r="D9" s="64">
        <f>'auditvragen kwaliteitssysteem '!M7</f>
        <v>3</v>
      </c>
      <c r="E9" s="22"/>
      <c r="H9" s="118" t="s">
        <v>92</v>
      </c>
      <c r="I9" s="118" t="s">
        <v>92</v>
      </c>
      <c r="J9" s="118" t="s">
        <v>92</v>
      </c>
      <c r="K9" s="118" t="s">
        <v>92</v>
      </c>
      <c r="L9" s="118" t="s">
        <v>92</v>
      </c>
    </row>
    <row r="10" spans="1:12" ht="28.5" customHeight="1" x14ac:dyDescent="0.75">
      <c r="A10" s="63" t="str">
        <f>'auditvragen kwaliteitssysteem '!A13</f>
        <v>II</v>
      </c>
      <c r="B10" s="107" t="str">
        <f>'auditvragen kwaliteitssysteem '!B13</f>
        <v>Kwaliteitsbeheersysteem ziekenhuisbreed</v>
      </c>
      <c r="C10" s="64">
        <f>'auditvragen kwaliteitssysteem '!L13</f>
        <v>0</v>
      </c>
      <c r="D10" s="64">
        <f>'auditvragen kwaliteitssysteem '!M13</f>
        <v>0</v>
      </c>
      <c r="E10" s="22"/>
      <c r="H10" s="118" t="s">
        <v>92</v>
      </c>
      <c r="I10" s="118" t="s">
        <v>92</v>
      </c>
      <c r="J10" s="118" t="s">
        <v>92</v>
      </c>
      <c r="K10" s="118" t="s">
        <v>92</v>
      </c>
      <c r="L10" s="118" t="s">
        <v>92</v>
      </c>
    </row>
    <row r="11" spans="1:12" ht="33" customHeight="1" x14ac:dyDescent="0.75">
      <c r="A11" s="63" t="str">
        <f>'auditvragen kwaliteitssysteem '!A39</f>
        <v>III</v>
      </c>
      <c r="B11" s="107" t="str">
        <f>'auditvragen kwaliteitssysteem '!B39</f>
        <v>Kwaliteitsbeheersysteem van de ziekenhuisapotheek</v>
      </c>
      <c r="C11" s="64">
        <f>'auditvragen kwaliteitssysteem '!L39</f>
        <v>0</v>
      </c>
      <c r="D11" s="64">
        <f>'auditvragen kwaliteitssysteem '!M39</f>
        <v>0</v>
      </c>
      <c r="E11" s="22"/>
      <c r="H11" s="118" t="s">
        <v>92</v>
      </c>
      <c r="I11" s="118" t="s">
        <v>92</v>
      </c>
      <c r="J11" s="118" t="s">
        <v>92</v>
      </c>
      <c r="K11" s="118" t="s">
        <v>92</v>
      </c>
      <c r="L11" s="118" t="s">
        <v>92</v>
      </c>
    </row>
    <row r="12" spans="1:12" ht="17.25" x14ac:dyDescent="0.6">
      <c r="A12" s="62" t="str">
        <f>'auditvragen kwaliteitssysteem '!A42</f>
        <v>a</v>
      </c>
      <c r="B12" s="108" t="str">
        <f>'auditvragen kwaliteitssysteem '!B42</f>
        <v>Kwaliteitsbeleid</v>
      </c>
      <c r="C12" s="109">
        <f>'auditvragen kwaliteitssysteem '!L42</f>
        <v>0</v>
      </c>
      <c r="D12" s="109">
        <f>'auditvragen kwaliteitssysteem '!M42</f>
        <v>0</v>
      </c>
      <c r="E12" s="12"/>
      <c r="H12" s="118" t="s">
        <v>92</v>
      </c>
      <c r="I12" s="118" t="s">
        <v>92</v>
      </c>
      <c r="J12" s="118" t="s">
        <v>92</v>
      </c>
      <c r="K12" s="118" t="s">
        <v>92</v>
      </c>
      <c r="L12" s="118" t="s">
        <v>92</v>
      </c>
    </row>
    <row r="13" spans="1:12" ht="17.25" x14ac:dyDescent="0.6">
      <c r="A13" s="62" t="str">
        <f>'auditvragen kwaliteitssysteem '!A50</f>
        <v>b</v>
      </c>
      <c r="B13" s="108" t="str">
        <f>'auditvragen kwaliteitssysteem '!B50</f>
        <v>Kwaliteitssysteem</v>
      </c>
      <c r="C13" s="109">
        <f>'auditvragen kwaliteitssysteem '!L50</f>
        <v>0</v>
      </c>
      <c r="D13" s="109">
        <f>'auditvragen kwaliteitssysteem '!M50</f>
        <v>0</v>
      </c>
      <c r="E13" s="12"/>
      <c r="H13" s="118" t="s">
        <v>92</v>
      </c>
      <c r="I13" s="118" t="s">
        <v>92</v>
      </c>
      <c r="J13" s="118" t="s">
        <v>92</v>
      </c>
      <c r="K13" s="118" t="s">
        <v>92</v>
      </c>
      <c r="L13" s="118" t="s">
        <v>92</v>
      </c>
    </row>
    <row r="14" spans="1:12" ht="17.25" x14ac:dyDescent="0.6">
      <c r="A14" s="62" t="str">
        <f>'auditvragen kwaliteitssysteem '!A62</f>
        <v>c</v>
      </c>
      <c r="B14" s="108" t="str">
        <f>'auditvragen kwaliteitssysteem '!B62</f>
        <v>Kwaliteitscel</v>
      </c>
      <c r="C14" s="109">
        <f>'auditvragen kwaliteitssysteem '!L62</f>
        <v>0</v>
      </c>
      <c r="D14" s="109">
        <f>'auditvragen kwaliteitssysteem '!M62</f>
        <v>0</v>
      </c>
      <c r="E14" s="12"/>
      <c r="H14" s="118" t="s">
        <v>92</v>
      </c>
      <c r="I14" s="118" t="s">
        <v>92</v>
      </c>
      <c r="J14" s="118" t="s">
        <v>92</v>
      </c>
      <c r="K14" s="118" t="s">
        <v>92</v>
      </c>
      <c r="L14" s="118" t="s">
        <v>92</v>
      </c>
    </row>
    <row r="15" spans="1:12" ht="17.25" x14ac:dyDescent="0.6">
      <c r="A15" s="62" t="str">
        <f>'auditvragen kwaliteitssysteem '!A78</f>
        <v>d</v>
      </c>
      <c r="B15" s="108" t="str">
        <f>'auditvragen kwaliteitssysteem '!B78</f>
        <v>Kwaliteitshandboek</v>
      </c>
      <c r="C15" s="109">
        <f>'auditvragen kwaliteitssysteem '!L78</f>
        <v>0</v>
      </c>
      <c r="D15" s="109">
        <f>'auditvragen kwaliteitssysteem '!M78</f>
        <v>0</v>
      </c>
      <c r="E15" s="12"/>
      <c r="H15" s="118"/>
      <c r="I15" s="118"/>
      <c r="J15" s="118"/>
      <c r="K15" s="118"/>
      <c r="L15" s="118"/>
    </row>
    <row r="16" spans="1:12" ht="17.25" x14ac:dyDescent="0.6">
      <c r="A16" s="62" t="str">
        <f>'auditvragen kwaliteitssysteem '!A95</f>
        <v>e</v>
      </c>
      <c r="B16" s="108" t="str">
        <f>'auditvragen kwaliteitssysteem '!B95</f>
        <v>Rapportering</v>
      </c>
      <c r="C16" s="109">
        <f>'auditvragen kwaliteitssysteem '!L95</f>
        <v>0</v>
      </c>
      <c r="D16" s="109">
        <f>'auditvragen kwaliteitssysteem '!M95</f>
        <v>0</v>
      </c>
      <c r="E16" s="12"/>
      <c r="H16" s="118"/>
      <c r="I16" s="118"/>
      <c r="J16" s="118"/>
      <c r="K16" s="118"/>
      <c r="L16" s="118"/>
    </row>
    <row r="17" spans="1:12" ht="17.25" x14ac:dyDescent="0.6">
      <c r="A17" s="62" t="str">
        <f>'auditvragen kwaliteitssysteem '!A103</f>
        <v>f</v>
      </c>
      <c r="B17" s="108" t="str">
        <f>'auditvragen kwaliteitssysteem '!B103</f>
        <v>Farmaceutische processen</v>
      </c>
      <c r="C17" s="109">
        <f>'auditvragen kwaliteitssysteem '!L103</f>
        <v>0</v>
      </c>
      <c r="D17" s="109">
        <f>'auditvragen kwaliteitssysteem '!M103</f>
        <v>0</v>
      </c>
      <c r="E17" s="12"/>
      <c r="H17" s="118"/>
      <c r="I17" s="118"/>
      <c r="J17" s="118"/>
      <c r="K17" s="118"/>
      <c r="L17" s="118"/>
    </row>
    <row r="18" spans="1:12" ht="33" customHeight="1" x14ac:dyDescent="0.75">
      <c r="A18" s="63" t="str">
        <f>'auditvragen kwaliteitssysteem '!A146</f>
        <v>IV</v>
      </c>
      <c r="B18" s="107" t="str">
        <f>'auditvragen kwaliteitssysteem '!B146</f>
        <v>Beheer niet-conformiteiten, klachten en incidenten</v>
      </c>
      <c r="C18" s="64">
        <f>'auditvragen kwaliteitssysteem '!L146</f>
        <v>0</v>
      </c>
      <c r="D18" s="64">
        <f>'auditvragen kwaliteitssysteem '!M146</f>
        <v>0</v>
      </c>
      <c r="E18" s="22"/>
      <c r="H18" s="118" t="s">
        <v>92</v>
      </c>
      <c r="I18" s="118" t="s">
        <v>92</v>
      </c>
      <c r="J18" s="118" t="s">
        <v>92</v>
      </c>
      <c r="K18" s="118" t="s">
        <v>92</v>
      </c>
      <c r="L18" s="118" t="s">
        <v>92</v>
      </c>
    </row>
    <row r="19" spans="1:12" s="110" customFormat="1" ht="20.65" x14ac:dyDescent="0.75">
      <c r="A19" s="63" t="str">
        <f>'auditvragen kwaliteitssysteem '!A211</f>
        <v>V</v>
      </c>
      <c r="B19" s="107" t="str">
        <f>'auditvragen kwaliteitssysteem '!B211</f>
        <v>Zelfevaluatie</v>
      </c>
      <c r="C19" s="64">
        <f>'auditvragen kwaliteitssysteem '!L211</f>
        <v>0</v>
      </c>
      <c r="D19" s="64">
        <f>'auditvragen kwaliteitssysteem '!M211</f>
        <v>0</v>
      </c>
      <c r="E19" s="66"/>
      <c r="H19" s="118" t="s">
        <v>92</v>
      </c>
      <c r="I19" s="118" t="s">
        <v>92</v>
      </c>
      <c r="J19" s="118" t="s">
        <v>92</v>
      </c>
      <c r="K19" s="118" t="s">
        <v>92</v>
      </c>
      <c r="L19" s="118" t="s">
        <v>92</v>
      </c>
    </row>
    <row r="20" spans="1:12" s="110" customFormat="1" ht="20.65" x14ac:dyDescent="0.75">
      <c r="A20" s="63" t="str">
        <f>'auditvragen kwaliteitssysteem '!A236</f>
        <v>VI</v>
      </c>
      <c r="B20" s="107" t="str">
        <f>'auditvragen kwaliteitssysteem '!B236</f>
        <v>Documentatie</v>
      </c>
      <c r="C20" s="64">
        <f>'auditvragen kwaliteitssysteem '!L236</f>
        <v>0</v>
      </c>
      <c r="D20" s="64">
        <f>'auditvragen kwaliteitssysteem '!M236</f>
        <v>0</v>
      </c>
      <c r="E20" s="66"/>
      <c r="H20" s="118" t="s">
        <v>92</v>
      </c>
      <c r="I20" s="118" t="s">
        <v>92</v>
      </c>
      <c r="J20" s="118" t="s">
        <v>92</v>
      </c>
      <c r="K20" s="118" t="s">
        <v>92</v>
      </c>
      <c r="L20" s="118" t="s">
        <v>92</v>
      </c>
    </row>
    <row r="22" spans="1:12" x14ac:dyDescent="0.55000000000000004">
      <c r="A22"/>
      <c r="B22"/>
      <c r="C22"/>
    </row>
    <row r="23" spans="1:12" x14ac:dyDescent="0.55000000000000004">
      <c r="A23"/>
      <c r="B23"/>
      <c r="C23"/>
    </row>
    <row r="24" spans="1:12" x14ac:dyDescent="0.55000000000000004">
      <c r="A24"/>
      <c r="B24"/>
      <c r="C24"/>
    </row>
    <row r="25" spans="1:12" x14ac:dyDescent="0.55000000000000004">
      <c r="A25"/>
      <c r="B25"/>
      <c r="C25"/>
    </row>
    <row r="26" spans="1:12" x14ac:dyDescent="0.55000000000000004">
      <c r="A26"/>
      <c r="B26"/>
      <c r="C26"/>
    </row>
    <row r="27" spans="1:12" x14ac:dyDescent="0.55000000000000004">
      <c r="A27"/>
      <c r="B27"/>
      <c r="C27"/>
    </row>
    <row r="28" spans="1:12" x14ac:dyDescent="0.55000000000000004">
      <c r="A28"/>
      <c r="B28"/>
      <c r="C28"/>
    </row>
    <row r="29" spans="1:12" x14ac:dyDescent="0.55000000000000004">
      <c r="A29"/>
      <c r="B29"/>
      <c r="C29"/>
    </row>
    <row r="30" spans="1:12" x14ac:dyDescent="0.55000000000000004">
      <c r="A30"/>
      <c r="B30"/>
      <c r="C30"/>
    </row>
    <row r="31" spans="1:12" x14ac:dyDescent="0.55000000000000004">
      <c r="A31"/>
      <c r="B31"/>
      <c r="C31"/>
    </row>
    <row r="32" spans="1:12" x14ac:dyDescent="0.55000000000000004">
      <c r="A32"/>
      <c r="B32"/>
      <c r="C32"/>
    </row>
    <row r="33" spans="1:11" x14ac:dyDescent="0.55000000000000004">
      <c r="A33"/>
      <c r="B33"/>
      <c r="C33"/>
    </row>
    <row r="34" spans="1:11" x14ac:dyDescent="0.55000000000000004">
      <c r="A34"/>
      <c r="B34"/>
      <c r="C34"/>
    </row>
    <row r="35" spans="1:11" x14ac:dyDescent="0.55000000000000004">
      <c r="A35"/>
      <c r="B35"/>
      <c r="C35"/>
    </row>
    <row r="36" spans="1:11" x14ac:dyDescent="0.55000000000000004">
      <c r="A36"/>
      <c r="B36"/>
      <c r="C36"/>
    </row>
    <row r="37" spans="1:11" x14ac:dyDescent="0.55000000000000004">
      <c r="A37"/>
      <c r="B37"/>
      <c r="C37"/>
    </row>
    <row r="38" spans="1:11" x14ac:dyDescent="0.55000000000000004">
      <c r="A38"/>
      <c r="B38"/>
      <c r="C38"/>
    </row>
    <row r="43" spans="1:11" x14ac:dyDescent="0.55000000000000004">
      <c r="A43" s="111" t="s">
        <v>86</v>
      </c>
    </row>
    <row r="45" spans="1:11" x14ac:dyDescent="0.55000000000000004">
      <c r="A45" s="100" t="s">
        <v>85</v>
      </c>
      <c r="B45" s="67"/>
      <c r="C45" s="68"/>
      <c r="I45" s="125" t="s">
        <v>100</v>
      </c>
      <c r="J45" s="126"/>
      <c r="K45" s="127"/>
    </row>
    <row r="46" spans="1:11" x14ac:dyDescent="0.55000000000000004">
      <c r="A46" s="112"/>
      <c r="B46" s="113"/>
      <c r="C46" s="69"/>
      <c r="I46" s="128"/>
      <c r="K46" s="129"/>
    </row>
    <row r="47" spans="1:11" x14ac:dyDescent="0.55000000000000004">
      <c r="B47" s="114"/>
      <c r="C47" s="70"/>
      <c r="I47" s="130"/>
      <c r="J47" s="131"/>
      <c r="K47" s="132"/>
    </row>
    <row r="48" spans="1:11" x14ac:dyDescent="0.55000000000000004">
      <c r="A48" s="101" t="s">
        <v>83</v>
      </c>
      <c r="B48" s="115"/>
      <c r="C48" s="68"/>
      <c r="I48" s="125" t="s">
        <v>100</v>
      </c>
      <c r="J48" s="126"/>
      <c r="K48" s="127"/>
    </row>
    <row r="49" spans="1:11" x14ac:dyDescent="0.55000000000000004">
      <c r="B49" s="113"/>
      <c r="C49" s="69"/>
      <c r="I49" s="128"/>
      <c r="K49" s="129"/>
    </row>
    <row r="50" spans="1:11" x14ac:dyDescent="0.55000000000000004">
      <c r="B50" s="114"/>
      <c r="C50" s="70"/>
      <c r="I50" s="130"/>
      <c r="J50" s="131"/>
      <c r="K50" s="132"/>
    </row>
    <row r="51" spans="1:11" ht="16.149999999999999" thickBot="1" x14ac:dyDescent="0.6">
      <c r="A51"/>
      <c r="B51"/>
      <c r="C51"/>
    </row>
    <row r="52" spans="1:11" ht="32.25" thickBot="1" x14ac:dyDescent="0.6">
      <c r="A52" s="91"/>
      <c r="B52" s="92" t="s">
        <v>403</v>
      </c>
      <c r="C52" s="93"/>
      <c r="D52" s="94"/>
    </row>
    <row r="78" spans="1:4" ht="16.149999999999999" thickBot="1" x14ac:dyDescent="0.6"/>
    <row r="79" spans="1:4" ht="16.149999999999999" thickBot="1" x14ac:dyDescent="0.6">
      <c r="A79" s="119" t="s">
        <v>94</v>
      </c>
      <c r="B79" s="120"/>
      <c r="C79" s="120"/>
      <c r="D79" s="121"/>
    </row>
    <row r="80" spans="1:4" x14ac:dyDescent="0.55000000000000004">
      <c r="A80" s="122">
        <v>1</v>
      </c>
      <c r="B80" s="136"/>
      <c r="C80" s="137"/>
      <c r="D80" s="138"/>
    </row>
    <row r="81" spans="1:4" x14ac:dyDescent="0.55000000000000004">
      <c r="A81" s="123">
        <v>2</v>
      </c>
      <c r="B81" s="139"/>
      <c r="C81" s="140"/>
      <c r="D81" s="141"/>
    </row>
    <row r="82" spans="1:4" x14ac:dyDescent="0.55000000000000004">
      <c r="A82" s="123">
        <v>3</v>
      </c>
      <c r="B82" s="139"/>
      <c r="C82" s="140"/>
      <c r="D82" s="141"/>
    </row>
    <row r="83" spans="1:4" x14ac:dyDescent="0.55000000000000004">
      <c r="A83" s="123">
        <v>4</v>
      </c>
      <c r="B83" s="139"/>
      <c r="C83" s="140"/>
      <c r="D83" s="141"/>
    </row>
    <row r="84" spans="1:4" x14ac:dyDescent="0.55000000000000004">
      <c r="A84" s="123">
        <v>5</v>
      </c>
      <c r="B84" s="139"/>
      <c r="C84" s="140"/>
      <c r="D84" s="141"/>
    </row>
    <row r="85" spans="1:4" ht="16.149999999999999" thickBot="1" x14ac:dyDescent="0.6">
      <c r="A85" s="124">
        <v>6</v>
      </c>
      <c r="B85" s="142"/>
      <c r="C85" s="143"/>
      <c r="D85" s="144"/>
    </row>
    <row r="86" spans="1:4" ht="16.149999999999999" thickBot="1" x14ac:dyDescent="0.6">
      <c r="A86" s="119" t="s">
        <v>95</v>
      </c>
      <c r="B86" s="120"/>
      <c r="C86" s="120"/>
      <c r="D86" s="121"/>
    </row>
    <row r="87" spans="1:4" x14ac:dyDescent="0.55000000000000004">
      <c r="A87" s="122">
        <v>1</v>
      </c>
      <c r="B87" s="136"/>
      <c r="C87" s="137"/>
      <c r="D87" s="138"/>
    </row>
    <row r="88" spans="1:4" x14ac:dyDescent="0.55000000000000004">
      <c r="A88" s="123">
        <v>2</v>
      </c>
      <c r="B88" s="139"/>
      <c r="C88" s="140"/>
      <c r="D88" s="141"/>
    </row>
    <row r="89" spans="1:4" x14ac:dyDescent="0.55000000000000004">
      <c r="A89" s="123">
        <v>3</v>
      </c>
      <c r="B89" s="139"/>
      <c r="C89" s="140"/>
      <c r="D89" s="141"/>
    </row>
    <row r="90" spans="1:4" x14ac:dyDescent="0.55000000000000004">
      <c r="A90" s="123">
        <v>4</v>
      </c>
      <c r="B90" s="139"/>
      <c r="C90" s="140"/>
      <c r="D90" s="141"/>
    </row>
    <row r="91" spans="1:4" x14ac:dyDescent="0.55000000000000004">
      <c r="A91" s="123">
        <v>5</v>
      </c>
      <c r="B91" s="139"/>
      <c r="C91" s="140"/>
      <c r="D91" s="141"/>
    </row>
    <row r="92" spans="1:4" ht="16.149999999999999" thickBot="1" x14ac:dyDescent="0.6">
      <c r="A92" s="124">
        <v>6</v>
      </c>
      <c r="B92" s="142"/>
      <c r="C92" s="143"/>
      <c r="D92" s="144"/>
    </row>
    <row r="93" spans="1:4" ht="16.149999999999999" thickBot="1" x14ac:dyDescent="0.6">
      <c r="A93" s="119" t="s">
        <v>96</v>
      </c>
      <c r="B93" s="120"/>
      <c r="C93" s="120"/>
      <c r="D93" s="121"/>
    </row>
    <row r="94" spans="1:4" x14ac:dyDescent="0.55000000000000004">
      <c r="A94" s="122">
        <v>1</v>
      </c>
      <c r="B94" s="136"/>
      <c r="C94" s="137"/>
      <c r="D94" s="138"/>
    </row>
    <row r="95" spans="1:4" x14ac:dyDescent="0.55000000000000004">
      <c r="A95" s="123">
        <v>2</v>
      </c>
      <c r="B95" s="139"/>
      <c r="C95" s="140"/>
      <c r="D95" s="141"/>
    </row>
    <row r="96" spans="1:4" x14ac:dyDescent="0.55000000000000004">
      <c r="A96" s="123">
        <v>3</v>
      </c>
      <c r="B96" s="139"/>
      <c r="C96" s="140"/>
      <c r="D96" s="141"/>
    </row>
    <row r="97" spans="1:4" x14ac:dyDescent="0.55000000000000004">
      <c r="A97" s="123">
        <v>4</v>
      </c>
      <c r="B97" s="139"/>
      <c r="C97" s="140"/>
      <c r="D97" s="141"/>
    </row>
    <row r="98" spans="1:4" x14ac:dyDescent="0.55000000000000004">
      <c r="A98" s="123">
        <v>5</v>
      </c>
      <c r="B98" s="139"/>
      <c r="C98" s="140"/>
      <c r="D98" s="141"/>
    </row>
    <row r="99" spans="1:4" ht="16.149999999999999" thickBot="1" x14ac:dyDescent="0.6">
      <c r="A99" s="124">
        <v>6</v>
      </c>
      <c r="B99" s="142"/>
      <c r="C99" s="143"/>
      <c r="D99" s="144"/>
    </row>
    <row r="100" spans="1:4" ht="16.149999999999999" thickBot="1" x14ac:dyDescent="0.6">
      <c r="A100" s="119" t="s">
        <v>97</v>
      </c>
      <c r="B100" s="120"/>
      <c r="C100" s="120"/>
      <c r="D100" s="121"/>
    </row>
    <row r="101" spans="1:4" x14ac:dyDescent="0.55000000000000004">
      <c r="A101" s="122">
        <v>1</v>
      </c>
      <c r="B101" s="136"/>
      <c r="C101" s="137"/>
      <c r="D101" s="138"/>
    </row>
    <row r="102" spans="1:4" x14ac:dyDescent="0.55000000000000004">
      <c r="A102" s="123">
        <v>2</v>
      </c>
      <c r="B102" s="139"/>
      <c r="C102" s="140"/>
      <c r="D102" s="141"/>
    </row>
    <row r="103" spans="1:4" x14ac:dyDescent="0.55000000000000004">
      <c r="A103" s="123">
        <v>3</v>
      </c>
      <c r="B103" s="139"/>
      <c r="C103" s="140"/>
      <c r="D103" s="141"/>
    </row>
    <row r="104" spans="1:4" x14ac:dyDescent="0.55000000000000004">
      <c r="A104" s="123">
        <v>4</v>
      </c>
      <c r="B104" s="139"/>
      <c r="C104" s="140"/>
      <c r="D104" s="141"/>
    </row>
    <row r="105" spans="1:4" x14ac:dyDescent="0.55000000000000004">
      <c r="A105" s="123">
        <v>5</v>
      </c>
      <c r="B105" s="139"/>
      <c r="C105" s="140"/>
      <c r="D105" s="141"/>
    </row>
    <row r="106" spans="1:4" ht="16.149999999999999" thickBot="1" x14ac:dyDescent="0.6">
      <c r="A106" s="124">
        <v>6</v>
      </c>
      <c r="B106" s="142"/>
      <c r="C106" s="143"/>
      <c r="D106" s="144"/>
    </row>
    <row r="107" spans="1:4" ht="16.149999999999999" thickBot="1" x14ac:dyDescent="0.6">
      <c r="A107" s="119" t="s">
        <v>98</v>
      </c>
      <c r="B107" s="120"/>
      <c r="C107" s="120"/>
      <c r="D107" s="121"/>
    </row>
    <row r="108" spans="1:4" x14ac:dyDescent="0.55000000000000004">
      <c r="A108" s="122">
        <v>1</v>
      </c>
      <c r="B108" s="136"/>
      <c r="C108" s="137"/>
      <c r="D108" s="138"/>
    </row>
    <row r="109" spans="1:4" x14ac:dyDescent="0.55000000000000004">
      <c r="A109" s="123">
        <v>2</v>
      </c>
      <c r="B109" s="139"/>
      <c r="C109" s="140"/>
      <c r="D109" s="141"/>
    </row>
    <row r="110" spans="1:4" x14ac:dyDescent="0.55000000000000004">
      <c r="A110" s="123">
        <v>3</v>
      </c>
      <c r="B110" s="139"/>
      <c r="C110" s="140"/>
      <c r="D110" s="141"/>
    </row>
    <row r="111" spans="1:4" x14ac:dyDescent="0.55000000000000004">
      <c r="A111" s="123">
        <v>4</v>
      </c>
      <c r="B111" s="139"/>
      <c r="C111" s="140"/>
      <c r="D111" s="141"/>
    </row>
    <row r="112" spans="1:4" x14ac:dyDescent="0.55000000000000004">
      <c r="A112" s="123">
        <v>5</v>
      </c>
      <c r="B112" s="139"/>
      <c r="C112" s="140"/>
      <c r="D112" s="141"/>
    </row>
    <row r="113" spans="1:4" x14ac:dyDescent="0.55000000000000004">
      <c r="A113" s="124">
        <v>6</v>
      </c>
      <c r="B113" s="142"/>
      <c r="C113" s="143"/>
      <c r="D113" s="144"/>
    </row>
  </sheetData>
  <sheetProtection sheet="1" objects="1" scenarios="1"/>
  <dataValidations disablePrompts="1" count="1">
    <dataValidation type="list" allowBlank="1" showInputMessage="1" showErrorMessage="1" sqref="C65258:C65303 C523861:C523862 C917289:C917304 C261929:C261944 C393020:C393044 C261948:C261972 C589546:C589591 C786154:C786199 C524120:C524123 C261915:C261925 C261723:C261862 C851739:C851749 C392938:C392983 C982844:C982868 C917336:C917339 C982762:C982807 C196440:C196443 C851800:C851803 C786005:C786006 C917308:C917332 C655131:C655141 C327451:C327461 C196187:C196326 C327512:C327515 C196330:C196375 C65368:C65371 C458325:C458326 C982872:C982875 C786264:C786267 C196181:C196182 C524073:C524088 C393001:C393016 C458537:C458552 C65340:C65364 C392987:C392997 C130651:C130790 C720728:C720731 C720469:C720470 C65321:C65336 C458584:C458587 C720618:C720663 C917275:C917285 C524010:C524055 C589628:C589652 C720667:C720677 C655164:C655188 C917226:C917271 C851772:C851796 C524092:C524116 C458523:C458533 C327402:C327447 C65115:C65254 C392789:C392790 C130876:C130900 C655192:C655195 C589609:C589624 C327484:C327508 C786217:C786232 C130645:C130646 C261976:C261979 C654933:C654934 C130904:C130907 C720700:C720724 C786011:C786150 C130794:C130839 C720475:C720614 C851547:C851686 C982613:C982614 C654939:C655078 C720681:C720696 C917083:C917222 C589403:C589542 C851753:C851768 C524059:C524069 C982619:C982758 C655082:C655127 C523867:C524006 C327253:C327254 C851690:C851735 C458474:C458519 C458556:C458580 C786203:C786213 C196412:C196436 C589397:C589398 C65307:C65317 C917077:C917078 C458331:C458470 C393048:C393051 C65109:C65110 C261866:C261911 C982811:C982821 C589656:C589659 C655145:C655160 C130843:C130853 C392795:C392934 C196393:C196408 C327465:C327480 C130857:C130872 C786236:C786260 C589595:C589605 C196379:C196389 C851541:C851542 C327259:C327398 C982825:C982840 C261717:C261718" xr:uid="{3166FB8D-5AA9-4EF8-932E-96D3BC3CF570}">
      <formula1>"Oui,Non,Non applicable,Sans objet"</formula1>
    </dataValidation>
  </dataValidations>
  <pageMargins left="0.7" right="0.7" top="0.75" bottom="0.75" header="0.3" footer="0.3"/>
  <pageSetup paperSize="9" scale="67" fitToHeight="2" orientation="portrait" r:id="rId1"/>
  <rowBreaks count="1" manualBreakCount="1">
    <brk id="51" max="3" man="1"/>
  </rowBreaks>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F3DA38-82FC-4DDC-B132-432C36EB7108}">
  <dimension ref="A2:E47"/>
  <sheetViews>
    <sheetView zoomScaleNormal="100" workbookViewId="0">
      <selection activeCell="G17" sqref="G17"/>
    </sheetView>
  </sheetViews>
  <sheetFormatPr defaultRowHeight="14.25" x14ac:dyDescent="0.45"/>
  <cols>
    <col min="1" max="1" width="18.3984375" customWidth="1"/>
    <col min="2" max="2" width="17.19921875" customWidth="1"/>
    <col min="3" max="3" width="18.796875" customWidth="1"/>
    <col min="5" max="5" width="24.53125" customWidth="1"/>
  </cols>
  <sheetData>
    <row r="2" spans="1:5" ht="14.65" thickBot="1" x14ac:dyDescent="0.5"/>
    <row r="3" spans="1:5" ht="14.25" customHeight="1" x14ac:dyDescent="0.45">
      <c r="A3" s="158" t="s">
        <v>108</v>
      </c>
      <c r="B3" s="161" t="s">
        <v>109</v>
      </c>
      <c r="C3" s="161" t="s">
        <v>110</v>
      </c>
      <c r="D3" s="164" t="s">
        <v>111</v>
      </c>
      <c r="E3" s="165"/>
    </row>
    <row r="4" spans="1:5" x14ac:dyDescent="0.45">
      <c r="A4" s="159"/>
      <c r="B4" s="162"/>
      <c r="C4" s="162"/>
      <c r="D4" s="166" t="s">
        <v>128</v>
      </c>
      <c r="E4" s="167"/>
    </row>
    <row r="5" spans="1:5" x14ac:dyDescent="0.45">
      <c r="A5" s="159"/>
      <c r="B5" s="162"/>
      <c r="C5" s="162"/>
      <c r="D5" s="166" t="s">
        <v>129</v>
      </c>
      <c r="E5" s="167"/>
    </row>
    <row r="6" spans="1:5" x14ac:dyDescent="0.45">
      <c r="A6" s="159"/>
      <c r="B6" s="162"/>
      <c r="C6" s="162"/>
      <c r="D6" s="166" t="s">
        <v>130</v>
      </c>
      <c r="E6" s="167"/>
    </row>
    <row r="7" spans="1:5" ht="14.65" thickBot="1" x14ac:dyDescent="0.5">
      <c r="A7" s="160"/>
      <c r="B7" s="163"/>
      <c r="C7" s="163"/>
      <c r="D7" s="168" t="s">
        <v>131</v>
      </c>
      <c r="E7" s="169"/>
    </row>
    <row r="8" spans="1:5" ht="14.65" thickBot="1" x14ac:dyDescent="0.5">
      <c r="A8" s="146" t="s">
        <v>112</v>
      </c>
      <c r="B8" s="170" t="s">
        <v>169</v>
      </c>
      <c r="C8" s="171"/>
      <c r="D8" s="171"/>
      <c r="E8" s="172"/>
    </row>
    <row r="9" spans="1:5" ht="14.65" thickBot="1" x14ac:dyDescent="0.5">
      <c r="A9" s="146" t="s">
        <v>113</v>
      </c>
      <c r="B9" s="170" t="s">
        <v>114</v>
      </c>
      <c r="C9" s="172"/>
      <c r="D9" s="147" t="s">
        <v>115</v>
      </c>
      <c r="E9" s="147" t="s">
        <v>116</v>
      </c>
    </row>
    <row r="10" spans="1:5" ht="14.65" thickBot="1" x14ac:dyDescent="0.5">
      <c r="A10" s="146" t="s">
        <v>117</v>
      </c>
      <c r="B10" s="173" t="s">
        <v>118</v>
      </c>
      <c r="C10" s="174"/>
      <c r="D10" s="174"/>
      <c r="E10" s="175"/>
    </row>
    <row r="11" spans="1:5" ht="57.4" thickBot="1" x14ac:dyDescent="0.5">
      <c r="A11" s="146" t="s">
        <v>119</v>
      </c>
      <c r="B11" s="173"/>
      <c r="C11" s="174"/>
      <c r="D11" s="174"/>
      <c r="E11" s="175"/>
    </row>
    <row r="12" spans="1:5" x14ac:dyDescent="0.45">
      <c r="A12" s="176" t="s">
        <v>120</v>
      </c>
      <c r="B12" s="179" t="s">
        <v>121</v>
      </c>
      <c r="C12" s="180"/>
      <c r="D12" s="179"/>
      <c r="E12" s="180"/>
    </row>
    <row r="13" spans="1:5" x14ac:dyDescent="0.45">
      <c r="A13" s="177"/>
      <c r="B13" s="181"/>
      <c r="C13" s="182"/>
      <c r="D13" s="181"/>
      <c r="E13" s="182"/>
    </row>
    <row r="14" spans="1:5" ht="14.65" thickBot="1" x14ac:dyDescent="0.5">
      <c r="A14" s="177"/>
      <c r="B14" s="183"/>
      <c r="C14" s="184"/>
      <c r="D14" s="183"/>
      <c r="E14" s="184"/>
    </row>
    <row r="15" spans="1:5" x14ac:dyDescent="0.45">
      <c r="A15" s="177"/>
      <c r="B15" s="185" t="s">
        <v>122</v>
      </c>
      <c r="C15" s="186"/>
      <c r="D15" s="185"/>
      <c r="E15" s="186"/>
    </row>
    <row r="16" spans="1:5" x14ac:dyDescent="0.45">
      <c r="A16" s="177"/>
      <c r="B16" s="181"/>
      <c r="C16" s="182"/>
      <c r="D16" s="181"/>
      <c r="E16" s="182"/>
    </row>
    <row r="17" spans="1:5" x14ac:dyDescent="0.45">
      <c r="A17" s="177"/>
      <c r="B17" s="181"/>
      <c r="C17" s="182"/>
      <c r="D17" s="181"/>
      <c r="E17" s="182"/>
    </row>
    <row r="18" spans="1:5" x14ac:dyDescent="0.45">
      <c r="A18" s="177"/>
      <c r="B18" s="181"/>
      <c r="C18" s="182"/>
      <c r="D18" s="181"/>
      <c r="E18" s="182"/>
    </row>
    <row r="19" spans="1:5" x14ac:dyDescent="0.45">
      <c r="A19" s="177"/>
      <c r="B19" s="181"/>
      <c r="C19" s="182"/>
      <c r="D19" s="181"/>
      <c r="E19" s="182"/>
    </row>
    <row r="20" spans="1:5" ht="14.65" thickBot="1" x14ac:dyDescent="0.5">
      <c r="A20" s="177"/>
      <c r="B20" s="183"/>
      <c r="C20" s="184"/>
      <c r="D20" s="183"/>
      <c r="E20" s="184"/>
    </row>
    <row r="21" spans="1:5" x14ac:dyDescent="0.45">
      <c r="A21" s="177"/>
      <c r="B21" s="185" t="s">
        <v>123</v>
      </c>
      <c r="C21" s="186"/>
      <c r="D21" s="194"/>
      <c r="E21" s="195"/>
    </row>
    <row r="22" spans="1:5" ht="14.65" thickBot="1" x14ac:dyDescent="0.5">
      <c r="A22" s="177"/>
      <c r="B22" s="183"/>
      <c r="C22" s="184"/>
      <c r="D22" s="196"/>
      <c r="E22" s="197"/>
    </row>
    <row r="23" spans="1:5" x14ac:dyDescent="0.45">
      <c r="A23" s="177"/>
      <c r="B23" s="185" t="s">
        <v>124</v>
      </c>
      <c r="C23" s="186"/>
      <c r="D23" s="185"/>
      <c r="E23" s="186"/>
    </row>
    <row r="24" spans="1:5" ht="14.65" thickBot="1" x14ac:dyDescent="0.5">
      <c r="A24" s="178"/>
      <c r="B24" s="183"/>
      <c r="C24" s="184"/>
      <c r="D24" s="183"/>
      <c r="E24" s="184"/>
    </row>
    <row r="25" spans="1:5" ht="14.65" thickBot="1" x14ac:dyDescent="0.5">
      <c r="A25" s="148"/>
      <c r="B25" s="187"/>
      <c r="C25" s="187"/>
      <c r="D25" s="187"/>
      <c r="E25" s="187"/>
    </row>
    <row r="26" spans="1:5" x14ac:dyDescent="0.45">
      <c r="A26" s="149" t="s">
        <v>125</v>
      </c>
      <c r="B26" s="185"/>
      <c r="C26" s="191"/>
      <c r="D26" s="191"/>
      <c r="E26" s="186"/>
    </row>
    <row r="27" spans="1:5" x14ac:dyDescent="0.45">
      <c r="A27" s="149" t="s">
        <v>126</v>
      </c>
      <c r="B27" s="181"/>
      <c r="C27" s="192"/>
      <c r="D27" s="192"/>
      <c r="E27" s="182"/>
    </row>
    <row r="28" spans="1:5" x14ac:dyDescent="0.45">
      <c r="A28" s="150"/>
      <c r="B28" s="181"/>
      <c r="C28" s="192"/>
      <c r="D28" s="192"/>
      <c r="E28" s="182"/>
    </row>
    <row r="29" spans="1:5" x14ac:dyDescent="0.45">
      <c r="A29" s="150"/>
      <c r="B29" s="181"/>
      <c r="C29" s="192"/>
      <c r="D29" s="192"/>
      <c r="E29" s="182"/>
    </row>
    <row r="30" spans="1:5" x14ac:dyDescent="0.45">
      <c r="A30" s="150"/>
      <c r="B30" s="181"/>
      <c r="C30" s="192"/>
      <c r="D30" s="192"/>
      <c r="E30" s="182"/>
    </row>
    <row r="31" spans="1:5" x14ac:dyDescent="0.45">
      <c r="A31" s="150"/>
      <c r="B31" s="181"/>
      <c r="C31" s="192"/>
      <c r="D31" s="192"/>
      <c r="E31" s="182"/>
    </row>
    <row r="32" spans="1:5" x14ac:dyDescent="0.45">
      <c r="A32" s="150"/>
      <c r="B32" s="181"/>
      <c r="C32" s="192"/>
      <c r="D32" s="192"/>
      <c r="E32" s="182"/>
    </row>
    <row r="33" spans="1:5" x14ac:dyDescent="0.45">
      <c r="A33" s="150"/>
      <c r="B33" s="181"/>
      <c r="C33" s="192"/>
      <c r="D33" s="192"/>
      <c r="E33" s="182"/>
    </row>
    <row r="34" spans="1:5" x14ac:dyDescent="0.45">
      <c r="A34" s="150"/>
      <c r="B34" s="181"/>
      <c r="C34" s="192"/>
      <c r="D34" s="192"/>
      <c r="E34" s="182"/>
    </row>
    <row r="35" spans="1:5" x14ac:dyDescent="0.45">
      <c r="A35" s="150"/>
      <c r="B35" s="181"/>
      <c r="C35" s="192"/>
      <c r="D35" s="192"/>
      <c r="E35" s="182"/>
    </row>
    <row r="36" spans="1:5" x14ac:dyDescent="0.45">
      <c r="A36" s="150"/>
      <c r="B36" s="181"/>
      <c r="C36" s="192"/>
      <c r="D36" s="192"/>
      <c r="E36" s="182"/>
    </row>
    <row r="37" spans="1:5" x14ac:dyDescent="0.45">
      <c r="A37" s="150"/>
      <c r="B37" s="181"/>
      <c r="C37" s="192"/>
      <c r="D37" s="192"/>
      <c r="E37" s="182"/>
    </row>
    <row r="38" spans="1:5" x14ac:dyDescent="0.45">
      <c r="A38" s="150"/>
      <c r="B38" s="181"/>
      <c r="C38" s="192"/>
      <c r="D38" s="192"/>
      <c r="E38" s="182"/>
    </row>
    <row r="39" spans="1:5" x14ac:dyDescent="0.45">
      <c r="A39" s="150"/>
      <c r="B39" s="181"/>
      <c r="C39" s="192"/>
      <c r="D39" s="192"/>
      <c r="E39" s="182"/>
    </row>
    <row r="40" spans="1:5" x14ac:dyDescent="0.45">
      <c r="A40" s="150"/>
      <c r="B40" s="181"/>
      <c r="C40" s="192"/>
      <c r="D40" s="192"/>
      <c r="E40" s="182"/>
    </row>
    <row r="41" spans="1:5" x14ac:dyDescent="0.45">
      <c r="A41" s="150"/>
      <c r="B41" s="181"/>
      <c r="C41" s="192"/>
      <c r="D41" s="192"/>
      <c r="E41" s="182"/>
    </row>
    <row r="42" spans="1:5" ht="14.65" thickBot="1" x14ac:dyDescent="0.5">
      <c r="A42" s="151"/>
      <c r="B42" s="183"/>
      <c r="C42" s="193"/>
      <c r="D42" s="193"/>
      <c r="E42" s="184"/>
    </row>
    <row r="43" spans="1:5" ht="14.65" thickBot="1" x14ac:dyDescent="0.5">
      <c r="A43" s="148"/>
      <c r="B43" s="187"/>
      <c r="C43" s="187"/>
      <c r="D43" s="187"/>
      <c r="E43" s="187"/>
    </row>
    <row r="44" spans="1:5" x14ac:dyDescent="0.45">
      <c r="A44" s="188" t="s">
        <v>127</v>
      </c>
      <c r="B44" s="185"/>
      <c r="C44" s="191"/>
      <c r="D44" s="191"/>
      <c r="E44" s="186"/>
    </row>
    <row r="45" spans="1:5" x14ac:dyDescent="0.45">
      <c r="A45" s="189"/>
      <c r="B45" s="181"/>
      <c r="C45" s="192"/>
      <c r="D45" s="192"/>
      <c r="E45" s="182"/>
    </row>
    <row r="46" spans="1:5" x14ac:dyDescent="0.45">
      <c r="A46" s="189"/>
      <c r="B46" s="181"/>
      <c r="C46" s="192"/>
      <c r="D46" s="192"/>
      <c r="E46" s="182"/>
    </row>
    <row r="47" spans="1:5" ht="14.65" thickBot="1" x14ac:dyDescent="0.5">
      <c r="A47" s="190"/>
      <c r="B47" s="183"/>
      <c r="C47" s="193"/>
      <c r="D47" s="193"/>
      <c r="E47" s="184"/>
    </row>
  </sheetData>
  <mergeCells count="28">
    <mergeCell ref="B43:C43"/>
    <mergeCell ref="D43:E43"/>
    <mergeCell ref="A44:A47"/>
    <mergeCell ref="B44:E47"/>
    <mergeCell ref="D21:E22"/>
    <mergeCell ref="B23:C24"/>
    <mergeCell ref="D23:E24"/>
    <mergeCell ref="B25:C25"/>
    <mergeCell ref="D25:E25"/>
    <mergeCell ref="B26:E42"/>
    <mergeCell ref="B8:E8"/>
    <mergeCell ref="B9:C9"/>
    <mergeCell ref="B10:E10"/>
    <mergeCell ref="B11:E11"/>
    <mergeCell ref="A12:A24"/>
    <mergeCell ref="B12:C14"/>
    <mergeCell ref="D12:E14"/>
    <mergeCell ref="B15:C20"/>
    <mergeCell ref="D15:E20"/>
    <mergeCell ref="B21:C22"/>
    <mergeCell ref="A3:A7"/>
    <mergeCell ref="B3:B7"/>
    <mergeCell ref="C3:C7"/>
    <mergeCell ref="D3:E3"/>
    <mergeCell ref="D4:E4"/>
    <mergeCell ref="D5:E5"/>
    <mergeCell ref="D6:E6"/>
    <mergeCell ref="D7:E7"/>
  </mergeCells>
  <pageMargins left="0.7" right="0.7" top="0.75" bottom="0.75" header="0.3" footer="0.3"/>
  <pageSetup paperSize="9" scale="99" orientation="portrait" verticalDpi="0"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59A392-9B6B-4598-941A-16E7C8C350D1}">
  <dimension ref="A4:S59"/>
  <sheetViews>
    <sheetView topLeftCell="A4" zoomScale="90" zoomScaleNormal="90" workbookViewId="0">
      <pane ySplit="2" topLeftCell="A6" activePane="bottomLeft" state="frozen"/>
      <selection activeCell="A4" sqref="A4"/>
      <selection pane="bottomLeft" activeCell="M40" sqref="M40"/>
    </sheetView>
  </sheetViews>
  <sheetFormatPr defaultRowHeight="14.25" x14ac:dyDescent="0.45"/>
  <cols>
    <col min="2" max="2" width="9.1328125" customWidth="1"/>
    <col min="3" max="3" width="6.59765625" customWidth="1"/>
    <col min="4" max="4" width="12.265625" customWidth="1"/>
    <col min="6" max="6" width="31.1328125" bestFit="1" customWidth="1"/>
    <col min="7" max="8" width="9.1328125" style="7"/>
  </cols>
  <sheetData>
    <row r="4" spans="1:19" x14ac:dyDescent="0.45">
      <c r="B4" s="49" t="s">
        <v>20</v>
      </c>
      <c r="C4" s="49"/>
      <c r="D4" s="49"/>
      <c r="E4" s="49"/>
      <c r="F4" s="49"/>
      <c r="G4" s="49" t="s">
        <v>78</v>
      </c>
      <c r="H4" s="49"/>
    </row>
    <row r="5" spans="1:19" s="51" customFormat="1" ht="28.5" x14ac:dyDescent="0.45">
      <c r="B5" s="50" t="s">
        <v>77</v>
      </c>
      <c r="C5" s="50" t="s">
        <v>74</v>
      </c>
      <c r="D5" s="50" t="s">
        <v>75</v>
      </c>
      <c r="E5" s="50" t="s">
        <v>76</v>
      </c>
      <c r="F5" s="50" t="s">
        <v>21</v>
      </c>
      <c r="G5" s="50" t="s">
        <v>22</v>
      </c>
      <c r="H5" s="50" t="s">
        <v>23</v>
      </c>
      <c r="M5" s="51" t="s">
        <v>26</v>
      </c>
      <c r="P5" s="52" t="s">
        <v>34</v>
      </c>
      <c r="Q5" s="52"/>
      <c r="R5" s="52" t="s">
        <v>40</v>
      </c>
      <c r="S5" s="52"/>
    </row>
    <row r="6" spans="1:19" x14ac:dyDescent="0.45">
      <c r="A6" t="s">
        <v>87</v>
      </c>
      <c r="B6" s="4">
        <v>1</v>
      </c>
      <c r="C6" s="2">
        <v>3</v>
      </c>
      <c r="D6" s="2" t="s">
        <v>9</v>
      </c>
      <c r="E6" s="4" t="s">
        <v>5</v>
      </c>
      <c r="F6" s="4" t="str">
        <f>C6&amp;D6&amp;E6</f>
        <v>3X3Ja</v>
      </c>
      <c r="G6" s="8">
        <v>3</v>
      </c>
      <c r="H6" s="8">
        <v>3</v>
      </c>
      <c r="L6" t="s">
        <v>5</v>
      </c>
      <c r="M6">
        <f>COUNTIF('auditvragen kwaliteitssysteem '!$G:$G,Mapping!$L6)</f>
        <v>2</v>
      </c>
      <c r="P6" t="s">
        <v>35</v>
      </c>
      <c r="Q6">
        <v>0</v>
      </c>
      <c r="R6" t="s">
        <v>41</v>
      </c>
      <c r="S6">
        <f>+ROUND(M11/M10,2)*100</f>
        <v>100</v>
      </c>
    </row>
    <row r="7" spans="1:19" x14ac:dyDescent="0.45">
      <c r="A7" t="s">
        <v>87</v>
      </c>
      <c r="B7" s="4">
        <v>1</v>
      </c>
      <c r="C7" s="2">
        <v>3</v>
      </c>
      <c r="D7" s="2" t="s">
        <v>7</v>
      </c>
      <c r="E7" s="4" t="s">
        <v>5</v>
      </c>
      <c r="F7" s="4" t="str">
        <f t="shared" ref="F7:F59" si="0">C7&amp;D7&amp;E7</f>
        <v>3X2Ja</v>
      </c>
      <c r="G7" s="8">
        <v>2</v>
      </c>
      <c r="H7" s="8">
        <v>2</v>
      </c>
      <c r="L7" t="s">
        <v>6</v>
      </c>
      <c r="M7">
        <f>COUNTIF('auditvragen kwaliteitssysteem '!$G:$G,Mapping!$L7)</f>
        <v>1</v>
      </c>
      <c r="P7" t="s">
        <v>36</v>
      </c>
      <c r="Q7">
        <v>60</v>
      </c>
      <c r="R7" t="s">
        <v>40</v>
      </c>
      <c r="S7">
        <v>1</v>
      </c>
    </row>
    <row r="8" spans="1:19" x14ac:dyDescent="0.45">
      <c r="A8" t="s">
        <v>87</v>
      </c>
      <c r="B8" s="4">
        <v>1</v>
      </c>
      <c r="C8" s="2">
        <v>3</v>
      </c>
      <c r="D8" s="2" t="s">
        <v>8</v>
      </c>
      <c r="E8" s="4" t="s">
        <v>5</v>
      </c>
      <c r="F8" s="4" t="str">
        <f t="shared" si="0"/>
        <v>3X1Ja</v>
      </c>
      <c r="G8" s="8">
        <v>1</v>
      </c>
      <c r="H8" s="8">
        <v>1</v>
      </c>
      <c r="L8" t="s">
        <v>10</v>
      </c>
      <c r="M8">
        <f>COUNTIF('auditvragen kwaliteitssysteem '!$G:$G,Mapping!$L8)</f>
        <v>1</v>
      </c>
      <c r="P8" t="s">
        <v>37</v>
      </c>
      <c r="Q8">
        <v>30</v>
      </c>
      <c r="R8" t="s">
        <v>42</v>
      </c>
      <c r="S8">
        <f>200-S7-S6</f>
        <v>99</v>
      </c>
    </row>
    <row r="9" spans="1:19" x14ac:dyDescent="0.45">
      <c r="A9" t="s">
        <v>87</v>
      </c>
      <c r="B9" s="4">
        <v>1</v>
      </c>
      <c r="C9" s="2">
        <v>3</v>
      </c>
      <c r="D9" s="2" t="s">
        <v>24</v>
      </c>
      <c r="E9" s="4" t="s">
        <v>5</v>
      </c>
      <c r="F9" s="4" t="str">
        <f t="shared" si="0"/>
        <v>3X0,33Ja</v>
      </c>
      <c r="G9" s="8">
        <f>1/3</f>
        <v>0.33333333333333331</v>
      </c>
      <c r="H9" s="8">
        <f>1/3</f>
        <v>0.33333333333333331</v>
      </c>
      <c r="L9" t="s">
        <v>26</v>
      </c>
      <c r="M9">
        <f>SUM(M6:M8)</f>
        <v>4</v>
      </c>
      <c r="P9" t="s">
        <v>38</v>
      </c>
      <c r="Q9">
        <v>10</v>
      </c>
    </row>
    <row r="10" spans="1:19" x14ac:dyDescent="0.45">
      <c r="A10" t="s">
        <v>87</v>
      </c>
      <c r="B10" s="4">
        <v>1</v>
      </c>
      <c r="C10" s="2">
        <v>3</v>
      </c>
      <c r="D10" s="2" t="s">
        <v>25</v>
      </c>
      <c r="E10" s="4" t="s">
        <v>5</v>
      </c>
      <c r="F10" s="4" t="str">
        <f t="shared" si="0"/>
        <v>3X0,66Ja</v>
      </c>
      <c r="G10" s="8">
        <f>2/3</f>
        <v>0.66666666666666663</v>
      </c>
      <c r="H10" s="8">
        <f>2/3</f>
        <v>0.66666666666666663</v>
      </c>
      <c r="L10" t="s">
        <v>22</v>
      </c>
      <c r="M10">
        <f>'auditvragen kwaliteitssysteem '!$L$3</f>
        <v>3</v>
      </c>
      <c r="P10" t="s">
        <v>39</v>
      </c>
      <c r="Q10">
        <v>100</v>
      </c>
    </row>
    <row r="11" spans="1:19" x14ac:dyDescent="0.45">
      <c r="A11" t="s">
        <v>87</v>
      </c>
      <c r="B11" s="4">
        <v>1</v>
      </c>
      <c r="C11" s="2">
        <v>3</v>
      </c>
      <c r="D11" s="2" t="s">
        <v>8</v>
      </c>
      <c r="E11" s="4" t="s">
        <v>5</v>
      </c>
      <c r="F11" s="4" t="str">
        <f t="shared" si="0"/>
        <v>3X1Ja</v>
      </c>
      <c r="G11" s="8">
        <v>1</v>
      </c>
      <c r="H11" s="8">
        <v>1</v>
      </c>
      <c r="L11" t="s">
        <v>23</v>
      </c>
      <c r="M11">
        <f>'auditvragen kwaliteitssysteem '!$M$3</f>
        <v>3</v>
      </c>
    </row>
    <row r="12" spans="1:19" x14ac:dyDescent="0.45">
      <c r="A12" t="s">
        <v>87</v>
      </c>
      <c r="B12" s="4">
        <v>3</v>
      </c>
      <c r="C12" s="2">
        <v>2</v>
      </c>
      <c r="D12" s="2" t="s">
        <v>9</v>
      </c>
      <c r="E12" s="4" t="s">
        <v>5</v>
      </c>
      <c r="F12" s="4" t="str">
        <f t="shared" si="0"/>
        <v>2X3Ja</v>
      </c>
      <c r="G12" s="8">
        <v>9</v>
      </c>
      <c r="H12" s="8">
        <v>9</v>
      </c>
      <c r="S12" t="str">
        <f>"Total Score : "&amp;S6&amp;"%"</f>
        <v>Total Score : 100%</v>
      </c>
    </row>
    <row r="13" spans="1:19" x14ac:dyDescent="0.45">
      <c r="A13" t="s">
        <v>87</v>
      </c>
      <c r="B13" s="4">
        <v>3</v>
      </c>
      <c r="C13" s="2">
        <v>2</v>
      </c>
      <c r="D13" s="2" t="s">
        <v>7</v>
      </c>
      <c r="E13" s="4" t="s">
        <v>5</v>
      </c>
      <c r="F13" s="4" t="str">
        <f t="shared" si="0"/>
        <v>2X2Ja</v>
      </c>
      <c r="G13" s="8">
        <v>6</v>
      </c>
      <c r="H13" s="8">
        <v>6</v>
      </c>
    </row>
    <row r="14" spans="1:19" x14ac:dyDescent="0.45">
      <c r="A14" t="s">
        <v>87</v>
      </c>
      <c r="B14" s="4">
        <v>3</v>
      </c>
      <c r="C14" s="2">
        <v>2</v>
      </c>
      <c r="D14" s="2" t="s">
        <v>8</v>
      </c>
      <c r="E14" s="4" t="s">
        <v>5</v>
      </c>
      <c r="F14" s="4" t="str">
        <f t="shared" si="0"/>
        <v>2X1Ja</v>
      </c>
      <c r="G14" s="8">
        <v>3</v>
      </c>
      <c r="H14" s="8">
        <v>3</v>
      </c>
      <c r="L14" t="s">
        <v>27</v>
      </c>
      <c r="M14">
        <v>60</v>
      </c>
    </row>
    <row r="15" spans="1:19" x14ac:dyDescent="0.45">
      <c r="A15" t="s">
        <v>87</v>
      </c>
      <c r="B15" s="4">
        <v>3</v>
      </c>
      <c r="C15" s="2">
        <v>2</v>
      </c>
      <c r="D15" s="2" t="s">
        <v>24</v>
      </c>
      <c r="E15" s="4" t="s">
        <v>5</v>
      </c>
      <c r="F15" s="4" t="str">
        <f t="shared" si="0"/>
        <v>2X0,33Ja</v>
      </c>
      <c r="G15" s="8">
        <v>1</v>
      </c>
      <c r="H15" s="8">
        <v>1</v>
      </c>
      <c r="L15" t="s">
        <v>28</v>
      </c>
      <c r="M15">
        <v>30</v>
      </c>
    </row>
    <row r="16" spans="1:19" x14ac:dyDescent="0.45">
      <c r="A16" t="s">
        <v>87</v>
      </c>
      <c r="B16" s="4">
        <v>3</v>
      </c>
      <c r="C16" s="2">
        <v>2</v>
      </c>
      <c r="D16" s="2" t="s">
        <v>25</v>
      </c>
      <c r="E16" s="4" t="s">
        <v>5</v>
      </c>
      <c r="F16" s="4" t="str">
        <f t="shared" si="0"/>
        <v>2X0,66Ja</v>
      </c>
      <c r="G16" s="8">
        <v>2</v>
      </c>
      <c r="H16" s="8">
        <v>2</v>
      </c>
      <c r="L16" t="s">
        <v>29</v>
      </c>
      <c r="M16">
        <v>10</v>
      </c>
    </row>
    <row r="17" spans="1:13" x14ac:dyDescent="0.45">
      <c r="A17" t="s">
        <v>87</v>
      </c>
      <c r="B17" s="4">
        <v>3</v>
      </c>
      <c r="C17" s="2">
        <v>2</v>
      </c>
      <c r="D17" s="2" t="s">
        <v>8</v>
      </c>
      <c r="E17" s="4" t="s">
        <v>5</v>
      </c>
      <c r="F17" s="4" t="str">
        <f t="shared" si="0"/>
        <v>2X1Ja</v>
      </c>
      <c r="G17" s="8">
        <v>3</v>
      </c>
      <c r="H17" s="8">
        <v>3</v>
      </c>
      <c r="L17" t="s">
        <v>30</v>
      </c>
      <c r="M17">
        <v>100</v>
      </c>
    </row>
    <row r="18" spans="1:13" x14ac:dyDescent="0.45">
      <c r="A18" t="s">
        <v>87</v>
      </c>
      <c r="B18" s="4">
        <v>6</v>
      </c>
      <c r="C18" s="2">
        <v>1</v>
      </c>
      <c r="D18" s="2" t="s">
        <v>9</v>
      </c>
      <c r="E18" s="4" t="s">
        <v>5</v>
      </c>
      <c r="F18" s="4" t="str">
        <f t="shared" si="0"/>
        <v>1X3Ja</v>
      </c>
      <c r="G18" s="8">
        <v>18</v>
      </c>
      <c r="H18" s="8">
        <v>18</v>
      </c>
    </row>
    <row r="19" spans="1:13" x14ac:dyDescent="0.45">
      <c r="A19" t="s">
        <v>87</v>
      </c>
      <c r="B19" s="4">
        <v>6</v>
      </c>
      <c r="C19" s="2">
        <v>1</v>
      </c>
      <c r="D19" s="2" t="s">
        <v>7</v>
      </c>
      <c r="E19" s="4" t="s">
        <v>5</v>
      </c>
      <c r="F19" s="4" t="str">
        <f t="shared" si="0"/>
        <v>1X2Ja</v>
      </c>
      <c r="G19" s="8">
        <v>12</v>
      </c>
      <c r="H19" s="8">
        <v>12</v>
      </c>
    </row>
    <row r="20" spans="1:13" x14ac:dyDescent="0.45">
      <c r="A20" t="s">
        <v>87</v>
      </c>
      <c r="B20" s="4">
        <v>6</v>
      </c>
      <c r="C20" s="2">
        <v>1</v>
      </c>
      <c r="D20" s="2" t="s">
        <v>8</v>
      </c>
      <c r="E20" s="4" t="s">
        <v>5</v>
      </c>
      <c r="F20" s="4" t="str">
        <f t="shared" si="0"/>
        <v>1X1Ja</v>
      </c>
      <c r="G20" s="8">
        <v>6</v>
      </c>
      <c r="H20" s="8">
        <v>6</v>
      </c>
      <c r="L20" t="s">
        <v>31</v>
      </c>
      <c r="M20">
        <f>M7/M9</f>
        <v>0.25</v>
      </c>
    </row>
    <row r="21" spans="1:13" x14ac:dyDescent="0.45">
      <c r="A21" t="s">
        <v>87</v>
      </c>
      <c r="B21" s="4">
        <v>6</v>
      </c>
      <c r="C21" s="2">
        <v>1</v>
      </c>
      <c r="D21" s="2" t="s">
        <v>24</v>
      </c>
      <c r="E21" s="4" t="s">
        <v>5</v>
      </c>
      <c r="F21" s="4" t="str">
        <f t="shared" si="0"/>
        <v>1X0,33Ja</v>
      </c>
      <c r="G21" s="8">
        <v>2</v>
      </c>
      <c r="H21" s="8">
        <v>2</v>
      </c>
      <c r="L21" t="s">
        <v>32</v>
      </c>
      <c r="M21">
        <v>1</v>
      </c>
    </row>
    <row r="22" spans="1:13" x14ac:dyDescent="0.45">
      <c r="A22" t="s">
        <v>87</v>
      </c>
      <c r="B22" s="4">
        <v>6</v>
      </c>
      <c r="C22" s="2">
        <v>1</v>
      </c>
      <c r="D22" s="2" t="s">
        <v>25</v>
      </c>
      <c r="E22" s="4" t="s">
        <v>5</v>
      </c>
      <c r="F22" s="4" t="str">
        <f t="shared" si="0"/>
        <v>1X0,66Ja</v>
      </c>
      <c r="G22" s="8">
        <v>4</v>
      </c>
      <c r="H22" s="8">
        <v>4</v>
      </c>
      <c r="L22" t="s">
        <v>30</v>
      </c>
      <c r="M22">
        <f>SUM(M14:M17)-(M21+M20)</f>
        <v>198.75</v>
      </c>
    </row>
    <row r="23" spans="1:13" x14ac:dyDescent="0.45">
      <c r="A23" t="s">
        <v>87</v>
      </c>
      <c r="B23" s="4">
        <v>6</v>
      </c>
      <c r="C23" s="2">
        <v>1</v>
      </c>
      <c r="D23" s="2" t="s">
        <v>8</v>
      </c>
      <c r="E23" s="4" t="s">
        <v>5</v>
      </c>
      <c r="F23" s="4" t="str">
        <f t="shared" si="0"/>
        <v>1X1Ja</v>
      </c>
      <c r="G23" s="8">
        <v>6</v>
      </c>
      <c r="H23" s="8">
        <v>6</v>
      </c>
    </row>
    <row r="24" spans="1:13" x14ac:dyDescent="0.45">
      <c r="A24" t="s">
        <v>88</v>
      </c>
      <c r="B24" s="5">
        <v>1</v>
      </c>
      <c r="C24" s="1">
        <v>3</v>
      </c>
      <c r="D24" s="1" t="s">
        <v>9</v>
      </c>
      <c r="E24" s="5" t="s">
        <v>6</v>
      </c>
      <c r="F24" s="5" t="str">
        <f t="shared" si="0"/>
        <v>3X3Neen</v>
      </c>
      <c r="G24" s="9">
        <v>3</v>
      </c>
      <c r="H24" s="9">
        <v>0</v>
      </c>
      <c r="L24" t="s">
        <v>33</v>
      </c>
    </row>
    <row r="25" spans="1:13" x14ac:dyDescent="0.45">
      <c r="A25" t="s">
        <v>88</v>
      </c>
      <c r="B25" s="5">
        <v>1</v>
      </c>
      <c r="C25" s="1">
        <v>3</v>
      </c>
      <c r="D25" s="1" t="s">
        <v>7</v>
      </c>
      <c r="E25" s="5" t="s">
        <v>6</v>
      </c>
      <c r="F25" s="5" t="str">
        <f t="shared" si="0"/>
        <v>3X2Neen</v>
      </c>
      <c r="G25" s="9">
        <v>2</v>
      </c>
      <c r="H25" s="9">
        <v>0</v>
      </c>
      <c r="L25" t="s">
        <v>31</v>
      </c>
      <c r="M25" t="str">
        <f>ROUND(M20,0)&amp;"%"</f>
        <v>0%</v>
      </c>
    </row>
    <row r="26" spans="1:13" x14ac:dyDescent="0.45">
      <c r="A26" t="s">
        <v>88</v>
      </c>
      <c r="B26" s="5">
        <v>1</v>
      </c>
      <c r="C26" s="1">
        <v>3</v>
      </c>
      <c r="D26" s="1" t="s">
        <v>8</v>
      </c>
      <c r="E26" s="5" t="s">
        <v>6</v>
      </c>
      <c r="F26" s="5" t="str">
        <f t="shared" si="0"/>
        <v>3X1Neen</v>
      </c>
      <c r="G26" s="9">
        <v>1</v>
      </c>
      <c r="H26" s="9">
        <v>0</v>
      </c>
      <c r="L26" t="s">
        <v>33</v>
      </c>
    </row>
    <row r="27" spans="1:13" x14ac:dyDescent="0.45">
      <c r="A27" t="s">
        <v>88</v>
      </c>
      <c r="B27" s="5">
        <v>1</v>
      </c>
      <c r="C27" s="1">
        <v>3</v>
      </c>
      <c r="D27" s="1" t="s">
        <v>24</v>
      </c>
      <c r="E27" s="5" t="s">
        <v>6</v>
      </c>
      <c r="F27" s="5" t="str">
        <f t="shared" si="0"/>
        <v>3X0,33Neen</v>
      </c>
      <c r="G27" s="9">
        <f>1/3</f>
        <v>0.33333333333333331</v>
      </c>
      <c r="H27" s="9">
        <v>0</v>
      </c>
    </row>
    <row r="28" spans="1:13" x14ac:dyDescent="0.45">
      <c r="A28" t="s">
        <v>88</v>
      </c>
      <c r="B28" s="5">
        <v>1</v>
      </c>
      <c r="C28" s="1">
        <v>3</v>
      </c>
      <c r="D28" s="1" t="s">
        <v>25</v>
      </c>
      <c r="E28" s="5" t="s">
        <v>6</v>
      </c>
      <c r="F28" s="5" t="str">
        <f t="shared" si="0"/>
        <v>3X0,66Neen</v>
      </c>
      <c r="G28" s="9">
        <f>2/3</f>
        <v>0.66666666666666663</v>
      </c>
      <c r="H28" s="9">
        <v>0</v>
      </c>
    </row>
    <row r="29" spans="1:13" x14ac:dyDescent="0.45">
      <c r="A29" t="s">
        <v>88</v>
      </c>
      <c r="B29" s="5">
        <v>1</v>
      </c>
      <c r="C29" s="1">
        <v>3</v>
      </c>
      <c r="D29" s="1" t="s">
        <v>8</v>
      </c>
      <c r="E29" s="5" t="s">
        <v>6</v>
      </c>
      <c r="F29" s="5" t="str">
        <f t="shared" si="0"/>
        <v>3X1Neen</v>
      </c>
      <c r="G29" s="9">
        <v>1</v>
      </c>
      <c r="H29" s="9">
        <v>0</v>
      </c>
    </row>
    <row r="30" spans="1:13" x14ac:dyDescent="0.45">
      <c r="A30" t="s">
        <v>88</v>
      </c>
      <c r="B30" s="5">
        <v>3</v>
      </c>
      <c r="C30" s="1">
        <v>2</v>
      </c>
      <c r="D30" s="1" t="s">
        <v>9</v>
      </c>
      <c r="E30" s="5" t="s">
        <v>6</v>
      </c>
      <c r="F30" s="5" t="str">
        <f t="shared" si="0"/>
        <v>2X3Neen</v>
      </c>
      <c r="G30" s="9">
        <v>9</v>
      </c>
      <c r="H30" s="9">
        <v>0</v>
      </c>
    </row>
    <row r="31" spans="1:13" x14ac:dyDescent="0.45">
      <c r="A31" t="s">
        <v>88</v>
      </c>
      <c r="B31" s="5">
        <v>3</v>
      </c>
      <c r="C31" s="1">
        <v>2</v>
      </c>
      <c r="D31" s="1" t="s">
        <v>7</v>
      </c>
      <c r="E31" s="5" t="s">
        <v>6</v>
      </c>
      <c r="F31" s="5" t="str">
        <f t="shared" si="0"/>
        <v>2X2Neen</v>
      </c>
      <c r="G31" s="9">
        <v>6</v>
      </c>
      <c r="H31" s="9">
        <v>0</v>
      </c>
    </row>
    <row r="32" spans="1:13" x14ac:dyDescent="0.45">
      <c r="A32" t="s">
        <v>88</v>
      </c>
      <c r="B32" s="5">
        <v>3</v>
      </c>
      <c r="C32" s="1">
        <v>2</v>
      </c>
      <c r="D32" s="1" t="s">
        <v>8</v>
      </c>
      <c r="E32" s="5" t="s">
        <v>6</v>
      </c>
      <c r="F32" s="5" t="str">
        <f t="shared" si="0"/>
        <v>2X1Neen</v>
      </c>
      <c r="G32" s="9">
        <v>3</v>
      </c>
      <c r="H32" s="9">
        <v>0</v>
      </c>
    </row>
    <row r="33" spans="1:8" x14ac:dyDescent="0.45">
      <c r="A33" t="s">
        <v>88</v>
      </c>
      <c r="B33" s="5">
        <v>3</v>
      </c>
      <c r="C33" s="1">
        <v>2</v>
      </c>
      <c r="D33" s="1" t="s">
        <v>24</v>
      </c>
      <c r="E33" s="5" t="s">
        <v>6</v>
      </c>
      <c r="F33" s="5" t="str">
        <f t="shared" si="0"/>
        <v>2X0,33Neen</v>
      </c>
      <c r="G33" s="9">
        <v>1</v>
      </c>
      <c r="H33" s="9">
        <v>0</v>
      </c>
    </row>
    <row r="34" spans="1:8" x14ac:dyDescent="0.45">
      <c r="A34" t="s">
        <v>88</v>
      </c>
      <c r="B34" s="5">
        <v>3</v>
      </c>
      <c r="C34" s="1">
        <v>2</v>
      </c>
      <c r="D34" s="1" t="s">
        <v>25</v>
      </c>
      <c r="E34" s="5" t="s">
        <v>6</v>
      </c>
      <c r="F34" s="5" t="str">
        <f t="shared" si="0"/>
        <v>2X0,66Neen</v>
      </c>
      <c r="G34" s="9">
        <v>2</v>
      </c>
      <c r="H34" s="9">
        <v>0</v>
      </c>
    </row>
    <row r="35" spans="1:8" x14ac:dyDescent="0.45">
      <c r="A35" t="s">
        <v>88</v>
      </c>
      <c r="B35" s="5">
        <v>3</v>
      </c>
      <c r="C35" s="1">
        <v>2</v>
      </c>
      <c r="D35" s="1" t="s">
        <v>8</v>
      </c>
      <c r="E35" s="5" t="s">
        <v>6</v>
      </c>
      <c r="F35" s="5" t="str">
        <f t="shared" si="0"/>
        <v>2X1Neen</v>
      </c>
      <c r="G35" s="9">
        <v>3</v>
      </c>
      <c r="H35" s="9">
        <v>0</v>
      </c>
    </row>
    <row r="36" spans="1:8" x14ac:dyDescent="0.45">
      <c r="A36" t="s">
        <v>88</v>
      </c>
      <c r="B36" s="5">
        <v>6</v>
      </c>
      <c r="C36" s="1">
        <v>1</v>
      </c>
      <c r="D36" s="1" t="s">
        <v>9</v>
      </c>
      <c r="E36" s="5" t="s">
        <v>6</v>
      </c>
      <c r="F36" s="5" t="str">
        <f t="shared" si="0"/>
        <v>1X3Neen</v>
      </c>
      <c r="G36" s="9">
        <v>18</v>
      </c>
      <c r="H36" s="9">
        <v>0</v>
      </c>
    </row>
    <row r="37" spans="1:8" x14ac:dyDescent="0.45">
      <c r="A37" t="s">
        <v>88</v>
      </c>
      <c r="B37" s="5">
        <v>6</v>
      </c>
      <c r="C37" s="1">
        <v>1</v>
      </c>
      <c r="D37" s="1" t="s">
        <v>7</v>
      </c>
      <c r="E37" s="5" t="s">
        <v>6</v>
      </c>
      <c r="F37" s="5" t="str">
        <f t="shared" si="0"/>
        <v>1X2Neen</v>
      </c>
      <c r="G37" s="9">
        <v>12</v>
      </c>
      <c r="H37" s="9">
        <v>0</v>
      </c>
    </row>
    <row r="38" spans="1:8" x14ac:dyDescent="0.45">
      <c r="A38" t="s">
        <v>88</v>
      </c>
      <c r="B38" s="5">
        <v>6</v>
      </c>
      <c r="C38" s="1">
        <v>1</v>
      </c>
      <c r="D38" s="1" t="s">
        <v>8</v>
      </c>
      <c r="E38" s="5" t="s">
        <v>6</v>
      </c>
      <c r="F38" s="5" t="str">
        <f t="shared" si="0"/>
        <v>1X1Neen</v>
      </c>
      <c r="G38" s="9">
        <v>6</v>
      </c>
      <c r="H38" s="9">
        <v>0</v>
      </c>
    </row>
    <row r="39" spans="1:8" x14ac:dyDescent="0.45">
      <c r="A39" t="s">
        <v>88</v>
      </c>
      <c r="B39" s="5">
        <v>6</v>
      </c>
      <c r="C39" s="1">
        <v>1</v>
      </c>
      <c r="D39" s="1" t="s">
        <v>24</v>
      </c>
      <c r="E39" s="5" t="s">
        <v>6</v>
      </c>
      <c r="F39" s="5" t="str">
        <f t="shared" si="0"/>
        <v>1X0,33Neen</v>
      </c>
      <c r="G39" s="9">
        <v>2</v>
      </c>
      <c r="H39" s="9">
        <v>0</v>
      </c>
    </row>
    <row r="40" spans="1:8" x14ac:dyDescent="0.45">
      <c r="A40" t="s">
        <v>88</v>
      </c>
      <c r="B40" s="5">
        <v>6</v>
      </c>
      <c r="C40" s="1">
        <v>1</v>
      </c>
      <c r="D40" s="1" t="s">
        <v>25</v>
      </c>
      <c r="E40" s="5" t="s">
        <v>6</v>
      </c>
      <c r="F40" s="5" t="str">
        <f t="shared" si="0"/>
        <v>1X0,66Neen</v>
      </c>
      <c r="G40" s="9">
        <v>4</v>
      </c>
      <c r="H40" s="9">
        <v>0</v>
      </c>
    </row>
    <row r="41" spans="1:8" x14ac:dyDescent="0.45">
      <c r="A41" t="s">
        <v>88</v>
      </c>
      <c r="B41" s="5">
        <v>6</v>
      </c>
      <c r="C41" s="1">
        <v>1</v>
      </c>
      <c r="D41" s="1" t="s">
        <v>8</v>
      </c>
      <c r="E41" s="5" t="s">
        <v>6</v>
      </c>
      <c r="F41" s="5" t="str">
        <f t="shared" si="0"/>
        <v>1X1Neen</v>
      </c>
      <c r="G41" s="9">
        <v>6</v>
      </c>
      <c r="H41" s="9">
        <v>0</v>
      </c>
    </row>
    <row r="42" spans="1:8" x14ac:dyDescent="0.45">
      <c r="A42" t="s">
        <v>89</v>
      </c>
      <c r="B42" s="6">
        <v>1</v>
      </c>
      <c r="C42" s="3">
        <v>3</v>
      </c>
      <c r="D42" s="3" t="s">
        <v>9</v>
      </c>
      <c r="E42" s="6" t="s">
        <v>10</v>
      </c>
      <c r="F42" s="6" t="str">
        <f t="shared" si="0"/>
        <v>3X3NVT</v>
      </c>
      <c r="G42" s="10">
        <v>0</v>
      </c>
      <c r="H42" s="10">
        <v>0</v>
      </c>
    </row>
    <row r="43" spans="1:8" x14ac:dyDescent="0.45">
      <c r="A43" t="s">
        <v>89</v>
      </c>
      <c r="B43" s="6">
        <v>1</v>
      </c>
      <c r="C43" s="3">
        <v>3</v>
      </c>
      <c r="D43" s="3" t="s">
        <v>7</v>
      </c>
      <c r="E43" s="6" t="s">
        <v>10</v>
      </c>
      <c r="F43" s="6" t="str">
        <f t="shared" si="0"/>
        <v>3X2NVT</v>
      </c>
      <c r="G43" s="10">
        <v>0</v>
      </c>
      <c r="H43" s="10">
        <v>0</v>
      </c>
    </row>
    <row r="44" spans="1:8" x14ac:dyDescent="0.45">
      <c r="A44" t="s">
        <v>89</v>
      </c>
      <c r="B44" s="6">
        <v>1</v>
      </c>
      <c r="C44" s="3">
        <v>3</v>
      </c>
      <c r="D44" s="3" t="s">
        <v>8</v>
      </c>
      <c r="E44" s="6" t="s">
        <v>10</v>
      </c>
      <c r="F44" s="6" t="str">
        <f t="shared" si="0"/>
        <v>3X1NVT</v>
      </c>
      <c r="G44" s="10">
        <v>0</v>
      </c>
      <c r="H44" s="10">
        <v>0</v>
      </c>
    </row>
    <row r="45" spans="1:8" x14ac:dyDescent="0.45">
      <c r="A45" t="s">
        <v>89</v>
      </c>
      <c r="B45" s="6">
        <v>1</v>
      </c>
      <c r="C45" s="3">
        <v>3</v>
      </c>
      <c r="D45" s="3" t="s">
        <v>24</v>
      </c>
      <c r="E45" s="6" t="s">
        <v>10</v>
      </c>
      <c r="F45" s="6" t="str">
        <f t="shared" si="0"/>
        <v>3X0,33NVT</v>
      </c>
      <c r="G45" s="10">
        <v>0</v>
      </c>
      <c r="H45" s="10">
        <v>0</v>
      </c>
    </row>
    <row r="46" spans="1:8" x14ac:dyDescent="0.45">
      <c r="A46" t="s">
        <v>89</v>
      </c>
      <c r="B46" s="6">
        <v>1</v>
      </c>
      <c r="C46" s="3">
        <v>3</v>
      </c>
      <c r="D46" s="3" t="s">
        <v>25</v>
      </c>
      <c r="E46" s="6" t="s">
        <v>10</v>
      </c>
      <c r="F46" s="6" t="str">
        <f t="shared" si="0"/>
        <v>3X0,66NVT</v>
      </c>
      <c r="G46" s="10">
        <v>0</v>
      </c>
      <c r="H46" s="10">
        <v>0</v>
      </c>
    </row>
    <row r="47" spans="1:8" x14ac:dyDescent="0.45">
      <c r="A47" t="s">
        <v>89</v>
      </c>
      <c r="B47" s="6">
        <v>1</v>
      </c>
      <c r="C47" s="3">
        <v>3</v>
      </c>
      <c r="D47" s="3" t="s">
        <v>8</v>
      </c>
      <c r="E47" s="6" t="s">
        <v>10</v>
      </c>
      <c r="F47" s="6" t="str">
        <f t="shared" si="0"/>
        <v>3X1NVT</v>
      </c>
      <c r="G47" s="10">
        <v>0</v>
      </c>
      <c r="H47" s="10">
        <v>0</v>
      </c>
    </row>
    <row r="48" spans="1:8" x14ac:dyDescent="0.45">
      <c r="A48" t="s">
        <v>89</v>
      </c>
      <c r="B48" s="6">
        <v>3</v>
      </c>
      <c r="C48" s="3">
        <v>2</v>
      </c>
      <c r="D48" s="3" t="s">
        <v>9</v>
      </c>
      <c r="E48" s="6" t="s">
        <v>10</v>
      </c>
      <c r="F48" s="6" t="str">
        <f t="shared" si="0"/>
        <v>2X3NVT</v>
      </c>
      <c r="G48" s="10">
        <v>0</v>
      </c>
      <c r="H48" s="10">
        <v>0</v>
      </c>
    </row>
    <row r="49" spans="1:8" x14ac:dyDescent="0.45">
      <c r="A49" t="s">
        <v>89</v>
      </c>
      <c r="B49" s="6">
        <v>3</v>
      </c>
      <c r="C49" s="3">
        <v>2</v>
      </c>
      <c r="D49" s="3" t="s">
        <v>7</v>
      </c>
      <c r="E49" s="6" t="s">
        <v>10</v>
      </c>
      <c r="F49" s="6" t="str">
        <f t="shared" si="0"/>
        <v>2X2NVT</v>
      </c>
      <c r="G49" s="10">
        <v>0</v>
      </c>
      <c r="H49" s="10">
        <v>0</v>
      </c>
    </row>
    <row r="50" spans="1:8" x14ac:dyDescent="0.45">
      <c r="A50" t="s">
        <v>89</v>
      </c>
      <c r="B50" s="6">
        <v>3</v>
      </c>
      <c r="C50" s="3">
        <v>2</v>
      </c>
      <c r="D50" s="3" t="s">
        <v>8</v>
      </c>
      <c r="E50" s="6" t="s">
        <v>10</v>
      </c>
      <c r="F50" s="6" t="str">
        <f t="shared" si="0"/>
        <v>2X1NVT</v>
      </c>
      <c r="G50" s="10">
        <v>0</v>
      </c>
      <c r="H50" s="10">
        <v>0</v>
      </c>
    </row>
    <row r="51" spans="1:8" x14ac:dyDescent="0.45">
      <c r="A51" t="s">
        <v>89</v>
      </c>
      <c r="B51" s="6">
        <v>3</v>
      </c>
      <c r="C51" s="3">
        <v>2</v>
      </c>
      <c r="D51" s="3" t="s">
        <v>24</v>
      </c>
      <c r="E51" s="6" t="s">
        <v>10</v>
      </c>
      <c r="F51" s="6" t="str">
        <f t="shared" si="0"/>
        <v>2X0,33NVT</v>
      </c>
      <c r="G51" s="10">
        <v>0</v>
      </c>
      <c r="H51" s="10">
        <v>0</v>
      </c>
    </row>
    <row r="52" spans="1:8" x14ac:dyDescent="0.45">
      <c r="A52" t="s">
        <v>89</v>
      </c>
      <c r="B52" s="6">
        <v>3</v>
      </c>
      <c r="C52" s="3">
        <v>2</v>
      </c>
      <c r="D52" s="3" t="s">
        <v>25</v>
      </c>
      <c r="E52" s="6" t="s">
        <v>10</v>
      </c>
      <c r="F52" s="6" t="str">
        <f t="shared" si="0"/>
        <v>2X0,66NVT</v>
      </c>
      <c r="G52" s="10">
        <v>0</v>
      </c>
      <c r="H52" s="10">
        <v>0</v>
      </c>
    </row>
    <row r="53" spans="1:8" x14ac:dyDescent="0.45">
      <c r="A53" t="s">
        <v>89</v>
      </c>
      <c r="B53" s="6">
        <v>3</v>
      </c>
      <c r="C53" s="3">
        <v>2</v>
      </c>
      <c r="D53" s="3" t="s">
        <v>8</v>
      </c>
      <c r="E53" s="6" t="s">
        <v>10</v>
      </c>
      <c r="F53" s="6" t="str">
        <f t="shared" si="0"/>
        <v>2X1NVT</v>
      </c>
      <c r="G53" s="10">
        <v>0</v>
      </c>
      <c r="H53" s="10">
        <v>0</v>
      </c>
    </row>
    <row r="54" spans="1:8" x14ac:dyDescent="0.45">
      <c r="A54" t="s">
        <v>89</v>
      </c>
      <c r="B54" s="6">
        <v>6</v>
      </c>
      <c r="C54" s="3">
        <v>1</v>
      </c>
      <c r="D54" s="3" t="s">
        <v>9</v>
      </c>
      <c r="E54" s="6" t="s">
        <v>10</v>
      </c>
      <c r="F54" s="6" t="str">
        <f t="shared" si="0"/>
        <v>1X3NVT</v>
      </c>
      <c r="G54" s="10">
        <v>0</v>
      </c>
      <c r="H54" s="10">
        <v>0</v>
      </c>
    </row>
    <row r="55" spans="1:8" x14ac:dyDescent="0.45">
      <c r="A55" t="s">
        <v>89</v>
      </c>
      <c r="B55" s="6">
        <v>6</v>
      </c>
      <c r="C55" s="3">
        <v>1</v>
      </c>
      <c r="D55" s="3" t="s">
        <v>7</v>
      </c>
      <c r="E55" s="6" t="s">
        <v>10</v>
      </c>
      <c r="F55" s="6" t="str">
        <f t="shared" si="0"/>
        <v>1X2NVT</v>
      </c>
      <c r="G55" s="10">
        <v>0</v>
      </c>
      <c r="H55" s="10">
        <v>0</v>
      </c>
    </row>
    <row r="56" spans="1:8" x14ac:dyDescent="0.45">
      <c r="A56" t="s">
        <v>89</v>
      </c>
      <c r="B56" s="6">
        <v>6</v>
      </c>
      <c r="C56" s="3">
        <v>1</v>
      </c>
      <c r="D56" s="3" t="s">
        <v>8</v>
      </c>
      <c r="E56" s="6" t="s">
        <v>10</v>
      </c>
      <c r="F56" s="6" t="str">
        <f t="shared" si="0"/>
        <v>1X1NVT</v>
      </c>
      <c r="G56" s="10">
        <v>0</v>
      </c>
      <c r="H56" s="10">
        <v>0</v>
      </c>
    </row>
    <row r="57" spans="1:8" x14ac:dyDescent="0.45">
      <c r="A57" t="s">
        <v>89</v>
      </c>
      <c r="B57" s="6">
        <v>6</v>
      </c>
      <c r="C57" s="3">
        <v>1</v>
      </c>
      <c r="D57" s="3" t="s">
        <v>24</v>
      </c>
      <c r="E57" s="6" t="s">
        <v>10</v>
      </c>
      <c r="F57" s="6" t="str">
        <f t="shared" si="0"/>
        <v>1X0,33NVT</v>
      </c>
      <c r="G57" s="10">
        <v>0</v>
      </c>
      <c r="H57" s="10">
        <v>0</v>
      </c>
    </row>
    <row r="58" spans="1:8" x14ac:dyDescent="0.45">
      <c r="A58" t="s">
        <v>89</v>
      </c>
      <c r="B58" s="6">
        <v>6</v>
      </c>
      <c r="C58" s="3">
        <v>1</v>
      </c>
      <c r="D58" s="3" t="s">
        <v>25</v>
      </c>
      <c r="E58" s="6" t="s">
        <v>10</v>
      </c>
      <c r="F58" s="6" t="str">
        <f t="shared" si="0"/>
        <v>1X0,66NVT</v>
      </c>
      <c r="G58" s="10">
        <v>0</v>
      </c>
      <c r="H58" s="10">
        <v>0</v>
      </c>
    </row>
    <row r="59" spans="1:8" x14ac:dyDescent="0.45">
      <c r="A59" t="s">
        <v>89</v>
      </c>
      <c r="B59" s="6">
        <v>6</v>
      </c>
      <c r="C59" s="3">
        <v>1</v>
      </c>
      <c r="D59" s="3" t="s">
        <v>8</v>
      </c>
      <c r="E59" s="6" t="s">
        <v>10</v>
      </c>
      <c r="F59" s="6" t="str">
        <f t="shared" si="0"/>
        <v>1X1NVT</v>
      </c>
      <c r="G59" s="10">
        <v>0</v>
      </c>
      <c r="H59" s="10">
        <v>0</v>
      </c>
    </row>
  </sheetData>
  <sheetProtection sheet="1" objects="1" scenarios="1"/>
  <pageMargins left="0.7" right="0.7" top="0.75" bottom="0.75" header="0.3" footer="0.3"/>
  <pageSetup paperSize="9" orientation="portrait" horizontalDpi="360" verticalDpi="36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9</vt:i4>
      </vt:variant>
      <vt:variant>
        <vt:lpstr>Benoemde bereiken</vt:lpstr>
      </vt:variant>
      <vt:variant>
        <vt:i4>2</vt:i4>
      </vt:variant>
    </vt:vector>
  </HeadingPairs>
  <TitlesOfParts>
    <vt:vector size="11" baseType="lpstr">
      <vt:lpstr>algemene inleiding</vt:lpstr>
      <vt:lpstr>inleiding kwaliteitssysteem </vt:lpstr>
      <vt:lpstr>handleiding</vt:lpstr>
      <vt:lpstr>expertenteam</vt:lpstr>
      <vt:lpstr>inhoudstafel</vt:lpstr>
      <vt:lpstr>auditvragen kwaliteitssysteem </vt:lpstr>
      <vt:lpstr>rapport</vt:lpstr>
      <vt:lpstr>actiepunten auditee</vt:lpstr>
      <vt:lpstr>Mapping</vt:lpstr>
      <vt:lpstr>'auditvragen kwaliteitssysteem '!Afdrukbereik</vt:lpstr>
      <vt:lpstr>rapport!Afdrukbereik</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Patricia Brosens</dc:creator>
  <cp:lastModifiedBy>Hilde Collier</cp:lastModifiedBy>
  <cp:lastPrinted>2023-01-25T10:22:33Z</cp:lastPrinted>
  <dcterms:created xsi:type="dcterms:W3CDTF">2016-10-20T14:49:42Z</dcterms:created>
  <dcterms:modified xsi:type="dcterms:W3CDTF">2023-12-22T09:43:03Z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y fmtid="{D5CDD505-2E9C-101B-9397-08002B2CF9AE}" pid="3" name="SV_HIDDEN_GRID_QUERY_LIST_4F35BF76-6C0D-4D9B-82B2-816C12CF3733">
    <vt:lpwstr>empty_477D106A-C0D6-4607-AEBD-E2C9D60EA279</vt:lpwstr>
  </property>
</Properties>
</file>