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apotheek\Hilco Farmaconsult\VZA\kwaliteitshandboek maeia\organisatie werkgroepen\werkgroep medische gassen\"/>
    </mc:Choice>
  </mc:AlternateContent>
  <xr:revisionPtr revIDLastSave="0" documentId="13_ncr:1_{0C0F34A6-51AF-40D1-97D7-245F5D839593}" xr6:coauthVersionLast="47" xr6:coauthVersionMax="47" xr10:uidLastSave="{00000000-0000-0000-0000-000000000000}"/>
  <bookViews>
    <workbookView xWindow="-28920" yWindow="-120" windowWidth="29040" windowHeight="15840" tabRatio="526" firstSheet="2" activeTab="8" xr2:uid="{00000000-000D-0000-FFFF-FFFF00000000}"/>
  </bookViews>
  <sheets>
    <sheet name="algemene inleiding" sheetId="46" r:id="rId1"/>
    <sheet name="handleiding" sheetId="52" r:id="rId2"/>
    <sheet name="expertenteam" sheetId="51" r:id="rId3"/>
    <sheet name="inleiding ..... " sheetId="48" r:id="rId4"/>
    <sheet name="inhoudstafel" sheetId="47" r:id="rId5"/>
    <sheet name="proces medische gassen" sheetId="42" r:id="rId6"/>
    <sheet name="rapport" sheetId="43" r:id="rId7"/>
    <sheet name="actiepunten auditee" sheetId="50" r:id="rId8"/>
    <sheet name="Mapping" sheetId="38" r:id="rId9"/>
  </sheets>
  <definedNames>
    <definedName name="_xlnm._FilterDatabase" localSheetId="5" hidden="1">'proces medische gassen'!$A$6:$WVQ$281</definedName>
    <definedName name="_xlnm.Print_Area" localSheetId="5">'proces medische gassen'!$A$2:$T$195</definedName>
    <definedName name="_xlnm.Print_Area" localSheetId="6">rapport!$A$1:$D$120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43" l="1"/>
  <c r="A27" i="43"/>
  <c r="G173" i="42"/>
  <c r="B26" i="43"/>
  <c r="A26" i="43"/>
  <c r="G94" i="42"/>
  <c r="G13" i="42"/>
  <c r="G88" i="42" l="1"/>
  <c r="G143" i="42"/>
  <c r="B25" i="43"/>
  <c r="A25" i="43"/>
  <c r="B24" i="43"/>
  <c r="A24" i="43"/>
  <c r="B23" i="43"/>
  <c r="A23" i="43"/>
  <c r="B22" i="43"/>
  <c r="A22" i="43"/>
  <c r="B21" i="43"/>
  <c r="A21" i="43"/>
  <c r="B19" i="43"/>
  <c r="A19" i="43"/>
  <c r="B20" i="43"/>
  <c r="A20" i="43"/>
  <c r="N99" i="42"/>
  <c r="K99" i="42"/>
  <c r="M99" i="42" s="1"/>
  <c r="N98" i="42"/>
  <c r="K98" i="42"/>
  <c r="M98" i="42" s="1"/>
  <c r="B18" i="43"/>
  <c r="A18" i="43"/>
  <c r="N93" i="42"/>
  <c r="K93" i="42"/>
  <c r="L93" i="42" s="1"/>
  <c r="N92" i="42"/>
  <c r="K92" i="42"/>
  <c r="L92" i="42" s="1"/>
  <c r="N91" i="42"/>
  <c r="K91" i="42"/>
  <c r="L91" i="42" s="1"/>
  <c r="B17" i="43"/>
  <c r="A17" i="43"/>
  <c r="B16" i="43"/>
  <c r="A16" i="43"/>
  <c r="B15" i="43"/>
  <c r="A15" i="43"/>
  <c r="M92" i="42" l="1"/>
  <c r="L99" i="42"/>
  <c r="M91" i="42"/>
  <c r="L98" i="42"/>
  <c r="M93" i="42"/>
  <c r="L88" i="42"/>
  <c r="C18" i="43" s="1"/>
  <c r="B14" i="43"/>
  <c r="A14" i="43"/>
  <c r="B13" i="43"/>
  <c r="A13" i="43"/>
  <c r="B12" i="43"/>
  <c r="A12" i="43"/>
  <c r="B11" i="43"/>
  <c r="A11" i="43"/>
  <c r="N192" i="42"/>
  <c r="K192" i="42"/>
  <c r="M192" i="42" s="1"/>
  <c r="N191" i="42"/>
  <c r="K191" i="42"/>
  <c r="M191" i="42" s="1"/>
  <c r="N190" i="42"/>
  <c r="K190" i="42"/>
  <c r="M190" i="42" s="1"/>
  <c r="N189" i="42"/>
  <c r="K189" i="42"/>
  <c r="M189" i="42" s="1"/>
  <c r="N188" i="42"/>
  <c r="K188" i="42"/>
  <c r="M188" i="42" s="1"/>
  <c r="N187" i="42"/>
  <c r="K187" i="42"/>
  <c r="M187" i="42" s="1"/>
  <c r="N186" i="42"/>
  <c r="K186" i="42"/>
  <c r="M186" i="42" s="1"/>
  <c r="N185" i="42"/>
  <c r="K185" i="42"/>
  <c r="M185" i="42" s="1"/>
  <c r="N184" i="42"/>
  <c r="K184" i="42"/>
  <c r="M184" i="42" s="1"/>
  <c r="N183" i="42"/>
  <c r="K183" i="42"/>
  <c r="M183" i="42" s="1"/>
  <c r="N182" i="42"/>
  <c r="K182" i="42"/>
  <c r="M182" i="42" s="1"/>
  <c r="N181" i="42"/>
  <c r="K181" i="42"/>
  <c r="M181" i="42" s="1"/>
  <c r="N180" i="42"/>
  <c r="K180" i="42"/>
  <c r="M180" i="42" s="1"/>
  <c r="N179" i="42"/>
  <c r="K179" i="42"/>
  <c r="M179" i="42" s="1"/>
  <c r="N178" i="42"/>
  <c r="K178" i="42"/>
  <c r="M178" i="42" s="1"/>
  <c r="N177" i="42"/>
  <c r="K177" i="42"/>
  <c r="M177" i="42" s="1"/>
  <c r="N176" i="42"/>
  <c r="K176" i="42"/>
  <c r="M176" i="42" s="1"/>
  <c r="N195" i="42"/>
  <c r="K195" i="42"/>
  <c r="M195" i="42" s="1"/>
  <c r="N194" i="42"/>
  <c r="K194" i="42"/>
  <c r="M194" i="42" s="1"/>
  <c r="N193" i="42"/>
  <c r="K193" i="42"/>
  <c r="M193" i="42" s="1"/>
  <c r="N163" i="42"/>
  <c r="K163" i="42"/>
  <c r="L163" i="42" s="1"/>
  <c r="N169" i="42"/>
  <c r="K169" i="42"/>
  <c r="M169" i="42" s="1"/>
  <c r="N168" i="42"/>
  <c r="K168" i="42"/>
  <c r="M168" i="42" s="1"/>
  <c r="N167" i="42"/>
  <c r="K167" i="42"/>
  <c r="M167" i="42" s="1"/>
  <c r="N166" i="42"/>
  <c r="K166" i="42"/>
  <c r="M166" i="42" s="1"/>
  <c r="N165" i="42"/>
  <c r="K165" i="42"/>
  <c r="M165" i="42" s="1"/>
  <c r="N164" i="42"/>
  <c r="K164" i="42"/>
  <c r="M164" i="42" s="1"/>
  <c r="N162" i="42"/>
  <c r="K162" i="42"/>
  <c r="M162" i="42" s="1"/>
  <c r="N161" i="42"/>
  <c r="K161" i="42"/>
  <c r="M161" i="42" s="1"/>
  <c r="N160" i="42"/>
  <c r="K160" i="42"/>
  <c r="M160" i="42" s="1"/>
  <c r="N159" i="42"/>
  <c r="K159" i="42"/>
  <c r="M159" i="42" s="1"/>
  <c r="N158" i="42"/>
  <c r="K158" i="42"/>
  <c r="M158" i="42" s="1"/>
  <c r="N157" i="42"/>
  <c r="K157" i="42"/>
  <c r="L157" i="42" s="1"/>
  <c r="N156" i="42"/>
  <c r="K156" i="42"/>
  <c r="M156" i="42" s="1"/>
  <c r="N155" i="42"/>
  <c r="K155" i="42"/>
  <c r="L155" i="42" s="1"/>
  <c r="N154" i="42"/>
  <c r="K154" i="42"/>
  <c r="L154" i="42" s="1"/>
  <c r="N153" i="42"/>
  <c r="K153" i="42"/>
  <c r="L153" i="42" s="1"/>
  <c r="N152" i="42"/>
  <c r="K152" i="42"/>
  <c r="L152" i="42" s="1"/>
  <c r="N151" i="42"/>
  <c r="K151" i="42"/>
  <c r="L151" i="42" s="1"/>
  <c r="N150" i="42"/>
  <c r="K150" i="42"/>
  <c r="M150" i="42" s="1"/>
  <c r="N149" i="42"/>
  <c r="K149" i="42"/>
  <c r="L149" i="42" s="1"/>
  <c r="N148" i="42"/>
  <c r="K148" i="42"/>
  <c r="L148" i="42" s="1"/>
  <c r="N147" i="42"/>
  <c r="K147" i="42"/>
  <c r="M147" i="42" s="1"/>
  <c r="N146" i="42"/>
  <c r="K146" i="42"/>
  <c r="L146" i="42" s="1"/>
  <c r="N172" i="42"/>
  <c r="K172" i="42"/>
  <c r="M172" i="42" s="1"/>
  <c r="N171" i="42"/>
  <c r="K171" i="42"/>
  <c r="M171" i="42" s="1"/>
  <c r="N170" i="42"/>
  <c r="K170" i="42"/>
  <c r="M170" i="42" s="1"/>
  <c r="N140" i="42"/>
  <c r="K140" i="42"/>
  <c r="L140" i="42" s="1"/>
  <c r="N139" i="42"/>
  <c r="K139" i="42"/>
  <c r="L139" i="42" s="1"/>
  <c r="N138" i="42"/>
  <c r="K138" i="42"/>
  <c r="L138" i="42" s="1"/>
  <c r="N130" i="42"/>
  <c r="K130" i="42"/>
  <c r="L130" i="42" s="1"/>
  <c r="N129" i="42"/>
  <c r="K129" i="42"/>
  <c r="M129" i="42" s="1"/>
  <c r="N128" i="42"/>
  <c r="K128" i="42"/>
  <c r="M128" i="42" s="1"/>
  <c r="N127" i="42"/>
  <c r="K127" i="42"/>
  <c r="M127" i="42" s="1"/>
  <c r="N126" i="42"/>
  <c r="K126" i="42"/>
  <c r="M126" i="42" s="1"/>
  <c r="N125" i="42"/>
  <c r="K125" i="42"/>
  <c r="M125" i="42" s="1"/>
  <c r="N124" i="42"/>
  <c r="K124" i="42"/>
  <c r="M124" i="42" s="1"/>
  <c r="N123" i="42"/>
  <c r="K123" i="42"/>
  <c r="M123" i="42" s="1"/>
  <c r="N122" i="42"/>
  <c r="K122" i="42"/>
  <c r="M122" i="42" s="1"/>
  <c r="M173" i="42" l="1"/>
  <c r="D27" i="43" s="1"/>
  <c r="M88" i="42"/>
  <c r="D18" i="43" s="1"/>
  <c r="L176" i="42"/>
  <c r="L177" i="42"/>
  <c r="L178" i="42"/>
  <c r="L179" i="42"/>
  <c r="L180" i="42"/>
  <c r="L181" i="42"/>
  <c r="L182" i="42"/>
  <c r="L183" i="42"/>
  <c r="L184" i="42"/>
  <c r="L185" i="42"/>
  <c r="L186" i="42"/>
  <c r="L187" i="42"/>
  <c r="L188" i="42"/>
  <c r="L189" i="42"/>
  <c r="L190" i="42"/>
  <c r="L191" i="42"/>
  <c r="L192" i="42"/>
  <c r="L193" i="42"/>
  <c r="L194" i="42"/>
  <c r="L195" i="42"/>
  <c r="M163" i="42"/>
  <c r="L158" i="42"/>
  <c r="L159" i="42"/>
  <c r="L160" i="42"/>
  <c r="L161" i="42"/>
  <c r="L162" i="42"/>
  <c r="L164" i="42"/>
  <c r="L165" i="42"/>
  <c r="L166" i="42"/>
  <c r="L167" i="42"/>
  <c r="L168" i="42"/>
  <c r="L169" i="42"/>
  <c r="L147" i="42"/>
  <c r="L150" i="42"/>
  <c r="L156" i="42"/>
  <c r="M146" i="42"/>
  <c r="M148" i="42"/>
  <c r="M149" i="42"/>
  <c r="M151" i="42"/>
  <c r="M152" i="42"/>
  <c r="M153" i="42"/>
  <c r="M154" i="42"/>
  <c r="M155" i="42"/>
  <c r="M157" i="42"/>
  <c r="L170" i="42"/>
  <c r="L171" i="42"/>
  <c r="L172" i="42"/>
  <c r="M138" i="42"/>
  <c r="M139" i="42"/>
  <c r="M140" i="42"/>
  <c r="M130" i="42"/>
  <c r="L122" i="42"/>
  <c r="L123" i="42"/>
  <c r="L124" i="42"/>
  <c r="L125" i="42"/>
  <c r="L126" i="42"/>
  <c r="L127" i="42"/>
  <c r="L128" i="42"/>
  <c r="L129" i="42"/>
  <c r="N132" i="42"/>
  <c r="K132" i="42"/>
  <c r="M132" i="42" s="1"/>
  <c r="N137" i="42"/>
  <c r="K137" i="42"/>
  <c r="M137" i="42" s="1"/>
  <c r="N136" i="42"/>
  <c r="K136" i="42"/>
  <c r="M136" i="42" s="1"/>
  <c r="N135" i="42"/>
  <c r="K135" i="42"/>
  <c r="M135" i="42" s="1"/>
  <c r="N134" i="42"/>
  <c r="K134" i="42"/>
  <c r="M134" i="42" s="1"/>
  <c r="N142" i="42"/>
  <c r="K142" i="42"/>
  <c r="M142" i="42" s="1"/>
  <c r="N141" i="42"/>
  <c r="K141" i="42"/>
  <c r="M141" i="42" s="1"/>
  <c r="N76" i="42"/>
  <c r="K76" i="42"/>
  <c r="M76" i="42" s="1"/>
  <c r="N106" i="42"/>
  <c r="K106" i="42"/>
  <c r="M106" i="42" s="1"/>
  <c r="N105" i="42"/>
  <c r="K105" i="42"/>
  <c r="M105" i="42" s="1"/>
  <c r="N104" i="42"/>
  <c r="K104" i="42"/>
  <c r="M104" i="42" s="1"/>
  <c r="N103" i="42"/>
  <c r="K103" i="42"/>
  <c r="M103" i="42" s="1"/>
  <c r="N102" i="42"/>
  <c r="K102" i="42"/>
  <c r="M102" i="42" s="1"/>
  <c r="N101" i="42"/>
  <c r="K101" i="42"/>
  <c r="M101" i="42" s="1"/>
  <c r="N100" i="42"/>
  <c r="K100" i="42"/>
  <c r="M100" i="42" s="1"/>
  <c r="N107" i="42"/>
  <c r="K107" i="42"/>
  <c r="M107" i="42" s="1"/>
  <c r="L143" i="42" l="1"/>
  <c r="C26" i="43" s="1"/>
  <c r="L173" i="42"/>
  <c r="C27" i="43" s="1"/>
  <c r="M143" i="42"/>
  <c r="D26" i="43" s="1"/>
  <c r="L132" i="42"/>
  <c r="L134" i="42"/>
  <c r="L135" i="42"/>
  <c r="L136" i="42"/>
  <c r="L137" i="42"/>
  <c r="L141" i="42"/>
  <c r="L142" i="42"/>
  <c r="L76" i="42"/>
  <c r="L100" i="42"/>
  <c r="L101" i="42"/>
  <c r="L102" i="42"/>
  <c r="L103" i="42"/>
  <c r="L104" i="42"/>
  <c r="L105" i="42"/>
  <c r="L106" i="42"/>
  <c r="L107" i="42"/>
  <c r="N25" i="42"/>
  <c r="K25" i="42"/>
  <c r="M25" i="42" s="1"/>
  <c r="N68" i="42"/>
  <c r="K68" i="42"/>
  <c r="M68" i="42" s="1"/>
  <c r="N67" i="42"/>
  <c r="K67" i="42"/>
  <c r="M67" i="42" s="1"/>
  <c r="N66" i="42"/>
  <c r="K66" i="42"/>
  <c r="M66" i="42" s="1"/>
  <c r="N65" i="42"/>
  <c r="K65" i="42"/>
  <c r="M65" i="42" s="1"/>
  <c r="N70" i="42"/>
  <c r="K70" i="42"/>
  <c r="M70" i="42" s="1"/>
  <c r="N69" i="42"/>
  <c r="K69" i="42"/>
  <c r="M69" i="42" s="1"/>
  <c r="N87" i="42"/>
  <c r="K87" i="42"/>
  <c r="M87" i="42" s="1"/>
  <c r="N86" i="42"/>
  <c r="K86" i="42"/>
  <c r="M86" i="42" s="1"/>
  <c r="N85" i="42"/>
  <c r="K85" i="42"/>
  <c r="M85" i="42" s="1"/>
  <c r="N84" i="42"/>
  <c r="K84" i="42"/>
  <c r="M84" i="42" s="1"/>
  <c r="N83" i="42"/>
  <c r="K83" i="42"/>
  <c r="M83" i="42" s="1"/>
  <c r="N82" i="42"/>
  <c r="K82" i="42"/>
  <c r="M82" i="42" s="1"/>
  <c r="N81" i="42"/>
  <c r="K81" i="42"/>
  <c r="M81" i="42" s="1"/>
  <c r="N80" i="42"/>
  <c r="K80" i="42"/>
  <c r="M80" i="42" s="1"/>
  <c r="N79" i="42"/>
  <c r="K79" i="42"/>
  <c r="M79" i="42" s="1"/>
  <c r="N78" i="42"/>
  <c r="K78" i="42"/>
  <c r="M78" i="42" s="1"/>
  <c r="N77" i="42"/>
  <c r="K77" i="42"/>
  <c r="M77" i="42" s="1"/>
  <c r="N75" i="42"/>
  <c r="K75" i="42"/>
  <c r="M75" i="42" s="1"/>
  <c r="N74" i="42"/>
  <c r="K74" i="42"/>
  <c r="M74" i="42" s="1"/>
  <c r="N73" i="42"/>
  <c r="K73" i="42"/>
  <c r="M73" i="42" s="1"/>
  <c r="G72" i="42"/>
  <c r="N71" i="42"/>
  <c r="K71" i="42"/>
  <c r="L71" i="42" s="1"/>
  <c r="N64" i="42"/>
  <c r="K64" i="42"/>
  <c r="L64" i="42" s="1"/>
  <c r="G63" i="42"/>
  <c r="G60" i="42" s="1"/>
  <c r="N53" i="42"/>
  <c r="K53" i="42"/>
  <c r="M53" i="42" s="1"/>
  <c r="N51" i="42"/>
  <c r="K51" i="42"/>
  <c r="M51" i="42" s="1"/>
  <c r="N56" i="42"/>
  <c r="K56" i="42"/>
  <c r="M56" i="42" s="1"/>
  <c r="N55" i="42"/>
  <c r="K55" i="42"/>
  <c r="M55" i="42" s="1"/>
  <c r="N54" i="42"/>
  <c r="K54" i="42"/>
  <c r="M54" i="42" s="1"/>
  <c r="N52" i="42"/>
  <c r="K52" i="42"/>
  <c r="M52" i="42" s="1"/>
  <c r="N58" i="42"/>
  <c r="K58" i="42"/>
  <c r="M58" i="42" s="1"/>
  <c r="N57" i="42"/>
  <c r="K57" i="42"/>
  <c r="M57" i="42" s="1"/>
  <c r="N40" i="42"/>
  <c r="K40" i="42"/>
  <c r="M40" i="42" s="1"/>
  <c r="N35" i="42"/>
  <c r="K35" i="42"/>
  <c r="M35" i="42" s="1"/>
  <c r="N34" i="42"/>
  <c r="K34" i="42"/>
  <c r="M34" i="42" s="1"/>
  <c r="N33" i="42"/>
  <c r="K33" i="42"/>
  <c r="M33" i="42" s="1"/>
  <c r="N32" i="42"/>
  <c r="K32" i="42"/>
  <c r="M32" i="42" s="1"/>
  <c r="N36" i="42"/>
  <c r="K36" i="42"/>
  <c r="M36" i="42" s="1"/>
  <c r="N59" i="42"/>
  <c r="K59" i="42"/>
  <c r="M59" i="42" s="1"/>
  <c r="N50" i="42"/>
  <c r="K50" i="42"/>
  <c r="M50" i="42" s="1"/>
  <c r="G49" i="42"/>
  <c r="N48" i="42"/>
  <c r="K48" i="42"/>
  <c r="M48" i="42" s="1"/>
  <c r="N47" i="42"/>
  <c r="K47" i="42"/>
  <c r="M47" i="42" s="1"/>
  <c r="N46" i="42"/>
  <c r="K46" i="42"/>
  <c r="M46" i="42" s="1"/>
  <c r="N45" i="42"/>
  <c r="K45" i="42"/>
  <c r="M45" i="42" s="1"/>
  <c r="N44" i="42"/>
  <c r="K44" i="42"/>
  <c r="M44" i="42" s="1"/>
  <c r="N43" i="42"/>
  <c r="K43" i="42"/>
  <c r="M43" i="42" s="1"/>
  <c r="N42" i="42"/>
  <c r="K42" i="42"/>
  <c r="M42" i="42" s="1"/>
  <c r="N41" i="42"/>
  <c r="K41" i="42"/>
  <c r="M41" i="42" s="1"/>
  <c r="N39" i="42"/>
  <c r="K39" i="42"/>
  <c r="M39" i="42" s="1"/>
  <c r="N38" i="42"/>
  <c r="K38" i="42"/>
  <c r="M38" i="42" s="1"/>
  <c r="G37" i="42"/>
  <c r="N31" i="42"/>
  <c r="K31" i="42"/>
  <c r="L31" i="42" s="1"/>
  <c r="G30" i="42"/>
  <c r="N17" i="42"/>
  <c r="K17" i="42"/>
  <c r="M17" i="42" s="1"/>
  <c r="N22" i="42"/>
  <c r="K22" i="42"/>
  <c r="M22" i="42" s="1"/>
  <c r="N21" i="42"/>
  <c r="K21" i="42"/>
  <c r="M21" i="42" s="1"/>
  <c r="N20" i="42"/>
  <c r="K20" i="42"/>
  <c r="M20" i="42" s="1"/>
  <c r="N19" i="42"/>
  <c r="K19" i="42"/>
  <c r="M19" i="42" s="1"/>
  <c r="N18" i="42"/>
  <c r="K18" i="42"/>
  <c r="M18" i="42" s="1"/>
  <c r="N24" i="42"/>
  <c r="K24" i="42"/>
  <c r="M24" i="42" s="1"/>
  <c r="N23" i="42"/>
  <c r="K23" i="42"/>
  <c r="M23" i="42" s="1"/>
  <c r="N16" i="42"/>
  <c r="K16" i="42"/>
  <c r="M16" i="42" s="1"/>
  <c r="F58" i="38"/>
  <c r="L25" i="42" l="1"/>
  <c r="M64" i="42"/>
  <c r="L65" i="42"/>
  <c r="L66" i="42"/>
  <c r="L67" i="42"/>
  <c r="L68" i="42"/>
  <c r="L69" i="42"/>
  <c r="L70" i="42"/>
  <c r="M71" i="42"/>
  <c r="M72" i="42"/>
  <c r="D17" i="43" s="1"/>
  <c r="L73" i="42"/>
  <c r="L74" i="42"/>
  <c r="L75" i="42"/>
  <c r="L77" i="42"/>
  <c r="L78" i="42"/>
  <c r="L79" i="42"/>
  <c r="L80" i="42"/>
  <c r="L81" i="42"/>
  <c r="L82" i="42"/>
  <c r="L83" i="42"/>
  <c r="L84" i="42"/>
  <c r="L85" i="42"/>
  <c r="L86" i="42"/>
  <c r="L87" i="42"/>
  <c r="L53" i="42"/>
  <c r="L51" i="42"/>
  <c r="L52" i="42"/>
  <c r="L54" i="42"/>
  <c r="L55" i="42"/>
  <c r="L56" i="42"/>
  <c r="L57" i="42"/>
  <c r="L58" i="42"/>
  <c r="L40" i="42"/>
  <c r="G27" i="42"/>
  <c r="M31" i="42"/>
  <c r="M30" i="42" s="1"/>
  <c r="D12" i="43" s="1"/>
  <c r="L32" i="42"/>
  <c r="L33" i="42"/>
  <c r="L34" i="42"/>
  <c r="L35" i="42"/>
  <c r="L36" i="42"/>
  <c r="M37" i="42"/>
  <c r="D13" i="43" s="1"/>
  <c r="M49" i="42"/>
  <c r="D14" i="43" s="1"/>
  <c r="L50" i="42"/>
  <c r="L59" i="42"/>
  <c r="L38" i="42"/>
  <c r="L39" i="42"/>
  <c r="L41" i="42"/>
  <c r="L42" i="42"/>
  <c r="L43" i="42"/>
  <c r="L44" i="42"/>
  <c r="L45" i="42"/>
  <c r="L46" i="42"/>
  <c r="L47" i="42"/>
  <c r="L48" i="42"/>
  <c r="L17" i="42"/>
  <c r="L18" i="42"/>
  <c r="L19" i="42"/>
  <c r="L20" i="42"/>
  <c r="L21" i="42"/>
  <c r="L22" i="42"/>
  <c r="L16" i="42"/>
  <c r="L23" i="42"/>
  <c r="L24" i="42"/>
  <c r="A10" i="43"/>
  <c r="B10" i="43"/>
  <c r="A9" i="43"/>
  <c r="B9" i="43"/>
  <c r="M63" i="42" l="1"/>
  <c r="L63" i="42"/>
  <c r="C16" i="43" s="1"/>
  <c r="L72" i="42"/>
  <c r="C17" i="43" s="1"/>
  <c r="L30" i="42"/>
  <c r="C12" i="43" s="1"/>
  <c r="M27" i="42"/>
  <c r="D11" i="43" s="1"/>
  <c r="L49" i="42"/>
  <c r="C14" i="43" s="1"/>
  <c r="L37" i="42"/>
  <c r="C13" i="43" s="1"/>
  <c r="M60" i="42" l="1"/>
  <c r="D15" i="43" s="1"/>
  <c r="D16" i="43"/>
  <c r="L60" i="42"/>
  <c r="C15" i="43" s="1"/>
  <c r="L27" i="42"/>
  <c r="C11" i="43" s="1"/>
  <c r="G111" i="42"/>
  <c r="G120" i="42"/>
  <c r="G131" i="42"/>
  <c r="G115" i="42"/>
  <c r="G7" i="42"/>
  <c r="G117" i="42" l="1"/>
  <c r="G108" i="42"/>
  <c r="K290" i="42"/>
  <c r="K293" i="42" s="1"/>
  <c r="K296" i="42" s="1"/>
  <c r="K289" i="42"/>
  <c r="K292" i="42" s="1"/>
  <c r="K295" i="42" s="1"/>
  <c r="K288" i="42"/>
  <c r="K291" i="42" s="1"/>
  <c r="K294" i="42" s="1"/>
  <c r="L287" i="42"/>
  <c r="L290" i="42" s="1"/>
  <c r="L293" i="42" s="1"/>
  <c r="L296" i="42" s="1"/>
  <c r="L286" i="42"/>
  <c r="L285" i="42"/>
  <c r="L288" i="42" s="1"/>
  <c r="L291" i="42" s="1"/>
  <c r="L294" i="42" s="1"/>
  <c r="N11" i="42"/>
  <c r="N12" i="42"/>
  <c r="N26" i="42"/>
  <c r="N97" i="42"/>
  <c r="N112" i="42"/>
  <c r="N113" i="42"/>
  <c r="N114" i="42"/>
  <c r="N116" i="42"/>
  <c r="N121" i="42"/>
  <c r="N133" i="42"/>
  <c r="N10" i="42"/>
  <c r="L289" i="42" l="1"/>
  <c r="L292" i="42" s="1"/>
  <c r="L295" i="42" s="1"/>
  <c r="M8" i="38"/>
  <c r="M7" i="38"/>
  <c r="M6" i="38"/>
  <c r="M9" i="38" l="1"/>
  <c r="N286" i="42"/>
  <c r="R212" i="42" s="1"/>
  <c r="N287" i="42"/>
  <c r="R213" i="42" s="1"/>
  <c r="N288" i="42"/>
  <c r="S211" i="42" s="1"/>
  <c r="N289" i="42"/>
  <c r="S212" i="42" s="1"/>
  <c r="N293" i="42"/>
  <c r="Q213" i="42" s="1"/>
  <c r="N291" i="42"/>
  <c r="Q211" i="42" s="1"/>
  <c r="N292" i="42"/>
  <c r="Q212" i="42" s="1"/>
  <c r="N290" i="42"/>
  <c r="S213" i="42" s="1"/>
  <c r="N285" i="42"/>
  <c r="R211" i="42" s="1"/>
  <c r="H10" i="38"/>
  <c r="H9" i="38"/>
  <c r="G10" i="38"/>
  <c r="G9" i="38"/>
  <c r="G28" i="38"/>
  <c r="G27" i="38"/>
  <c r="K10" i="42"/>
  <c r="K11" i="42"/>
  <c r="K12" i="42"/>
  <c r="K26" i="42"/>
  <c r="K97" i="42"/>
  <c r="K112" i="42"/>
  <c r="K113" i="42"/>
  <c r="K114" i="42"/>
  <c r="K116" i="42"/>
  <c r="K121" i="42"/>
  <c r="K133"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R216" i="42" l="1"/>
  <c r="R218" i="42"/>
  <c r="R217" i="42"/>
  <c r="S218" i="42"/>
  <c r="Q217" i="42"/>
  <c r="Q216" i="42"/>
  <c r="Q218" i="42"/>
  <c r="S217" i="42"/>
  <c r="S216" i="42"/>
  <c r="M10" i="42"/>
  <c r="M12" i="42"/>
  <c r="N295" i="42"/>
  <c r="N294" i="42"/>
  <c r="N296" i="42"/>
  <c r="M97" i="42"/>
  <c r="M26" i="42"/>
  <c r="M114" i="42"/>
  <c r="M121" i="42"/>
  <c r="L10" i="42"/>
  <c r="M133" i="42"/>
  <c r="M113" i="42"/>
  <c r="M11" i="42"/>
  <c r="M112" i="42"/>
  <c r="M116" i="42"/>
  <c r="L114" i="42"/>
  <c r="L11" i="42"/>
  <c r="L133" i="42"/>
  <c r="L113" i="42"/>
  <c r="L112" i="42"/>
  <c r="L116" i="42"/>
  <c r="L121" i="42"/>
  <c r="L97" i="42"/>
  <c r="L12" i="42"/>
  <c r="L26" i="42"/>
  <c r="M120" i="42" l="1"/>
  <c r="D24" i="43" s="1"/>
  <c r="L7" i="42"/>
  <c r="C9" i="43" s="1"/>
  <c r="L115" i="42"/>
  <c r="C22" i="43" s="1"/>
  <c r="L111" i="42"/>
  <c r="C21" i="43" s="1"/>
  <c r="M131" i="42"/>
  <c r="D25" i="43" s="1"/>
  <c r="M7" i="42"/>
  <c r="D9" i="43" s="1"/>
  <c r="M111" i="42"/>
  <c r="D21" i="43" s="1"/>
  <c r="M115" i="42"/>
  <c r="D22" i="43" s="1"/>
  <c r="L120" i="42"/>
  <c r="C24" i="43" s="1"/>
  <c r="L131" i="42"/>
  <c r="C25" i="43" s="1"/>
  <c r="L13" i="42" l="1"/>
  <c r="C10" i="43" s="1"/>
  <c r="L117" i="42"/>
  <c r="C23" i="43" s="1"/>
  <c r="L108" i="42"/>
  <c r="C20" i="43" s="1"/>
  <c r="M13" i="42"/>
  <c r="D10" i="43" s="1"/>
  <c r="M94" i="42"/>
  <c r="D19" i="43" s="1"/>
  <c r="L94" i="42"/>
  <c r="C19" i="43" s="1"/>
  <c r="M117" i="42"/>
  <c r="D23" i="43" s="1"/>
  <c r="M108" i="42"/>
  <c r="D20" i="43" s="1"/>
  <c r="L3" i="42" l="1"/>
  <c r="M3" i="42"/>
  <c r="M20" i="38"/>
  <c r="M22" i="38" s="1"/>
  <c r="M11" i="38" l="1"/>
  <c r="D8" i="43"/>
  <c r="M10" i="38"/>
  <c r="C8" i="43"/>
  <c r="M25" i="38"/>
  <c r="S6" i="38" l="1"/>
  <c r="S12" i="38" l="1"/>
  <c r="S8" i="38"/>
</calcChain>
</file>

<file path=xl/sharedStrings.xml><?xml version="1.0" encoding="utf-8"?>
<sst xmlns="http://schemas.openxmlformats.org/spreadsheetml/2006/main" count="985" uniqueCount="344">
  <si>
    <t>Controleer altijd de documentatie en de toepassing op de werkvloer.</t>
  </si>
  <si>
    <t>Kwaliteit</t>
  </si>
  <si>
    <t>Wordt er jaarlijks een controle van de stoomkwaliteit uitgevoerd?</t>
  </si>
  <si>
    <t xml:space="preserve">Algemeen </t>
  </si>
  <si>
    <t xml:space="preserve">Kwaliteitsopvolging van het sterilisatieproces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</si>
  <si>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</si>
  <si>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</si>
  <si>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</si>
  <si>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</si>
  <si>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</si>
  <si>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</si>
  <si>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</si>
  <si>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</si>
  <si>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</si>
  <si>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</si>
  <si>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</si>
  <si>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</si>
  <si>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</si>
  <si>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</si>
  <si>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</si>
  <si>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</si>
  <si>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</si>
  <si>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</si>
  <si>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</si>
  <si>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</si>
  <si>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</si>
  <si>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</si>
  <si>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</si>
  <si>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</si>
  <si>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</si>
  <si>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</si>
  <si>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</si>
  <si>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</si>
  <si>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</si>
  <si>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</si>
  <si>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</si>
  <si>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</si>
  <si>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</si>
  <si>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</si>
  <si>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</si>
  <si>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</si>
  <si>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</si>
  <si>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</si>
  <si>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</si>
  <si>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</si>
  <si>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</si>
  <si>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</si>
  <si>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</si>
  <si>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</si>
  <si>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</si>
  <si>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</si>
  <si>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V</t>
  </si>
  <si>
    <t>VI</t>
  </si>
  <si>
    <t>VII</t>
  </si>
  <si>
    <t>VIII</t>
  </si>
  <si>
    <t>IX</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</si>
  <si>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</si>
  <si>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</si>
  <si>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</si>
  <si>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</si>
  <si>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</si>
  <si>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</si>
  <si>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</si>
  <si>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</si>
  <si>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</si>
  <si>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</si>
  <si>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</si>
  <si>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</si>
  <si>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</si>
  <si>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</si>
  <si>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</si>
  <si>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</si>
  <si>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</si>
  <si>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</si>
  <si>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</si>
  <si>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</si>
  <si>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</si>
  <si>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</si>
  <si>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</si>
  <si>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</si>
  <si>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</si>
  <si>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</si>
  <si>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</si>
  <si>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</si>
  <si>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</si>
  <si>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</si>
  <si>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</si>
  <si>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</si>
  <si>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</si>
  <si>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</si>
  <si>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</si>
  <si>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</si>
  <si>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</si>
  <si>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</si>
  <si>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</si>
  <si>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</si>
  <si>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</si>
  <si>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</si>
  <si>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</si>
  <si>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</si>
  <si>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</si>
  <si>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</si>
  <si>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</si>
  <si>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</si>
  <si>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</si>
  <si>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</si>
  <si>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</si>
  <si>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</si>
  <si>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</si>
  <si>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</si>
  <si>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</si>
  <si>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KB 30 sept 2020</t>
  </si>
  <si>
    <t xml:space="preserve">AUDITVRAGEN </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</si>
  <si>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</si>
  <si>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</si>
  <si>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</si>
  <si>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</si>
  <si>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</si>
  <si>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</si>
  <si>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</si>
  <si>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</si>
  <si>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</si>
  <si>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</si>
  <si>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</si>
  <si>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</si>
  <si>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</si>
  <si>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</si>
  <si>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</si>
  <si>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</si>
  <si>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</si>
  <si>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</si>
  <si>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</si>
  <si>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</si>
  <si>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</si>
  <si>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</si>
  <si>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</si>
  <si>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</si>
  <si>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</si>
  <si>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</si>
  <si>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INLEIDING     MEDISCHE GASSEN</t>
  </si>
  <si>
    <t>VERSIE 20231205</t>
  </si>
  <si>
    <t>MEDISCHE GASSEN</t>
  </si>
  <si>
    <t>Bestaat er in de apotheek een algemene procedure voor het beheer van de medische gassen?</t>
  </si>
  <si>
    <t>Is er een SLA die de verantwoordelijkheden en de rollen van de verschillende diensten met betrekking tot de medische gassen goed definieert binnen het ziekenhuis (apotheek, technische dienst, biotechnische dienst, enz.)?</t>
  </si>
  <si>
    <t>Is in de procedure of in de SLA opgenomen wie de eindverantwoordelijke is voor medische gassen en wie voor de technische gassen?</t>
  </si>
  <si>
    <t>Is er een samenwerkingsovereenkomst met de leverancier aan wie er eventueel magistrale bereidingen worden uitbesteed?</t>
  </si>
  <si>
    <t>Bezorgt de leverancier aan wie een magistrale bereiding werd uitbesteed, een protocol aan de ziekenhuisapotheker?</t>
  </si>
  <si>
    <t>Bevat dit protocol de wettelijke verplichtingen ( naam verantwoordelijke bereidingsvergunning, datum bereiding, type bereiding, controles, vervaldatum, voorzorgsmaatregelen rond bewaring, manipulatie, gebruik en transport)?</t>
  </si>
  <si>
    <t>Is er een noodplan beschreven  in geval van calamiteiten voor de medische gassen?</t>
  </si>
  <si>
    <t xml:space="preserve">Krijgt het personeel dat werkt met de medische gassen een specifieke opleiding? </t>
  </si>
  <si>
    <t xml:space="preserve">Wordt deze opleiding periodiek herhaald? </t>
  </si>
  <si>
    <t>Wordt de procedure voor het beheer van de medische gassen periodiek gëvalueerd en goedgekeurd?</t>
  </si>
  <si>
    <t>Aankoop en ontvangst</t>
  </si>
  <si>
    <t>Is er een door de apotheker die verantwoordelijk is voor de medische gassen goedgekeurde procedure voor de aankoop van de medische gassen?</t>
  </si>
  <si>
    <t>Worden de overheidsopdrachten toegepast op de aankoop van de medische gassen?</t>
  </si>
  <si>
    <t>Is de apotheek betrokken bij de onderhandelingen volgens de overheidsopdrachten voor de aankoop van medische gassen, eventueel met de hulp van andere partners (technische dienst, aankoopdienst, enz.)?</t>
  </si>
  <si>
    <t>Voldoen de aangekochte medische gassen aan de Europese farmacopee en aan de andere normen waarmee eventueel rekening moet worden gehouden in het kader van de goede farmaceutische praktijken?</t>
  </si>
  <si>
    <t xml:space="preserve">Is de ziekenhuisapotheker betrokken bij de opvolging van de aankoopcontracten van de medische gassen? </t>
  </si>
  <si>
    <t>Is er een ontvangstprocedure opgesteld door de ziekenhuisapotheker voor de medische gassen?</t>
  </si>
  <si>
    <t>JCI: GLD 6-7</t>
  </si>
  <si>
    <t xml:space="preserve">Wet van 17 juni 2016 </t>
  </si>
  <si>
    <t>Bijlage 1 C.f</t>
  </si>
  <si>
    <t>Medische gassen in bulk</t>
  </si>
  <si>
    <t>Worden alle medische gassen in bulk besteld door de apotheek?</t>
  </si>
  <si>
    <t>Worden de bestellingen van medische gassen in bulk uitgevoerd door middel van telemetrie?</t>
  </si>
  <si>
    <t>Wordt het proces van ontvangst bij de levering uitgevoerd door correct opgeleid personeel ?</t>
  </si>
  <si>
    <t>Is er een controle op conformiteit bij het ontvangst?</t>
  </si>
  <si>
    <t>Zijn er specifieke aansluitingen tussen de vrachtwagen die komt leveren en de tank zodat omwisseling tussen verschillende medische gassen niet mogelijk is?</t>
  </si>
  <si>
    <t>Zijn de gepaste persoonlijke beschermingsmiddelen aanwezig tijdens de ontvangst van de medische gassen in bulk?</t>
  </si>
  <si>
    <t>Wordt de ontvangst van de medische gassen in bulk elektronisch geregistreerd door het personeel van de apotheek?</t>
  </si>
  <si>
    <t>Indien het personeel dat zorgt voor de ontvangst van de medische gassen niet behoort tot het personeel van de apotheek, is er dan een procedure die beschrijft wie deze personen zijn en hoe ze moeten werken?</t>
  </si>
  <si>
    <t>GMP Annex 6 Medicinal gases</t>
  </si>
  <si>
    <t>Codex welzijn op het werk Boek IX Titel 2</t>
  </si>
  <si>
    <t>Wordt het lotnummer geregistreerd bij het ontvangst?</t>
  </si>
  <si>
    <t xml:space="preserve">Vlaams Reglement betreffende de Milieuvergunning (VLAREM) </t>
  </si>
  <si>
    <t xml:space="preserve">artikel 5.17.1.3, §4, van titel II - Bijlage 5 bis </t>
  </si>
  <si>
    <t>Medische gassen in transportflessen</t>
  </si>
  <si>
    <t>Worden alle medische gassen in transportflessen besteld door de apotheek?</t>
  </si>
  <si>
    <t>Wordt het lotnummer en vervaldatum geregistreerd bij ontvangst?</t>
  </si>
  <si>
    <t>Worden de transportflessen bij levering gecontroleerd op conformiteit (netheid,  duidelijke etikettering, beschadiging)?</t>
  </si>
  <si>
    <t>Wordt er voor een medisch gasmengsel (magistrale bereiding) een analysecertificaat toegevoegd aan elke transportfles bij elke levering?</t>
  </si>
  <si>
    <t>Bijlage 1.C.a</t>
  </si>
  <si>
    <t>Bijlage 1.C.b</t>
  </si>
  <si>
    <t>Indien het personeel dat zorgt voor de ontvangst van de medische gassen in transportflessen niet behoort tot het personeel van de apotheek, is er dan een procedure die beschrijft wie deze personen zijn en hoe ze moeten werken?</t>
  </si>
  <si>
    <t xml:space="preserve">Artikel 5.17.1.3, §4, van titel II - Bijlage 5 bis </t>
  </si>
  <si>
    <t>Wordt het lotnummer en vervaldatum elektronisch geregistreerd bij ontvangst?</t>
  </si>
  <si>
    <t>Art 22</t>
  </si>
  <si>
    <t>Opslag</t>
  </si>
  <si>
    <t>Is er een procedure voor de opslag van medische gassen in bulk?</t>
  </si>
  <si>
    <t>Hebben de architecturale structuren en de uitrusting (waaronder de tanks met vloeibare zuurstof) de juiste afmetingen voor elk medisch gas volgens de regionale milieuwetgeving?</t>
  </si>
  <si>
    <t>Wordt de opslagzone voor de medische gassen in tanks (soms meerdere) correct afgebakend (bv.: afrastering)?</t>
  </si>
  <si>
    <t>Is de opslagzone voor de medische gassen in bulk uitsluitend toegankelijk voor personeelsleden die in de procedures zijn aangeduid?</t>
  </si>
  <si>
    <t>Is de opslagplaats van de medische gassen in bulk rein en ordelijk?</t>
  </si>
  <si>
    <t>Wordt de opslagzone voor de medische gassen in bulk correct onderhouden (inclusief tanks en kraanwerk)?</t>
  </si>
  <si>
    <t>Wordt de reinging van de opslagplaats van de medische gassen in bulk opgevolgd en geregistreerd (kwaliteit en frequentie)?</t>
  </si>
  <si>
    <t>Controleert de ziekenhuisapotheker op regelmatige basis de veiligheid van de opslag van de medische gassen in bulk?</t>
  </si>
  <si>
    <t>Regionale milieuwetgeving (https://navigator.emis.vito.be/mijn-navigator?woId=10118&amp;woLang=nl)</t>
  </si>
  <si>
    <t xml:space="preserve">Vlaams Reglement betreffende de Milieuvergunning (VLAREM)  </t>
  </si>
  <si>
    <t xml:space="preserve">VLAREM II hoofdstukken 4.1, 5.17, en 6.5 en afdelingen 5.6.2 en 5.6.3 </t>
  </si>
  <si>
    <t>Is de opslagzone voor de transportflessen uitsluitend toegankelijk voor personeelsleden die in de procedures zijn aangeduid?</t>
  </si>
  <si>
    <t>Is de opslagzone voor de transportflessen architecturaal ontworpen volgens de normen?</t>
  </si>
  <si>
    <t>Is de opslagzone voor de transportflessen geventileerd volgens de normen?</t>
  </si>
  <si>
    <t>Is de opslagplaats van de transportflessen rein en ordelijk?</t>
  </si>
  <si>
    <t xml:space="preserve">Wordt de reiniging van de opslagplaats van de transportflessen opgevolgd en geregistreerd (kwaliteit en frequentie)? </t>
  </si>
  <si>
    <t>Is er een duidelijke scheiding (identificatie van de stockageplaats, enz.) tussen de volle en de lege flessen?</t>
  </si>
  <si>
    <t>Is er een duidelijke scheiding tussen (plaats, enz.) de verschillende gassen in transportflessen?</t>
  </si>
  <si>
    <t>Zijn de transportflessen vastgemaakt of worden ze beschermd tegen omvallen?</t>
  </si>
  <si>
    <t xml:space="preserve">Is er een systematische opvolging van de vervaldata voor de medische gassen in transportflessen? </t>
  </si>
  <si>
    <t xml:space="preserve">Is er een elektronisch systeem voor de opvolging van de vervaldatum? </t>
  </si>
  <si>
    <t>Zijn de opslagplaatsen voorzien van de veiligheidswaarschuwingen en veiligheidspictogrammen?</t>
  </si>
  <si>
    <t>Controleert de ziekenhuisapotheker op regelmatige basis de veiligheid van de opslag van de medische gassen in transportflessen?</t>
  </si>
  <si>
    <t>VLAREM II (Vlaams Reglement betreffende de Milieuvergubnning)  art 5.17.3.2.3 §3</t>
  </si>
  <si>
    <t>VLAREM II (Vlaams Reglement betreffende de Milieuvergubnning)  art 5.17.3.2.3 §1 en §2</t>
  </si>
  <si>
    <t>Europese wetgeving: https://emis.vito.be/sites/emis.vito.be/files/legislation/migrated/pbl311208-1.pdf</t>
  </si>
  <si>
    <t>Is er een procedure die de modaliteiten beschrijft voor een adequate opvolging van een veilige opslag van medische gassen in transportflessen (temperatuur, vervaldatum …)?</t>
  </si>
  <si>
    <t>Bijlage 1.C.c</t>
  </si>
  <si>
    <t xml:space="preserve">Worden de medische gassen in transportflessen door heen heel het proces getraceerd (bestelling, ontvangst, stockage op de verschillende plaatsen in het ziekenhuis, terugzending naar de leverancier)? </t>
  </si>
  <si>
    <t>Bestaat er een specifieke procedure die de modaliteiten beschrijft voor een adequate opvolging van de reservekaders van de medische gassen betreffende de opslag (temperatuur, vervaldatum…)?</t>
  </si>
  <si>
    <t>Is er een procedure rond het voorraadbeheer van de medische gassen?</t>
  </si>
  <si>
    <t>Zijn er drie onafhankelijke bronnen aanwezig voor de bevoorrading van vloeibare zuurstof?</t>
  </si>
  <si>
    <t>Houdt de bevoorrading van de bronnen van zuurstof rekening met het geschatte verbruik en met de frequentie van levering?</t>
  </si>
  <si>
    <t>Zijn er drie onafhankelijke bronnen aanwezig voor de bevoorrading van alle andere medische gassen?</t>
  </si>
  <si>
    <t>Houdt de bevoorrading van de bronnen van de andere medische gassen rekening met het geschatte verbruik en met de frequentie van levering?</t>
  </si>
  <si>
    <t xml:space="preserve">Is er een lijst aanwezig van de hoeveelheden die voorradig zijn per ruimte? </t>
  </si>
  <si>
    <t xml:space="preserve">Is er een spoedprocedure voor dringende bestellingen voor medische gassen? </t>
  </si>
  <si>
    <t>Wordt er jaarlijks onder elektronische vorm een inventaris opgesteld van alle transportflessen van medische gassen?</t>
  </si>
  <si>
    <t xml:space="preserve">Is de inventaris continu raadpleegbaar? </t>
  </si>
  <si>
    <t xml:space="preserve">ISO 7396 - 5.1 </t>
  </si>
  <si>
    <t>ISO 7396 - 5.2.1</t>
  </si>
  <si>
    <t>ISO 7396 - 5.2.2.1</t>
  </si>
  <si>
    <t>Voorraadbeheer</t>
  </si>
  <si>
    <t xml:space="preserve">Zijn er op de diensten in het ziekenhuis aparte ruimtes voor de bewaring van de transportflessen van medische gassen? </t>
  </si>
  <si>
    <t>Art 29</t>
  </si>
  <si>
    <t>Verdeling in het ziekenhuis</t>
  </si>
  <si>
    <t>Distributie en transport</t>
  </si>
  <si>
    <t>Is er een procedure beschikbaar voor de verdeling van de transportflessen in het ziekenhuis door de ziekenhuisapotheker?</t>
  </si>
  <si>
    <t>Worden er bijzondere voorzorgsmaatregelen voorzien in de procedure voor het transport van de medische gassen (risicohoudend product)?</t>
  </si>
  <si>
    <t>Worden de flessen getraceerd tijdens het transport in het volledige ziekenhuis?</t>
  </si>
  <si>
    <t xml:space="preserve">KB 30 sept 2020 - </t>
  </si>
  <si>
    <t>Bijlage 1.C.h</t>
  </si>
  <si>
    <t>Bijlage 1.C.f</t>
  </si>
  <si>
    <t>Thuisleveringen</t>
  </si>
  <si>
    <t>Is er een overeenkomst (SLA) met de leverancier van vloeibare zuurstoftherapie voor de patiënt thuis om de kwaliteit van de dienstverlening te garanderen?</t>
  </si>
  <si>
    <t xml:space="preserve">Worden de analysecertificaten gedurende 10 jaar gearchiveerd in de apotheek?  </t>
  </si>
  <si>
    <t>Wordt de analyse van de medische gassen die aangevoerd worden via het leidingnetwerk regelmatig uitgevoerd?</t>
  </si>
  <si>
    <t>Wordt de analyse van de medische gassen die aangevoerd worden via het leidingnetwerk minstens één keer per jaar uitgevoerd?</t>
  </si>
  <si>
    <t>Worden er verschillende lokaties vastgelegd om deze analyses periodiek uit te voeren?</t>
  </si>
  <si>
    <t>Wordt de ziekenhuisapotheker betrokken bij de indienststelling van nieuwe installaties en bij aanpassingen van de infrastructuur?</t>
  </si>
  <si>
    <t>Geeft de ziekenhuisapotheker de nieuwe installatie vrij?</t>
  </si>
  <si>
    <t>Wordt deze vrijgave gedocumenteerd?</t>
  </si>
  <si>
    <t>GMP Annexe 6 Medicinal gases</t>
  </si>
  <si>
    <t>GMP-Z</t>
  </si>
  <si>
    <t>Art 31</t>
  </si>
  <si>
    <t>Bijlage 1.A</t>
  </si>
  <si>
    <t xml:space="preserve">Beheer van niet-conformiteiten, klachten en incidenten </t>
  </si>
  <si>
    <t xml:space="preserve">Bestaat er een procedure voor de behandeling van niet-conformieiten, klachten en incidenten van medische gassen? </t>
  </si>
  <si>
    <t>Beschrijft deze procedure minstens het meldsysteem, de wijze en de modaliteiten van kennisgeving aan de verschillende betrokken partijen?</t>
  </si>
  <si>
    <t>Valt de verantwoordelijkheid van de controle en validatie van de analysecertificaten volgend op een staalname van het leidingnetwerk onder de apotheek?</t>
  </si>
  <si>
    <t>Wordt de analyse van de medische gassen gedocumenteerd?</t>
  </si>
  <si>
    <t xml:space="preserve">Worden de analysecertificaten effectief gecontroleerd en gevalideerd door de ziekenhuisapotheker? </t>
  </si>
  <si>
    <t xml:space="preserve">Worden deze maatregelen en verbeteracties gedocumenteerd in het niet-conformiteitenregister? </t>
  </si>
  <si>
    <t>Is er een gedocumenteerde opvolging van de geformuleerde verbeteracties?</t>
  </si>
  <si>
    <t>Wordt elke melding van niet-conformiteit, klacht of incident met betrekking op de kwaliteit van medische gassen onderzocht door de ziekenhuisapotheker?</t>
  </si>
  <si>
    <t>Neemt de ziekenhuisapotheker bij de melding van niet-conformiteit, klacht of incident met betrekking op de kwaliteit van medische gassen de gepaste maatregelen om de gevolgen voor de patiënt te vermijden?</t>
  </si>
  <si>
    <t>Formuleert de ziekenhuisapotheker na de melding van niet-conformiteit, klacht of incident met betrekking op de kwaliteit van medische gassen de gepaste verbeteracties?</t>
  </si>
  <si>
    <t>Zorgt de ziekenhuisapotheker voor de snelle verspreiding van informatie onder de zorgverstrekkers indien er veiligheidsproblemen in verband met de medische gassen worden gemeld door het FAGG?</t>
  </si>
  <si>
    <t>Stuurt de ziekenhuisapotheker de belangrijkste meldingen vanuit het ziekenhuis door naar het FAGG en de firma?</t>
  </si>
  <si>
    <t>Art 3</t>
  </si>
  <si>
    <t xml:space="preserve">KB 15 nov 2017 </t>
  </si>
  <si>
    <t>Perslucht</t>
  </si>
  <si>
    <t>Zijn de productie-installaties voor perslucht duidelijk geïdentificeerd en gelokaliseerd?</t>
  </si>
  <si>
    <t>Worden de lokalen waar de productie-installaties voor perslucht zich bevinden uitsluitend bestemd voor de productie van perslucht?</t>
  </si>
  <si>
    <t>Worden de lokalen waar de productie-installaties voor perslucht zich bevinden regelmatig gereinigd?</t>
  </si>
  <si>
    <t>Worden de lokalen waar de productie-installaties voor perslucht zich bevinden gereinigd volgens een specifieke procedure?</t>
  </si>
  <si>
    <t>Is de reiniging van deze lokalen duidelijk gedocumenteerd (formulier met handtekening)?</t>
  </si>
  <si>
    <t>Zijn er onderhoudscontracten voor de productie-installaties voor perslucht?</t>
  </si>
  <si>
    <t>Heeft de apotheker die verantwoordelijk is voor de medische gassen deze onderhoudscontracten goedgekeurd?</t>
  </si>
  <si>
    <t>Worden deze onderhoudscontracten regelmatig opgevolgd door of in overleg met de apotheek?</t>
  </si>
  <si>
    <t>Definiëren deze procedures, die zijn goedgekeurd door de Technische Dienst de rollen en verantwoordelijkheden van de betrokken diensten?</t>
  </si>
  <si>
    <t>Controleert de apotheker aan de hand van indicatoren en verificatie ter plaatse of deze procedures worden toegepast (inclusief de vervanging van filters, enz.)?</t>
  </si>
  <si>
    <t xml:space="preserve">Worden de productie-installaties regelmatig gecontroleerd door de Technische Dienst in overeenstemming met de technische procedures? </t>
  </si>
  <si>
    <t>Wordt het controlelogboek bijgehouden door de persoon die door de Technische Dienst werd aangesteld?</t>
  </si>
  <si>
    <t>Kan het logboek ingezien worden door de apotheker die verantwoordelijk is voor de medische gassen?</t>
  </si>
  <si>
    <t>Controleert de apotheker die verantwoordelijk is voor de medische gassen dit logboek minstens om de 3 maanden?</t>
  </si>
  <si>
    <t>Wordt de kwaliteit van de geproduceerde perslucht continu gemonitord (dauwpunt, CO gehalte en partikelcontaminatie)?</t>
  </si>
  <si>
    <t>Wordt de perslucht die door de productie-installaties wordt geproduceerd regelmatig geanalyseerd?</t>
  </si>
  <si>
    <t>Zijn de analysecertificaten van de perslucht beschikbaar, geklasseerd en worden ze meegedeeld aan de apotheker?</t>
  </si>
  <si>
    <t>Worden de installaties voor de productie van perslucht (en inclusief de stockagekuipen) gekeurd door een erkend organisme en worden de kopieën van de opgestelde documenten overgemaakt aan de apotheker?</t>
  </si>
  <si>
    <t>Brengt de Technische Dienst de apotheker onmiddellijk op de hoogte in geval van een defect aan het systeem?</t>
  </si>
  <si>
    <t>Is het netwerk voor medisch perslucht gescheiden van het netwerk technische perslucht?</t>
  </si>
  <si>
    <t>Zijn er drie onafhankelijke bronnen aanwezig voor de bevoorrading van perslucht?</t>
  </si>
  <si>
    <t>Houdt de bevoorrading van de bronnen van perslucht rekening met het geschatte verbruik en met de frequentie van levering?</t>
  </si>
  <si>
    <t>Is er een noodprocedure in geval van problemen met de interne productie van perslucht?</t>
  </si>
  <si>
    <t>ISO 73 96 - 1 bijlage K</t>
  </si>
  <si>
    <t>ISO Norm 7396 - Ph. Eur. - ISO 8573 1:2010 klasse 2.</t>
  </si>
  <si>
    <t>ISO 7396 - 5.1</t>
  </si>
  <si>
    <t>ISO 7396 - 5.2.2</t>
  </si>
  <si>
    <t>Worden de procedures betreffende de productie, de verdeling en de analyse van perslucht duidelijk opgesteld door de apotheker die verantwoordelijk is voor de medische gassen?</t>
  </si>
  <si>
    <t>Worden er voorzorgsmaatregelen genomen om elke onvrijwillige contaminatie van de geproduceerde perslucht te voorkomen (bv.: aangezogen lucht vervuild met uitlaatgassen van compressoren, enz.)?</t>
  </si>
  <si>
    <t>Wordt de perslucht die door de productie-installaties wordt geproduceerd minstens 2 x jaar geanalyseerd?</t>
  </si>
  <si>
    <t>Worden de 2e en 3e bron duidelijk gedefinieerd en worden ze regelmatig getest, zodat ze permanent operationeel zijn (bv.: 2e compressor, rek met flessen perslucht)?</t>
  </si>
  <si>
    <t>Vacuüm</t>
  </si>
  <si>
    <t>Zijn de productie-installaties voor vacuüm duidelijk geïdentificeerd en gelokaliseerd?</t>
  </si>
  <si>
    <t>Worden de lokalen waar de productie-installaties voor vacuüm zich bevinden uitsluitend bestemd voor de vacuümproductie?</t>
  </si>
  <si>
    <t>Worden de lokalen waar de productie-installaties voor vacuüm zich bevinden regelmatig gereinigd?</t>
  </si>
  <si>
    <t>Is de reiniging duidelijk gedocumenteerd (formulier met handtekening)?</t>
  </si>
  <si>
    <t xml:space="preserve">Definiëren procedures de de rollen en verantwoordelijkheden van de betrokken diensten (Apotheek, Technische Dienst, enz.)? </t>
  </si>
  <si>
    <t xml:space="preserve">Worden de installaties regelmatig gecontroleerd door de Technische Dienst, in overeenstemming met de procedures, en worden de conclusies besproken met de apotheker die verantwoordelijk is voor de medische gassen? </t>
  </si>
  <si>
    <t>Worden de installaties voor de productie van vacuüm gevalideerd door een erkend organisme (bv.: Vinçotte) en worden de kopieën van de opgestelde documenten overgemaakt aan de apotheker?</t>
  </si>
  <si>
    <t>Wordt het logboek op de juiste plaats bewaard, bijvoorbeeld in de buurt van de installaties en op een plaats die toegankelijk is voor de apotheker die verantwoordelijk is voor de medische gassen?</t>
  </si>
  <si>
    <t>Werden er voorzorgsmaatregelen genomen om elke onvrijwillige contaminatie van het geproduceerde vacuüm te voorkomen (bv.: oliedampen, enz.)?</t>
  </si>
  <si>
    <t>Zijn er drie onafhankelijke bronnen aanwezig voor de bevoorrading van vacuüm?</t>
  </si>
  <si>
    <t>Houdt de bevoorrading van de bronnen van vacuüm rekening met het geschatte verbruik en met de frequentie van levering?</t>
  </si>
  <si>
    <t>Bestaat er een geteste noodprocedure zodat de productie van vacuüm permanent operationeel is, zelfs in geval van een tijdelijk defect aan de installatie?</t>
  </si>
  <si>
    <t>Worden er onderhoudscontracten afgesloten voor de productie-installaties van vacuüm?</t>
  </si>
  <si>
    <t>Bijlage 1.B</t>
  </si>
  <si>
    <t>Worden de procedures betreffende de productie en de verdeling van vacuüm in het ziekenhuis duidelijk opgesteld door de apotheker die verantwoordelijk is voor de medische gassen in overleg met de Technische Dienst?</t>
  </si>
  <si>
    <t>Art 22 §2</t>
  </si>
  <si>
    <t>Art 22 §4</t>
  </si>
  <si>
    <t xml:space="preserve">JCI: FMS - Qualicor </t>
  </si>
  <si>
    <t>JCI: FMS 5</t>
  </si>
  <si>
    <t>Worden alle schikkingen getroffen om een correcte levering van de medische gassen in bulk te garanderen (brandveiligheid, beschikbaarheid parking, enz.)?</t>
  </si>
  <si>
    <t>Worden al deze schikkingen geformuleerd in operationele procedures?</t>
  </si>
  <si>
    <t>Bijlage C.b</t>
  </si>
  <si>
    <t>JCI: FMS</t>
  </si>
  <si>
    <t>Worden alle schikkingen getroffen om een correcte levering van de medische gassen in transportflessen te garanderen (brandveiligheid, beschikbaarheid parking, enz.)?</t>
  </si>
  <si>
    <t xml:space="preserve">Bijlage 1.C.c. </t>
  </si>
  <si>
    <t>Onderhoud</t>
  </si>
  <si>
    <t>Zijn de testen voor de overgang van de ene naar de andere bron tussen de 1e, 2e en 3e bron periodiek geprogrammeerd?</t>
  </si>
  <si>
    <t>Worden de testen uitgevoerd voor de overgang van de ene naar de andere bron tussen de 1e, 2e en 3e bron gedocumenteerd en besproken?</t>
  </si>
  <si>
    <t>Worden de controles van de installaties, leidingen en muuraansluitingen (hoofdeinden bedden) regelmatig en volgens een vooraf opgesteld plan uitgevoerd door een bevoegde dienst van het ziekenhuis, in overleg met de apotheek?</t>
  </si>
  <si>
    <t>Worden de controles van de installaties, leidingen en muuraansluitingen (hoofdeinden bedden) gedocumenteerd en besproken met de apotheker die verantwoordelijk is voor de medische gassen?</t>
  </si>
  <si>
    <t>Worden de installaties en de leidingen gecontroleerd door een erkend organisme?</t>
  </si>
  <si>
    <t>Is deze procedure opgesteld en goedgekeurd door ziekenhuisapotheker die verantwoordelijk is voor de medische gassen?</t>
  </si>
  <si>
    <t>Formuleert de ziekenhuisapotheker na de melding van niet-conformiteit, klacht of incident met betrekking op de kwaliteit van medische gassen de gepaste maatregelen?</t>
  </si>
  <si>
    <t>X</t>
  </si>
  <si>
    <t>Jo Swartenbroekx</t>
  </si>
  <si>
    <t>Evelyne Swinnen</t>
  </si>
  <si>
    <t xml:space="preserve">Brusseel Marieke </t>
  </si>
  <si>
    <t>Stéphanie Wuyts</t>
  </si>
  <si>
    <t>An Heeremans</t>
  </si>
  <si>
    <t>Dominique Wouters</t>
  </si>
  <si>
    <t>Medische gassen</t>
  </si>
  <si>
    <t>MAEIA Medische Gassen Rapport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</si>
</sst>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0"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sz val="10"/>
      <name val="Open Sans"/>
      <family val="2"/>
    </font>
    <font>
      <sz val="10"/>
      <color theme="1"/>
      <name val="Open Sans"/>
      <family val="2"/>
    </font>
    <font>
      <sz val="10"/>
      <color theme="1"/>
      <name val="Calibri"/>
      <family val="2"/>
      <scheme val="minor"/>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cellStyleXfs>
  <cellXfs count="201">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0" fontId="27" fillId="0" borderId="0" xfId="0" applyFont="1" applyAlignment="1">
      <alignment wrapText="1"/>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9"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9" fillId="0" borderId="0" xfId="0" applyFont="1" applyAlignment="1">
      <alignment horizontal="center" wrapText="1"/>
    </xf>
    <xf numFmtId="0" fontId="7" fillId="0" borderId="0" xfId="0" applyFont="1" applyAlignment="1">
      <alignment horizontal="center" wrapText="1"/>
    </xf>
    <xf numFmtId="0" fontId="15"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8" fillId="0" borderId="0" xfId="0" applyFont="1"/>
    <xf numFmtId="0" fontId="26" fillId="0" borderId="0" xfId="0" applyFont="1" applyAlignment="1">
      <alignment horizontal="center" wrapText="1"/>
    </xf>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30" fillId="0" borderId="1" xfId="0" applyFont="1" applyBorder="1"/>
    <xf numFmtId="0" fontId="31" fillId="0" borderId="21" xfId="0" applyFont="1" applyBorder="1" applyAlignment="1">
      <alignment horizontal="centerContinuous" wrapText="1"/>
    </xf>
    <xf numFmtId="0" fontId="31" fillId="0" borderId="22" xfId="0" applyFont="1" applyBorder="1" applyAlignment="1">
      <alignment horizontal="centerContinuous" wrapText="1"/>
    </xf>
    <xf numFmtId="0" fontId="31" fillId="0" borderId="23" xfId="0" applyFont="1" applyBorder="1" applyAlignment="1">
      <alignment horizontal="centerContinuous" wrapText="1"/>
    </xf>
    <xf numFmtId="0" fontId="32" fillId="0" borderId="24" xfId="0" applyFont="1" applyBorder="1" applyAlignment="1">
      <alignment horizontal="center" wrapText="1"/>
    </xf>
    <xf numFmtId="0" fontId="32" fillId="0" borderId="25" xfId="0" applyFont="1" applyBorder="1" applyAlignment="1">
      <alignment horizontal="center" wrapText="1"/>
    </xf>
    <xf numFmtId="0" fontId="32"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3" fillId="0" borderId="9" xfId="0" applyFont="1" applyBorder="1" applyAlignment="1">
      <alignment horizontal="left"/>
    </xf>
    <xf numFmtId="3" fontId="33" fillId="0" borderId="8" xfId="4" applyNumberFormat="1" applyFont="1" applyFill="1" applyBorder="1" applyAlignment="1" applyProtection="1">
      <alignment horizontal="right" wrapText="1" indent="1"/>
    </xf>
    <xf numFmtId="0" fontId="32" fillId="0" borderId="24" xfId="0" applyFont="1" applyBorder="1" applyProtection="1">
      <protection locked="0"/>
    </xf>
    <xf numFmtId="0" fontId="32" fillId="0" borderId="24" xfId="0" applyFont="1" applyBorder="1" applyAlignment="1" applyProtection="1">
      <alignment horizontal="center" wrapText="1"/>
      <protection locked="0"/>
    </xf>
    <xf numFmtId="0" fontId="32" fillId="0" borderId="24" xfId="0" applyFont="1" applyBorder="1" applyAlignment="1" applyProtection="1">
      <alignment wrapText="1"/>
      <protection locked="0"/>
    </xf>
    <xf numFmtId="0" fontId="32" fillId="0" borderId="25" xfId="0" applyFont="1" applyBorder="1" applyProtection="1">
      <protection locked="0"/>
    </xf>
    <xf numFmtId="0" fontId="32" fillId="0" borderId="25" xfId="0" applyFont="1" applyBorder="1" applyAlignment="1" applyProtection="1">
      <alignment horizontal="center" wrapText="1"/>
      <protection locked="0"/>
    </xf>
    <xf numFmtId="0" fontId="32" fillId="0" borderId="25" xfId="0" applyFont="1" applyBorder="1" applyAlignment="1" applyProtection="1">
      <alignment wrapText="1"/>
      <protection locked="0"/>
    </xf>
    <xf numFmtId="0" fontId="32" fillId="0" borderId="26" xfId="0" applyFont="1" applyBorder="1" applyProtection="1">
      <protection locked="0"/>
    </xf>
    <xf numFmtId="0" fontId="32" fillId="0" borderId="26" xfId="0" applyFont="1" applyBorder="1" applyAlignment="1" applyProtection="1">
      <alignment horizontal="center" wrapText="1"/>
      <protection locked="0"/>
    </xf>
    <xf numFmtId="0" fontId="32" fillId="0" borderId="26" xfId="0" applyFont="1" applyBorder="1" applyAlignment="1" applyProtection="1">
      <alignment wrapText="1"/>
      <protection locked="0"/>
    </xf>
    <xf numFmtId="0" fontId="34"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9" fillId="8" borderId="1" xfId="0" applyFont="1" applyFill="1" applyBorder="1" applyAlignment="1">
      <alignment horizontal="center"/>
    </xf>
    <xf numFmtId="0" fontId="39" fillId="7" borderId="0" xfId="0" applyFont="1" applyFill="1"/>
    <xf numFmtId="0" fontId="7" fillId="7" borderId="0" xfId="0" applyFont="1" applyFill="1" applyAlignment="1">
      <alignment horizontal="left" wrapText="1"/>
    </xf>
    <xf numFmtId="0" fontId="7" fillId="7" borderId="3" xfId="0" applyFont="1" applyFill="1" applyBorder="1" applyAlignment="1">
      <alignment horizontal="left" wrapText="1"/>
    </xf>
    <xf numFmtId="0" fontId="7" fillId="7" borderId="3" xfId="0" applyFont="1" applyFill="1" applyBorder="1" applyAlignment="1">
      <alignment horizontal="left" vertical="top" wrapText="1"/>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55" xfId="0" applyBorder="1" applyAlignment="1">
      <alignment vertical="center" wrapText="1"/>
    </xf>
    <xf numFmtId="0" fontId="0" fillId="0" borderId="61" xfId="0" applyBorder="1" applyAlignment="1">
      <alignment vertical="center" wrapText="1"/>
    </xf>
    <xf numFmtId="0" fontId="0" fillId="0" borderId="56" xfId="0" applyBorder="1" applyAlignment="1">
      <alignment vertical="center" wrapText="1"/>
    </xf>
    <xf numFmtId="0" fontId="0" fillId="0" borderId="51" xfId="0" applyBorder="1" applyAlignment="1">
      <alignment vertical="center" wrapText="1"/>
    </xf>
    <xf numFmtId="0" fontId="0" fillId="0" borderId="0" xfId="0"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8" xfId="0" applyBorder="1" applyAlignment="1">
      <alignment vertical="center" wrapText="1"/>
    </xf>
    <xf numFmtId="0" fontId="0" fillId="0" borderId="54"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7" fillId="0" borderId="44" xfId="0" applyFont="1" applyBorder="1" applyAlignment="1">
      <alignment vertical="center" wrapText="1"/>
    </xf>
    <xf numFmtId="0" fontId="37" fillId="0" borderId="45" xfId="0" applyFont="1" applyBorder="1" applyAlignment="1">
      <alignment vertical="center" wrapText="1"/>
    </xf>
    <xf numFmtId="0" fontId="37"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35" fillId="0" borderId="35" xfId="0" applyFont="1" applyBorder="1" applyAlignment="1">
      <alignment vertical="center" wrapText="1"/>
    </xf>
    <xf numFmtId="0" fontId="35" fillId="0" borderId="38" xfId="0" applyFont="1" applyBorder="1" applyAlignment="1">
      <alignment vertical="center" wrapText="1"/>
    </xf>
    <xf numFmtId="0" fontId="35"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6" fillId="0" borderId="39" xfId="0" applyFont="1" applyBorder="1" applyAlignment="1">
      <alignment horizontal="left" vertical="center" wrapText="1" indent="4"/>
    </xf>
    <xf numFmtId="0" fontId="36" fillId="0" borderId="40" xfId="0" applyFont="1" applyBorder="1" applyAlignment="1">
      <alignment horizontal="left" vertical="center" wrapText="1" indent="4"/>
    </xf>
    <xf numFmtId="0" fontId="36" fillId="0" borderId="42" xfId="0" applyFont="1" applyBorder="1" applyAlignment="1">
      <alignment horizontal="left" vertical="center" wrapText="1" indent="4"/>
    </xf>
    <xf numFmtId="0" fontId="36" fillId="0" borderId="43" xfId="0" applyFont="1" applyBorder="1" applyAlignment="1">
      <alignment horizontal="left" vertical="center" wrapText="1" indent="4"/>
    </xf>
    <xf numFmtId="0" fontId="0" fillId="0" borderId="1" xfId="0" applyFill="1" applyBorder="1"/>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769000A3-1B97-49D8-8446-AEA35C5BF2E9}"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3BE8F4FE-CFC9-4B39-BA19-AEE54D666761}"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EED37405-AF3E-4D55-938B-B8017BF45329}"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46AFB54D-A966-4587-992A-2CBE17755497}"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medische gassen'!$P$205:$P$208</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medische gassen'!$Q$210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gassen'!$P$211</c:f>
              <c:strCache>
                <c:ptCount val="1"/>
                <c:pt idx="0">
                  <c:v>Niveau 1</c:v>
                </c:pt>
              </c:strCache>
            </c:strRef>
          </c:cat>
          <c:val>
            <c:numRef>
              <c:extLst>
                <c:ext xmlns:c15="http://schemas.microsoft.com/office/drawing/2012/chart" uri="{02D57815-91ED-43cb-92C2-25804820EDAC}">
                  <c15:fullRef>
                    <c15:sqref>'proces medische gassen'!$Q$211:$Q$213</c15:sqref>
                  </c15:fullRef>
                </c:ext>
              </c:extLst>
              <c:f>'proces medische gassen'!$Q$211</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medische gassen'!$R$210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gassen'!$P$211</c:f>
              <c:strCache>
                <c:ptCount val="1"/>
                <c:pt idx="0">
                  <c:v>Niveau 1</c:v>
                </c:pt>
              </c:strCache>
            </c:strRef>
          </c:cat>
          <c:val>
            <c:numRef>
              <c:extLst>
                <c:ext xmlns:c15="http://schemas.microsoft.com/office/drawing/2012/chart" uri="{02D57815-91ED-43cb-92C2-25804820EDAC}">
                  <c15:fullRef>
                    <c15:sqref>'proces medische gassen'!$R$211:$R$213</c15:sqref>
                  </c15:fullRef>
                </c:ext>
              </c:extLst>
              <c:f>'proces medische gassen'!$R$211</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medische gassen'!$S$210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gassen'!$P$211</c:f>
              <c:strCache>
                <c:ptCount val="1"/>
                <c:pt idx="0">
                  <c:v>Niveau 1</c:v>
                </c:pt>
              </c:strCache>
            </c:strRef>
          </c:cat>
          <c:val>
            <c:numRef>
              <c:extLst>
                <c:ext xmlns:c15="http://schemas.microsoft.com/office/drawing/2012/chart" uri="{02D57815-91ED-43cb-92C2-25804820EDAC}">
                  <c15:fullRef>
                    <c15:sqref>'proces medische gassen'!$S$211:$S$213</c15:sqref>
                  </c15:fullRef>
                </c:ext>
              </c:extLst>
              <c:f>'proces medische gassen'!$S$211</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medische gassen'!$Q$210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gassen'!$P$212</c:f>
              <c:strCache>
                <c:ptCount val="1"/>
                <c:pt idx="0">
                  <c:v>Niveau 2</c:v>
                </c:pt>
              </c:strCache>
            </c:strRef>
          </c:cat>
          <c:val>
            <c:numRef>
              <c:extLst>
                <c:ext xmlns:c15="http://schemas.microsoft.com/office/drawing/2012/chart" uri="{02D57815-91ED-43cb-92C2-25804820EDAC}">
                  <c15:fullRef>
                    <c15:sqref>'proces medische gassen'!$Q$211:$Q$213</c15:sqref>
                  </c15:fullRef>
                </c:ext>
              </c:extLst>
              <c:f>'proces medische gassen'!$Q$212</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medische gassen'!$R$210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gassen'!$P$212</c:f>
              <c:strCache>
                <c:ptCount val="1"/>
                <c:pt idx="0">
                  <c:v>Niveau 2</c:v>
                </c:pt>
              </c:strCache>
            </c:strRef>
          </c:cat>
          <c:val>
            <c:numRef>
              <c:extLst>
                <c:ext xmlns:c15="http://schemas.microsoft.com/office/drawing/2012/chart" uri="{02D57815-91ED-43cb-92C2-25804820EDAC}">
                  <c15:fullRef>
                    <c15:sqref>'proces medische gassen'!$R$211:$R$213</c15:sqref>
                  </c15:fullRef>
                </c:ext>
              </c:extLst>
              <c:f>'proces medische gassen'!$R$212</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medische gassen'!$S$210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gassen'!$P$212</c:f>
              <c:strCache>
                <c:ptCount val="1"/>
                <c:pt idx="0">
                  <c:v>Niveau 2</c:v>
                </c:pt>
              </c:strCache>
            </c:strRef>
          </c:cat>
          <c:val>
            <c:numRef>
              <c:extLst>
                <c:ext xmlns:c15="http://schemas.microsoft.com/office/drawing/2012/chart" uri="{02D57815-91ED-43cb-92C2-25804820EDAC}">
                  <c15:fullRef>
                    <c15:sqref>'proces medische gassen'!$S$211:$S$213</c15:sqref>
                  </c15:fullRef>
                </c:ext>
              </c:extLst>
              <c:f>'proces medische gassen'!$S$212</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medische gassen'!$Q$210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gassen'!$P$213</c:f>
              <c:strCache>
                <c:ptCount val="1"/>
                <c:pt idx="0">
                  <c:v>Niveau 3</c:v>
                </c:pt>
              </c:strCache>
            </c:strRef>
          </c:cat>
          <c:val>
            <c:numRef>
              <c:extLst>
                <c:ext xmlns:c15="http://schemas.microsoft.com/office/drawing/2012/chart" uri="{02D57815-91ED-43cb-92C2-25804820EDAC}">
                  <c15:fullRef>
                    <c15:sqref>'proces medische gassen'!$Q$211:$Q$213</c15:sqref>
                  </c15:fullRef>
                </c:ext>
              </c:extLst>
              <c:f>'proces medische gassen'!$Q$213</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medische gassen'!$R$210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gassen'!$P$213</c:f>
              <c:strCache>
                <c:ptCount val="1"/>
                <c:pt idx="0">
                  <c:v>Niveau 3</c:v>
                </c:pt>
              </c:strCache>
            </c:strRef>
          </c:cat>
          <c:val>
            <c:numRef>
              <c:extLst>
                <c:ext xmlns:c15="http://schemas.microsoft.com/office/drawing/2012/chart" uri="{02D57815-91ED-43cb-92C2-25804820EDAC}">
                  <c15:fullRef>
                    <c15:sqref>'proces medische gassen'!$R$211:$R$213</c15:sqref>
                  </c15:fullRef>
                </c:ext>
              </c:extLst>
              <c:f>'proces medische gassen'!$R$213</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'proces medische gassen'!$S$210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gassen'!$P$213</c:f>
              <c:strCache>
                <c:ptCount val="1"/>
                <c:pt idx="0">
                  <c:v>Niveau 3</c:v>
                </c:pt>
              </c:strCache>
            </c:strRef>
          </c:cat>
          <c:val>
            <c:numRef>
              <c:extLst>
                <c:ext xmlns:c15="http://schemas.microsoft.com/office/drawing/2012/chart" uri="{02D57815-91ED-43cb-92C2-25804820EDAC}">
                  <c15:fullRef>
                    <c15:sqref>'proces medische gassen'!$S$211:$S$213</c15:sqref>
                  </c15:fullRef>
                </c:ext>
              </c:extLst>
              <c:f>'proces medische gassen'!$S$213</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medische gassen'!$Q$210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gassen'!$P$216:$P$218</c15:sqref>
                  </c15:fullRef>
                </c:ext>
              </c:extLst>
              <c:f>'proces medische gassen'!$P$216</c:f>
              <c:strCache>
                <c:ptCount val="1"/>
                <c:pt idx="0">
                  <c:v>Niveau 1</c:v>
                </c:pt>
              </c:strCache>
            </c:strRef>
          </c:cat>
          <c:val>
            <c:numRef>
              <c:extLst>
                <c:ext xmlns:c15="http://schemas.microsoft.com/office/drawing/2012/chart" uri="{02D57815-91ED-43cb-92C2-25804820EDAC}">
                  <c15:fullRef>
                    <c15:sqref>'proces medische gassen'!$Q$216:$Q$218</c15:sqref>
                  </c15:fullRef>
                </c:ext>
              </c:extLst>
              <c:f>'proces medische gassen'!$Q$216</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medische gassen'!$R$210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gassen'!$P$216:$P$218</c15:sqref>
                  </c15:fullRef>
                </c:ext>
              </c:extLst>
              <c:f>'proces medische gassen'!$P$216</c:f>
              <c:strCache>
                <c:ptCount val="1"/>
                <c:pt idx="0">
                  <c:v>Niveau 1</c:v>
                </c:pt>
              </c:strCache>
            </c:strRef>
          </c:cat>
          <c:val>
            <c:numRef>
              <c:extLst>
                <c:ext xmlns:c15="http://schemas.microsoft.com/office/drawing/2012/chart" uri="{02D57815-91ED-43cb-92C2-25804820EDAC}">
                  <c15:fullRef>
                    <c15:sqref>'proces medische gassen'!$R$216:$R$218</c15:sqref>
                  </c15:fullRef>
                </c:ext>
              </c:extLst>
              <c:f>'proces medische gassen'!$R$216</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medische gassen'!$S$210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gassen'!$P$216:$P$218</c15:sqref>
                  </c15:fullRef>
                </c:ext>
              </c:extLst>
              <c:f>'proces medische gassen'!$P$216</c:f>
              <c:strCache>
                <c:ptCount val="1"/>
                <c:pt idx="0">
                  <c:v>Niveau 1</c:v>
                </c:pt>
              </c:strCache>
            </c:strRef>
          </c:cat>
          <c:val>
            <c:numRef>
              <c:extLst>
                <c:ext xmlns:c15="http://schemas.microsoft.com/office/drawing/2012/chart" uri="{02D57815-91ED-43cb-92C2-25804820EDAC}">
                  <c15:fullRef>
                    <c15:sqref>'proces medische gassen'!$S$216:$S$218</c15:sqref>
                  </c15:fullRef>
                </c:ext>
              </c:extLst>
              <c:f>'proces medische gassen'!$S$216</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medische gassen'!$Q$210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gassen'!$P$216:$P$218</c15:sqref>
                  </c15:fullRef>
                </c:ext>
              </c:extLst>
              <c:f>'proces medische gassen'!$P$217</c:f>
              <c:strCache>
                <c:ptCount val="1"/>
                <c:pt idx="0">
                  <c:v>Niveau 2</c:v>
                </c:pt>
              </c:strCache>
            </c:strRef>
          </c:cat>
          <c:val>
            <c:numRef>
              <c:extLst>
                <c:ext xmlns:c15="http://schemas.microsoft.com/office/drawing/2012/chart" uri="{02D57815-91ED-43cb-92C2-25804820EDAC}">
                  <c15:fullRef>
                    <c15:sqref>'proces medische gassen'!$Q$216:$Q$218</c15:sqref>
                  </c15:fullRef>
                </c:ext>
              </c:extLst>
              <c:f>'proces medische gassen'!$Q$217</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medische gassen'!$R$210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gassen'!$P$216:$P$218</c15:sqref>
                  </c15:fullRef>
                </c:ext>
              </c:extLst>
              <c:f>'proces medische gassen'!$P$217</c:f>
              <c:strCache>
                <c:ptCount val="1"/>
                <c:pt idx="0">
                  <c:v>Niveau 2</c:v>
                </c:pt>
              </c:strCache>
            </c:strRef>
          </c:cat>
          <c:val>
            <c:numRef>
              <c:extLst>
                <c:ext xmlns:c15="http://schemas.microsoft.com/office/drawing/2012/chart" uri="{02D57815-91ED-43cb-92C2-25804820EDAC}">
                  <c15:fullRef>
                    <c15:sqref>'proces medische gassen'!$R$216:$R$218</c15:sqref>
                  </c15:fullRef>
                </c:ext>
              </c:extLst>
              <c:f>'proces medische gassen'!$R$217</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medische gassen'!$S$210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gassen'!$P$216:$P$218</c15:sqref>
                  </c15:fullRef>
                </c:ext>
              </c:extLst>
              <c:f>'proces medische gassen'!$P$217</c:f>
              <c:strCache>
                <c:ptCount val="1"/>
                <c:pt idx="0">
                  <c:v>Niveau 2</c:v>
                </c:pt>
              </c:strCache>
            </c:strRef>
          </c:cat>
          <c:val>
            <c:numRef>
              <c:extLst>
                <c:ext xmlns:c15="http://schemas.microsoft.com/office/drawing/2012/chart" uri="{02D57815-91ED-43cb-92C2-25804820EDAC}">
                  <c15:fullRef>
                    <c15:sqref>'proces medische gassen'!$S$216:$S$218</c15:sqref>
                  </c15:fullRef>
                </c:ext>
              </c:extLst>
              <c:f>'proces medische gassen'!$S$217</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medische gassen'!$Q$210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gassen'!$P$216:$P$218</c15:sqref>
                  </c15:fullRef>
                </c:ext>
              </c:extLst>
              <c:f>'proces medische gassen'!$P$218</c:f>
              <c:strCache>
                <c:ptCount val="1"/>
                <c:pt idx="0">
                  <c:v>Niveau 3</c:v>
                </c:pt>
              </c:strCache>
            </c:strRef>
          </c:cat>
          <c:val>
            <c:numRef>
              <c:extLst>
                <c:ext xmlns:c15="http://schemas.microsoft.com/office/drawing/2012/chart" uri="{02D57815-91ED-43cb-92C2-25804820EDAC}">
                  <c15:fullRef>
                    <c15:sqref>'proces medische gassen'!$Q$216:$Q$218</c15:sqref>
                  </c15:fullRef>
                </c:ext>
              </c:extLst>
              <c:f>'proces medische gassen'!$Q$218</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'proces medische gassen'!$R$210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gassen'!$P$216:$P$218</c15:sqref>
                  </c15:fullRef>
                </c:ext>
              </c:extLst>
              <c:f>'proces medische gassen'!$P$218</c:f>
              <c:strCache>
                <c:ptCount val="1"/>
                <c:pt idx="0">
                  <c:v>Niveau 3</c:v>
                </c:pt>
              </c:strCache>
            </c:strRef>
          </c:cat>
          <c:val>
            <c:numRef>
              <c:extLst>
                <c:ext xmlns:c15="http://schemas.microsoft.com/office/drawing/2012/chart" uri="{02D57815-91ED-43cb-92C2-25804820EDAC}">
                  <c15:fullRef>
                    <c15:sqref>'proces medische gassen'!$R$216:$R$218</c15:sqref>
                  </c15:fullRef>
                </c:ext>
              </c:extLst>
              <c:f>'proces medische gassen'!$R$218</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'proces medische gassen'!$S$210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gassen'!$P$216:$P$218</c15:sqref>
                  </c15:fullRef>
                </c:ext>
              </c:extLst>
              <c:f>'proces medische gassen'!$P$218</c:f>
              <c:strCache>
                <c:ptCount val="1"/>
                <c:pt idx="0">
                  <c:v>Niveau 3</c:v>
                </c:pt>
              </c:strCache>
            </c:strRef>
          </c:cat>
          <c:val>
            <c:numRef>
              <c:extLst>
                <c:ext xmlns:c15="http://schemas.microsoft.com/office/drawing/2012/chart" uri="{02D57815-91ED-43cb-92C2-25804820EDAC}">
                  <c15:fullRef>
                    <c15:sqref>'proces medische gassen'!$S$216:$S$218</c15:sqref>
                  </c15:fullRef>
                </c:ext>
              </c:extLst>
              <c:f>'proces medische gassen'!$S$218</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F6BAFBB2-C152-4E02-B910-FD626313DA70}"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7DC5007D-801E-4A99-AC4C-579A650FF967}"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BC552AC4-61C8-403D-B7B6-A7EE3840D28D}"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71CDA303-B76B-4584-AA35-46D58E79A094}"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medische gassen'!$P$205:$P$208</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medische gassen'!$Q$210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gassen'!$P$211</c:f>
              <c:strCache>
                <c:ptCount val="1"/>
                <c:pt idx="0">
                  <c:v>Niveau 1</c:v>
                </c:pt>
              </c:strCache>
            </c:strRef>
          </c:cat>
          <c:val>
            <c:numRef>
              <c:extLst>
                <c:ext xmlns:c15="http://schemas.microsoft.com/office/drawing/2012/chart" uri="{02D57815-91ED-43cb-92C2-25804820EDAC}">
                  <c15:fullRef>
                    <c15:sqref>'proces medische gassen'!$Q$211:$Q$213</c15:sqref>
                  </c15:fullRef>
                </c:ext>
              </c:extLst>
              <c:f>'proces medische gassen'!$Q$211</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medische gassen'!$R$210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gassen'!$P$211</c:f>
              <c:strCache>
                <c:ptCount val="1"/>
                <c:pt idx="0">
                  <c:v>Niveau 1</c:v>
                </c:pt>
              </c:strCache>
            </c:strRef>
          </c:cat>
          <c:val>
            <c:numRef>
              <c:extLst>
                <c:ext xmlns:c15="http://schemas.microsoft.com/office/drawing/2012/chart" uri="{02D57815-91ED-43cb-92C2-25804820EDAC}">
                  <c15:fullRef>
                    <c15:sqref>'proces medische gassen'!$R$211:$R$213</c15:sqref>
                  </c15:fullRef>
                </c:ext>
              </c:extLst>
              <c:f>'proces medische gassen'!$R$211</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medische gassen'!$S$210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gassen'!$P$211</c:f>
              <c:strCache>
                <c:ptCount val="1"/>
                <c:pt idx="0">
                  <c:v>Niveau 1</c:v>
                </c:pt>
              </c:strCache>
            </c:strRef>
          </c:cat>
          <c:val>
            <c:numRef>
              <c:extLst>
                <c:ext xmlns:c15="http://schemas.microsoft.com/office/drawing/2012/chart" uri="{02D57815-91ED-43cb-92C2-25804820EDAC}">
                  <c15:fullRef>
                    <c15:sqref>'proces medische gassen'!$S$211:$S$213</c15:sqref>
                  </c15:fullRef>
                </c:ext>
              </c:extLst>
              <c:f>'proces medische gassen'!$S$211</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medische gassen'!$Q$210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gassen'!$P$212</c:f>
              <c:strCache>
                <c:ptCount val="1"/>
                <c:pt idx="0">
                  <c:v>Niveau 2</c:v>
                </c:pt>
              </c:strCache>
            </c:strRef>
          </c:cat>
          <c:val>
            <c:numRef>
              <c:extLst>
                <c:ext xmlns:c15="http://schemas.microsoft.com/office/drawing/2012/chart" uri="{02D57815-91ED-43cb-92C2-25804820EDAC}">
                  <c15:fullRef>
                    <c15:sqref>'proces medische gassen'!$Q$211:$Q$213</c15:sqref>
                  </c15:fullRef>
                </c:ext>
              </c:extLst>
              <c:f>'proces medische gassen'!$Q$212</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medische gassen'!$R$210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gassen'!$P$212</c:f>
              <c:strCache>
                <c:ptCount val="1"/>
                <c:pt idx="0">
                  <c:v>Niveau 2</c:v>
                </c:pt>
              </c:strCache>
            </c:strRef>
          </c:cat>
          <c:val>
            <c:numRef>
              <c:extLst>
                <c:ext xmlns:c15="http://schemas.microsoft.com/office/drawing/2012/chart" uri="{02D57815-91ED-43cb-92C2-25804820EDAC}">
                  <c15:fullRef>
                    <c15:sqref>'proces medische gassen'!$R$211:$R$213</c15:sqref>
                  </c15:fullRef>
                </c:ext>
              </c:extLst>
              <c:f>'proces medische gassen'!$R$212</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medische gassen'!$S$210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gassen'!$P$212</c:f>
              <c:strCache>
                <c:ptCount val="1"/>
                <c:pt idx="0">
                  <c:v>Niveau 2</c:v>
                </c:pt>
              </c:strCache>
            </c:strRef>
          </c:cat>
          <c:val>
            <c:numRef>
              <c:extLst>
                <c:ext xmlns:c15="http://schemas.microsoft.com/office/drawing/2012/chart" uri="{02D57815-91ED-43cb-92C2-25804820EDAC}">
                  <c15:fullRef>
                    <c15:sqref>'proces medische gassen'!$S$211:$S$213</c15:sqref>
                  </c15:fullRef>
                </c:ext>
              </c:extLst>
              <c:f>'proces medische gassen'!$S$212</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medische gassen'!$Q$210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gassen'!$P$213</c:f>
              <c:strCache>
                <c:ptCount val="1"/>
                <c:pt idx="0">
                  <c:v>Niveau 3</c:v>
                </c:pt>
              </c:strCache>
            </c:strRef>
          </c:cat>
          <c:val>
            <c:numRef>
              <c:extLst>
                <c:ext xmlns:c15="http://schemas.microsoft.com/office/drawing/2012/chart" uri="{02D57815-91ED-43cb-92C2-25804820EDAC}">
                  <c15:fullRef>
                    <c15:sqref>'proces medische gassen'!$Q$211:$Q$213</c15:sqref>
                  </c15:fullRef>
                </c:ext>
              </c:extLst>
              <c:f>'proces medische gassen'!$Q$213</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medische gassen'!$R$210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gassen'!$P$213</c:f>
              <c:strCache>
                <c:ptCount val="1"/>
                <c:pt idx="0">
                  <c:v>Niveau 3</c:v>
                </c:pt>
              </c:strCache>
            </c:strRef>
          </c:cat>
          <c:val>
            <c:numRef>
              <c:extLst>
                <c:ext xmlns:c15="http://schemas.microsoft.com/office/drawing/2012/chart" uri="{02D57815-91ED-43cb-92C2-25804820EDAC}">
                  <c15:fullRef>
                    <c15:sqref>'proces medische gassen'!$R$211:$R$213</c15:sqref>
                  </c15:fullRef>
                </c:ext>
              </c:extLst>
              <c:f>'proces medische gassen'!$R$213</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'proces medische gassen'!$S$210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medische gassen'!$P$211:$P$213</c15:sqref>
                  </c15:fullRef>
                </c:ext>
              </c:extLst>
              <c:f>'proces medische gassen'!$P$213</c:f>
              <c:strCache>
                <c:ptCount val="1"/>
                <c:pt idx="0">
                  <c:v>Niveau 3</c:v>
                </c:pt>
              </c:strCache>
            </c:strRef>
          </c:cat>
          <c:val>
            <c:numRef>
              <c:extLst>
                <c:ext xmlns:c15="http://schemas.microsoft.com/office/drawing/2012/chart" uri="{02D57815-91ED-43cb-92C2-25804820EDAC}">
                  <c15:fullRef>
                    <c15:sqref>'proces medische gassen'!$S$211:$S$213</c15:sqref>
                  </c15:fullRef>
                </c:ext>
              </c:extLst>
              <c:f>'proces medische gassen'!$S$213</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medische gassen'!$P$216</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medische gassen'!$Q$210:$S$210</c:f>
              <c:strCache>
                <c:ptCount val="3"/>
                <c:pt idx="0">
                  <c:v>Ja</c:v>
                </c:pt>
                <c:pt idx="1">
                  <c:v>Nee</c:v>
                </c:pt>
                <c:pt idx="2">
                  <c:v>NVT</c:v>
                </c:pt>
              </c:strCache>
            </c:strRef>
          </c:cat>
          <c:val>
            <c:numRef>
              <c:f>'proces medische gassen'!$Q$216:$S$216</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medische gassen'!$P$217</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medische gassen'!$Q$210:$S$210</c15:sqref>
                        </c15:formulaRef>
                      </c:ext>
                    </c:extLst>
                    <c:strCache>
                      <c:ptCount val="3"/>
                      <c:pt idx="0">
                        <c:v>Ja</c:v>
                      </c:pt>
                      <c:pt idx="1">
                        <c:v>Nee</c:v>
                      </c:pt>
                      <c:pt idx="2">
                        <c:v>NVT</c:v>
                      </c:pt>
                    </c:strCache>
                  </c:strRef>
                </c:cat>
                <c:val>
                  <c:numRef>
                    <c:extLst>
                      <c:ext uri="{02D57815-91ED-43cb-92C2-25804820EDAC}">
                        <c15:formulaRef>
                          <c15:sqref>'proces medische gassen'!$Q$217:$S$217</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medische gassen'!$P$218</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medische gassen'!$Q$210:$S$210</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medische gassen'!$Q$218:$S$218</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medische gassen'!$P$217</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medische gassen'!$Q$210:$S$210</c:f>
              <c:strCache>
                <c:ptCount val="3"/>
                <c:pt idx="0">
                  <c:v>Ja</c:v>
                </c:pt>
                <c:pt idx="1">
                  <c:v>Nee</c:v>
                </c:pt>
                <c:pt idx="2">
                  <c:v>NVT</c:v>
                </c:pt>
              </c:strCache>
              <c:extLst xmlns:c15="http://schemas.microsoft.com/office/drawing/2012/chart"/>
            </c:strRef>
          </c:cat>
          <c:val>
            <c:numRef>
              <c:f>'proces medische gassen'!$Q$217:$S$217</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medische gassen'!$P$216</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medische gassen'!$Q$210:$S$210</c15:sqref>
                        </c15:formulaRef>
                      </c:ext>
                    </c:extLst>
                    <c:strCache>
                      <c:ptCount val="3"/>
                      <c:pt idx="0">
                        <c:v>Ja</c:v>
                      </c:pt>
                      <c:pt idx="1">
                        <c:v>Nee</c:v>
                      </c:pt>
                      <c:pt idx="2">
                        <c:v>NVT</c:v>
                      </c:pt>
                    </c:strCache>
                  </c:strRef>
                </c:cat>
                <c:val>
                  <c:numRef>
                    <c:extLst>
                      <c:ext uri="{02D57815-91ED-43cb-92C2-25804820EDAC}">
                        <c15:formulaRef>
                          <c15:sqref>'proces medische gassen'!$Q$216:$S$216</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medische gassen'!$P$218</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medische gassen'!$Q$210:$S$210</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medische gassen'!$Q$218:$S$218</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medische gassen'!$P$218</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medische gassen'!$Q$210:$S$210</c:f>
              <c:strCache>
                <c:ptCount val="3"/>
                <c:pt idx="0">
                  <c:v>Ja</c:v>
                </c:pt>
                <c:pt idx="1">
                  <c:v>Nee</c:v>
                </c:pt>
                <c:pt idx="2">
                  <c:v>NVT</c:v>
                </c:pt>
              </c:strCache>
              <c:extLst xmlns:c15="http://schemas.microsoft.com/office/drawing/2012/chart"/>
            </c:strRef>
          </c:cat>
          <c:val>
            <c:numRef>
              <c:f>'proces medische gassen'!$Q$218:$S$218</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medische gassen'!$P$216</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medische gassen'!$Q$210:$S$210</c15:sqref>
                        </c15:formulaRef>
                      </c:ext>
                    </c:extLst>
                    <c:strCache>
                      <c:ptCount val="3"/>
                      <c:pt idx="0">
                        <c:v>Ja</c:v>
                      </c:pt>
                      <c:pt idx="1">
                        <c:v>Nee</c:v>
                      </c:pt>
                      <c:pt idx="2">
                        <c:v>NVT</c:v>
                      </c:pt>
                    </c:strCache>
                  </c:strRef>
                </c:cat>
                <c:val>
                  <c:numRef>
                    <c:extLst>
                      <c:ext uri="{02D57815-91ED-43cb-92C2-25804820EDAC}">
                        <c15:formulaRef>
                          <c15:sqref>'proces medische gassen'!$Q$216:$S$216</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medische gassen'!$P$217</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medische gassen'!$Q$210:$S$210</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medische gassen'!$Q$217:$S$217</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1"/>
        <a:stretch>
          <a:fillRect/>
        </a:stretch>
      </xdr:blipFill>
      <xdr:spPr>
        <a:xfrm>
          <a:off x="0" y="8686800"/>
          <a:ext cx="6182588" cy="3238952"/>
        </a:xfrm>
        <a:prstGeom prst="rect">
          <a:avLst/>
        </a:prstGeom>
      </xdr:spPr>
    </xdr:pic>
    <xdr:clientData/>
  </xdr:twoCellAnchor>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F3769AAA-815D-4556-BDA2-AB2E69A9825C}"/>
            </a:ext>
          </a:extLst>
        </xdr:cNvPr>
        <xdr:cNvPicPr>
          <a:picLocks noChangeAspect="1"/>
        </xdr:cNvPicPr>
      </xdr:nvPicPr>
      <xdr:blipFill>
        <a:blip xmlns:r="http://schemas.openxmlformats.org/officeDocument/2006/relationships" r:embed="rId2"/>
        <a:stretch>
          <a:fillRect/>
        </a:stretch>
      </xdr:blipFill>
      <xdr:spPr>
        <a:xfrm>
          <a:off x="0" y="0"/>
          <a:ext cx="6173061" cy="86975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266699</xdr:rowOff>
    </xdr:from>
    <xdr:to>
      <xdr:col>0</xdr:col>
      <xdr:colOff>6424586</xdr:colOff>
      <xdr:row>46</xdr:row>
      <xdr:rowOff>28124</xdr:rowOff>
    </xdr:to>
    <xdr:pic>
      <xdr:nvPicPr>
        <xdr:cNvPr id="4" name="Afbeelding 3">
          <a:extLst>
            <a:ext uri="{FF2B5EF4-FFF2-40B4-BE49-F238E27FC236}">
              <a16:creationId xmlns:a16="http://schemas.microsoft.com/office/drawing/2014/main" id="{6D08E053-CC0B-C22F-6632-3B2805A23B89}"/>
            </a:ext>
          </a:extLst>
        </xdr:cNvPr>
        <xdr:cNvPicPr>
          <a:picLocks noChangeAspect="1"/>
        </xdr:cNvPicPr>
      </xdr:nvPicPr>
      <xdr:blipFill>
        <a:blip xmlns:r="http://schemas.openxmlformats.org/officeDocument/2006/relationships" r:embed="rId1"/>
        <a:stretch>
          <a:fillRect/>
        </a:stretch>
      </xdr:blipFill>
      <xdr:spPr>
        <a:xfrm>
          <a:off x="1" y="266699"/>
          <a:ext cx="6424585" cy="817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600075</xdr:colOff>
      <xdr:row>37</xdr:row>
      <xdr:rowOff>80963</xdr:rowOff>
    </xdr:to>
    <xdr:pic>
      <xdr:nvPicPr>
        <xdr:cNvPr id="5" name="Afbeelding 4">
          <a:extLst>
            <a:ext uri="{FF2B5EF4-FFF2-40B4-BE49-F238E27FC236}">
              <a16:creationId xmlns:a16="http://schemas.microsoft.com/office/drawing/2014/main" id="{D92A3AA9-6F8F-3381-504E-6542215AA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72475" cy="6777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26</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041310" y="238837"/>
          <a:ext cx="8252793" cy="8619413"/>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59</xdr:row>
      <xdr:rowOff>28576</xdr:rowOff>
    </xdr:from>
    <xdr:to>
      <xdr:col>2</xdr:col>
      <xdr:colOff>193192</xdr:colOff>
      <xdr:row>84</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4152790"/>
          <a:ext cx="5350265" cy="5159829"/>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59</xdr:row>
      <xdr:rowOff>89807</xdr:rowOff>
    </xdr:from>
    <xdr:to>
      <xdr:col>3</xdr:col>
      <xdr:colOff>762566</xdr:colOff>
      <xdr:row>63</xdr:row>
      <xdr:rowOff>21322</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workbookViewId="0">
      <selection activeCell="L13" sqref="L13"/>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K8" sqref="K8"/>
    </sheetView>
  </sheetViews>
  <sheetFormatPr defaultRowHeight="14.25" x14ac:dyDescent="0.45"/>
  <cols>
    <col min="1" max="1" width="23.33203125" customWidth="1"/>
  </cols>
  <sheetData>
    <row r="2" spans="1:9" ht="23.25" x14ac:dyDescent="0.7">
      <c r="A2" s="156" t="s">
        <v>138</v>
      </c>
      <c r="B2" s="156"/>
      <c r="C2" s="156"/>
      <c r="D2" s="156"/>
      <c r="E2" s="156"/>
      <c r="F2" s="156"/>
      <c r="G2" s="156"/>
      <c r="H2" s="156"/>
      <c r="I2" s="156"/>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7"/>
  <sheetViews>
    <sheetView workbookViewId="0">
      <selection activeCell="A7" sqref="A7"/>
    </sheetView>
  </sheetViews>
  <sheetFormatPr defaultRowHeight="14.25" x14ac:dyDescent="0.45"/>
  <cols>
    <col min="1" max="1" width="75.265625" customWidth="1"/>
  </cols>
  <sheetData>
    <row r="1" spans="1:1" ht="21" x14ac:dyDescent="0.65">
      <c r="A1" s="155" t="s">
        <v>137</v>
      </c>
    </row>
    <row r="2" spans="1:1" x14ac:dyDescent="0.45">
      <c r="A2" s="200" t="s">
        <v>339</v>
      </c>
    </row>
    <row r="3" spans="1:1" x14ac:dyDescent="0.45">
      <c r="A3" s="120" t="s">
        <v>337</v>
      </c>
    </row>
    <row r="4" spans="1:1" x14ac:dyDescent="0.45">
      <c r="A4" s="200" t="s">
        <v>338</v>
      </c>
    </row>
    <row r="5" spans="1:1" x14ac:dyDescent="0.45">
      <c r="A5" s="120" t="s">
        <v>336</v>
      </c>
    </row>
    <row r="6" spans="1:1" x14ac:dyDescent="0.45">
      <c r="A6" s="120" t="s">
        <v>340</v>
      </c>
    </row>
    <row r="7" spans="1:1" x14ac:dyDescent="0.45">
      <c r="A7" s="120" t="s">
        <v>341</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workbookViewId="0">
      <selection activeCell="C30" sqref="C30"/>
    </sheetView>
  </sheetViews>
  <sheetFormatPr defaultRowHeight="14.25" x14ac:dyDescent="0.45"/>
  <cols>
    <col min="1" max="1" width="90.19921875" customWidth="1"/>
  </cols>
  <sheetData>
    <row r="1" spans="1:1" ht="21" x14ac:dyDescent="0.65">
      <c r="A1" s="71" t="s">
        <v>139</v>
      </c>
    </row>
  </sheetData>
  <sheetProtection sheet="1" objects="1" scenarios="1"/>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workbookViewId="0">
      <selection activeCell="N7" sqref="N7"/>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520"/>
  <sheetViews>
    <sheetView showGridLines="0" showRuler="0" topLeftCell="G2" zoomScale="80" zoomScaleNormal="80" zoomScaleSheetLayoutView="10" zoomScalePageLayoutView="25" workbookViewId="0">
      <selection activeCell="I4" sqref="I4"/>
    </sheetView>
  </sheetViews>
  <sheetFormatPr defaultColWidth="0" defaultRowHeight="15.75" zeroHeight="1" outlineLevelRow="1" outlineLevelCol="1" x14ac:dyDescent="0.55000000000000004"/>
  <cols>
    <col min="1" max="1" width="17.1328125" style="86" bestFit="1" customWidth="1"/>
    <col min="2" max="2" width="100" style="88" customWidth="1"/>
    <col min="3" max="3" width="24.1328125" style="89" customWidth="1"/>
    <col min="4" max="4" width="23.6640625" style="88" customWidth="1" outlineLevel="1"/>
    <col min="5" max="5" width="15.265625" style="88" customWidth="1" outlineLevel="1"/>
    <col min="6" max="6" width="4.3984375" customWidth="1"/>
    <col min="7" max="7" width="24.1328125" style="86" customWidth="1"/>
    <col min="8" max="8" width="37" style="90" customWidth="1"/>
    <col min="9" max="9" width="4.3984375" style="11" customWidth="1"/>
    <col min="10" max="14" width="15.265625" style="89"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8" customFormat="1" ht="54.75" customHeight="1" x14ac:dyDescent="0.9">
      <c r="A2" s="148" t="s">
        <v>140</v>
      </c>
      <c r="B2" s="77" t="s">
        <v>141</v>
      </c>
      <c r="C2" s="19" t="s">
        <v>46</v>
      </c>
      <c r="D2" s="27" t="s">
        <v>15</v>
      </c>
      <c r="E2" s="24" t="s">
        <v>16</v>
      </c>
      <c r="G2" s="19" t="s">
        <v>45</v>
      </c>
      <c r="H2" s="76" t="s">
        <v>17</v>
      </c>
      <c r="J2" s="24" t="s">
        <v>18</v>
      </c>
      <c r="K2" s="24"/>
      <c r="L2" s="24" t="s">
        <v>95</v>
      </c>
      <c r="M2" s="24" t="s">
        <v>96</v>
      </c>
      <c r="N2" s="24"/>
    </row>
    <row r="3" spans="1:14" outlineLevel="1" x14ac:dyDescent="0.55000000000000004">
      <c r="A3" s="13"/>
      <c r="B3" s="25"/>
      <c r="C3" s="157" t="s">
        <v>19</v>
      </c>
      <c r="D3" s="157"/>
      <c r="E3" s="157"/>
      <c r="G3" s="14"/>
      <c r="H3" s="14" t="s">
        <v>17</v>
      </c>
      <c r="J3" s="13"/>
      <c r="K3" s="13"/>
      <c r="L3" s="13">
        <f>SUBTOTAL(9,L7:L281)</f>
        <v>3</v>
      </c>
      <c r="M3" s="13">
        <f>SUBTOTAL(9,M7:M281)</f>
        <v>3</v>
      </c>
      <c r="N3" s="13"/>
    </row>
    <row r="4" spans="1:14" ht="31.5" customHeight="1" outlineLevel="1" x14ac:dyDescent="0.55000000000000004">
      <c r="A4" s="13"/>
      <c r="B4" s="25"/>
      <c r="C4" s="157" t="s">
        <v>20</v>
      </c>
      <c r="D4" s="157"/>
      <c r="E4" s="157"/>
      <c r="G4" s="13" t="s">
        <v>7</v>
      </c>
      <c r="H4" s="15"/>
      <c r="J4" s="13"/>
      <c r="K4" s="13"/>
      <c r="L4" s="13"/>
      <c r="M4" s="13"/>
      <c r="N4" s="13"/>
    </row>
    <row r="5" spans="1:14" ht="32.25" customHeight="1" outlineLevel="1" x14ac:dyDescent="0.55000000000000004">
      <c r="A5" s="13"/>
      <c r="B5" s="15"/>
      <c r="C5" s="157" t="s">
        <v>21</v>
      </c>
      <c r="D5" s="157"/>
      <c r="E5" s="157"/>
      <c r="G5" s="13" t="s">
        <v>8</v>
      </c>
      <c r="H5" s="15"/>
      <c r="J5" s="13"/>
      <c r="K5" s="13"/>
      <c r="L5" s="13"/>
      <c r="M5" s="13"/>
      <c r="N5" s="13"/>
    </row>
    <row r="6" spans="1:14" ht="27.75" customHeight="1" outlineLevel="1" x14ac:dyDescent="0.55000000000000004">
      <c r="A6" s="13"/>
      <c r="B6" s="25"/>
      <c r="C6" s="157"/>
      <c r="D6" s="157"/>
      <c r="E6" s="157"/>
      <c r="G6" s="13" t="s">
        <v>12</v>
      </c>
      <c r="H6" s="15"/>
      <c r="J6" s="13"/>
      <c r="K6" s="13" t="s">
        <v>23</v>
      </c>
      <c r="L6" s="13" t="s">
        <v>24</v>
      </c>
      <c r="M6" s="13" t="s">
        <v>25</v>
      </c>
      <c r="N6" s="13"/>
    </row>
    <row r="7" spans="1:14" s="22" customFormat="1" ht="30.75" customHeight="1" x14ac:dyDescent="0.75">
      <c r="A7" s="21" t="s">
        <v>47</v>
      </c>
      <c r="B7" s="72" t="s">
        <v>4</v>
      </c>
      <c r="C7" s="47" t="s">
        <v>75</v>
      </c>
      <c r="D7" s="45"/>
      <c r="E7" s="46"/>
      <c r="G7" s="48">
        <f>SUBTOTAL(3,G10:G12)/SUBTOTAL(3,C10:C12)</f>
        <v>0.33333333333333331</v>
      </c>
      <c r="H7" s="20"/>
      <c r="J7" s="53"/>
      <c r="K7" s="53"/>
      <c r="L7" s="53">
        <f>SUBTOTAL(9,L10:L12)</f>
        <v>3</v>
      </c>
      <c r="M7" s="53">
        <f>SUBTOTAL(9,M10:M12)</f>
        <v>3</v>
      </c>
      <c r="N7" s="53"/>
    </row>
    <row r="8" spans="1:14" outlineLevel="1" x14ac:dyDescent="0.55000000000000004">
      <c r="A8" s="16"/>
      <c r="B8" s="17" t="s">
        <v>106</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107</v>
      </c>
      <c r="C10" s="29">
        <v>3</v>
      </c>
      <c r="D10" s="30" t="s">
        <v>6</v>
      </c>
      <c r="E10" s="31"/>
      <c r="G10" s="39" t="s">
        <v>7</v>
      </c>
      <c r="H10" s="40"/>
      <c r="J10" s="29" t="s">
        <v>11</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108</v>
      </c>
      <c r="C11" s="33">
        <v>3</v>
      </c>
      <c r="D11" s="34" t="s">
        <v>6</v>
      </c>
      <c r="E11" s="35"/>
      <c r="G11" s="41"/>
      <c r="H11" s="42"/>
      <c r="J11" s="33" t="s">
        <v>9</v>
      </c>
      <c r="K11" s="33" t="str">
        <f>C11&amp;J11&amp;G11</f>
        <v>3X2</v>
      </c>
      <c r="L11" s="33" t="str">
        <f>IFERROR(VLOOKUP($K11,Mapping!F:H,2,0),"")</f>
        <v/>
      </c>
      <c r="M11" s="33" t="str">
        <f>IFERROR(VLOOKUP($K11,Mapping!$F:$H,3,0),"")</f>
        <v/>
      </c>
      <c r="N11" s="33" t="str">
        <f t="shared" ref="N11:N107" si="0">C11&amp;G11</f>
        <v>3</v>
      </c>
    </row>
    <row r="12" spans="1:14" ht="31.5" outlineLevel="1" x14ac:dyDescent="0.55000000000000004">
      <c r="A12" s="33">
        <v>3</v>
      </c>
      <c r="B12" s="32" t="s">
        <v>109</v>
      </c>
      <c r="C12" s="33">
        <v>3</v>
      </c>
      <c r="D12" s="34" t="s">
        <v>6</v>
      </c>
      <c r="E12" s="35"/>
      <c r="G12" s="41"/>
      <c r="H12" s="42"/>
      <c r="J12" s="33" t="s">
        <v>10</v>
      </c>
      <c r="K12" s="33" t="str">
        <f>C12&amp;J12&amp;G12</f>
        <v>3X1</v>
      </c>
      <c r="L12" s="33" t="str">
        <f>IFERROR(VLOOKUP($K12,Mapping!F:H,2,0),"")</f>
        <v/>
      </c>
      <c r="M12" s="33" t="str">
        <f>IFERROR(VLOOKUP($K12,Mapping!$F:$H,3,0),"")</f>
        <v/>
      </c>
      <c r="N12" s="33" t="str">
        <f t="shared" si="0"/>
        <v>3</v>
      </c>
    </row>
    <row r="13" spans="1:14" s="22" customFormat="1" ht="28.5" customHeight="1" x14ac:dyDescent="0.75">
      <c r="A13" s="21" t="s">
        <v>48</v>
      </c>
      <c r="B13" s="72" t="s">
        <v>3</v>
      </c>
      <c r="C13" s="47" t="s">
        <v>75</v>
      </c>
      <c r="D13" s="45"/>
      <c r="E13" s="46"/>
      <c r="G13" s="48">
        <f>SUBTOTAL(3,G16:G26)/(SUBTOTAL(3,C16:C26)-0)</f>
        <v>0</v>
      </c>
      <c r="H13" s="20"/>
      <c r="J13" s="53"/>
      <c r="K13" s="53"/>
      <c r="L13" s="53">
        <f>SUBTOTAL(9,L16:L26)</f>
        <v>0</v>
      </c>
      <c r="M13" s="53">
        <f>SUBTOTAL(9,M16:M26)</f>
        <v>0</v>
      </c>
      <c r="N13" s="53"/>
    </row>
    <row r="14" spans="1:14" outlineLevel="1" x14ac:dyDescent="0.55000000000000004">
      <c r="A14" s="16"/>
      <c r="B14" s="17" t="s">
        <v>106</v>
      </c>
      <c r="C14" s="16"/>
      <c r="D14" s="26"/>
      <c r="E14" s="18"/>
      <c r="G14" s="16"/>
      <c r="H14" s="17"/>
      <c r="J14" s="16"/>
      <c r="K14" s="16"/>
      <c r="L14" s="16"/>
      <c r="M14" s="16"/>
      <c r="N14" s="16"/>
    </row>
    <row r="15" spans="1:14" outlineLevel="1" x14ac:dyDescent="0.55000000000000004">
      <c r="A15" s="16"/>
      <c r="B15" s="17" t="s">
        <v>0</v>
      </c>
      <c r="C15" s="16"/>
      <c r="D15" s="26"/>
      <c r="E15" s="18"/>
      <c r="G15" s="16"/>
      <c r="H15" s="17"/>
      <c r="J15" s="16"/>
      <c r="K15" s="16"/>
      <c r="L15" s="16"/>
      <c r="M15" s="16"/>
      <c r="N15" s="16"/>
    </row>
    <row r="16" spans="1:14" outlineLevel="1" x14ac:dyDescent="0.55000000000000004">
      <c r="A16" s="29">
        <v>1</v>
      </c>
      <c r="B16" s="28" t="s">
        <v>142</v>
      </c>
      <c r="C16" s="82">
        <v>1</v>
      </c>
      <c r="D16" s="30" t="s">
        <v>110</v>
      </c>
      <c r="E16" s="28" t="s">
        <v>253</v>
      </c>
      <c r="G16" s="39"/>
      <c r="H16" s="40"/>
      <c r="J16" s="29" t="s">
        <v>10</v>
      </c>
      <c r="K16" s="29" t="str">
        <f t="shared" ref="K16:K26" si="1">C16&amp;J16&amp;G16</f>
        <v>1X1</v>
      </c>
      <c r="L16" s="29" t="str">
        <f>IFERROR(VLOOKUP($K16,Mapping!F:H,2,0),"")</f>
        <v/>
      </c>
      <c r="M16" s="29" t="str">
        <f>IFERROR(VLOOKUP($K16,Mapping!$F:$H,3,0),"")</f>
        <v/>
      </c>
      <c r="N16" s="29" t="str">
        <f t="shared" ref="N16:N25" si="2">C16&amp;G16</f>
        <v>1</v>
      </c>
    </row>
    <row r="17" spans="1:14" outlineLevel="1" x14ac:dyDescent="0.55000000000000004">
      <c r="A17" s="29">
        <v>2</v>
      </c>
      <c r="B17" s="32" t="s">
        <v>151</v>
      </c>
      <c r="C17" s="33">
        <v>1</v>
      </c>
      <c r="D17" s="30" t="s">
        <v>110</v>
      </c>
      <c r="E17" s="32" t="s">
        <v>253</v>
      </c>
      <c r="G17" s="41"/>
      <c r="H17" s="42"/>
      <c r="J17" s="33" t="s">
        <v>10</v>
      </c>
      <c r="K17" s="33" t="str">
        <f t="shared" si="1"/>
        <v>1X1</v>
      </c>
      <c r="L17" s="33" t="str">
        <f>IFERROR(VLOOKUP($K17,Mapping!F:H,2,0),"")</f>
        <v/>
      </c>
      <c r="M17" s="33" t="str">
        <f>IFERROR(VLOOKUP($K17,Mapping!$F:$H,3,0),"")</f>
        <v/>
      </c>
      <c r="N17" s="33" t="str">
        <f t="shared" si="2"/>
        <v>1</v>
      </c>
    </row>
    <row r="18" spans="1:14" ht="47.25" outlineLevel="1" x14ac:dyDescent="0.55000000000000004">
      <c r="A18" s="29">
        <v>3</v>
      </c>
      <c r="B18" s="32" t="s">
        <v>143</v>
      </c>
      <c r="C18" s="33">
        <v>3</v>
      </c>
      <c r="D18" s="30" t="s">
        <v>5</v>
      </c>
      <c r="E18" s="32"/>
      <c r="G18" s="41"/>
      <c r="H18" s="42"/>
      <c r="J18" s="33" t="s">
        <v>10</v>
      </c>
      <c r="K18" s="33" t="str">
        <f t="shared" si="1"/>
        <v>3X1</v>
      </c>
      <c r="L18" s="33" t="str">
        <f>IFERROR(VLOOKUP($K18,Mapping!F:H,2,0),"")</f>
        <v/>
      </c>
      <c r="M18" s="33" t="str">
        <f>IFERROR(VLOOKUP($K18,Mapping!$F:$H,3,0),"")</f>
        <v/>
      </c>
      <c r="N18" s="33" t="str">
        <f t="shared" ref="N18:N22" si="3">C18&amp;G18</f>
        <v>3</v>
      </c>
    </row>
    <row r="19" spans="1:14" ht="31.5" outlineLevel="1" x14ac:dyDescent="0.55000000000000004">
      <c r="A19" s="29">
        <v>4</v>
      </c>
      <c r="B19" s="32" t="s">
        <v>144</v>
      </c>
      <c r="C19" s="33">
        <v>3</v>
      </c>
      <c r="D19" s="30" t="s">
        <v>5</v>
      </c>
      <c r="E19" s="32"/>
      <c r="G19" s="43"/>
      <c r="H19" s="44"/>
      <c r="J19" s="37" t="s">
        <v>10</v>
      </c>
      <c r="K19" s="37" t="str">
        <f t="shared" si="1"/>
        <v>3X1</v>
      </c>
      <c r="L19" s="37" t="str">
        <f>IFERROR(VLOOKUP($K19,Mapping!F:H,2,0),"")</f>
        <v/>
      </c>
      <c r="M19" s="37" t="str">
        <f>IFERROR(VLOOKUP($K19,Mapping!$F:$H,3,0),"")</f>
        <v/>
      </c>
      <c r="N19" s="37" t="str">
        <f t="shared" si="3"/>
        <v>3</v>
      </c>
    </row>
    <row r="20" spans="1:14" ht="31.5" outlineLevel="1" x14ac:dyDescent="0.55000000000000004">
      <c r="A20" s="29">
        <v>5</v>
      </c>
      <c r="B20" s="28" t="s">
        <v>145</v>
      </c>
      <c r="C20" s="33">
        <v>1</v>
      </c>
      <c r="D20" s="30" t="s">
        <v>110</v>
      </c>
      <c r="E20" s="32" t="s">
        <v>317</v>
      </c>
      <c r="G20" s="39"/>
      <c r="H20" s="40"/>
      <c r="J20" s="29" t="s">
        <v>10</v>
      </c>
      <c r="K20" s="29" t="str">
        <f t="shared" si="1"/>
        <v>1X1</v>
      </c>
      <c r="L20" s="29" t="str">
        <f>IFERROR(VLOOKUP($K20,Mapping!F:H,2,0),"")</f>
        <v/>
      </c>
      <c r="M20" s="29" t="str">
        <f>IFERROR(VLOOKUP($K20,Mapping!$F:$H,3,0),"")</f>
        <v/>
      </c>
      <c r="N20" s="29" t="str">
        <f t="shared" si="3"/>
        <v>1</v>
      </c>
    </row>
    <row r="21" spans="1:14" ht="31.5" outlineLevel="1" x14ac:dyDescent="0.55000000000000004">
      <c r="A21" s="29">
        <v>6</v>
      </c>
      <c r="B21" s="32" t="s">
        <v>146</v>
      </c>
      <c r="C21" s="33">
        <v>1</v>
      </c>
      <c r="D21" s="30" t="s">
        <v>110</v>
      </c>
      <c r="E21" s="32" t="s">
        <v>318</v>
      </c>
      <c r="G21" s="41"/>
      <c r="H21" s="42"/>
      <c r="J21" s="33" t="s">
        <v>10</v>
      </c>
      <c r="K21" s="33" t="str">
        <f t="shared" si="1"/>
        <v>1X1</v>
      </c>
      <c r="L21" s="33" t="str">
        <f>IFERROR(VLOOKUP($K21,Mapping!F:H,2,0),"")</f>
        <v/>
      </c>
      <c r="M21" s="33" t="str">
        <f>IFERROR(VLOOKUP($K21,Mapping!$F:$H,3,0),"")</f>
        <v/>
      </c>
      <c r="N21" s="33" t="str">
        <f t="shared" si="3"/>
        <v>1</v>
      </c>
    </row>
    <row r="22" spans="1:14" ht="47.25" outlineLevel="1" x14ac:dyDescent="0.55000000000000004">
      <c r="A22" s="29">
        <v>7</v>
      </c>
      <c r="B22" s="36" t="s">
        <v>147</v>
      </c>
      <c r="C22" s="33">
        <v>1</v>
      </c>
      <c r="D22" s="30" t="s">
        <v>110</v>
      </c>
      <c r="E22" s="32" t="s">
        <v>318</v>
      </c>
      <c r="G22" s="43"/>
      <c r="H22" s="44"/>
      <c r="J22" s="37" t="s">
        <v>10</v>
      </c>
      <c r="K22" s="37" t="str">
        <f t="shared" si="1"/>
        <v>1X1</v>
      </c>
      <c r="L22" s="37" t="str">
        <f>IFERROR(VLOOKUP($K22,Mapping!F:H,2,0),"")</f>
        <v/>
      </c>
      <c r="M22" s="37" t="str">
        <f>IFERROR(VLOOKUP($K22,Mapping!$F:$H,3,0),"")</f>
        <v/>
      </c>
      <c r="N22" s="37" t="str">
        <f t="shared" si="3"/>
        <v>1</v>
      </c>
    </row>
    <row r="23" spans="1:14" outlineLevel="1" x14ac:dyDescent="0.55000000000000004">
      <c r="A23" s="29">
        <v>8</v>
      </c>
      <c r="B23" s="32" t="s">
        <v>148</v>
      </c>
      <c r="C23" s="33">
        <v>2</v>
      </c>
      <c r="D23" s="30" t="s">
        <v>320</v>
      </c>
      <c r="E23" s="32"/>
      <c r="G23" s="41"/>
      <c r="H23" s="42"/>
      <c r="J23" s="33" t="s">
        <v>10</v>
      </c>
      <c r="K23" s="33" t="str">
        <f t="shared" si="1"/>
        <v>2X1</v>
      </c>
      <c r="L23" s="33" t="str">
        <f>IFERROR(VLOOKUP($K23,Mapping!F:H,2,0),"")</f>
        <v/>
      </c>
      <c r="M23" s="33" t="str">
        <f>IFERROR(VLOOKUP($K23,Mapping!$F:$H,3,0),"")</f>
        <v/>
      </c>
      <c r="N23" s="33" t="str">
        <f t="shared" si="2"/>
        <v>2</v>
      </c>
    </row>
    <row r="24" spans="1:14" outlineLevel="1" x14ac:dyDescent="0.55000000000000004">
      <c r="A24" s="29">
        <v>9</v>
      </c>
      <c r="B24" s="32" t="s">
        <v>149</v>
      </c>
      <c r="C24" s="33">
        <v>2</v>
      </c>
      <c r="D24" s="30" t="s">
        <v>319</v>
      </c>
      <c r="E24" s="32"/>
      <c r="G24" s="43"/>
      <c r="H24" s="44"/>
      <c r="J24" s="37" t="s">
        <v>10</v>
      </c>
      <c r="K24" s="37" t="str">
        <f t="shared" si="1"/>
        <v>2X1</v>
      </c>
      <c r="L24" s="37" t="str">
        <f>IFERROR(VLOOKUP($K24,Mapping!F:H,2,0),"")</f>
        <v/>
      </c>
      <c r="M24" s="37" t="str">
        <f>IFERROR(VLOOKUP($K24,Mapping!$F:$H,3,0),"")</f>
        <v/>
      </c>
      <c r="N24" s="37" t="str">
        <f t="shared" si="2"/>
        <v>2</v>
      </c>
    </row>
    <row r="25" spans="1:14" outlineLevel="1" x14ac:dyDescent="0.55000000000000004">
      <c r="A25" s="29">
        <v>10</v>
      </c>
      <c r="B25" s="32" t="s">
        <v>150</v>
      </c>
      <c r="C25" s="33">
        <v>3</v>
      </c>
      <c r="D25" s="30" t="s">
        <v>5</v>
      </c>
      <c r="E25" s="32"/>
      <c r="G25" s="39"/>
      <c r="H25" s="40"/>
      <c r="J25" s="29" t="s">
        <v>10</v>
      </c>
      <c r="K25" s="29" t="str">
        <f t="shared" si="1"/>
        <v>3X1</v>
      </c>
      <c r="L25" s="29" t="str">
        <f>IFERROR(VLOOKUP($K25,Mapping!F:H,2,0),"")</f>
        <v/>
      </c>
      <c r="M25" s="29" t="str">
        <f>IFERROR(VLOOKUP($K25,Mapping!$F:$H,3,0),"")</f>
        <v/>
      </c>
      <c r="N25" s="29" t="str">
        <f t="shared" si="2"/>
        <v>3</v>
      </c>
    </row>
    <row r="26" spans="1:14" ht="31.5" outlineLevel="1" x14ac:dyDescent="0.55000000000000004">
      <c r="A26" s="29">
        <v>11</v>
      </c>
      <c r="B26" s="32" t="s">
        <v>216</v>
      </c>
      <c r="C26" s="33">
        <v>3</v>
      </c>
      <c r="D26" s="30" t="s">
        <v>5</v>
      </c>
      <c r="E26" s="32"/>
      <c r="G26" s="39"/>
      <c r="H26" s="40"/>
      <c r="J26" s="29" t="s">
        <v>10</v>
      </c>
      <c r="K26" s="29" t="str">
        <f t="shared" si="1"/>
        <v>3X1</v>
      </c>
      <c r="L26" s="29" t="str">
        <f>IFERROR(VLOOKUP($K26,Mapping!F:H,2,0),"")</f>
        <v/>
      </c>
      <c r="M26" s="29" t="str">
        <f>IFERROR(VLOOKUP($K26,Mapping!$F:$H,3,0),"")</f>
        <v/>
      </c>
      <c r="N26" s="29" t="str">
        <f t="shared" si="0"/>
        <v>3</v>
      </c>
    </row>
    <row r="27" spans="1:14" s="22" customFormat="1" ht="33" customHeight="1" x14ac:dyDescent="0.75">
      <c r="A27" s="21" t="s">
        <v>49</v>
      </c>
      <c r="B27" s="72" t="s">
        <v>152</v>
      </c>
      <c r="C27" s="47" t="s">
        <v>75</v>
      </c>
      <c r="D27" s="45"/>
      <c r="E27" s="46"/>
      <c r="G27" s="48">
        <f>SUBTOTAL(3,G30:G59)/(SUBTOTAL(3,C30:C59)-3)</f>
        <v>0</v>
      </c>
      <c r="H27" s="20"/>
      <c r="J27" s="53"/>
      <c r="K27" s="53"/>
      <c r="L27" s="53">
        <f>SUBTOTAL(9,L30:L59)</f>
        <v>0</v>
      </c>
      <c r="M27" s="53">
        <f>SUBTOTAL(9,M30:M59)</f>
        <v>0</v>
      </c>
      <c r="N27" s="53"/>
    </row>
    <row r="28" spans="1:14" outlineLevel="1" x14ac:dyDescent="0.55000000000000004">
      <c r="A28" s="16"/>
      <c r="B28" s="17" t="s">
        <v>112</v>
      </c>
      <c r="C28" s="16"/>
      <c r="D28" s="26"/>
      <c r="E28" s="18"/>
      <c r="F28" s="11"/>
      <c r="G28" s="16"/>
      <c r="H28" s="17"/>
      <c r="J28" s="16"/>
      <c r="K28" s="16"/>
      <c r="L28" s="16"/>
      <c r="M28" s="16"/>
      <c r="N28" s="16"/>
    </row>
    <row r="29" spans="1:14" outlineLevel="1" x14ac:dyDescent="0.55000000000000004">
      <c r="A29" s="16"/>
      <c r="B29" s="17" t="s">
        <v>0</v>
      </c>
      <c r="C29" s="16"/>
      <c r="D29" s="26"/>
      <c r="E29" s="18"/>
      <c r="F29" s="11"/>
      <c r="G29" s="16"/>
      <c r="H29" s="17"/>
      <c r="J29" s="16"/>
      <c r="K29" s="16"/>
      <c r="L29" s="16"/>
      <c r="M29" s="16"/>
      <c r="N29" s="16"/>
    </row>
    <row r="30" spans="1:14" s="12" customFormat="1" ht="17.25" x14ac:dyDescent="0.6">
      <c r="A30" s="23" t="s">
        <v>56</v>
      </c>
      <c r="B30" s="73" t="s">
        <v>3</v>
      </c>
      <c r="C30" s="79" t="s">
        <v>75</v>
      </c>
      <c r="D30" s="74"/>
      <c r="E30" s="80"/>
      <c r="G30" s="81">
        <f>SUBTOTAL(3,G31:G36)/SUBTOTAL(3,C31:C36)</f>
        <v>0</v>
      </c>
      <c r="H30" s="73"/>
      <c r="J30" s="75"/>
      <c r="K30" s="75"/>
      <c r="L30" s="75">
        <f>SUBTOTAL(9,L31:L36)</f>
        <v>0</v>
      </c>
      <c r="M30" s="75">
        <f>SUBTOTAL(9,M31:M36)</f>
        <v>0</v>
      </c>
      <c r="N30" s="75"/>
    </row>
    <row r="31" spans="1:14" ht="31.5" outlineLevel="1" x14ac:dyDescent="0.55000000000000004">
      <c r="A31" s="29">
        <v>1</v>
      </c>
      <c r="B31" s="28" t="s">
        <v>153</v>
      </c>
      <c r="C31" s="82">
        <v>1</v>
      </c>
      <c r="D31" s="30" t="s">
        <v>111</v>
      </c>
      <c r="E31" s="28" t="s">
        <v>161</v>
      </c>
      <c r="F31" s="11"/>
      <c r="G31" s="39"/>
      <c r="H31" s="40"/>
      <c r="J31" s="29" t="s">
        <v>10</v>
      </c>
      <c r="K31" s="29" t="str">
        <f t="shared" ref="K31:K36" si="4">C31&amp;J31&amp;G31</f>
        <v>1X1</v>
      </c>
      <c r="L31" s="29" t="str">
        <f>IFERROR(VLOOKUP($K31,Mapping!F:H,2,0),"")</f>
        <v/>
      </c>
      <c r="M31" s="29" t="str">
        <f>IFERROR(VLOOKUP($K31,Mapping!$F:$H,3,0),"")</f>
        <v/>
      </c>
      <c r="N31" s="29" t="str">
        <f t="shared" ref="N31:N33" si="5">C31&amp;G31</f>
        <v>1</v>
      </c>
    </row>
    <row r="32" spans="1:14" outlineLevel="1" x14ac:dyDescent="0.55000000000000004">
      <c r="A32" s="29">
        <v>2</v>
      </c>
      <c r="B32" s="32" t="s">
        <v>154</v>
      </c>
      <c r="C32" s="83">
        <v>1</v>
      </c>
      <c r="D32" s="34" t="s">
        <v>160</v>
      </c>
      <c r="E32" s="32"/>
      <c r="F32" s="11"/>
      <c r="G32" s="41"/>
      <c r="H32" s="42"/>
      <c r="J32" s="33" t="s">
        <v>10</v>
      </c>
      <c r="K32" s="33" t="str">
        <f t="shared" si="4"/>
        <v>1X1</v>
      </c>
      <c r="L32" s="33" t="str">
        <f>IFERROR(VLOOKUP($K32,Mapping!F:H,2,0),"")</f>
        <v/>
      </c>
      <c r="M32" s="33" t="str">
        <f>IFERROR(VLOOKUP($K32,Mapping!$F:$H,3,0),"")</f>
        <v/>
      </c>
      <c r="N32" s="33" t="str">
        <f t="shared" si="5"/>
        <v>1</v>
      </c>
    </row>
    <row r="33" spans="1:14" ht="47.25" outlineLevel="1" x14ac:dyDescent="0.55000000000000004">
      <c r="A33" s="29">
        <v>3</v>
      </c>
      <c r="B33" s="32" t="s">
        <v>155</v>
      </c>
      <c r="C33" s="83">
        <v>3</v>
      </c>
      <c r="D33" s="34" t="s">
        <v>6</v>
      </c>
      <c r="E33" s="32"/>
      <c r="F33" s="11"/>
      <c r="G33" s="41"/>
      <c r="H33" s="42"/>
      <c r="J33" s="33" t="s">
        <v>10</v>
      </c>
      <c r="K33" s="33" t="str">
        <f t="shared" si="4"/>
        <v>3X1</v>
      </c>
      <c r="L33" s="33" t="str">
        <f>IFERROR(VLOOKUP($K33,Mapping!F:H,2,0),"")</f>
        <v/>
      </c>
      <c r="M33" s="33" t="str">
        <f>IFERROR(VLOOKUP($K33,Mapping!$F:$H,3,0),"")</f>
        <v/>
      </c>
      <c r="N33" s="33" t="str">
        <f t="shared" si="5"/>
        <v>3</v>
      </c>
    </row>
    <row r="34" spans="1:14" ht="51" customHeight="1" outlineLevel="1" x14ac:dyDescent="0.55000000000000004">
      <c r="A34" s="29">
        <v>4</v>
      </c>
      <c r="B34" s="32" t="s">
        <v>156</v>
      </c>
      <c r="C34" s="83">
        <v>1</v>
      </c>
      <c r="D34" s="34" t="s">
        <v>111</v>
      </c>
      <c r="E34" s="28" t="s">
        <v>161</v>
      </c>
      <c r="F34" s="11"/>
      <c r="G34" s="41"/>
      <c r="H34" s="42"/>
      <c r="J34" s="33" t="s">
        <v>10</v>
      </c>
      <c r="K34" s="33" t="str">
        <f t="shared" si="4"/>
        <v>1X1</v>
      </c>
      <c r="L34" s="33" t="str">
        <f>IFERROR(VLOOKUP($K34,Mapping!F:H,2,0),"")</f>
        <v/>
      </c>
      <c r="M34" s="33" t="str">
        <f>IFERROR(VLOOKUP($K34,Mapping!$F:$H,3,0),"")</f>
        <v/>
      </c>
      <c r="N34" s="33" t="str">
        <f t="shared" ref="N34:N35" si="6">C34&amp;G34</f>
        <v>1</v>
      </c>
    </row>
    <row r="35" spans="1:14" ht="31.5" outlineLevel="1" x14ac:dyDescent="0.55000000000000004">
      <c r="A35" s="29">
        <v>5</v>
      </c>
      <c r="B35" s="32" t="s">
        <v>157</v>
      </c>
      <c r="C35" s="83">
        <v>2</v>
      </c>
      <c r="D35" s="34" t="s">
        <v>159</v>
      </c>
      <c r="E35" s="32"/>
      <c r="F35" s="11"/>
      <c r="G35" s="41"/>
      <c r="H35" s="42"/>
      <c r="J35" s="33" t="s">
        <v>10</v>
      </c>
      <c r="K35" s="33" t="str">
        <f t="shared" si="4"/>
        <v>2X1</v>
      </c>
      <c r="L35" s="33" t="str">
        <f>IFERROR(VLOOKUP($K35,Mapping!F:H,2,0),"")</f>
        <v/>
      </c>
      <c r="M35" s="33" t="str">
        <f>IFERROR(VLOOKUP($K35,Mapping!$F:$H,3,0),"")</f>
        <v/>
      </c>
      <c r="N35" s="33" t="str">
        <f t="shared" si="6"/>
        <v>2</v>
      </c>
    </row>
    <row r="36" spans="1:14" outlineLevel="1" x14ac:dyDescent="0.55000000000000004">
      <c r="A36" s="29">
        <v>6</v>
      </c>
      <c r="B36" s="32" t="s">
        <v>158</v>
      </c>
      <c r="C36" s="83">
        <v>3</v>
      </c>
      <c r="D36" s="34" t="s">
        <v>6</v>
      </c>
      <c r="E36" s="32"/>
      <c r="F36" s="11"/>
      <c r="G36" s="41"/>
      <c r="H36" s="42"/>
      <c r="J36" s="33" t="s">
        <v>10</v>
      </c>
      <c r="K36" s="33" t="str">
        <f t="shared" si="4"/>
        <v>3X1</v>
      </c>
      <c r="L36" s="33" t="str">
        <f>IFERROR(VLOOKUP($K36,Mapping!F:H,2,0),"")</f>
        <v/>
      </c>
      <c r="M36" s="33" t="str">
        <f>IFERROR(VLOOKUP($K36,Mapping!$F:$H,3,0),"")</f>
        <v/>
      </c>
      <c r="N36" s="33" t="str">
        <f t="shared" ref="N36" si="7">C36&amp;G36</f>
        <v>3</v>
      </c>
    </row>
    <row r="37" spans="1:14" s="12" customFormat="1" ht="17.25" x14ac:dyDescent="0.6">
      <c r="A37" s="23" t="s">
        <v>57</v>
      </c>
      <c r="B37" s="73" t="s">
        <v>162</v>
      </c>
      <c r="C37" s="79" t="s">
        <v>75</v>
      </c>
      <c r="D37" s="74"/>
      <c r="E37" s="80"/>
      <c r="G37" s="81">
        <f>SUBTOTAL(3,G38:G48)/SUBTOTAL(3,C38:C48)</f>
        <v>0</v>
      </c>
      <c r="H37" s="73"/>
      <c r="J37" s="75"/>
      <c r="K37" s="75"/>
      <c r="L37" s="75">
        <f>SUBTOTAL(9,L38:L48)</f>
        <v>0</v>
      </c>
      <c r="M37" s="75">
        <f>SUBTOTAL(9,M38:M48)</f>
        <v>0</v>
      </c>
      <c r="N37" s="75"/>
    </row>
    <row r="38" spans="1:14" outlineLevel="1" x14ac:dyDescent="0.55000000000000004">
      <c r="A38" s="29">
        <v>1</v>
      </c>
      <c r="B38" s="28" t="s">
        <v>163</v>
      </c>
      <c r="C38" s="82">
        <v>1</v>
      </c>
      <c r="D38" s="30" t="s">
        <v>110</v>
      </c>
      <c r="E38" s="28" t="s">
        <v>161</v>
      </c>
      <c r="F38" s="11"/>
      <c r="G38" s="39"/>
      <c r="H38" s="40"/>
      <c r="J38" s="29" t="s">
        <v>10</v>
      </c>
      <c r="K38" s="29" t="str">
        <f t="shared" ref="K38:K48" si="8">C38&amp;J38&amp;G38</f>
        <v>1X1</v>
      </c>
      <c r="L38" s="29" t="str">
        <f>IFERROR(VLOOKUP($K38,Mapping!F:H,2,0),"")</f>
        <v/>
      </c>
      <c r="M38" s="29" t="str">
        <f>IFERROR(VLOOKUP($K38,Mapping!$F:$H,3,0),"")</f>
        <v/>
      </c>
      <c r="N38" s="29" t="str">
        <f t="shared" ref="N38:N48" si="9">C38&amp;G38</f>
        <v>1</v>
      </c>
    </row>
    <row r="39" spans="1:14" outlineLevel="1" x14ac:dyDescent="0.55000000000000004">
      <c r="A39" s="29">
        <v>2</v>
      </c>
      <c r="B39" s="32" t="s">
        <v>164</v>
      </c>
      <c r="C39" s="83">
        <v>3</v>
      </c>
      <c r="D39" s="30" t="s">
        <v>6</v>
      </c>
      <c r="E39" s="28"/>
      <c r="F39" s="11"/>
      <c r="G39" s="41"/>
      <c r="H39" s="42"/>
      <c r="J39" s="33" t="s">
        <v>10</v>
      </c>
      <c r="K39" s="33" t="str">
        <f t="shared" si="8"/>
        <v>3X1</v>
      </c>
      <c r="L39" s="33" t="str">
        <f>IFERROR(VLOOKUP($K39,Mapping!F:H,2,0),"")</f>
        <v/>
      </c>
      <c r="M39" s="33" t="str">
        <f>IFERROR(VLOOKUP($K39,Mapping!$F:$H,3,0),"")</f>
        <v/>
      </c>
      <c r="N39" s="33" t="str">
        <f t="shared" si="9"/>
        <v>3</v>
      </c>
    </row>
    <row r="40" spans="1:14" outlineLevel="1" x14ac:dyDescent="0.55000000000000004">
      <c r="A40" s="29">
        <v>3</v>
      </c>
      <c r="B40" s="32" t="s">
        <v>165</v>
      </c>
      <c r="C40" s="83">
        <v>3</v>
      </c>
      <c r="D40" s="30" t="s">
        <v>6</v>
      </c>
      <c r="E40" s="28"/>
      <c r="F40" s="11"/>
      <c r="G40" s="41"/>
      <c r="H40" s="42"/>
      <c r="J40" s="33" t="s">
        <v>10</v>
      </c>
      <c r="K40" s="33" t="str">
        <f t="shared" ref="K40" si="10">C40&amp;J40&amp;G40</f>
        <v>3X1</v>
      </c>
      <c r="L40" s="33" t="str">
        <f>IFERROR(VLOOKUP($K40,Mapping!F:H,2,0),"")</f>
        <v/>
      </c>
      <c r="M40" s="33" t="str">
        <f>IFERROR(VLOOKUP($K40,Mapping!$F:$H,3,0),"")</f>
        <v/>
      </c>
      <c r="N40" s="33" t="str">
        <f t="shared" ref="N40" si="11">C40&amp;G40</f>
        <v>3</v>
      </c>
    </row>
    <row r="41" spans="1:14" ht="47.25" outlineLevel="1" x14ac:dyDescent="0.55000000000000004">
      <c r="A41" s="29">
        <v>4</v>
      </c>
      <c r="B41" s="32" t="s">
        <v>170</v>
      </c>
      <c r="C41" s="83">
        <v>1</v>
      </c>
      <c r="D41" s="30" t="s">
        <v>111</v>
      </c>
      <c r="E41" s="28" t="s">
        <v>323</v>
      </c>
      <c r="F41" s="11"/>
      <c r="G41" s="41"/>
      <c r="H41" s="42"/>
      <c r="J41" s="33" t="s">
        <v>10</v>
      </c>
      <c r="K41" s="33" t="str">
        <f t="shared" si="8"/>
        <v>1X1</v>
      </c>
      <c r="L41" s="33" t="str">
        <f>IFERROR(VLOOKUP($K41,Mapping!F:H,2,0),"")</f>
        <v/>
      </c>
      <c r="M41" s="33" t="str">
        <f>IFERROR(VLOOKUP($K41,Mapping!$F:$H,3,0),"")</f>
        <v/>
      </c>
      <c r="N41" s="33" t="str">
        <f t="shared" si="9"/>
        <v>1</v>
      </c>
    </row>
    <row r="42" spans="1:14" outlineLevel="1" x14ac:dyDescent="0.55000000000000004">
      <c r="A42" s="29">
        <v>5</v>
      </c>
      <c r="B42" s="32" t="s">
        <v>173</v>
      </c>
      <c r="C42" s="33">
        <v>1</v>
      </c>
      <c r="D42" s="30" t="s">
        <v>111</v>
      </c>
      <c r="E42" s="28" t="s">
        <v>323</v>
      </c>
      <c r="F42" s="11"/>
      <c r="G42" s="41"/>
      <c r="H42" s="42"/>
      <c r="J42" s="33" t="s">
        <v>10</v>
      </c>
      <c r="K42" s="33" t="str">
        <f t="shared" si="8"/>
        <v>1X1</v>
      </c>
      <c r="L42" s="33" t="str">
        <f>IFERROR(VLOOKUP($K42,Mapping!F:H,2,0),"")</f>
        <v/>
      </c>
      <c r="M42" s="33" t="str">
        <f>IFERROR(VLOOKUP($K42,Mapping!$F:$H,3,0),"")</f>
        <v/>
      </c>
      <c r="N42" s="33" t="str">
        <f t="shared" si="9"/>
        <v>1</v>
      </c>
    </row>
    <row r="43" spans="1:14" outlineLevel="1" x14ac:dyDescent="0.55000000000000004">
      <c r="A43" s="29">
        <v>6</v>
      </c>
      <c r="B43" s="32" t="s">
        <v>166</v>
      </c>
      <c r="C43" s="33">
        <v>1</v>
      </c>
      <c r="D43" s="30" t="s">
        <v>111</v>
      </c>
      <c r="E43" s="28" t="s">
        <v>323</v>
      </c>
      <c r="F43" s="11"/>
      <c r="G43" s="41"/>
      <c r="H43" s="42"/>
      <c r="J43" s="33" t="s">
        <v>10</v>
      </c>
      <c r="K43" s="33" t="str">
        <f t="shared" si="8"/>
        <v>1X1</v>
      </c>
      <c r="L43" s="33" t="str">
        <f>IFERROR(VLOOKUP($K43,Mapping!F:H,2,0),"")</f>
        <v/>
      </c>
      <c r="M43" s="33" t="str">
        <f>IFERROR(VLOOKUP($K43,Mapping!$F:$H,3,0),"")</f>
        <v/>
      </c>
      <c r="N43" s="33" t="str">
        <f t="shared" si="9"/>
        <v>1</v>
      </c>
    </row>
    <row r="44" spans="1:14" ht="31.5" outlineLevel="1" x14ac:dyDescent="0.55000000000000004">
      <c r="A44" s="29">
        <v>7</v>
      </c>
      <c r="B44" s="32" t="s">
        <v>167</v>
      </c>
      <c r="C44" s="33">
        <v>2</v>
      </c>
      <c r="D44" s="34" t="s">
        <v>171</v>
      </c>
      <c r="E44" s="32"/>
      <c r="F44" s="11"/>
      <c r="G44" s="41"/>
      <c r="H44" s="42"/>
      <c r="J44" s="33" t="s">
        <v>10</v>
      </c>
      <c r="K44" s="33" t="str">
        <f t="shared" si="8"/>
        <v>2X1</v>
      </c>
      <c r="L44" s="33" t="str">
        <f>IFERROR(VLOOKUP($K44,Mapping!F:H,2,0),"")</f>
        <v/>
      </c>
      <c r="M44" s="33" t="str">
        <f>IFERROR(VLOOKUP($K44,Mapping!$F:$H,3,0),"")</f>
        <v/>
      </c>
      <c r="N44" s="33" t="str">
        <f t="shared" si="9"/>
        <v>2</v>
      </c>
    </row>
    <row r="45" spans="1:14" ht="31.5" outlineLevel="1" x14ac:dyDescent="0.55000000000000004">
      <c r="A45" s="29">
        <v>8</v>
      </c>
      <c r="B45" s="32" t="s">
        <v>168</v>
      </c>
      <c r="C45" s="33">
        <v>1</v>
      </c>
      <c r="D45" s="34" t="s">
        <v>172</v>
      </c>
      <c r="E45" s="32"/>
      <c r="F45" s="11"/>
      <c r="G45" s="41"/>
      <c r="H45" s="42"/>
      <c r="J45" s="33" t="s">
        <v>10</v>
      </c>
      <c r="K45" s="33" t="str">
        <f t="shared" si="8"/>
        <v>1X1</v>
      </c>
      <c r="L45" s="33" t="str">
        <f>IFERROR(VLOOKUP($K45,Mapping!F:H,2,0),"")</f>
        <v/>
      </c>
      <c r="M45" s="33" t="str">
        <f>IFERROR(VLOOKUP($K45,Mapping!$F:$H,3,0),"")</f>
        <v/>
      </c>
      <c r="N45" s="33" t="str">
        <f t="shared" si="9"/>
        <v>1</v>
      </c>
    </row>
    <row r="46" spans="1:14" ht="63" outlineLevel="1" x14ac:dyDescent="0.55000000000000004">
      <c r="A46" s="29">
        <v>9</v>
      </c>
      <c r="B46" s="32" t="s">
        <v>321</v>
      </c>
      <c r="C46" s="83">
        <v>1</v>
      </c>
      <c r="D46" s="32" t="s">
        <v>174</v>
      </c>
      <c r="E46" s="32" t="s">
        <v>175</v>
      </c>
      <c r="F46" s="11"/>
      <c r="G46" s="41"/>
      <c r="H46" s="42"/>
      <c r="J46" s="33" t="s">
        <v>10</v>
      </c>
      <c r="K46" s="33" t="str">
        <f t="shared" si="8"/>
        <v>1X1</v>
      </c>
      <c r="L46" s="33" t="str">
        <f>IFERROR(VLOOKUP($K46,Mapping!F:H,2,0),"")</f>
        <v/>
      </c>
      <c r="M46" s="33" t="str">
        <f>IFERROR(VLOOKUP($K46,Mapping!$F:$H,3,0),"")</f>
        <v/>
      </c>
      <c r="N46" s="33" t="str">
        <f t="shared" si="9"/>
        <v>1</v>
      </c>
    </row>
    <row r="47" spans="1:14" outlineLevel="1" x14ac:dyDescent="0.55000000000000004">
      <c r="A47" s="29">
        <v>10</v>
      </c>
      <c r="B47" s="32" t="s">
        <v>322</v>
      </c>
      <c r="C47" s="83">
        <v>2</v>
      </c>
      <c r="D47" s="34" t="s">
        <v>324</v>
      </c>
      <c r="E47" s="32"/>
      <c r="F47" s="11"/>
      <c r="G47" s="41"/>
      <c r="H47" s="42"/>
      <c r="J47" s="33" t="s">
        <v>10</v>
      </c>
      <c r="K47" s="33" t="str">
        <f t="shared" si="8"/>
        <v>2X1</v>
      </c>
      <c r="L47" s="33" t="str">
        <f>IFERROR(VLOOKUP($K47,Mapping!F:H,2,0),"")</f>
        <v/>
      </c>
      <c r="M47" s="33" t="str">
        <f>IFERROR(VLOOKUP($K47,Mapping!$F:$H,3,0),"")</f>
        <v/>
      </c>
      <c r="N47" s="33" t="str">
        <f t="shared" si="9"/>
        <v>2</v>
      </c>
    </row>
    <row r="48" spans="1:14" ht="31.5" outlineLevel="1" x14ac:dyDescent="0.55000000000000004">
      <c r="A48" s="29">
        <v>11</v>
      </c>
      <c r="B48" s="32" t="s">
        <v>169</v>
      </c>
      <c r="C48" s="83">
        <v>3</v>
      </c>
      <c r="D48" s="34" t="s">
        <v>5</v>
      </c>
      <c r="E48" s="32"/>
      <c r="F48" s="11"/>
      <c r="G48" s="41"/>
      <c r="H48" s="42"/>
      <c r="J48" s="33" t="s">
        <v>10</v>
      </c>
      <c r="K48" s="33" t="str">
        <f t="shared" si="8"/>
        <v>3X1</v>
      </c>
      <c r="L48" s="33" t="str">
        <f>IFERROR(VLOOKUP($K48,Mapping!F:H,2,0),"")</f>
        <v/>
      </c>
      <c r="M48" s="33" t="str">
        <f>IFERROR(VLOOKUP($K48,Mapping!$F:$H,3,0),"")</f>
        <v/>
      </c>
      <c r="N48" s="33" t="str">
        <f t="shared" si="9"/>
        <v>3</v>
      </c>
    </row>
    <row r="49" spans="1:14" s="12" customFormat="1" ht="17.25" x14ac:dyDescent="0.6">
      <c r="A49" s="23" t="s">
        <v>58</v>
      </c>
      <c r="B49" s="73" t="s">
        <v>176</v>
      </c>
      <c r="C49" s="79" t="s">
        <v>75</v>
      </c>
      <c r="D49" s="74"/>
      <c r="E49" s="80"/>
      <c r="G49" s="81">
        <f>SUBTOTAL(3,G50:G59)/SUBTOTAL(3,C50:C59)</f>
        <v>0</v>
      </c>
      <c r="H49" s="73"/>
      <c r="J49" s="75"/>
      <c r="K49" s="75"/>
      <c r="L49" s="75">
        <f>SUBTOTAL(9,L50:L59)</f>
        <v>0</v>
      </c>
      <c r="M49" s="75">
        <f>SUBTOTAL(9,M50:M59)</f>
        <v>0</v>
      </c>
      <c r="N49" s="75"/>
    </row>
    <row r="50" spans="1:14" outlineLevel="1" x14ac:dyDescent="0.55000000000000004">
      <c r="A50" s="29">
        <v>1</v>
      </c>
      <c r="B50" s="28" t="s">
        <v>177</v>
      </c>
      <c r="C50" s="29">
        <v>1</v>
      </c>
      <c r="D50" s="30" t="s">
        <v>110</v>
      </c>
      <c r="E50" s="28" t="s">
        <v>181</v>
      </c>
      <c r="F50" s="11"/>
      <c r="G50" s="39"/>
      <c r="H50" s="40"/>
      <c r="J50" s="29" t="s">
        <v>10</v>
      </c>
      <c r="K50" s="29" t="str">
        <f t="shared" ref="K50:K59" si="12">C50&amp;J50&amp;G50</f>
        <v>1X1</v>
      </c>
      <c r="L50" s="29" t="str">
        <f>IFERROR(VLOOKUP($K50,Mapping!F:H,2,0),"")</f>
        <v/>
      </c>
      <c r="M50" s="29" t="str">
        <f>IFERROR(VLOOKUP($K50,Mapping!$F:$H,3,0),"")</f>
        <v/>
      </c>
      <c r="N50" s="29" t="str">
        <f t="shared" ref="N50:N59" si="13">C50&amp;G50</f>
        <v>1</v>
      </c>
    </row>
    <row r="51" spans="1:14" outlineLevel="1" x14ac:dyDescent="0.55000000000000004">
      <c r="A51" s="29">
        <v>2</v>
      </c>
      <c r="B51" s="32" t="s">
        <v>165</v>
      </c>
      <c r="C51" s="83">
        <v>1</v>
      </c>
      <c r="D51" s="30" t="s">
        <v>110</v>
      </c>
      <c r="E51" s="28" t="s">
        <v>182</v>
      </c>
      <c r="F51" s="11"/>
      <c r="G51" s="41"/>
      <c r="H51" s="42"/>
      <c r="J51" s="33" t="s">
        <v>10</v>
      </c>
      <c r="K51" s="33" t="str">
        <f t="shared" si="12"/>
        <v>1X1</v>
      </c>
      <c r="L51" s="33" t="str">
        <f>IFERROR(VLOOKUP($K51,Mapping!F:H,2,0),"")</f>
        <v/>
      </c>
      <c r="M51" s="33" t="str">
        <f>IFERROR(VLOOKUP($K51,Mapping!$F:$H,3,0),"")</f>
        <v/>
      </c>
      <c r="N51" s="33" t="str">
        <f t="shared" si="13"/>
        <v>1</v>
      </c>
    </row>
    <row r="52" spans="1:14" ht="49.5" customHeight="1" outlineLevel="1" x14ac:dyDescent="0.55000000000000004">
      <c r="A52" s="29">
        <v>3</v>
      </c>
      <c r="B52" s="32" t="s">
        <v>183</v>
      </c>
      <c r="C52" s="83">
        <v>1</v>
      </c>
      <c r="D52" s="30" t="s">
        <v>110</v>
      </c>
      <c r="E52" s="28" t="s">
        <v>182</v>
      </c>
      <c r="F52" s="11"/>
      <c r="G52" s="41"/>
      <c r="H52" s="42"/>
      <c r="J52" s="33" t="s">
        <v>10</v>
      </c>
      <c r="K52" s="33" t="str">
        <f t="shared" si="12"/>
        <v>1X1</v>
      </c>
      <c r="L52" s="33" t="str">
        <f>IFERROR(VLOOKUP($K52,Mapping!F:H,2,0),"")</f>
        <v/>
      </c>
      <c r="M52" s="33" t="str">
        <f>IFERROR(VLOOKUP($K52,Mapping!$F:$H,3,0),"")</f>
        <v/>
      </c>
      <c r="N52" s="33" t="str">
        <f t="shared" ref="N52:N56" si="14">C52&amp;G52</f>
        <v>1</v>
      </c>
    </row>
    <row r="53" spans="1:14" outlineLevel="1" x14ac:dyDescent="0.55000000000000004">
      <c r="A53" s="29">
        <v>4</v>
      </c>
      <c r="B53" s="32" t="s">
        <v>178</v>
      </c>
      <c r="C53" s="83">
        <v>1</v>
      </c>
      <c r="D53" s="30" t="s">
        <v>110</v>
      </c>
      <c r="E53" s="28" t="s">
        <v>182</v>
      </c>
      <c r="F53" s="11"/>
      <c r="G53" s="41"/>
      <c r="H53" s="42"/>
      <c r="J53" s="33" t="s">
        <v>10</v>
      </c>
      <c r="K53" s="33" t="str">
        <f t="shared" si="12"/>
        <v>1X1</v>
      </c>
      <c r="L53" s="33" t="str">
        <f>IFERROR(VLOOKUP($K53,Mapping!F:H,2,0),"")</f>
        <v/>
      </c>
      <c r="M53" s="33" t="str">
        <f>IFERROR(VLOOKUP($K53,Mapping!$F:$H,3,0),"")</f>
        <v/>
      </c>
      <c r="N53" s="33" t="str">
        <f t="shared" ref="N53" si="15">C53&amp;G53</f>
        <v>1</v>
      </c>
    </row>
    <row r="54" spans="1:14" outlineLevel="1" x14ac:dyDescent="0.55000000000000004">
      <c r="A54" s="29">
        <v>5</v>
      </c>
      <c r="B54" s="32" t="s">
        <v>185</v>
      </c>
      <c r="C54" s="83">
        <v>3</v>
      </c>
      <c r="D54" s="30" t="s">
        <v>5</v>
      </c>
      <c r="E54" s="28"/>
      <c r="F54" s="11"/>
      <c r="G54" s="41"/>
      <c r="H54" s="42"/>
      <c r="J54" s="33" t="s">
        <v>10</v>
      </c>
      <c r="K54" s="33" t="str">
        <f t="shared" si="12"/>
        <v>3X1</v>
      </c>
      <c r="L54" s="33" t="str">
        <f>IFERROR(VLOOKUP($K54,Mapping!F:H,2,0),"")</f>
        <v/>
      </c>
      <c r="M54" s="33" t="str">
        <f>IFERROR(VLOOKUP($K54,Mapping!$F:$H,3,0),"")</f>
        <v/>
      </c>
      <c r="N54" s="33" t="str">
        <f t="shared" si="14"/>
        <v>3</v>
      </c>
    </row>
    <row r="55" spans="1:14" outlineLevel="1" x14ac:dyDescent="0.55000000000000004">
      <c r="A55" s="29">
        <v>6</v>
      </c>
      <c r="B55" s="32" t="s">
        <v>166</v>
      </c>
      <c r="C55" s="83">
        <v>1</v>
      </c>
      <c r="D55" s="30" t="s">
        <v>110</v>
      </c>
      <c r="E55" s="28" t="s">
        <v>182</v>
      </c>
      <c r="F55" s="11"/>
      <c r="G55" s="41"/>
      <c r="H55" s="42"/>
      <c r="J55" s="33" t="s">
        <v>10</v>
      </c>
      <c r="K55" s="33" t="str">
        <f t="shared" si="12"/>
        <v>1X1</v>
      </c>
      <c r="L55" s="33" t="str">
        <f>IFERROR(VLOOKUP($K55,Mapping!F:H,2,0),"")</f>
        <v/>
      </c>
      <c r="M55" s="33" t="str">
        <f>IFERROR(VLOOKUP($K55,Mapping!$F:$H,3,0),"")</f>
        <v/>
      </c>
      <c r="N55" s="33" t="str">
        <f t="shared" si="14"/>
        <v>1</v>
      </c>
    </row>
    <row r="56" spans="1:14" ht="63" outlineLevel="1" x14ac:dyDescent="0.55000000000000004">
      <c r="A56" s="29">
        <v>7</v>
      </c>
      <c r="B56" s="32" t="s">
        <v>325</v>
      </c>
      <c r="C56" s="83">
        <v>1</v>
      </c>
      <c r="D56" s="28" t="s">
        <v>174</v>
      </c>
      <c r="E56" s="28" t="s">
        <v>184</v>
      </c>
      <c r="F56" s="11"/>
      <c r="G56" s="41"/>
      <c r="H56" s="42"/>
      <c r="J56" s="33" t="s">
        <v>10</v>
      </c>
      <c r="K56" s="33" t="str">
        <f t="shared" si="12"/>
        <v>1X1</v>
      </c>
      <c r="L56" s="33" t="str">
        <f>IFERROR(VLOOKUP($K56,Mapping!F:H,2,0),"")</f>
        <v/>
      </c>
      <c r="M56" s="33" t="str">
        <f>IFERROR(VLOOKUP($K56,Mapping!$F:$H,3,0),"")</f>
        <v/>
      </c>
      <c r="N56" s="33" t="str">
        <f t="shared" si="14"/>
        <v>1</v>
      </c>
    </row>
    <row r="57" spans="1:14" outlineLevel="1" x14ac:dyDescent="0.55000000000000004">
      <c r="A57" s="29">
        <v>8</v>
      </c>
      <c r="B57" s="32" t="s">
        <v>322</v>
      </c>
      <c r="C57" s="83">
        <v>3</v>
      </c>
      <c r="D57" s="30" t="s">
        <v>5</v>
      </c>
      <c r="E57" s="28"/>
      <c r="F57" s="11"/>
      <c r="G57" s="41"/>
      <c r="H57" s="42"/>
      <c r="J57" s="33" t="s">
        <v>10</v>
      </c>
      <c r="K57" s="33" t="str">
        <f t="shared" si="12"/>
        <v>3X1</v>
      </c>
      <c r="L57" s="33" t="str">
        <f>IFERROR(VLOOKUP($K57,Mapping!F:H,2,0),"")</f>
        <v/>
      </c>
      <c r="M57" s="33" t="str">
        <f>IFERROR(VLOOKUP($K57,Mapping!$F:$H,3,0),"")</f>
        <v/>
      </c>
      <c r="N57" s="33" t="str">
        <f t="shared" si="13"/>
        <v>3</v>
      </c>
    </row>
    <row r="58" spans="1:14" ht="31.5" outlineLevel="1" x14ac:dyDescent="0.55000000000000004">
      <c r="A58" s="29">
        <v>9</v>
      </c>
      <c r="B58" s="32" t="s">
        <v>179</v>
      </c>
      <c r="C58" s="83">
        <v>1</v>
      </c>
      <c r="D58" s="30" t="s">
        <v>110</v>
      </c>
      <c r="E58" s="28" t="s">
        <v>182</v>
      </c>
      <c r="F58" s="11"/>
      <c r="G58" s="41"/>
      <c r="H58" s="42"/>
      <c r="J58" s="33" t="s">
        <v>10</v>
      </c>
      <c r="K58" s="33" t="str">
        <f t="shared" si="12"/>
        <v>1X1</v>
      </c>
      <c r="L58" s="33" t="str">
        <f>IFERROR(VLOOKUP($K58,Mapping!F:H,2,0),"")</f>
        <v/>
      </c>
      <c r="M58" s="33" t="str">
        <f>IFERROR(VLOOKUP($K58,Mapping!$F:$H,3,0),"")</f>
        <v/>
      </c>
      <c r="N58" s="33" t="str">
        <f t="shared" ref="N58" si="16">C58&amp;G58</f>
        <v>1</v>
      </c>
    </row>
    <row r="59" spans="1:14" ht="31.5" outlineLevel="1" x14ac:dyDescent="0.55000000000000004">
      <c r="A59" s="29">
        <v>10</v>
      </c>
      <c r="B59" s="32" t="s">
        <v>180</v>
      </c>
      <c r="C59" s="83">
        <v>1</v>
      </c>
      <c r="D59" s="30" t="s">
        <v>110</v>
      </c>
      <c r="E59" s="28" t="s">
        <v>186</v>
      </c>
      <c r="F59" s="11"/>
      <c r="G59" s="41"/>
      <c r="H59" s="42"/>
      <c r="J59" s="33" t="s">
        <v>10</v>
      </c>
      <c r="K59" s="33" t="str">
        <f t="shared" si="12"/>
        <v>1X1</v>
      </c>
      <c r="L59" s="33" t="str">
        <f>IFERROR(VLOOKUP($K59,Mapping!F:H,2,0),"")</f>
        <v/>
      </c>
      <c r="M59" s="33" t="str">
        <f>IFERROR(VLOOKUP($K59,Mapping!$F:$H,3,0),"")</f>
        <v/>
      </c>
      <c r="N59" s="33" t="str">
        <f t="shared" si="13"/>
        <v>1</v>
      </c>
    </row>
    <row r="60" spans="1:14" s="22" customFormat="1" ht="33" customHeight="1" x14ac:dyDescent="0.75">
      <c r="A60" s="21" t="s">
        <v>50</v>
      </c>
      <c r="B60" s="72" t="s">
        <v>187</v>
      </c>
      <c r="C60" s="47" t="s">
        <v>75</v>
      </c>
      <c r="D60" s="45"/>
      <c r="E60" s="46"/>
      <c r="G60" s="48">
        <f>SUBTOTAL(3,G63:G87)/(SUBTOTAL(3,C63:C87)-2)</f>
        <v>0</v>
      </c>
      <c r="H60" s="20"/>
      <c r="J60" s="53"/>
      <c r="K60" s="53"/>
      <c r="L60" s="53">
        <f>SUBTOTAL(9,L63:L87)</f>
        <v>0</v>
      </c>
      <c r="M60" s="53">
        <f>SUBTOTAL(9,M63:M87)</f>
        <v>0</v>
      </c>
      <c r="N60" s="53"/>
    </row>
    <row r="61" spans="1:14" outlineLevel="1" x14ac:dyDescent="0.55000000000000004">
      <c r="A61" s="16"/>
      <c r="B61" s="17" t="s">
        <v>112</v>
      </c>
      <c r="C61" s="16"/>
      <c r="D61" s="26"/>
      <c r="E61" s="18"/>
      <c r="F61" s="11"/>
      <c r="G61" s="16"/>
      <c r="H61" s="17"/>
      <c r="J61" s="16"/>
      <c r="K61" s="16"/>
      <c r="L61" s="16"/>
      <c r="M61" s="16"/>
      <c r="N61" s="16"/>
    </row>
    <row r="62" spans="1:14" outlineLevel="1" x14ac:dyDescent="0.55000000000000004">
      <c r="A62" s="16"/>
      <c r="B62" s="17" t="s">
        <v>0</v>
      </c>
      <c r="C62" s="16"/>
      <c r="D62" s="26"/>
      <c r="E62" s="18"/>
      <c r="F62" s="11"/>
      <c r="G62" s="16"/>
      <c r="H62" s="17"/>
      <c r="J62" s="16"/>
      <c r="K62" s="16"/>
      <c r="L62" s="16"/>
      <c r="M62" s="16"/>
      <c r="N62" s="16"/>
    </row>
    <row r="63" spans="1:14" s="12" customFormat="1" ht="17.25" x14ac:dyDescent="0.6">
      <c r="A63" s="23" t="s">
        <v>56</v>
      </c>
      <c r="B63" s="73" t="s">
        <v>162</v>
      </c>
      <c r="C63" s="79" t="s">
        <v>75</v>
      </c>
      <c r="D63" s="74"/>
      <c r="E63" s="80"/>
      <c r="G63" s="81">
        <f>SUBTOTAL(3,G64:G71)/SUBTOTAL(3,C64:C71)</f>
        <v>0</v>
      </c>
      <c r="H63" s="73"/>
      <c r="J63" s="75"/>
      <c r="K63" s="75"/>
      <c r="L63" s="75">
        <f>SUBTOTAL(9,L64:L71)</f>
        <v>0</v>
      </c>
      <c r="M63" s="75">
        <f>SUBTOTAL(9,M64:M71)</f>
        <v>0</v>
      </c>
      <c r="N63" s="75"/>
    </row>
    <row r="64" spans="1:14" outlineLevel="1" x14ac:dyDescent="0.55000000000000004">
      <c r="A64" s="29">
        <v>1</v>
      </c>
      <c r="B64" s="28" t="s">
        <v>188</v>
      </c>
      <c r="C64" s="82">
        <v>3</v>
      </c>
      <c r="D64" s="30" t="s">
        <v>5</v>
      </c>
      <c r="E64" s="28"/>
      <c r="F64" s="11"/>
      <c r="G64" s="39"/>
      <c r="H64" s="40"/>
      <c r="J64" s="29" t="s">
        <v>10</v>
      </c>
      <c r="K64" s="29" t="str">
        <f t="shared" ref="K64:K71" si="17">C64&amp;J64&amp;G64</f>
        <v>3X1</v>
      </c>
      <c r="L64" s="29" t="str">
        <f>IFERROR(VLOOKUP($K64,Mapping!F:H,2,0),"")</f>
        <v/>
      </c>
      <c r="M64" s="29" t="str">
        <f>IFERROR(VLOOKUP($K64,Mapping!$F:$H,3,0),"")</f>
        <v/>
      </c>
      <c r="N64" s="29" t="str">
        <f t="shared" ref="N64:N71" si="18">C64&amp;G64</f>
        <v>3</v>
      </c>
    </row>
    <row r="65" spans="1:14" ht="45.75" customHeight="1" outlineLevel="1" x14ac:dyDescent="0.55000000000000004">
      <c r="A65" s="29">
        <v>2</v>
      </c>
      <c r="B65" s="32" t="s">
        <v>189</v>
      </c>
      <c r="C65" s="83">
        <v>1</v>
      </c>
      <c r="D65" s="158" t="s">
        <v>196</v>
      </c>
      <c r="E65" s="158"/>
      <c r="F65" s="11"/>
      <c r="G65" s="41"/>
      <c r="H65" s="42"/>
      <c r="J65" s="33" t="s">
        <v>10</v>
      </c>
      <c r="K65" s="33" t="str">
        <f t="shared" si="17"/>
        <v>1X1</v>
      </c>
      <c r="L65" s="33" t="str">
        <f>IFERROR(VLOOKUP($K65,Mapping!F:H,2,0),"")</f>
        <v/>
      </c>
      <c r="M65" s="33" t="str">
        <f>IFERROR(VLOOKUP($K65,Mapping!$F:$H,3,0),"")</f>
        <v/>
      </c>
      <c r="N65" s="33" t="str">
        <f t="shared" si="18"/>
        <v>1</v>
      </c>
    </row>
    <row r="66" spans="1:14" ht="94.5" outlineLevel="1" x14ac:dyDescent="0.55000000000000004">
      <c r="A66" s="29">
        <v>3</v>
      </c>
      <c r="B66" s="32" t="s">
        <v>190</v>
      </c>
      <c r="C66" s="83">
        <v>1</v>
      </c>
      <c r="D66" s="32" t="s">
        <v>197</v>
      </c>
      <c r="E66" s="32" t="s">
        <v>198</v>
      </c>
      <c r="F66" s="11"/>
      <c r="G66" s="41"/>
      <c r="H66" s="42"/>
      <c r="J66" s="33" t="s">
        <v>10</v>
      </c>
      <c r="K66" s="33" t="str">
        <f t="shared" si="17"/>
        <v>1X1</v>
      </c>
      <c r="L66" s="33" t="str">
        <f>IFERROR(VLOOKUP($K66,Mapping!F:H,2,0),"")</f>
        <v/>
      </c>
      <c r="M66" s="33" t="str">
        <f>IFERROR(VLOOKUP($K66,Mapping!$F:$H,3,0),"")</f>
        <v/>
      </c>
      <c r="N66" s="33" t="str">
        <f t="shared" si="18"/>
        <v>1</v>
      </c>
    </row>
    <row r="67" spans="1:14" ht="31.5" outlineLevel="1" x14ac:dyDescent="0.55000000000000004">
      <c r="A67" s="29">
        <v>4</v>
      </c>
      <c r="B67" s="32" t="s">
        <v>191</v>
      </c>
      <c r="C67" s="83">
        <v>3</v>
      </c>
      <c r="D67" s="34" t="s">
        <v>5</v>
      </c>
      <c r="E67" s="32"/>
      <c r="F67" s="11"/>
      <c r="G67" s="41"/>
      <c r="H67" s="42"/>
      <c r="J67" s="33" t="s">
        <v>10</v>
      </c>
      <c r="K67" s="33" t="str">
        <f t="shared" si="17"/>
        <v>3X1</v>
      </c>
      <c r="L67" s="33" t="str">
        <f>IFERROR(VLOOKUP($K67,Mapping!F:H,2,0),"")</f>
        <v/>
      </c>
      <c r="M67" s="33" t="str">
        <f>IFERROR(VLOOKUP($K67,Mapping!$F:$H,3,0),"")</f>
        <v/>
      </c>
      <c r="N67" s="33" t="str">
        <f t="shared" ref="N67:N68" si="19">C67&amp;G67</f>
        <v>3</v>
      </c>
    </row>
    <row r="68" spans="1:14" outlineLevel="1" x14ac:dyDescent="0.55000000000000004">
      <c r="A68" s="29">
        <v>5</v>
      </c>
      <c r="B68" s="32" t="s">
        <v>192</v>
      </c>
      <c r="C68" s="83">
        <v>1</v>
      </c>
      <c r="D68" s="34" t="s">
        <v>110</v>
      </c>
      <c r="E68" s="32" t="s">
        <v>315</v>
      </c>
      <c r="F68" s="11"/>
      <c r="G68" s="41"/>
      <c r="H68" s="42"/>
      <c r="J68" s="33" t="s">
        <v>10</v>
      </c>
      <c r="K68" s="33" t="str">
        <f t="shared" si="17"/>
        <v>1X1</v>
      </c>
      <c r="L68" s="33" t="str">
        <f>IFERROR(VLOOKUP($K68,Mapping!F:H,2,0),"")</f>
        <v/>
      </c>
      <c r="M68" s="33" t="str">
        <f>IFERROR(VLOOKUP($K68,Mapping!$F:$H,3,0),"")</f>
        <v/>
      </c>
      <c r="N68" s="33" t="str">
        <f t="shared" si="19"/>
        <v>1</v>
      </c>
    </row>
    <row r="69" spans="1:14" ht="30" customHeight="1" outlineLevel="1" x14ac:dyDescent="0.55000000000000004">
      <c r="A69" s="29">
        <v>6</v>
      </c>
      <c r="B69" s="32" t="s">
        <v>193</v>
      </c>
      <c r="C69" s="83">
        <v>3</v>
      </c>
      <c r="D69" s="34" t="s">
        <v>5</v>
      </c>
      <c r="E69" s="32"/>
      <c r="F69" s="11"/>
      <c r="G69" s="41"/>
      <c r="H69" s="42"/>
      <c r="J69" s="33" t="s">
        <v>10</v>
      </c>
      <c r="K69" s="33" t="str">
        <f t="shared" si="17"/>
        <v>3X1</v>
      </c>
      <c r="L69" s="33" t="str">
        <f>IFERROR(VLOOKUP($K69,Mapping!F:H,2,0),"")</f>
        <v/>
      </c>
      <c r="M69" s="33" t="str">
        <f>IFERROR(VLOOKUP($K69,Mapping!$F:$H,3,0),"")</f>
        <v/>
      </c>
      <c r="N69" s="33" t="str">
        <f t="shared" ref="N69:N70" si="20">C69&amp;G69</f>
        <v>3</v>
      </c>
    </row>
    <row r="70" spans="1:14" ht="31.5" outlineLevel="1" x14ac:dyDescent="0.55000000000000004">
      <c r="A70" s="29">
        <v>7</v>
      </c>
      <c r="B70" s="32" t="s">
        <v>194</v>
      </c>
      <c r="C70" s="83">
        <v>1</v>
      </c>
      <c r="D70" s="34" t="s">
        <v>110</v>
      </c>
      <c r="E70" s="32" t="s">
        <v>315</v>
      </c>
      <c r="F70" s="11"/>
      <c r="G70" s="41"/>
      <c r="H70" s="42"/>
      <c r="J70" s="33" t="s">
        <v>10</v>
      </c>
      <c r="K70" s="33" t="str">
        <f t="shared" si="17"/>
        <v>1X1</v>
      </c>
      <c r="L70" s="33" t="str">
        <f>IFERROR(VLOOKUP($K70,Mapping!F:H,2,0),"")</f>
        <v/>
      </c>
      <c r="M70" s="33" t="str">
        <f>IFERROR(VLOOKUP($K70,Mapping!$F:$H,3,0),"")</f>
        <v/>
      </c>
      <c r="N70" s="33" t="str">
        <f t="shared" si="20"/>
        <v>1</v>
      </c>
    </row>
    <row r="71" spans="1:14" ht="31.5" outlineLevel="1" x14ac:dyDescent="0.55000000000000004">
      <c r="A71" s="29">
        <v>8</v>
      </c>
      <c r="B71" s="32" t="s">
        <v>195</v>
      </c>
      <c r="C71" s="83">
        <v>1</v>
      </c>
      <c r="D71" s="34" t="s">
        <v>110</v>
      </c>
      <c r="E71" s="32" t="s">
        <v>215</v>
      </c>
      <c r="F71" s="11"/>
      <c r="G71" s="41"/>
      <c r="H71" s="42"/>
      <c r="J71" s="33" t="s">
        <v>10</v>
      </c>
      <c r="K71" s="33" t="str">
        <f t="shared" si="17"/>
        <v>1X1</v>
      </c>
      <c r="L71" s="33" t="str">
        <f>IFERROR(VLOOKUP($K71,Mapping!F:H,2,0),"")</f>
        <v/>
      </c>
      <c r="M71" s="33" t="str">
        <f>IFERROR(VLOOKUP($K71,Mapping!$F:$H,3,0),"")</f>
        <v/>
      </c>
      <c r="N71" s="33" t="str">
        <f t="shared" si="18"/>
        <v>1</v>
      </c>
    </row>
    <row r="72" spans="1:14" s="12" customFormat="1" ht="17.25" x14ac:dyDescent="0.6">
      <c r="A72" s="23" t="s">
        <v>57</v>
      </c>
      <c r="B72" s="73" t="s">
        <v>176</v>
      </c>
      <c r="C72" s="79" t="s">
        <v>75</v>
      </c>
      <c r="D72" s="74"/>
      <c r="E72" s="80"/>
      <c r="G72" s="81">
        <f>SUBTOTAL(3,G73:G87)/SUBTOTAL(3,C73:C87)</f>
        <v>0</v>
      </c>
      <c r="H72" s="73"/>
      <c r="J72" s="75"/>
      <c r="K72" s="75"/>
      <c r="L72" s="75">
        <f>SUBTOTAL(9,L73:L87)</f>
        <v>0</v>
      </c>
      <c r="M72" s="75">
        <f>SUBTOTAL(9,M73:M87)</f>
        <v>0</v>
      </c>
      <c r="N72" s="75"/>
    </row>
    <row r="73" spans="1:14" ht="31.5" outlineLevel="1" x14ac:dyDescent="0.55000000000000004">
      <c r="A73" s="29">
        <v>1</v>
      </c>
      <c r="B73" s="28" t="s">
        <v>214</v>
      </c>
      <c r="C73" s="82">
        <v>1</v>
      </c>
      <c r="D73" s="30" t="s">
        <v>111</v>
      </c>
      <c r="E73" s="28" t="s">
        <v>215</v>
      </c>
      <c r="F73" s="11"/>
      <c r="G73" s="39"/>
      <c r="H73" s="40"/>
      <c r="J73" s="29" t="s">
        <v>10</v>
      </c>
      <c r="K73" s="29" t="str">
        <f t="shared" ref="K73:K87" si="21">C73&amp;J73&amp;G73</f>
        <v>1X1</v>
      </c>
      <c r="L73" s="29" t="str">
        <f>IFERROR(VLOOKUP($K73,Mapping!F:H,2,0),"")</f>
        <v/>
      </c>
      <c r="M73" s="29" t="str">
        <f>IFERROR(VLOOKUP($K73,Mapping!$F:$H,3,0),"")</f>
        <v/>
      </c>
      <c r="N73" s="29" t="str">
        <f t="shared" ref="N73:N87" si="22">C73&amp;G73</f>
        <v>1</v>
      </c>
    </row>
    <row r="74" spans="1:14" ht="31.5" outlineLevel="1" x14ac:dyDescent="0.55000000000000004">
      <c r="A74" s="29">
        <v>2</v>
      </c>
      <c r="B74" s="32" t="s">
        <v>199</v>
      </c>
      <c r="C74" s="83">
        <v>3</v>
      </c>
      <c r="D74" s="30" t="s">
        <v>5</v>
      </c>
      <c r="E74" s="28"/>
      <c r="F74" s="11"/>
      <c r="G74" s="41"/>
      <c r="H74" s="42"/>
      <c r="J74" s="33" t="s">
        <v>10</v>
      </c>
      <c r="K74" s="33" t="str">
        <f t="shared" si="21"/>
        <v>3X1</v>
      </c>
      <c r="L74" s="33" t="str">
        <f>IFERROR(VLOOKUP($K74,Mapping!F:H,2,0),"")</f>
        <v/>
      </c>
      <c r="M74" s="33" t="str">
        <f>IFERROR(VLOOKUP($K74,Mapping!$F:$H,3,0),"")</f>
        <v/>
      </c>
      <c r="N74" s="33" t="str">
        <f t="shared" si="22"/>
        <v>3</v>
      </c>
    </row>
    <row r="75" spans="1:14" ht="48.75" customHeight="1" outlineLevel="1" x14ac:dyDescent="0.55000000000000004">
      <c r="A75" s="29">
        <v>3</v>
      </c>
      <c r="B75" s="32" t="s">
        <v>200</v>
      </c>
      <c r="C75" s="83">
        <v>1</v>
      </c>
      <c r="D75" s="158" t="s">
        <v>196</v>
      </c>
      <c r="E75" s="158"/>
      <c r="F75" s="11"/>
      <c r="G75" s="41"/>
      <c r="H75" s="42"/>
      <c r="J75" s="33" t="s">
        <v>10</v>
      </c>
      <c r="K75" s="33" t="str">
        <f t="shared" si="21"/>
        <v>1X1</v>
      </c>
      <c r="L75" s="33" t="str">
        <f>IFERROR(VLOOKUP($K75,Mapping!F:H,2,0),"")</f>
        <v/>
      </c>
      <c r="M75" s="33" t="str">
        <f>IFERROR(VLOOKUP($K75,Mapping!$F:$H,3,0),"")</f>
        <v/>
      </c>
      <c r="N75" s="33" t="str">
        <f t="shared" si="22"/>
        <v>1</v>
      </c>
    </row>
    <row r="76" spans="1:14" ht="31.5" outlineLevel="1" x14ac:dyDescent="0.55000000000000004">
      <c r="A76" s="29">
        <v>4</v>
      </c>
      <c r="B76" s="32" t="s">
        <v>231</v>
      </c>
      <c r="C76" s="33">
        <v>3</v>
      </c>
      <c r="D76" s="158" t="s">
        <v>5</v>
      </c>
      <c r="E76" s="158"/>
      <c r="F76" s="11"/>
      <c r="G76" s="41"/>
      <c r="H76" s="42"/>
      <c r="J76" s="33" t="s">
        <v>10</v>
      </c>
      <c r="K76" s="33" t="str">
        <f t="shared" ref="K76" si="23">C76&amp;J76&amp;G76</f>
        <v>3X1</v>
      </c>
      <c r="L76" s="33" t="str">
        <f>IFERROR(VLOOKUP($K76,Mapping!F:H,2,0),"")</f>
        <v/>
      </c>
      <c r="M76" s="33" t="str">
        <f>IFERROR(VLOOKUP($K76,Mapping!$F:$H,3,0),"")</f>
        <v/>
      </c>
      <c r="N76" s="33" t="str">
        <f t="shared" ref="N76" si="24">C76&amp;G76</f>
        <v>3</v>
      </c>
    </row>
    <row r="77" spans="1:14" ht="54" customHeight="1" outlineLevel="1" x14ac:dyDescent="0.55000000000000004">
      <c r="A77" s="29">
        <v>5</v>
      </c>
      <c r="B77" s="32" t="s">
        <v>201</v>
      </c>
      <c r="C77" s="33">
        <v>1</v>
      </c>
      <c r="D77" s="158" t="s">
        <v>196</v>
      </c>
      <c r="E77" s="158"/>
      <c r="F77" s="11"/>
      <c r="G77" s="41"/>
      <c r="H77" s="42"/>
      <c r="J77" s="33" t="s">
        <v>10</v>
      </c>
      <c r="K77" s="33" t="str">
        <f t="shared" si="21"/>
        <v>1X1</v>
      </c>
      <c r="L77" s="33" t="str">
        <f>IFERROR(VLOOKUP($K77,Mapping!F:H,2,0),"")</f>
        <v/>
      </c>
      <c r="M77" s="33" t="str">
        <f>IFERROR(VLOOKUP($K77,Mapping!$F:$H,3,0),"")</f>
        <v/>
      </c>
      <c r="N77" s="33" t="str">
        <f t="shared" si="22"/>
        <v>1</v>
      </c>
    </row>
    <row r="78" spans="1:14" outlineLevel="1" x14ac:dyDescent="0.55000000000000004">
      <c r="A78" s="29">
        <v>6</v>
      </c>
      <c r="B78" s="32" t="s">
        <v>202</v>
      </c>
      <c r="C78" s="33">
        <v>1</v>
      </c>
      <c r="D78" s="34" t="s">
        <v>110</v>
      </c>
      <c r="E78" s="32" t="s">
        <v>315</v>
      </c>
      <c r="F78" s="11"/>
      <c r="G78" s="41"/>
      <c r="H78" s="42"/>
      <c r="J78" s="33" t="s">
        <v>10</v>
      </c>
      <c r="K78" s="33" t="str">
        <f t="shared" si="21"/>
        <v>1X1</v>
      </c>
      <c r="L78" s="33" t="str">
        <f>IFERROR(VLOOKUP($K78,Mapping!F:H,2,0),"")</f>
        <v/>
      </c>
      <c r="M78" s="33" t="str">
        <f>IFERROR(VLOOKUP($K78,Mapping!$F:$H,3,0),"")</f>
        <v/>
      </c>
      <c r="N78" s="33" t="str">
        <f t="shared" si="22"/>
        <v>1</v>
      </c>
    </row>
    <row r="79" spans="1:14" ht="31.5" outlineLevel="1" x14ac:dyDescent="0.55000000000000004">
      <c r="A79" s="29">
        <v>7</v>
      </c>
      <c r="B79" s="32" t="s">
        <v>203</v>
      </c>
      <c r="C79" s="33">
        <v>1</v>
      </c>
      <c r="D79" s="34" t="s">
        <v>110</v>
      </c>
      <c r="E79" s="32" t="s">
        <v>315</v>
      </c>
      <c r="F79" s="11"/>
      <c r="G79" s="41"/>
      <c r="H79" s="42"/>
      <c r="J79" s="33" t="s">
        <v>10</v>
      </c>
      <c r="K79" s="33" t="str">
        <f t="shared" si="21"/>
        <v>1X1</v>
      </c>
      <c r="L79" s="33" t="str">
        <f>IFERROR(VLOOKUP($K79,Mapping!F:H,2,0),"")</f>
        <v/>
      </c>
      <c r="M79" s="33" t="str">
        <f>IFERROR(VLOOKUP($K79,Mapping!$F:$H,3,0),"")</f>
        <v/>
      </c>
      <c r="N79" s="33" t="str">
        <f t="shared" si="22"/>
        <v>1</v>
      </c>
    </row>
    <row r="80" spans="1:14" ht="56.25" customHeight="1" outlineLevel="1" x14ac:dyDescent="0.55000000000000004">
      <c r="A80" s="29">
        <v>8</v>
      </c>
      <c r="B80" s="32" t="s">
        <v>204</v>
      </c>
      <c r="C80" s="33">
        <v>1</v>
      </c>
      <c r="D80" s="158" t="s">
        <v>211</v>
      </c>
      <c r="E80" s="158"/>
      <c r="F80" s="11"/>
      <c r="G80" s="41"/>
      <c r="H80" s="42"/>
      <c r="J80" s="33" t="s">
        <v>10</v>
      </c>
      <c r="K80" s="33" t="str">
        <f t="shared" si="21"/>
        <v>1X1</v>
      </c>
      <c r="L80" s="33" t="str">
        <f>IFERROR(VLOOKUP($K80,Mapping!F:H,2,0),"")</f>
        <v/>
      </c>
      <c r="M80" s="33" t="str">
        <f>IFERROR(VLOOKUP($K80,Mapping!$F:$H,3,0),"")</f>
        <v/>
      </c>
      <c r="N80" s="33" t="str">
        <f t="shared" si="22"/>
        <v>1</v>
      </c>
    </row>
    <row r="81" spans="1:14" ht="50.25" customHeight="1" outlineLevel="1" x14ac:dyDescent="0.55000000000000004">
      <c r="A81" s="29">
        <v>9</v>
      </c>
      <c r="B81" s="32" t="s">
        <v>205</v>
      </c>
      <c r="C81" s="83">
        <v>1</v>
      </c>
      <c r="D81" s="158" t="s">
        <v>212</v>
      </c>
      <c r="E81" s="158"/>
      <c r="F81" s="11"/>
      <c r="G81" s="41"/>
      <c r="H81" s="42"/>
      <c r="J81" s="33" t="s">
        <v>10</v>
      </c>
      <c r="K81" s="33" t="str">
        <f t="shared" si="21"/>
        <v>1X1</v>
      </c>
      <c r="L81" s="33" t="str">
        <f>IFERROR(VLOOKUP($K81,Mapping!F:H,2,0),"")</f>
        <v/>
      </c>
      <c r="M81" s="33" t="str">
        <f>IFERROR(VLOOKUP($K81,Mapping!$F:$H,3,0),"")</f>
        <v/>
      </c>
      <c r="N81" s="33" t="str">
        <f t="shared" si="22"/>
        <v>1</v>
      </c>
    </row>
    <row r="82" spans="1:14" outlineLevel="1" x14ac:dyDescent="0.55000000000000004">
      <c r="A82" s="29">
        <v>10</v>
      </c>
      <c r="B82" s="32" t="s">
        <v>206</v>
      </c>
      <c r="C82" s="83">
        <v>3</v>
      </c>
      <c r="D82" s="34" t="s">
        <v>5</v>
      </c>
      <c r="E82" s="32"/>
      <c r="F82" s="11"/>
      <c r="G82" s="41"/>
      <c r="H82" s="42"/>
      <c r="J82" s="33" t="s">
        <v>10</v>
      </c>
      <c r="K82" s="33" t="str">
        <f t="shared" si="21"/>
        <v>3X1</v>
      </c>
      <c r="L82" s="33" t="str">
        <f>IFERROR(VLOOKUP($K82,Mapping!F:H,2,0),"")</f>
        <v/>
      </c>
      <c r="M82" s="33" t="str">
        <f>IFERROR(VLOOKUP($K82,Mapping!$F:$H,3,0),"")</f>
        <v/>
      </c>
      <c r="N82" s="33" t="str">
        <f t="shared" si="22"/>
        <v>3</v>
      </c>
    </row>
    <row r="83" spans="1:14" outlineLevel="1" x14ac:dyDescent="0.55000000000000004">
      <c r="A83" s="29">
        <v>11</v>
      </c>
      <c r="B83" s="32" t="s">
        <v>207</v>
      </c>
      <c r="C83" s="83">
        <v>1</v>
      </c>
      <c r="D83" s="32" t="s">
        <v>110</v>
      </c>
      <c r="E83" s="28" t="s">
        <v>215</v>
      </c>
      <c r="F83" s="11"/>
      <c r="G83" s="41"/>
      <c r="H83" s="42"/>
      <c r="J83" s="33" t="s">
        <v>10</v>
      </c>
      <c r="K83" s="33" t="str">
        <f t="shared" si="21"/>
        <v>1X1</v>
      </c>
      <c r="L83" s="33" t="str">
        <f>IFERROR(VLOOKUP($K83,Mapping!F:H,2,0),"")</f>
        <v/>
      </c>
      <c r="M83" s="33" t="str">
        <f>IFERROR(VLOOKUP($K83,Mapping!$F:$H,3,0),"")</f>
        <v/>
      </c>
      <c r="N83" s="33" t="str">
        <f t="shared" si="22"/>
        <v>1</v>
      </c>
    </row>
    <row r="84" spans="1:14" outlineLevel="1" x14ac:dyDescent="0.55000000000000004">
      <c r="A84" s="29">
        <v>12</v>
      </c>
      <c r="B84" s="32" t="s">
        <v>208</v>
      </c>
      <c r="C84" s="83">
        <v>3</v>
      </c>
      <c r="D84" s="34" t="s">
        <v>5</v>
      </c>
      <c r="E84" s="32"/>
      <c r="F84" s="11"/>
      <c r="G84" s="41"/>
      <c r="H84" s="42"/>
      <c r="J84" s="33" t="s">
        <v>10</v>
      </c>
      <c r="K84" s="33" t="str">
        <f t="shared" si="21"/>
        <v>3X1</v>
      </c>
      <c r="L84" s="33" t="str">
        <f>IFERROR(VLOOKUP($K84,Mapping!F:H,2,0),"")</f>
        <v/>
      </c>
      <c r="M84" s="33" t="str">
        <f>IFERROR(VLOOKUP($K84,Mapping!$F:$H,3,0),"")</f>
        <v/>
      </c>
      <c r="N84" s="33" t="str">
        <f t="shared" si="22"/>
        <v>3</v>
      </c>
    </row>
    <row r="85" spans="1:14" ht="56.25" customHeight="1" outlineLevel="1" x14ac:dyDescent="0.55000000000000004">
      <c r="A85" s="29">
        <v>13</v>
      </c>
      <c r="B85" s="32" t="s">
        <v>209</v>
      </c>
      <c r="C85" s="83">
        <v>1</v>
      </c>
      <c r="D85" s="158" t="s">
        <v>213</v>
      </c>
      <c r="E85" s="158"/>
      <c r="F85" s="11"/>
      <c r="G85" s="41"/>
      <c r="H85" s="42"/>
      <c r="J85" s="33" t="s">
        <v>10</v>
      </c>
      <c r="K85" s="33" t="str">
        <f t="shared" si="21"/>
        <v>1X1</v>
      </c>
      <c r="L85" s="33" t="str">
        <f>IFERROR(VLOOKUP($K85,Mapping!F:H,2,0),"")</f>
        <v/>
      </c>
      <c r="M85" s="33" t="str">
        <f>IFERROR(VLOOKUP($K85,Mapping!$F:$H,3,0),"")</f>
        <v/>
      </c>
      <c r="N85" s="33" t="str">
        <f t="shared" si="22"/>
        <v>1</v>
      </c>
    </row>
    <row r="86" spans="1:14" ht="54" customHeight="1" outlineLevel="1" x14ac:dyDescent="0.55000000000000004">
      <c r="A86" s="29">
        <v>14</v>
      </c>
      <c r="B86" s="32" t="s">
        <v>217</v>
      </c>
      <c r="C86" s="83">
        <v>1</v>
      </c>
      <c r="D86" s="34" t="s">
        <v>110</v>
      </c>
      <c r="E86" s="32" t="s">
        <v>326</v>
      </c>
      <c r="F86" s="11"/>
      <c r="G86" s="41"/>
      <c r="H86" s="42"/>
      <c r="J86" s="33" t="s">
        <v>10</v>
      </c>
      <c r="K86" s="33" t="str">
        <f t="shared" si="21"/>
        <v>1X1</v>
      </c>
      <c r="L86" s="33" t="str">
        <f>IFERROR(VLOOKUP($K86,Mapping!F:H,2,0),"")</f>
        <v/>
      </c>
      <c r="M86" s="33" t="str">
        <f>IFERROR(VLOOKUP($K86,Mapping!$F:$H,3,0),"")</f>
        <v/>
      </c>
      <c r="N86" s="33" t="str">
        <f t="shared" si="22"/>
        <v>1</v>
      </c>
    </row>
    <row r="87" spans="1:14" ht="31.5" outlineLevel="1" x14ac:dyDescent="0.55000000000000004">
      <c r="A87" s="29">
        <v>15</v>
      </c>
      <c r="B87" s="32" t="s">
        <v>210</v>
      </c>
      <c r="C87" s="83">
        <v>1</v>
      </c>
      <c r="D87" s="34" t="s">
        <v>110</v>
      </c>
      <c r="E87" s="32" t="s">
        <v>215</v>
      </c>
      <c r="F87" s="11"/>
      <c r="G87" s="41"/>
      <c r="H87" s="42"/>
      <c r="J87" s="33" t="s">
        <v>10</v>
      </c>
      <c r="K87" s="33" t="str">
        <f t="shared" si="21"/>
        <v>1X1</v>
      </c>
      <c r="L87" s="33" t="str">
        <f>IFERROR(VLOOKUP($K87,Mapping!F:H,2,0),"")</f>
        <v/>
      </c>
      <c r="M87" s="33" t="str">
        <f>IFERROR(VLOOKUP($K87,Mapping!$F:$H,3,0),"")</f>
        <v/>
      </c>
      <c r="N87" s="33" t="str">
        <f t="shared" si="22"/>
        <v>1</v>
      </c>
    </row>
    <row r="88" spans="1:14" s="22" customFormat="1" ht="33" customHeight="1" x14ac:dyDescent="0.75">
      <c r="A88" s="21" t="s">
        <v>51</v>
      </c>
      <c r="B88" s="72" t="s">
        <v>327</v>
      </c>
      <c r="C88" s="47" t="s">
        <v>75</v>
      </c>
      <c r="D88" s="45"/>
      <c r="E88" s="46"/>
      <c r="G88" s="48">
        <f>SUBTOTAL(3,G91:G93)/(SUBTOTAL(3,C91:C93)-0)</f>
        <v>0</v>
      </c>
      <c r="H88" s="20"/>
      <c r="J88" s="53"/>
      <c r="K88" s="53"/>
      <c r="L88" s="53">
        <f>SUBTOTAL(9,L91:L93)</f>
        <v>0</v>
      </c>
      <c r="M88" s="53">
        <f>SUBTOTAL(9,M91:M93)</f>
        <v>0</v>
      </c>
      <c r="N88" s="53"/>
    </row>
    <row r="89" spans="1:14" outlineLevel="1" x14ac:dyDescent="0.55000000000000004">
      <c r="A89" s="16"/>
      <c r="B89" s="17" t="s">
        <v>112</v>
      </c>
      <c r="C89" s="16"/>
      <c r="D89" s="26"/>
      <c r="E89" s="18"/>
      <c r="F89" s="11"/>
      <c r="G89" s="16"/>
      <c r="H89" s="17"/>
      <c r="J89" s="16"/>
      <c r="K89" s="16"/>
      <c r="L89" s="16"/>
      <c r="M89" s="16"/>
      <c r="N89" s="16"/>
    </row>
    <row r="90" spans="1:14" outlineLevel="1" x14ac:dyDescent="0.55000000000000004">
      <c r="A90" s="16"/>
      <c r="B90" s="17" t="s">
        <v>0</v>
      </c>
      <c r="C90" s="16"/>
      <c r="D90" s="26"/>
      <c r="E90" s="18"/>
      <c r="F90" s="11"/>
      <c r="G90" s="16"/>
      <c r="H90" s="17"/>
      <c r="J90" s="16"/>
      <c r="K90" s="16"/>
      <c r="L90" s="16"/>
      <c r="M90" s="16"/>
      <c r="N90" s="16"/>
    </row>
    <row r="91" spans="1:14" ht="47.25" outlineLevel="1" x14ac:dyDescent="0.55000000000000004">
      <c r="A91" s="29">
        <v>1</v>
      </c>
      <c r="B91" s="32" t="s">
        <v>330</v>
      </c>
      <c r="C91" s="83">
        <v>1</v>
      </c>
      <c r="D91" s="158" t="s">
        <v>196</v>
      </c>
      <c r="E91" s="158"/>
      <c r="F91" s="11"/>
      <c r="G91" s="41"/>
      <c r="H91" s="42"/>
      <c r="J91" s="33" t="s">
        <v>10</v>
      </c>
      <c r="K91" s="33" t="str">
        <f t="shared" ref="K91:K93" si="25">C91&amp;J91&amp;G91</f>
        <v>1X1</v>
      </c>
      <c r="L91" s="33" t="str">
        <f>IFERROR(VLOOKUP($K91,Mapping!F:H,2,0),"")</f>
        <v/>
      </c>
      <c r="M91" s="33" t="str">
        <f>IFERROR(VLOOKUP($K91,Mapping!$F:$H,3,0),"")</f>
        <v/>
      </c>
      <c r="N91" s="33" t="str">
        <f t="shared" ref="N91:N93" si="26">C91&amp;G91</f>
        <v>1</v>
      </c>
    </row>
    <row r="92" spans="1:14" ht="31.5" outlineLevel="1" x14ac:dyDescent="0.55000000000000004">
      <c r="A92" s="29">
        <v>2</v>
      </c>
      <c r="B92" s="32" t="s">
        <v>331</v>
      </c>
      <c r="C92" s="83">
        <v>3</v>
      </c>
      <c r="D92" s="34" t="s">
        <v>5</v>
      </c>
      <c r="E92" s="32"/>
      <c r="F92" s="11"/>
      <c r="G92" s="41"/>
      <c r="H92" s="42"/>
      <c r="J92" s="33" t="s">
        <v>10</v>
      </c>
      <c r="K92" s="33" t="str">
        <f t="shared" si="25"/>
        <v>3X1</v>
      </c>
      <c r="L92" s="33" t="str">
        <f>IFERROR(VLOOKUP($K92,Mapping!F:H,2,0),"")</f>
        <v/>
      </c>
      <c r="M92" s="33" t="str">
        <f>IFERROR(VLOOKUP($K92,Mapping!$F:$H,3,0),"")</f>
        <v/>
      </c>
      <c r="N92" s="33" t="str">
        <f t="shared" si="26"/>
        <v>3</v>
      </c>
    </row>
    <row r="93" spans="1:14" ht="48.75" customHeight="1" outlineLevel="1" x14ac:dyDescent="0.55000000000000004">
      <c r="A93" s="29">
        <v>3</v>
      </c>
      <c r="B93" s="32" t="s">
        <v>332</v>
      </c>
      <c r="C93" s="83">
        <v>1</v>
      </c>
      <c r="D93" s="158" t="s">
        <v>196</v>
      </c>
      <c r="E93" s="158"/>
      <c r="F93" s="11"/>
      <c r="G93" s="41"/>
      <c r="H93" s="42"/>
      <c r="J93" s="33" t="s">
        <v>10</v>
      </c>
      <c r="K93" s="33" t="str">
        <f t="shared" si="25"/>
        <v>1X1</v>
      </c>
      <c r="L93" s="33" t="str">
        <f>IFERROR(VLOOKUP($K93,Mapping!F:H,2,0),"")</f>
        <v/>
      </c>
      <c r="M93" s="33" t="str">
        <f>IFERROR(VLOOKUP($K93,Mapping!$F:$H,3,0),"")</f>
        <v/>
      </c>
      <c r="N93" s="33" t="str">
        <f t="shared" si="26"/>
        <v>1</v>
      </c>
    </row>
    <row r="94" spans="1:14" s="22" customFormat="1" ht="33" customHeight="1" x14ac:dyDescent="0.75">
      <c r="A94" s="21" t="s">
        <v>52</v>
      </c>
      <c r="B94" s="72" t="s">
        <v>230</v>
      </c>
      <c r="C94" s="47" t="s">
        <v>75</v>
      </c>
      <c r="D94" s="45"/>
      <c r="E94" s="46"/>
      <c r="G94" s="48">
        <f>SUBTOTAL(3,G97:G107)/(SUBTOTAL(3,C97:C107)-0)</f>
        <v>0</v>
      </c>
      <c r="H94" s="20"/>
      <c r="J94" s="53"/>
      <c r="K94" s="53"/>
      <c r="L94" s="53">
        <f>SUBTOTAL(9,L97:L107)</f>
        <v>0</v>
      </c>
      <c r="M94" s="53">
        <f>SUBTOTAL(9,M97:M107)</f>
        <v>0</v>
      </c>
      <c r="N94" s="53"/>
    </row>
    <row r="95" spans="1:14" outlineLevel="1" x14ac:dyDescent="0.55000000000000004">
      <c r="A95" s="16"/>
      <c r="B95" s="17" t="s">
        <v>112</v>
      </c>
      <c r="C95" s="16"/>
      <c r="D95" s="26"/>
      <c r="E95" s="18"/>
      <c r="F95" s="11"/>
      <c r="G95" s="16"/>
      <c r="H95" s="17"/>
      <c r="J95" s="16"/>
      <c r="K95" s="16"/>
      <c r="L95" s="16"/>
      <c r="M95" s="16"/>
      <c r="N95" s="16"/>
    </row>
    <row r="96" spans="1:14" outlineLevel="1" x14ac:dyDescent="0.55000000000000004">
      <c r="A96" s="16"/>
      <c r="B96" s="17" t="s">
        <v>0</v>
      </c>
      <c r="C96" s="16"/>
      <c r="D96" s="26"/>
      <c r="E96" s="18"/>
      <c r="F96" s="11"/>
      <c r="G96" s="16"/>
      <c r="H96" s="17"/>
      <c r="J96" s="16"/>
      <c r="K96" s="16"/>
      <c r="L96" s="16"/>
      <c r="M96" s="16"/>
      <c r="N96" s="16"/>
    </row>
    <row r="97" spans="1:14" outlineLevel="1" x14ac:dyDescent="0.55000000000000004">
      <c r="A97" s="29">
        <v>1</v>
      </c>
      <c r="B97" s="28" t="s">
        <v>218</v>
      </c>
      <c r="C97" s="82">
        <v>3</v>
      </c>
      <c r="D97" s="30" t="s">
        <v>6</v>
      </c>
      <c r="E97" s="28"/>
      <c r="F97" s="11"/>
      <c r="G97" s="39"/>
      <c r="H97" s="40"/>
      <c r="J97" s="29" t="s">
        <v>10</v>
      </c>
      <c r="K97" s="29" t="str">
        <f t="shared" ref="K97:K107" si="27">C97&amp;J97&amp;G97</f>
        <v>3X1</v>
      </c>
      <c r="L97" s="29" t="str">
        <f>IFERROR(VLOOKUP($K97,Mapping!F:H,2,0),"")</f>
        <v/>
      </c>
      <c r="M97" s="29" t="str">
        <f>IFERROR(VLOOKUP($K97,Mapping!$F:$H,3,0),"")</f>
        <v/>
      </c>
      <c r="N97" s="29" t="str">
        <f t="shared" si="0"/>
        <v>3</v>
      </c>
    </row>
    <row r="98" spans="1:14" outlineLevel="1" x14ac:dyDescent="0.55000000000000004">
      <c r="A98" s="29">
        <v>2</v>
      </c>
      <c r="B98" s="32" t="s">
        <v>219</v>
      </c>
      <c r="C98" s="83">
        <v>2</v>
      </c>
      <c r="D98" s="34" t="s">
        <v>227</v>
      </c>
      <c r="E98" s="32"/>
      <c r="F98" s="11"/>
      <c r="G98" s="41"/>
      <c r="H98" s="42"/>
      <c r="J98" s="33" t="s">
        <v>10</v>
      </c>
      <c r="K98" s="33" t="str">
        <f t="shared" ref="K98:K99" si="28">C98&amp;J98&amp;G98</f>
        <v>2X1</v>
      </c>
      <c r="L98" s="33" t="str">
        <f>IFERROR(VLOOKUP($K98,Mapping!F:H,2,0),"")</f>
        <v/>
      </c>
      <c r="M98" s="33" t="str">
        <f>IFERROR(VLOOKUP($K98,Mapping!$F:$H,3,0),"")</f>
        <v/>
      </c>
      <c r="N98" s="33" t="str">
        <f t="shared" si="0"/>
        <v>2</v>
      </c>
    </row>
    <row r="99" spans="1:14" ht="31.5" outlineLevel="1" x14ac:dyDescent="0.55000000000000004">
      <c r="A99" s="29">
        <v>3</v>
      </c>
      <c r="B99" s="32" t="s">
        <v>328</v>
      </c>
      <c r="C99" s="83">
        <v>3</v>
      </c>
      <c r="D99" s="34" t="s">
        <v>5</v>
      </c>
      <c r="E99" s="32"/>
      <c r="F99" s="11"/>
      <c r="G99" s="41"/>
      <c r="H99" s="42"/>
      <c r="J99" s="33" t="s">
        <v>10</v>
      </c>
      <c r="K99" s="33" t="str">
        <f t="shared" si="28"/>
        <v>3X1</v>
      </c>
      <c r="L99" s="33" t="str">
        <f>IFERROR(VLOOKUP($K99,Mapping!F:H,2,0),"")</f>
        <v/>
      </c>
      <c r="M99" s="33" t="str">
        <f>IFERROR(VLOOKUP($K99,Mapping!$F:$H,3,0),"")</f>
        <v/>
      </c>
      <c r="N99" s="33" t="str">
        <f t="shared" si="0"/>
        <v>3</v>
      </c>
    </row>
    <row r="100" spans="1:14" ht="31.5" outlineLevel="1" x14ac:dyDescent="0.55000000000000004">
      <c r="A100" s="29">
        <v>4</v>
      </c>
      <c r="B100" s="32" t="s">
        <v>329</v>
      </c>
      <c r="C100" s="83">
        <v>3</v>
      </c>
      <c r="D100" s="34" t="s">
        <v>5</v>
      </c>
      <c r="E100" s="32"/>
      <c r="F100" s="11"/>
      <c r="G100" s="41"/>
      <c r="H100" s="42"/>
      <c r="J100" s="33" t="s">
        <v>10</v>
      </c>
      <c r="K100" s="33" t="str">
        <f t="shared" si="27"/>
        <v>3X1</v>
      </c>
      <c r="L100" s="33" t="str">
        <f>IFERROR(VLOOKUP($K100,Mapping!F:H,2,0),"")</f>
        <v/>
      </c>
      <c r="M100" s="33" t="str">
        <f>IFERROR(VLOOKUP($K100,Mapping!$F:$H,3,0),"")</f>
        <v/>
      </c>
      <c r="N100" s="33" t="str">
        <f t="shared" ref="N100:N106" si="29">C100&amp;G100</f>
        <v>3</v>
      </c>
    </row>
    <row r="101" spans="1:14" ht="31.5" outlineLevel="1" x14ac:dyDescent="0.55000000000000004">
      <c r="A101" s="29">
        <v>5</v>
      </c>
      <c r="B101" s="32" t="s">
        <v>220</v>
      </c>
      <c r="C101" s="83">
        <v>2</v>
      </c>
      <c r="D101" s="34" t="s">
        <v>228</v>
      </c>
      <c r="E101" s="32"/>
      <c r="F101" s="11"/>
      <c r="G101" s="41"/>
      <c r="H101" s="42"/>
      <c r="J101" s="33" t="s">
        <v>10</v>
      </c>
      <c r="K101" s="33" t="str">
        <f t="shared" si="27"/>
        <v>2X1</v>
      </c>
      <c r="L101" s="33" t="str">
        <f>IFERROR(VLOOKUP($K101,Mapping!F:H,2,0),"")</f>
        <v/>
      </c>
      <c r="M101" s="33" t="str">
        <f>IFERROR(VLOOKUP($K101,Mapping!$F:$H,3,0),"")</f>
        <v/>
      </c>
      <c r="N101" s="33" t="str">
        <f t="shared" si="29"/>
        <v>2</v>
      </c>
    </row>
    <row r="102" spans="1:14" outlineLevel="1" x14ac:dyDescent="0.55000000000000004">
      <c r="A102" s="29">
        <v>6</v>
      </c>
      <c r="B102" s="32" t="s">
        <v>221</v>
      </c>
      <c r="C102" s="83">
        <v>2</v>
      </c>
      <c r="D102" s="34" t="s">
        <v>229</v>
      </c>
      <c r="E102" s="32"/>
      <c r="F102" s="11"/>
      <c r="G102" s="41"/>
      <c r="H102" s="42"/>
      <c r="J102" s="33" t="s">
        <v>10</v>
      </c>
      <c r="K102" s="33" t="str">
        <f t="shared" si="27"/>
        <v>2X1</v>
      </c>
      <c r="L102" s="33" t="str">
        <f>IFERROR(VLOOKUP($K102,Mapping!F:H,2,0),"")</f>
        <v/>
      </c>
      <c r="M102" s="33" t="str">
        <f>IFERROR(VLOOKUP($K102,Mapping!$F:$H,3,0),"")</f>
        <v/>
      </c>
      <c r="N102" s="33" t="str">
        <f t="shared" si="29"/>
        <v>2</v>
      </c>
    </row>
    <row r="103" spans="1:14" ht="31.5" outlineLevel="1" x14ac:dyDescent="0.55000000000000004">
      <c r="A103" s="29">
        <v>7</v>
      </c>
      <c r="B103" s="32" t="s">
        <v>222</v>
      </c>
      <c r="C103" s="83">
        <v>2</v>
      </c>
      <c r="D103" s="34" t="s">
        <v>228</v>
      </c>
      <c r="E103" s="32"/>
      <c r="F103" s="11"/>
      <c r="G103" s="41"/>
      <c r="H103" s="42"/>
      <c r="J103" s="33" t="s">
        <v>10</v>
      </c>
      <c r="K103" s="33" t="str">
        <f t="shared" si="27"/>
        <v>2X1</v>
      </c>
      <c r="L103" s="33" t="str">
        <f>IFERROR(VLOOKUP($K103,Mapping!F:H,2,0),"")</f>
        <v/>
      </c>
      <c r="M103" s="33" t="str">
        <f>IFERROR(VLOOKUP($K103,Mapping!$F:$H,3,0),"")</f>
        <v/>
      </c>
      <c r="N103" s="33" t="str">
        <f t="shared" si="29"/>
        <v>2</v>
      </c>
    </row>
    <row r="104" spans="1:14" outlineLevel="1" x14ac:dyDescent="0.55000000000000004">
      <c r="A104" s="29">
        <v>8</v>
      </c>
      <c r="B104" s="32" t="s">
        <v>223</v>
      </c>
      <c r="C104" s="83">
        <v>2</v>
      </c>
      <c r="D104" s="34" t="s">
        <v>324</v>
      </c>
      <c r="E104" s="32"/>
      <c r="F104" s="11"/>
      <c r="G104" s="41"/>
      <c r="H104" s="42"/>
      <c r="J104" s="33" t="s">
        <v>10</v>
      </c>
      <c r="K104" s="33" t="str">
        <f t="shared" si="27"/>
        <v>2X1</v>
      </c>
      <c r="L104" s="33" t="str">
        <f>IFERROR(VLOOKUP($K104,Mapping!F:H,2,0),"")</f>
        <v/>
      </c>
      <c r="M104" s="33" t="str">
        <f>IFERROR(VLOOKUP($K104,Mapping!$F:$H,3,0),"")</f>
        <v/>
      </c>
      <c r="N104" s="33" t="str">
        <f t="shared" si="29"/>
        <v>2</v>
      </c>
    </row>
    <row r="105" spans="1:14" outlineLevel="1" x14ac:dyDescent="0.55000000000000004">
      <c r="A105" s="29">
        <v>9</v>
      </c>
      <c r="B105" s="32" t="s">
        <v>224</v>
      </c>
      <c r="C105" s="83">
        <v>3</v>
      </c>
      <c r="D105" s="34" t="s">
        <v>5</v>
      </c>
      <c r="E105" s="32"/>
      <c r="F105" s="11"/>
      <c r="G105" s="41"/>
      <c r="H105" s="42"/>
      <c r="J105" s="33" t="s">
        <v>10</v>
      </c>
      <c r="K105" s="33" t="str">
        <f t="shared" si="27"/>
        <v>3X1</v>
      </c>
      <c r="L105" s="33" t="str">
        <f>IFERROR(VLOOKUP($K105,Mapping!F:H,2,0),"")</f>
        <v/>
      </c>
      <c r="M105" s="33" t="str">
        <f>IFERROR(VLOOKUP($K105,Mapping!$F:$H,3,0),"")</f>
        <v/>
      </c>
      <c r="N105" s="33" t="str">
        <f t="shared" si="29"/>
        <v>3</v>
      </c>
    </row>
    <row r="106" spans="1:14" ht="31.5" outlineLevel="1" x14ac:dyDescent="0.55000000000000004">
      <c r="A106" s="29">
        <v>10</v>
      </c>
      <c r="B106" s="32" t="s">
        <v>225</v>
      </c>
      <c r="C106" s="83">
        <v>1</v>
      </c>
      <c r="D106" s="34" t="s">
        <v>110</v>
      </c>
      <c r="E106" s="32" t="s">
        <v>232</v>
      </c>
      <c r="F106" s="11"/>
      <c r="G106" s="41"/>
      <c r="H106" s="42"/>
      <c r="J106" s="33" t="s">
        <v>10</v>
      </c>
      <c r="K106" s="33" t="str">
        <f t="shared" si="27"/>
        <v>1X1</v>
      </c>
      <c r="L106" s="33" t="str">
        <f>IFERROR(VLOOKUP($K106,Mapping!F:H,2,0),"")</f>
        <v/>
      </c>
      <c r="M106" s="33" t="str">
        <f>IFERROR(VLOOKUP($K106,Mapping!$F:$H,3,0),"")</f>
        <v/>
      </c>
      <c r="N106" s="33" t="str">
        <f t="shared" si="29"/>
        <v>1</v>
      </c>
    </row>
    <row r="107" spans="1:14" outlineLevel="1" x14ac:dyDescent="0.55000000000000004">
      <c r="A107" s="29">
        <v>11</v>
      </c>
      <c r="B107" s="32" t="s">
        <v>226</v>
      </c>
      <c r="C107" s="83">
        <v>1</v>
      </c>
      <c r="D107" s="34" t="s">
        <v>110</v>
      </c>
      <c r="E107" s="32" t="s">
        <v>232</v>
      </c>
      <c r="F107" s="11"/>
      <c r="G107" s="41"/>
      <c r="H107" s="42"/>
      <c r="J107" s="33" t="s">
        <v>10</v>
      </c>
      <c r="K107" s="33" t="str">
        <f t="shared" si="27"/>
        <v>1X1</v>
      </c>
      <c r="L107" s="33" t="str">
        <f>IFERROR(VLOOKUP($K107,Mapping!F:H,2,0),"")</f>
        <v/>
      </c>
      <c r="M107" s="33" t="str">
        <f>IFERROR(VLOOKUP($K107,Mapping!$F:$H,3,0),"")</f>
        <v/>
      </c>
      <c r="N107" s="33" t="str">
        <f t="shared" si="0"/>
        <v>1</v>
      </c>
    </row>
    <row r="108" spans="1:14" s="22" customFormat="1" ht="33" customHeight="1" x14ac:dyDescent="0.75">
      <c r="A108" s="21" t="s">
        <v>53</v>
      </c>
      <c r="B108" s="72" t="s">
        <v>234</v>
      </c>
      <c r="C108" s="47" t="s">
        <v>75</v>
      </c>
      <c r="D108" s="45"/>
      <c r="E108" s="46"/>
      <c r="G108" s="48">
        <f>SUBTOTAL(3,G111:G116)/(SUBTOTAL(3,C111:C116)-2)</f>
        <v>0</v>
      </c>
      <c r="H108" s="20"/>
      <c r="J108" s="53"/>
      <c r="K108" s="53"/>
      <c r="L108" s="53">
        <f>SUBTOTAL(9,L111:L116)</f>
        <v>0</v>
      </c>
      <c r="M108" s="53">
        <f>SUBTOTAL(9,M111:M116)</f>
        <v>0</v>
      </c>
      <c r="N108" s="53"/>
    </row>
    <row r="109" spans="1:14" outlineLevel="1" x14ac:dyDescent="0.55000000000000004">
      <c r="A109" s="16"/>
      <c r="B109" s="17" t="s">
        <v>106</v>
      </c>
      <c r="C109" s="16"/>
      <c r="D109" s="26"/>
      <c r="E109" s="18"/>
      <c r="G109" s="16"/>
      <c r="H109" s="17"/>
      <c r="J109" s="16"/>
      <c r="K109" s="16"/>
      <c r="L109" s="16"/>
      <c r="M109" s="16"/>
      <c r="N109" s="16"/>
    </row>
    <row r="110" spans="1:14" outlineLevel="1" x14ac:dyDescent="0.55000000000000004">
      <c r="A110" s="16"/>
      <c r="B110" s="17" t="s">
        <v>0</v>
      </c>
      <c r="C110" s="16"/>
      <c r="D110" s="26"/>
      <c r="E110" s="18"/>
      <c r="G110" s="16"/>
      <c r="H110" s="17"/>
      <c r="J110" s="16"/>
      <c r="K110" s="16"/>
      <c r="L110" s="16"/>
      <c r="M110" s="16"/>
      <c r="N110" s="16"/>
    </row>
    <row r="111" spans="1:14" s="12" customFormat="1" ht="17.25" x14ac:dyDescent="0.6">
      <c r="A111" s="23" t="s">
        <v>56</v>
      </c>
      <c r="B111" s="73" t="s">
        <v>233</v>
      </c>
      <c r="C111" s="79" t="s">
        <v>75</v>
      </c>
      <c r="D111" s="74"/>
      <c r="E111" s="80"/>
      <c r="G111" s="81">
        <f>SUBTOTAL(3,G112:G114)/SUBTOTAL(3,C112:C114)</f>
        <v>0</v>
      </c>
      <c r="H111" s="73"/>
      <c r="J111" s="75"/>
      <c r="K111" s="75"/>
      <c r="L111" s="75">
        <f>SUBTOTAL(9,L112:L114)</f>
        <v>0</v>
      </c>
      <c r="M111" s="75">
        <f>SUBTOTAL(9,M112:M114)</f>
        <v>0</v>
      </c>
      <c r="N111" s="75"/>
    </row>
    <row r="112" spans="1:14" ht="31.5" outlineLevel="1" x14ac:dyDescent="0.55000000000000004">
      <c r="A112" s="29">
        <v>1</v>
      </c>
      <c r="B112" s="28" t="s">
        <v>235</v>
      </c>
      <c r="C112" s="82">
        <v>1</v>
      </c>
      <c r="D112" s="30" t="s">
        <v>110</v>
      </c>
      <c r="E112" s="28" t="s">
        <v>240</v>
      </c>
      <c r="G112" s="39"/>
      <c r="H112" s="40"/>
      <c r="J112" s="29" t="s">
        <v>10</v>
      </c>
      <c r="K112" s="29" t="str">
        <f t="shared" ref="K112:K114" si="30">C112&amp;J112&amp;G112</f>
        <v>1X1</v>
      </c>
      <c r="L112" s="29" t="str">
        <f>IFERROR(VLOOKUP($K112,Mapping!F:H,2,0),"")</f>
        <v/>
      </c>
      <c r="M112" s="29" t="str">
        <f>IFERROR(VLOOKUP($K112,Mapping!$F:$H,3,0),"")</f>
        <v/>
      </c>
      <c r="N112" s="29" t="str">
        <f t="shared" ref="N112:N125" si="31">C112&amp;G112</f>
        <v>1</v>
      </c>
    </row>
    <row r="113" spans="1:14" ht="31.5" outlineLevel="1" x14ac:dyDescent="0.55000000000000004">
      <c r="A113" s="29">
        <v>2</v>
      </c>
      <c r="B113" s="32" t="s">
        <v>236</v>
      </c>
      <c r="C113" s="83">
        <v>1</v>
      </c>
      <c r="D113" s="30" t="s">
        <v>110</v>
      </c>
      <c r="E113" s="28" t="s">
        <v>239</v>
      </c>
      <c r="G113" s="41"/>
      <c r="H113" s="42"/>
      <c r="J113" s="33" t="s">
        <v>10</v>
      </c>
      <c r="K113" s="33" t="str">
        <f t="shared" si="30"/>
        <v>1X1</v>
      </c>
      <c r="L113" s="33" t="str">
        <f>IFERROR(VLOOKUP($K113,Mapping!F:H,2,0),"")</f>
        <v/>
      </c>
      <c r="M113" s="33" t="str">
        <f>IFERROR(VLOOKUP($K113,Mapping!$F:$H,3,0),"")</f>
        <v/>
      </c>
      <c r="N113" s="33" t="str">
        <f t="shared" si="31"/>
        <v>1</v>
      </c>
    </row>
    <row r="114" spans="1:14" outlineLevel="1" x14ac:dyDescent="0.55000000000000004">
      <c r="A114" s="29">
        <v>3</v>
      </c>
      <c r="B114" s="32" t="s">
        <v>237</v>
      </c>
      <c r="C114" s="83">
        <v>1</v>
      </c>
      <c r="D114" s="30" t="s">
        <v>238</v>
      </c>
      <c r="E114" s="28" t="s">
        <v>239</v>
      </c>
      <c r="G114" s="41"/>
      <c r="H114" s="42"/>
      <c r="J114" s="33" t="s">
        <v>10</v>
      </c>
      <c r="K114" s="33" t="str">
        <f t="shared" si="30"/>
        <v>1X1</v>
      </c>
      <c r="L114" s="33" t="str">
        <f>IFERROR(VLOOKUP($K114,Mapping!F:H,2,0),"")</f>
        <v/>
      </c>
      <c r="M114" s="33" t="str">
        <f>IFERROR(VLOOKUP($K114,Mapping!$F:$H,3,0),"")</f>
        <v/>
      </c>
      <c r="N114" s="33" t="str">
        <f t="shared" si="31"/>
        <v>1</v>
      </c>
    </row>
    <row r="115" spans="1:14" s="12" customFormat="1" ht="17.25" x14ac:dyDescent="0.6">
      <c r="A115" s="23" t="s">
        <v>57</v>
      </c>
      <c r="B115" s="73" t="s">
        <v>241</v>
      </c>
      <c r="C115" s="79" t="s">
        <v>75</v>
      </c>
      <c r="D115" s="74"/>
      <c r="E115" s="80"/>
      <c r="G115" s="81">
        <f>SUBTOTAL(3,G116:G116)/SUBTOTAL(3,C116:C116)</f>
        <v>0</v>
      </c>
      <c r="H115" s="73"/>
      <c r="J115" s="75"/>
      <c r="K115" s="75"/>
      <c r="L115" s="75">
        <f>SUBTOTAL(9,L116:L116)</f>
        <v>0</v>
      </c>
      <c r="M115" s="75">
        <f>SUBTOTAL(9,M116:M116)</f>
        <v>0</v>
      </c>
      <c r="N115" s="75"/>
    </row>
    <row r="116" spans="1:14" ht="31.5" outlineLevel="1" x14ac:dyDescent="0.55000000000000004">
      <c r="A116" s="29">
        <v>1</v>
      </c>
      <c r="B116" s="28" t="s">
        <v>242</v>
      </c>
      <c r="C116" s="82">
        <v>3</v>
      </c>
      <c r="D116" s="30" t="s">
        <v>5</v>
      </c>
      <c r="E116" s="28"/>
      <c r="G116" s="39"/>
      <c r="H116" s="40"/>
      <c r="J116" s="29" t="s">
        <v>10</v>
      </c>
      <c r="K116" s="29" t="str">
        <f>C116&amp;J116&amp;G116</f>
        <v>3X1</v>
      </c>
      <c r="L116" s="29" t="str">
        <f>IFERROR(VLOOKUP($K116,Mapping!F:H,2,0),"")</f>
        <v/>
      </c>
      <c r="M116" s="29" t="str">
        <f>IFERROR(VLOOKUP($K116,Mapping!$F:$H,3,0),"")</f>
        <v/>
      </c>
      <c r="N116" s="29" t="str">
        <f t="shared" si="31"/>
        <v>3</v>
      </c>
    </row>
    <row r="117" spans="1:14" s="22" customFormat="1" ht="33" customHeight="1" x14ac:dyDescent="0.75">
      <c r="A117" s="21" t="s">
        <v>54</v>
      </c>
      <c r="B117" s="72" t="s">
        <v>1</v>
      </c>
      <c r="C117" s="47" t="s">
        <v>75</v>
      </c>
      <c r="D117" s="45"/>
      <c r="E117" s="46"/>
      <c r="G117" s="48">
        <f>SUBTOTAL(3,G120:G142)/(SUBTOTAL(3,C120:C142)-2)</f>
        <v>0</v>
      </c>
      <c r="H117" s="20"/>
      <c r="J117" s="53"/>
      <c r="K117" s="53"/>
      <c r="L117" s="53">
        <f>SUBTOTAL(9,L120:L142)</f>
        <v>0</v>
      </c>
      <c r="M117" s="53">
        <f>SUBTOTAL(9,M120:M142)</f>
        <v>0</v>
      </c>
      <c r="N117" s="53"/>
    </row>
    <row r="118" spans="1:14" outlineLevel="1" x14ac:dyDescent="0.55000000000000004">
      <c r="A118" s="16"/>
      <c r="B118" s="17" t="s">
        <v>106</v>
      </c>
      <c r="C118" s="16"/>
      <c r="D118" s="26"/>
      <c r="E118" s="18"/>
      <c r="G118" s="16"/>
      <c r="H118" s="17"/>
      <c r="J118" s="16"/>
      <c r="K118" s="16"/>
      <c r="L118" s="16"/>
      <c r="M118" s="16"/>
      <c r="N118" s="16"/>
    </row>
    <row r="119" spans="1:14" outlineLevel="1" x14ac:dyDescent="0.55000000000000004">
      <c r="A119" s="16"/>
      <c r="B119" s="17" t="s">
        <v>0</v>
      </c>
      <c r="C119" s="16"/>
      <c r="D119" s="26"/>
      <c r="E119" s="18"/>
      <c r="G119" s="16"/>
      <c r="H119" s="17"/>
      <c r="J119" s="16"/>
      <c r="K119" s="16"/>
      <c r="L119" s="16"/>
      <c r="M119" s="16"/>
      <c r="N119" s="16"/>
    </row>
    <row r="120" spans="1:14" s="85" customFormat="1" ht="17.25" x14ac:dyDescent="0.6">
      <c r="A120" s="23" t="s">
        <v>56</v>
      </c>
      <c r="B120" s="73" t="s">
        <v>3</v>
      </c>
      <c r="C120" s="79" t="s">
        <v>75</v>
      </c>
      <c r="D120" s="74"/>
      <c r="E120" s="80"/>
      <c r="G120" s="81">
        <f>SUBTOTAL(3,G121:G130)/SUBTOTAL(3,C121:C130)</f>
        <v>0</v>
      </c>
      <c r="H120" s="73"/>
      <c r="J120" s="75"/>
      <c r="K120" s="75"/>
      <c r="L120" s="75">
        <f>SUBTOTAL(9,L121:L130)</f>
        <v>0</v>
      </c>
      <c r="M120" s="75">
        <f>SUBTOTAL(9,M121:M130)</f>
        <v>0</v>
      </c>
      <c r="N120" s="75"/>
    </row>
    <row r="121" spans="1:14" s="86" customFormat="1" ht="31.5" outlineLevel="1" x14ac:dyDescent="0.55000000000000004">
      <c r="A121" s="29">
        <v>1</v>
      </c>
      <c r="B121" s="28" t="s">
        <v>244</v>
      </c>
      <c r="C121" s="82">
        <v>2</v>
      </c>
      <c r="D121" s="30" t="s">
        <v>250</v>
      </c>
      <c r="E121" s="28"/>
      <c r="G121" s="39"/>
      <c r="H121" s="40"/>
      <c r="J121" s="29" t="s">
        <v>10</v>
      </c>
      <c r="K121" s="29" t="str">
        <f t="shared" ref="K121" si="32">C121&amp;J121&amp;G121</f>
        <v>2X1</v>
      </c>
      <c r="L121" s="29" t="str">
        <f>IFERROR(VLOOKUP($K121,Mapping!F:H,2,0),"")</f>
        <v/>
      </c>
      <c r="M121" s="29" t="str">
        <f>IFERROR(VLOOKUP($K121,Mapping!$F:$H,3,0),"")</f>
        <v/>
      </c>
      <c r="N121" s="29" t="str">
        <f t="shared" si="31"/>
        <v>2</v>
      </c>
    </row>
    <row r="122" spans="1:14" s="86" customFormat="1" ht="31.5" outlineLevel="1" x14ac:dyDescent="0.55000000000000004">
      <c r="A122" s="29">
        <v>2</v>
      </c>
      <c r="B122" s="32" t="s">
        <v>245</v>
      </c>
      <c r="C122" s="83">
        <v>2</v>
      </c>
      <c r="D122" s="30" t="s">
        <v>251</v>
      </c>
      <c r="E122" s="32"/>
      <c r="G122" s="41"/>
      <c r="H122" s="42"/>
      <c r="J122" s="33" t="s">
        <v>10</v>
      </c>
      <c r="K122" s="33" t="str">
        <f t="shared" ref="K122:K129" si="33">C122&amp;J122&amp;G122</f>
        <v>2X1</v>
      </c>
      <c r="L122" s="33" t="str">
        <f>IFERROR(VLOOKUP($K122,Mapping!F:H,2,0),"")</f>
        <v/>
      </c>
      <c r="M122" s="33" t="str">
        <f>IFERROR(VLOOKUP($K122,Mapping!$F:$H,3,0),"")</f>
        <v/>
      </c>
      <c r="N122" s="33" t="str">
        <f t="shared" si="31"/>
        <v>2</v>
      </c>
    </row>
    <row r="123" spans="1:14" s="86" customFormat="1" outlineLevel="1" x14ac:dyDescent="0.55000000000000004">
      <c r="A123" s="29">
        <v>3</v>
      </c>
      <c r="B123" s="32" t="s">
        <v>246</v>
      </c>
      <c r="C123" s="83">
        <v>3</v>
      </c>
      <c r="D123" s="34" t="s">
        <v>5</v>
      </c>
      <c r="E123" s="32"/>
      <c r="G123" s="41"/>
      <c r="H123" s="42"/>
      <c r="J123" s="33" t="s">
        <v>10</v>
      </c>
      <c r="K123" s="33" t="str">
        <f t="shared" si="33"/>
        <v>3X1</v>
      </c>
      <c r="L123" s="33" t="str">
        <f>IFERROR(VLOOKUP($K123,Mapping!F:H,2,0),"")</f>
        <v/>
      </c>
      <c r="M123" s="33" t="str">
        <f>IFERROR(VLOOKUP($K123,Mapping!$F:$H,3,0),"")</f>
        <v/>
      </c>
      <c r="N123" s="33" t="str">
        <f t="shared" si="31"/>
        <v>3</v>
      </c>
    </row>
    <row r="124" spans="1:14" s="86" customFormat="1" outlineLevel="1" x14ac:dyDescent="0.55000000000000004">
      <c r="A124" s="29">
        <v>4</v>
      </c>
      <c r="B124" s="32" t="s">
        <v>258</v>
      </c>
      <c r="C124" s="83">
        <v>3</v>
      </c>
      <c r="D124" s="34" t="s">
        <v>5</v>
      </c>
      <c r="E124" s="32"/>
      <c r="G124" s="41"/>
      <c r="H124" s="42"/>
      <c r="J124" s="33" t="s">
        <v>10</v>
      </c>
      <c r="K124" s="33" t="str">
        <f t="shared" si="33"/>
        <v>3X1</v>
      </c>
      <c r="L124" s="33" t="str">
        <f>IFERROR(VLOOKUP($K124,Mapping!F:H,2,0),"")</f>
        <v/>
      </c>
      <c r="M124" s="33" t="str">
        <f>IFERROR(VLOOKUP($K124,Mapping!$F:$H,3,0),"")</f>
        <v/>
      </c>
      <c r="N124" s="33" t="str">
        <f t="shared" si="31"/>
        <v>3</v>
      </c>
    </row>
    <row r="125" spans="1:14" s="86" customFormat="1" ht="31.5" outlineLevel="1" x14ac:dyDescent="0.55000000000000004">
      <c r="A125" s="29">
        <v>5</v>
      </c>
      <c r="B125" s="32" t="s">
        <v>257</v>
      </c>
      <c r="C125" s="83">
        <v>1</v>
      </c>
      <c r="D125" s="34" t="s">
        <v>110</v>
      </c>
      <c r="E125" s="32" t="s">
        <v>240</v>
      </c>
      <c r="G125" s="41"/>
      <c r="H125" s="42"/>
      <c r="J125" s="33" t="s">
        <v>10</v>
      </c>
      <c r="K125" s="33" t="str">
        <f t="shared" si="33"/>
        <v>1X1</v>
      </c>
      <c r="L125" s="33" t="str">
        <f>IFERROR(VLOOKUP($K125,Mapping!F:H,2,0),"")</f>
        <v/>
      </c>
      <c r="M125" s="33" t="str">
        <f>IFERROR(VLOOKUP($K125,Mapping!$F:$H,3,0),"")</f>
        <v/>
      </c>
      <c r="N125" s="33" t="str">
        <f t="shared" si="31"/>
        <v>1</v>
      </c>
    </row>
    <row r="126" spans="1:14" s="86" customFormat="1" outlineLevel="1" x14ac:dyDescent="0.55000000000000004">
      <c r="A126" s="29">
        <v>6</v>
      </c>
      <c r="B126" s="32" t="s">
        <v>259</v>
      </c>
      <c r="C126" s="83">
        <v>3</v>
      </c>
      <c r="D126" s="30" t="s">
        <v>5</v>
      </c>
      <c r="E126" s="32"/>
      <c r="G126" s="41"/>
      <c r="H126" s="42"/>
      <c r="J126" s="33" t="s">
        <v>10</v>
      </c>
      <c r="K126" s="33" t="str">
        <f t="shared" si="33"/>
        <v>3X1</v>
      </c>
      <c r="L126" s="33" t="str">
        <f>IFERROR(VLOOKUP($K126,Mapping!F:H,2,0),"")</f>
        <v/>
      </c>
      <c r="M126" s="33" t="str">
        <f>IFERROR(VLOOKUP($K126,Mapping!$F:$H,3,0),"")</f>
        <v/>
      </c>
      <c r="N126" s="33" t="str">
        <f t="shared" ref="N126:N129" si="34">C126&amp;G126</f>
        <v>3</v>
      </c>
    </row>
    <row r="127" spans="1:14" s="86" customFormat="1" outlineLevel="1" x14ac:dyDescent="0.55000000000000004">
      <c r="A127" s="29">
        <v>7</v>
      </c>
      <c r="B127" s="32" t="s">
        <v>243</v>
      </c>
      <c r="C127" s="83">
        <v>1</v>
      </c>
      <c r="D127" s="30" t="s">
        <v>110</v>
      </c>
      <c r="E127" s="32" t="s">
        <v>252</v>
      </c>
      <c r="G127" s="41"/>
      <c r="H127" s="42"/>
      <c r="J127" s="33" t="s">
        <v>10</v>
      </c>
      <c r="K127" s="33" t="str">
        <f t="shared" si="33"/>
        <v>1X1</v>
      </c>
      <c r="L127" s="33" t="str">
        <f>IFERROR(VLOOKUP($K127,Mapping!F:H,2,0),"")</f>
        <v/>
      </c>
      <c r="M127" s="33" t="str">
        <f>IFERROR(VLOOKUP($K127,Mapping!$F:$H,3,0),"")</f>
        <v/>
      </c>
      <c r="N127" s="33" t="str">
        <f t="shared" si="34"/>
        <v>1</v>
      </c>
    </row>
    <row r="128" spans="1:14" s="86" customFormat="1" ht="31.5" outlineLevel="1" x14ac:dyDescent="0.55000000000000004">
      <c r="A128" s="29">
        <v>8</v>
      </c>
      <c r="B128" s="32" t="s">
        <v>247</v>
      </c>
      <c r="C128" s="83">
        <v>1</v>
      </c>
      <c r="D128" s="34" t="s">
        <v>110</v>
      </c>
      <c r="E128" s="32" t="s">
        <v>240</v>
      </c>
      <c r="G128" s="41"/>
      <c r="H128" s="42"/>
      <c r="J128" s="33" t="s">
        <v>10</v>
      </c>
      <c r="K128" s="33" t="str">
        <f t="shared" si="33"/>
        <v>1X1</v>
      </c>
      <c r="L128" s="33" t="str">
        <f>IFERROR(VLOOKUP($K128,Mapping!F:H,2,0),"")</f>
        <v/>
      </c>
      <c r="M128" s="33" t="str">
        <f>IFERROR(VLOOKUP($K128,Mapping!$F:$H,3,0),"")</f>
        <v/>
      </c>
      <c r="N128" s="33" t="str">
        <f t="shared" si="34"/>
        <v>1</v>
      </c>
    </row>
    <row r="129" spans="1:14" s="86" customFormat="1" outlineLevel="1" x14ac:dyDescent="0.55000000000000004">
      <c r="A129" s="29">
        <v>9</v>
      </c>
      <c r="B129" s="32" t="s">
        <v>248</v>
      </c>
      <c r="C129" s="83">
        <v>1</v>
      </c>
      <c r="D129" s="30" t="s">
        <v>110</v>
      </c>
      <c r="E129" s="32" t="s">
        <v>240</v>
      </c>
      <c r="G129" s="41"/>
      <c r="H129" s="42"/>
      <c r="J129" s="33" t="s">
        <v>10</v>
      </c>
      <c r="K129" s="33" t="str">
        <f t="shared" si="33"/>
        <v>1X1</v>
      </c>
      <c r="L129" s="33" t="str">
        <f>IFERROR(VLOOKUP($K129,Mapping!F:H,2,0),"")</f>
        <v/>
      </c>
      <c r="M129" s="33" t="str">
        <f>IFERROR(VLOOKUP($K129,Mapping!$F:$H,3,0),"")</f>
        <v/>
      </c>
      <c r="N129" s="33" t="str">
        <f t="shared" si="34"/>
        <v>1</v>
      </c>
    </row>
    <row r="130" spans="1:14" s="86" customFormat="1" outlineLevel="1" x14ac:dyDescent="0.55000000000000004">
      <c r="A130" s="29">
        <v>10</v>
      </c>
      <c r="B130" s="32" t="s">
        <v>249</v>
      </c>
      <c r="C130" s="83">
        <v>3</v>
      </c>
      <c r="D130" s="34" t="s">
        <v>5</v>
      </c>
      <c r="E130" s="32"/>
      <c r="G130" s="41"/>
      <c r="H130" s="42"/>
      <c r="J130" s="33" t="s">
        <v>10</v>
      </c>
      <c r="K130" s="33" t="str">
        <f t="shared" ref="K130" si="35">C130&amp;J130&amp;G130</f>
        <v>3X1</v>
      </c>
      <c r="L130" s="33" t="str">
        <f>IFERROR(VLOOKUP($K130,Mapping!F:H,2,0),"")</f>
        <v/>
      </c>
      <c r="M130" s="33" t="str">
        <f>IFERROR(VLOOKUP($K130,Mapping!$F:$H,3,0),"")</f>
        <v/>
      </c>
      <c r="N130" s="33" t="str">
        <f t="shared" ref="N130" si="36">C130&amp;G130</f>
        <v>3</v>
      </c>
    </row>
    <row r="131" spans="1:14" s="85" customFormat="1" ht="17.25" x14ac:dyDescent="0.6">
      <c r="A131" s="23" t="s">
        <v>57</v>
      </c>
      <c r="B131" s="73" t="s">
        <v>254</v>
      </c>
      <c r="C131" s="79" t="s">
        <v>75</v>
      </c>
      <c r="D131" s="74"/>
      <c r="E131" s="80"/>
      <c r="G131" s="81">
        <f>SUBTOTAL(3,G133:G142)/SUBTOTAL(3,C133:C142)</f>
        <v>0</v>
      </c>
      <c r="H131" s="73"/>
      <c r="J131" s="75"/>
      <c r="K131" s="75"/>
      <c r="L131" s="75">
        <f>SUBTOTAL(9,L133:L142)</f>
        <v>0</v>
      </c>
      <c r="M131" s="75">
        <f>SUBTOTAL(9,M133:M142)</f>
        <v>0</v>
      </c>
      <c r="N131" s="75"/>
    </row>
    <row r="132" spans="1:14" s="86" customFormat="1" ht="31.5" outlineLevel="1" x14ac:dyDescent="0.55000000000000004">
      <c r="A132" s="29">
        <v>1</v>
      </c>
      <c r="B132" s="28" t="s">
        <v>255</v>
      </c>
      <c r="C132" s="82">
        <v>1</v>
      </c>
      <c r="D132" s="30" t="s">
        <v>111</v>
      </c>
      <c r="E132" s="28" t="s">
        <v>253</v>
      </c>
      <c r="G132" s="39"/>
      <c r="H132" s="40"/>
      <c r="J132" s="29" t="s">
        <v>10</v>
      </c>
      <c r="K132" s="29" t="str">
        <f t="shared" ref="K132:K142" si="37">C132&amp;J132&amp;G132</f>
        <v>1X1</v>
      </c>
      <c r="L132" s="29" t="str">
        <f>IFERROR(VLOOKUP($K132,Mapping!F:H,2,0),"")</f>
        <v/>
      </c>
      <c r="M132" s="29" t="str">
        <f>IFERROR(VLOOKUP($K132,Mapping!$F:$H,3,0),"")</f>
        <v/>
      </c>
      <c r="N132" s="29" t="str">
        <f t="shared" ref="N132" si="38">C132&amp;G132</f>
        <v>1</v>
      </c>
    </row>
    <row r="133" spans="1:14" s="86" customFormat="1" ht="31.5" outlineLevel="1" x14ac:dyDescent="0.55000000000000004">
      <c r="A133" s="29">
        <v>2</v>
      </c>
      <c r="B133" s="28" t="s">
        <v>333</v>
      </c>
      <c r="C133" s="82">
        <v>1</v>
      </c>
      <c r="D133" s="30" t="s">
        <v>111</v>
      </c>
      <c r="E133" s="28" t="s">
        <v>253</v>
      </c>
      <c r="G133" s="39"/>
      <c r="H133" s="40"/>
      <c r="J133" s="29" t="s">
        <v>10</v>
      </c>
      <c r="K133" s="29" t="str">
        <f t="shared" si="37"/>
        <v>1X1</v>
      </c>
      <c r="L133" s="29" t="str">
        <f>IFERROR(VLOOKUP($K133,Mapping!F:H,2,0),"")</f>
        <v/>
      </c>
      <c r="M133" s="29" t="str">
        <f>IFERROR(VLOOKUP($K133,Mapping!$F:$H,3,0),"")</f>
        <v/>
      </c>
      <c r="N133" s="29" t="str">
        <f t="shared" ref="N133:N135" si="39">C133&amp;G133</f>
        <v>1</v>
      </c>
    </row>
    <row r="134" spans="1:14" s="86" customFormat="1" ht="31.5" outlineLevel="1" x14ac:dyDescent="0.55000000000000004">
      <c r="A134" s="29">
        <v>3</v>
      </c>
      <c r="B134" s="32" t="s">
        <v>256</v>
      </c>
      <c r="C134" s="82">
        <v>1</v>
      </c>
      <c r="D134" s="30" t="s">
        <v>111</v>
      </c>
      <c r="E134" s="28" t="s">
        <v>253</v>
      </c>
      <c r="G134" s="41"/>
      <c r="H134" s="42"/>
      <c r="J134" s="33" t="s">
        <v>10</v>
      </c>
      <c r="K134" s="33" t="str">
        <f t="shared" si="37"/>
        <v>1X1</v>
      </c>
      <c r="L134" s="33" t="str">
        <f>IFERROR(VLOOKUP($K134,Mapping!F:H,2,0),"")</f>
        <v/>
      </c>
      <c r="M134" s="33" t="str">
        <f>IFERROR(VLOOKUP($K134,Mapping!$F:$H,3,0),"")</f>
        <v/>
      </c>
      <c r="N134" s="33" t="str">
        <f t="shared" si="39"/>
        <v>1</v>
      </c>
    </row>
    <row r="135" spans="1:14" s="86" customFormat="1" ht="31.5" outlineLevel="1" x14ac:dyDescent="0.55000000000000004">
      <c r="A135" s="29">
        <v>4</v>
      </c>
      <c r="B135" s="36" t="s">
        <v>262</v>
      </c>
      <c r="C135" s="84">
        <v>1</v>
      </c>
      <c r="D135" s="30" t="s">
        <v>110</v>
      </c>
      <c r="E135" s="28" t="s">
        <v>253</v>
      </c>
      <c r="G135" s="43"/>
      <c r="H135" s="44"/>
      <c r="J135" s="37" t="s">
        <v>10</v>
      </c>
      <c r="K135" s="37" t="str">
        <f t="shared" si="37"/>
        <v>1X1</v>
      </c>
      <c r="L135" s="37" t="str">
        <f>IFERROR(VLOOKUP($K135,Mapping!F:H,2,0),"")</f>
        <v/>
      </c>
      <c r="M135" s="37" t="str">
        <f>IFERROR(VLOOKUP($K135,Mapping!$F:$H,3,0),"")</f>
        <v/>
      </c>
      <c r="N135" s="37" t="str">
        <f t="shared" si="39"/>
        <v>1</v>
      </c>
    </row>
    <row r="136" spans="1:14" s="86" customFormat="1" ht="31.5" outlineLevel="1" x14ac:dyDescent="0.55000000000000004">
      <c r="A136" s="29">
        <v>5</v>
      </c>
      <c r="B136" s="32" t="s">
        <v>263</v>
      </c>
      <c r="C136" s="83">
        <v>1</v>
      </c>
      <c r="D136" s="30" t="s">
        <v>110</v>
      </c>
      <c r="E136" s="28" t="s">
        <v>253</v>
      </c>
      <c r="G136" s="41"/>
      <c r="H136" s="42"/>
      <c r="J136" s="33" t="s">
        <v>10</v>
      </c>
      <c r="K136" s="33" t="str">
        <f t="shared" si="37"/>
        <v>1X1</v>
      </c>
      <c r="L136" s="33" t="str">
        <f>IFERROR(VLOOKUP($K136,Mapping!F:H,2,0),"")</f>
        <v/>
      </c>
      <c r="M136" s="33" t="str">
        <f>IFERROR(VLOOKUP($K136,Mapping!$F:$H,3,0),"")</f>
        <v/>
      </c>
      <c r="N136" s="33" t="str">
        <f t="shared" ref="N136:N140" si="40">C136&amp;G136</f>
        <v>1</v>
      </c>
    </row>
    <row r="137" spans="1:14" s="86" customFormat="1" ht="31.5" outlineLevel="1" x14ac:dyDescent="0.55000000000000004">
      <c r="A137" s="29">
        <v>6</v>
      </c>
      <c r="B137" s="36" t="s">
        <v>334</v>
      </c>
      <c r="C137" s="84">
        <v>1</v>
      </c>
      <c r="D137" s="30" t="s">
        <v>110</v>
      </c>
      <c r="E137" s="28" t="s">
        <v>253</v>
      </c>
      <c r="G137" s="43"/>
      <c r="H137" s="44"/>
      <c r="J137" s="37" t="s">
        <v>10</v>
      </c>
      <c r="K137" s="37" t="str">
        <f t="shared" si="37"/>
        <v>1X1</v>
      </c>
      <c r="L137" s="37" t="str">
        <f>IFERROR(VLOOKUP($K137,Mapping!F:H,2,0),"")</f>
        <v/>
      </c>
      <c r="M137" s="37" t="str">
        <f>IFERROR(VLOOKUP($K137,Mapping!$F:$H,3,0),"")</f>
        <v/>
      </c>
      <c r="N137" s="37" t="str">
        <f t="shared" si="40"/>
        <v>1</v>
      </c>
    </row>
    <row r="138" spans="1:14" s="86" customFormat="1" ht="31.5" outlineLevel="1" x14ac:dyDescent="0.55000000000000004">
      <c r="A138" s="29">
        <v>7</v>
      </c>
      <c r="B138" s="32" t="s">
        <v>264</v>
      </c>
      <c r="C138" s="83">
        <v>1</v>
      </c>
      <c r="D138" s="30" t="s">
        <v>110</v>
      </c>
      <c r="E138" s="28" t="s">
        <v>253</v>
      </c>
      <c r="G138" s="41"/>
      <c r="H138" s="42"/>
      <c r="J138" s="33" t="s">
        <v>10</v>
      </c>
      <c r="K138" s="33" t="str">
        <f t="shared" ref="K138:K140" si="41">C138&amp;J138&amp;G138</f>
        <v>1X1</v>
      </c>
      <c r="L138" s="33" t="str">
        <f>IFERROR(VLOOKUP($K138,Mapping!F:H,2,0),"")</f>
        <v/>
      </c>
      <c r="M138" s="33" t="str">
        <f>IFERROR(VLOOKUP($K138,Mapping!$F:$H,3,0),"")</f>
        <v/>
      </c>
      <c r="N138" s="33" t="str">
        <f t="shared" si="40"/>
        <v>1</v>
      </c>
    </row>
    <row r="139" spans="1:14" s="86" customFormat="1" outlineLevel="1" x14ac:dyDescent="0.55000000000000004">
      <c r="A139" s="29">
        <v>8</v>
      </c>
      <c r="B139" s="36" t="s">
        <v>260</v>
      </c>
      <c r="C139" s="84">
        <v>1</v>
      </c>
      <c r="D139" s="30" t="s">
        <v>110</v>
      </c>
      <c r="E139" s="28" t="s">
        <v>253</v>
      </c>
      <c r="G139" s="43"/>
      <c r="H139" s="44"/>
      <c r="J139" s="37" t="s">
        <v>10</v>
      </c>
      <c r="K139" s="37" t="str">
        <f t="shared" si="41"/>
        <v>1X1</v>
      </c>
      <c r="L139" s="37" t="str">
        <f>IFERROR(VLOOKUP($K139,Mapping!F:H,2,0),"")</f>
        <v/>
      </c>
      <c r="M139" s="37" t="str">
        <f>IFERROR(VLOOKUP($K139,Mapping!$F:$H,3,0),"")</f>
        <v/>
      </c>
      <c r="N139" s="37" t="str">
        <f t="shared" si="40"/>
        <v>1</v>
      </c>
    </row>
    <row r="140" spans="1:14" s="86" customFormat="1" outlineLevel="1" x14ac:dyDescent="0.55000000000000004">
      <c r="A140" s="29">
        <v>9</v>
      </c>
      <c r="B140" s="32" t="s">
        <v>261</v>
      </c>
      <c r="C140" s="83">
        <v>1</v>
      </c>
      <c r="D140" s="30" t="s">
        <v>110</v>
      </c>
      <c r="E140" s="28" t="s">
        <v>253</v>
      </c>
      <c r="G140" s="41"/>
      <c r="H140" s="42"/>
      <c r="J140" s="33" t="s">
        <v>10</v>
      </c>
      <c r="K140" s="33" t="str">
        <f t="shared" si="41"/>
        <v>1X1</v>
      </c>
      <c r="L140" s="33" t="str">
        <f>IFERROR(VLOOKUP($K140,Mapping!F:H,2,0),"")</f>
        <v/>
      </c>
      <c r="M140" s="33" t="str">
        <f>IFERROR(VLOOKUP($K140,Mapping!$F:$H,3,0),"")</f>
        <v/>
      </c>
      <c r="N140" s="33" t="str">
        <f t="shared" si="40"/>
        <v>1</v>
      </c>
    </row>
    <row r="141" spans="1:14" s="86" customFormat="1" ht="31.5" outlineLevel="1" x14ac:dyDescent="0.55000000000000004">
      <c r="A141" s="29">
        <v>10</v>
      </c>
      <c r="B141" s="32" t="s">
        <v>265</v>
      </c>
      <c r="C141" s="83">
        <v>1</v>
      </c>
      <c r="D141" s="30" t="s">
        <v>268</v>
      </c>
      <c r="E141" s="28" t="s">
        <v>267</v>
      </c>
      <c r="G141" s="41"/>
      <c r="H141" s="42"/>
      <c r="J141" s="33" t="s">
        <v>10</v>
      </c>
      <c r="K141" s="33" t="str">
        <f t="shared" si="37"/>
        <v>1X1</v>
      </c>
      <c r="L141" s="33" t="str">
        <f>IFERROR(VLOOKUP($K141,Mapping!F:H,2,0),"")</f>
        <v/>
      </c>
      <c r="M141" s="33" t="str">
        <f>IFERROR(VLOOKUP($K141,Mapping!$F:$H,3,0),"")</f>
        <v/>
      </c>
      <c r="N141" s="33" t="str">
        <f t="shared" ref="N141:N142" si="42">C141&amp;G141</f>
        <v>1</v>
      </c>
    </row>
    <row r="142" spans="1:14" s="86" customFormat="1" ht="31.5" outlineLevel="1" x14ac:dyDescent="0.55000000000000004">
      <c r="A142" s="29">
        <v>11</v>
      </c>
      <c r="B142" s="36" t="s">
        <v>266</v>
      </c>
      <c r="C142" s="84">
        <v>1</v>
      </c>
      <c r="D142" s="30" t="s">
        <v>268</v>
      </c>
      <c r="E142" s="28" t="s">
        <v>267</v>
      </c>
      <c r="G142" s="43"/>
      <c r="H142" s="44"/>
      <c r="J142" s="37" t="s">
        <v>10</v>
      </c>
      <c r="K142" s="37" t="str">
        <f t="shared" si="37"/>
        <v>1X1</v>
      </c>
      <c r="L142" s="37" t="str">
        <f>IFERROR(VLOOKUP($K142,Mapping!F:H,2,0),"")</f>
        <v/>
      </c>
      <c r="M142" s="37" t="str">
        <f>IFERROR(VLOOKUP($K142,Mapping!$F:$H,3,0),"")</f>
        <v/>
      </c>
      <c r="N142" s="37" t="str">
        <f t="shared" si="42"/>
        <v>1</v>
      </c>
    </row>
    <row r="143" spans="1:14" s="87" customFormat="1" ht="33" customHeight="1" x14ac:dyDescent="0.75">
      <c r="A143" s="21" t="s">
        <v>55</v>
      </c>
      <c r="B143" s="72" t="s">
        <v>269</v>
      </c>
      <c r="C143" s="47" t="s">
        <v>75</v>
      </c>
      <c r="D143" s="45"/>
      <c r="E143" s="46"/>
      <c r="G143" s="48">
        <f>SUBTOTAL(3,G146:G172)/(SUBTOTAL(3,C146:C172)-0)</f>
        <v>0</v>
      </c>
      <c r="H143" s="20"/>
      <c r="J143" s="53"/>
      <c r="K143" s="53"/>
      <c r="L143" s="53">
        <f>SUBTOTAL(9,L146:L172)</f>
        <v>0</v>
      </c>
      <c r="M143" s="53">
        <f>SUBTOTAL(9,M146:M172)</f>
        <v>0</v>
      </c>
      <c r="N143" s="53"/>
    </row>
    <row r="144" spans="1:14" outlineLevel="1" x14ac:dyDescent="0.55000000000000004">
      <c r="A144" s="16"/>
      <c r="B144" s="17" t="s">
        <v>106</v>
      </c>
      <c r="C144" s="16"/>
      <c r="D144" s="26"/>
      <c r="E144" s="18"/>
      <c r="G144" s="16"/>
      <c r="H144" s="17"/>
      <c r="J144" s="16"/>
      <c r="K144" s="16"/>
      <c r="L144" s="16"/>
      <c r="M144" s="16"/>
      <c r="N144" s="16"/>
    </row>
    <row r="145" spans="1:14" s="86" customFormat="1" outlineLevel="1" x14ac:dyDescent="0.55000000000000004">
      <c r="A145" s="16"/>
      <c r="B145" s="17" t="s">
        <v>0</v>
      </c>
      <c r="C145" s="16"/>
      <c r="D145" s="26"/>
      <c r="E145" s="18"/>
      <c r="G145" s="16"/>
      <c r="H145" s="17"/>
      <c r="J145" s="16"/>
      <c r="K145" s="16"/>
      <c r="L145" s="16"/>
      <c r="M145" s="16"/>
      <c r="N145" s="16"/>
    </row>
    <row r="146" spans="1:14" s="86" customFormat="1" outlineLevel="1" collapsed="1" x14ac:dyDescent="0.55000000000000004">
      <c r="A146" s="29">
        <v>1</v>
      </c>
      <c r="B146" s="28" t="s">
        <v>270</v>
      </c>
      <c r="C146" s="82">
        <v>3</v>
      </c>
      <c r="D146" s="30" t="s">
        <v>5</v>
      </c>
      <c r="E146" s="28"/>
      <c r="G146" s="39"/>
      <c r="H146" s="40"/>
      <c r="J146" s="29" t="s">
        <v>10</v>
      </c>
      <c r="K146" s="29" t="str">
        <f t="shared" ref="K146:K172" si="43">C146&amp;J146&amp;G146</f>
        <v>3X1</v>
      </c>
      <c r="L146" s="29" t="str">
        <f>IFERROR(VLOOKUP($K146,Mapping!F:H,2,0),"")</f>
        <v/>
      </c>
      <c r="M146" s="29" t="str">
        <f>IFERROR(VLOOKUP($K146,Mapping!$F:$H,3,0),"")</f>
        <v/>
      </c>
      <c r="N146" s="29" t="str">
        <f t="shared" ref="N146:N169" si="44">C146&amp;G146</f>
        <v>3</v>
      </c>
    </row>
    <row r="147" spans="1:14" ht="31.5" outlineLevel="1" x14ac:dyDescent="0.55000000000000004">
      <c r="A147" s="29">
        <v>2</v>
      </c>
      <c r="B147" s="32" t="s">
        <v>271</v>
      </c>
      <c r="C147" s="83">
        <v>2</v>
      </c>
      <c r="D147" s="34" t="s">
        <v>293</v>
      </c>
      <c r="E147" s="32"/>
      <c r="G147" s="41"/>
      <c r="H147" s="42"/>
      <c r="J147" s="83" t="s">
        <v>10</v>
      </c>
      <c r="K147" s="83" t="str">
        <f t="shared" si="43"/>
        <v>2X1</v>
      </c>
      <c r="L147" s="83" t="str">
        <f>IFERROR(VLOOKUP($K147,Mapping!F:H,2,0),"")</f>
        <v/>
      </c>
      <c r="M147" s="83" t="str">
        <f>IFERROR(VLOOKUP($K147,Mapping!$F:$H,3,0),"")</f>
        <v/>
      </c>
      <c r="N147" s="83" t="str">
        <f t="shared" si="44"/>
        <v>2</v>
      </c>
    </row>
    <row r="148" spans="1:14" outlineLevel="1" x14ac:dyDescent="0.55000000000000004">
      <c r="A148" s="29">
        <v>3</v>
      </c>
      <c r="B148" s="32" t="s">
        <v>272</v>
      </c>
      <c r="C148" s="83">
        <v>1</v>
      </c>
      <c r="D148" s="34" t="s">
        <v>110</v>
      </c>
      <c r="E148" s="32" t="s">
        <v>315</v>
      </c>
      <c r="G148" s="43"/>
      <c r="H148" s="44"/>
      <c r="J148" s="84" t="s">
        <v>10</v>
      </c>
      <c r="K148" s="84" t="str">
        <f t="shared" si="43"/>
        <v>1X1</v>
      </c>
      <c r="L148" s="84" t="str">
        <f>IFERROR(VLOOKUP($K148,Mapping!F:H,2,0),"")</f>
        <v/>
      </c>
      <c r="M148" s="84" t="str">
        <f>IFERROR(VLOOKUP($K148,Mapping!$F:$H,3,0),"")</f>
        <v/>
      </c>
      <c r="N148" s="84" t="str">
        <f t="shared" si="44"/>
        <v>1</v>
      </c>
    </row>
    <row r="149" spans="1:14" s="86" customFormat="1" ht="31.5" outlineLevel="1" collapsed="1" x14ac:dyDescent="0.55000000000000004">
      <c r="A149" s="29">
        <v>4</v>
      </c>
      <c r="B149" s="32" t="s">
        <v>273</v>
      </c>
      <c r="C149" s="83">
        <v>3</v>
      </c>
      <c r="D149" s="30" t="s">
        <v>5</v>
      </c>
      <c r="E149" s="28"/>
      <c r="G149" s="39"/>
      <c r="H149" s="40"/>
      <c r="J149" s="29" t="s">
        <v>10</v>
      </c>
      <c r="K149" s="29" t="str">
        <f t="shared" si="43"/>
        <v>3X1</v>
      </c>
      <c r="L149" s="29" t="str">
        <f>IFERROR(VLOOKUP($K149,Mapping!F:H,2,0),"")</f>
        <v/>
      </c>
      <c r="M149" s="29" t="str">
        <f>IFERROR(VLOOKUP($K149,Mapping!$F:$H,3,0),"")</f>
        <v/>
      </c>
      <c r="N149" s="29" t="str">
        <f t="shared" si="44"/>
        <v>3</v>
      </c>
    </row>
    <row r="150" spans="1:14" outlineLevel="1" x14ac:dyDescent="0.55000000000000004">
      <c r="A150" s="29">
        <v>5</v>
      </c>
      <c r="B150" s="32" t="s">
        <v>274</v>
      </c>
      <c r="C150" s="83">
        <v>1</v>
      </c>
      <c r="D150" s="34" t="s">
        <v>110</v>
      </c>
      <c r="E150" s="32" t="s">
        <v>315</v>
      </c>
      <c r="G150" s="41"/>
      <c r="H150" s="42"/>
      <c r="J150" s="83" t="s">
        <v>10</v>
      </c>
      <c r="K150" s="83" t="str">
        <f t="shared" si="43"/>
        <v>1X1</v>
      </c>
      <c r="L150" s="83" t="str">
        <f>IFERROR(VLOOKUP($K150,Mapping!F:H,2,0),"")</f>
        <v/>
      </c>
      <c r="M150" s="83" t="str">
        <f>IFERROR(VLOOKUP($K150,Mapping!$F:$H,3,0),"")</f>
        <v/>
      </c>
      <c r="N150" s="83" t="str">
        <f t="shared" si="44"/>
        <v>1</v>
      </c>
    </row>
    <row r="151" spans="1:14" outlineLevel="1" x14ac:dyDescent="0.55000000000000004">
      <c r="A151" s="29">
        <v>6</v>
      </c>
      <c r="B151" s="32" t="s">
        <v>275</v>
      </c>
      <c r="C151" s="83">
        <v>3</v>
      </c>
      <c r="D151" s="34" t="s">
        <v>5</v>
      </c>
      <c r="E151" s="32"/>
      <c r="G151" s="43"/>
      <c r="H151" s="44"/>
      <c r="J151" s="84" t="s">
        <v>10</v>
      </c>
      <c r="K151" s="84" t="str">
        <f t="shared" si="43"/>
        <v>3X1</v>
      </c>
      <c r="L151" s="84" t="str">
        <f>IFERROR(VLOOKUP($K151,Mapping!F:H,2,0),"")</f>
        <v/>
      </c>
      <c r="M151" s="84" t="str">
        <f>IFERROR(VLOOKUP($K151,Mapping!$F:$H,3,0),"")</f>
        <v/>
      </c>
      <c r="N151" s="84" t="str">
        <f t="shared" si="44"/>
        <v>3</v>
      </c>
    </row>
    <row r="152" spans="1:14" s="86" customFormat="1" ht="31.5" outlineLevel="1" collapsed="1" x14ac:dyDescent="0.55000000000000004">
      <c r="A152" s="29">
        <v>7</v>
      </c>
      <c r="B152" s="28" t="s">
        <v>276</v>
      </c>
      <c r="C152" s="82">
        <v>3</v>
      </c>
      <c r="D152" s="34" t="s">
        <v>5</v>
      </c>
      <c r="E152" s="28"/>
      <c r="G152" s="39"/>
      <c r="H152" s="40"/>
      <c r="J152" s="29" t="s">
        <v>10</v>
      </c>
      <c r="K152" s="29" t="str">
        <f t="shared" si="43"/>
        <v>3X1</v>
      </c>
      <c r="L152" s="29" t="str">
        <f>IFERROR(VLOOKUP($K152,Mapping!F:H,2,0),"")</f>
        <v/>
      </c>
      <c r="M152" s="29" t="str">
        <f>IFERROR(VLOOKUP($K152,Mapping!$F:$H,3,0),"")</f>
        <v/>
      </c>
      <c r="N152" s="29" t="str">
        <f t="shared" si="44"/>
        <v>3</v>
      </c>
    </row>
    <row r="153" spans="1:14" outlineLevel="1" x14ac:dyDescent="0.55000000000000004">
      <c r="A153" s="29">
        <v>8</v>
      </c>
      <c r="B153" s="28" t="s">
        <v>277</v>
      </c>
      <c r="C153" s="83">
        <v>3</v>
      </c>
      <c r="D153" s="34" t="s">
        <v>5</v>
      </c>
      <c r="E153" s="32"/>
      <c r="G153" s="41"/>
      <c r="H153" s="42"/>
      <c r="J153" s="83" t="s">
        <v>10</v>
      </c>
      <c r="K153" s="83" t="str">
        <f t="shared" si="43"/>
        <v>3X1</v>
      </c>
      <c r="L153" s="83" t="str">
        <f>IFERROR(VLOOKUP($K153,Mapping!F:H,2,0),"")</f>
        <v/>
      </c>
      <c r="M153" s="83" t="str">
        <f>IFERROR(VLOOKUP($K153,Mapping!$F:$H,3,0),"")</f>
        <v/>
      </c>
      <c r="N153" s="83" t="str">
        <f t="shared" si="44"/>
        <v>3</v>
      </c>
    </row>
    <row r="154" spans="1:14" ht="31.5" outlineLevel="1" x14ac:dyDescent="0.55000000000000004">
      <c r="A154" s="29">
        <v>9</v>
      </c>
      <c r="B154" s="28" t="s">
        <v>297</v>
      </c>
      <c r="C154" s="83">
        <v>3</v>
      </c>
      <c r="D154" s="34" t="s">
        <v>5</v>
      </c>
      <c r="E154" s="32"/>
      <c r="G154" s="43"/>
      <c r="H154" s="44"/>
      <c r="J154" s="84" t="s">
        <v>10</v>
      </c>
      <c r="K154" s="84" t="str">
        <f t="shared" si="43"/>
        <v>3X1</v>
      </c>
      <c r="L154" s="84" t="str">
        <f>IFERROR(VLOOKUP($K154,Mapping!F:H,2,0),"")</f>
        <v/>
      </c>
      <c r="M154" s="84" t="str">
        <f>IFERROR(VLOOKUP($K154,Mapping!$F:$H,3,0),"")</f>
        <v/>
      </c>
      <c r="N154" s="84" t="str">
        <f t="shared" si="44"/>
        <v>3</v>
      </c>
    </row>
    <row r="155" spans="1:14" s="86" customFormat="1" ht="31.5" outlineLevel="1" collapsed="1" x14ac:dyDescent="0.55000000000000004">
      <c r="A155" s="29">
        <v>10</v>
      </c>
      <c r="B155" s="28" t="s">
        <v>278</v>
      </c>
      <c r="C155" s="83">
        <v>3</v>
      </c>
      <c r="D155" s="34" t="s">
        <v>5</v>
      </c>
      <c r="E155" s="28"/>
      <c r="G155" s="39"/>
      <c r="H155" s="40"/>
      <c r="J155" s="29" t="s">
        <v>10</v>
      </c>
      <c r="K155" s="29" t="str">
        <f t="shared" si="43"/>
        <v>3X1</v>
      </c>
      <c r="L155" s="29" t="str">
        <f>IFERROR(VLOOKUP($K155,Mapping!F:H,2,0),"")</f>
        <v/>
      </c>
      <c r="M155" s="29" t="str">
        <f>IFERROR(VLOOKUP($K155,Mapping!$F:$H,3,0),"")</f>
        <v/>
      </c>
      <c r="N155" s="29" t="str">
        <f t="shared" si="44"/>
        <v>3</v>
      </c>
    </row>
    <row r="156" spans="1:14" ht="31.5" outlineLevel="1" x14ac:dyDescent="0.55000000000000004">
      <c r="A156" s="29">
        <v>11</v>
      </c>
      <c r="B156" s="28" t="s">
        <v>279</v>
      </c>
      <c r="C156" s="83">
        <v>3</v>
      </c>
      <c r="D156" s="34" t="s">
        <v>5</v>
      </c>
      <c r="E156" s="32"/>
      <c r="G156" s="41"/>
      <c r="H156" s="42"/>
      <c r="J156" s="83" t="s">
        <v>10</v>
      </c>
      <c r="K156" s="83" t="str">
        <f t="shared" si="43"/>
        <v>3X1</v>
      </c>
      <c r="L156" s="83" t="str">
        <f>IFERROR(VLOOKUP($K156,Mapping!F:H,2,0),"")</f>
        <v/>
      </c>
      <c r="M156" s="83" t="str">
        <f>IFERROR(VLOOKUP($K156,Mapping!$F:$H,3,0),"")</f>
        <v/>
      </c>
      <c r="N156" s="83" t="str">
        <f t="shared" si="44"/>
        <v>3</v>
      </c>
    </row>
    <row r="157" spans="1:14" ht="31.5" outlineLevel="1" x14ac:dyDescent="0.55000000000000004">
      <c r="A157" s="29">
        <v>12</v>
      </c>
      <c r="B157" s="28" t="s">
        <v>280</v>
      </c>
      <c r="C157" s="83">
        <v>3</v>
      </c>
      <c r="D157" s="34" t="s">
        <v>5</v>
      </c>
      <c r="E157" s="32"/>
      <c r="G157" s="43"/>
      <c r="H157" s="44"/>
      <c r="J157" s="84" t="s">
        <v>10</v>
      </c>
      <c r="K157" s="84" t="str">
        <f t="shared" si="43"/>
        <v>3X1</v>
      </c>
      <c r="L157" s="84" t="str">
        <f>IFERROR(VLOOKUP($K157,Mapping!F:H,2,0),"")</f>
        <v/>
      </c>
      <c r="M157" s="84" t="str">
        <f>IFERROR(VLOOKUP($K157,Mapping!$F:$H,3,0),"")</f>
        <v/>
      </c>
      <c r="N157" s="84" t="str">
        <f t="shared" si="44"/>
        <v>3</v>
      </c>
    </row>
    <row r="158" spans="1:14" s="86" customFormat="1" ht="31.5" outlineLevel="1" collapsed="1" x14ac:dyDescent="0.55000000000000004">
      <c r="A158" s="29">
        <v>13</v>
      </c>
      <c r="B158" s="28" t="s">
        <v>281</v>
      </c>
      <c r="C158" s="83">
        <v>3</v>
      </c>
      <c r="D158" s="34" t="s">
        <v>5</v>
      </c>
      <c r="E158" s="28"/>
      <c r="G158" s="39"/>
      <c r="H158" s="40"/>
      <c r="J158" s="29" t="s">
        <v>10</v>
      </c>
      <c r="K158" s="29" t="str">
        <f t="shared" si="43"/>
        <v>3X1</v>
      </c>
      <c r="L158" s="29" t="str">
        <f>IFERROR(VLOOKUP($K158,Mapping!F:H,2,0),"")</f>
        <v/>
      </c>
      <c r="M158" s="29" t="str">
        <f>IFERROR(VLOOKUP($K158,Mapping!$F:$H,3,0),"")</f>
        <v/>
      </c>
      <c r="N158" s="29" t="str">
        <f t="shared" si="44"/>
        <v>3</v>
      </c>
    </row>
    <row r="159" spans="1:14" outlineLevel="1" x14ac:dyDescent="0.55000000000000004">
      <c r="A159" s="29">
        <v>14</v>
      </c>
      <c r="B159" s="28" t="s">
        <v>282</v>
      </c>
      <c r="C159" s="83">
        <v>3</v>
      </c>
      <c r="D159" s="34" t="s">
        <v>5</v>
      </c>
      <c r="E159" s="32"/>
      <c r="G159" s="41"/>
      <c r="H159" s="42"/>
      <c r="J159" s="83" t="s">
        <v>10</v>
      </c>
      <c r="K159" s="83" t="str">
        <f t="shared" si="43"/>
        <v>3X1</v>
      </c>
      <c r="L159" s="83" t="str">
        <f>IFERROR(VLOOKUP($K159,Mapping!F:H,2,0),"")</f>
        <v/>
      </c>
      <c r="M159" s="83" t="str">
        <f>IFERROR(VLOOKUP($K159,Mapping!$F:$H,3,0),"")</f>
        <v/>
      </c>
      <c r="N159" s="83" t="str">
        <f t="shared" si="44"/>
        <v>3</v>
      </c>
    </row>
    <row r="160" spans="1:14" ht="31.5" outlineLevel="1" x14ac:dyDescent="0.55000000000000004">
      <c r="A160" s="29">
        <v>15</v>
      </c>
      <c r="B160" s="28" t="s">
        <v>283</v>
      </c>
      <c r="C160" s="83">
        <v>3</v>
      </c>
      <c r="D160" s="34" t="s">
        <v>5</v>
      </c>
      <c r="E160" s="32"/>
      <c r="G160" s="43"/>
      <c r="H160" s="44"/>
      <c r="J160" s="84" t="s">
        <v>10</v>
      </c>
      <c r="K160" s="84" t="str">
        <f t="shared" si="43"/>
        <v>3X1</v>
      </c>
      <c r="L160" s="84" t="str">
        <f>IFERROR(VLOOKUP($K160,Mapping!F:H,2,0),"")</f>
        <v/>
      </c>
      <c r="M160" s="84" t="str">
        <f>IFERROR(VLOOKUP($K160,Mapping!$F:$H,3,0),"")</f>
        <v/>
      </c>
      <c r="N160" s="84" t="str">
        <f t="shared" si="44"/>
        <v>3</v>
      </c>
    </row>
    <row r="161" spans="1:14" s="86" customFormat="1" ht="31.5" outlineLevel="1" collapsed="1" x14ac:dyDescent="0.55000000000000004">
      <c r="A161" s="29">
        <v>16</v>
      </c>
      <c r="B161" s="28" t="s">
        <v>298</v>
      </c>
      <c r="C161" s="83">
        <v>3</v>
      </c>
      <c r="D161" s="34" t="s">
        <v>5</v>
      </c>
      <c r="E161" s="28"/>
      <c r="G161" s="39"/>
      <c r="H161" s="40"/>
      <c r="J161" s="29" t="s">
        <v>10</v>
      </c>
      <c r="K161" s="29" t="str">
        <f t="shared" si="43"/>
        <v>3X1</v>
      </c>
      <c r="L161" s="29" t="str">
        <f>IFERROR(VLOOKUP($K161,Mapping!F:H,2,0),"")</f>
        <v/>
      </c>
      <c r="M161" s="29" t="str">
        <f>IFERROR(VLOOKUP($K161,Mapping!$F:$H,3,0),"")</f>
        <v/>
      </c>
      <c r="N161" s="29" t="str">
        <f t="shared" si="44"/>
        <v>3</v>
      </c>
    </row>
    <row r="162" spans="1:14" ht="31.5" outlineLevel="1" x14ac:dyDescent="0.55000000000000004">
      <c r="A162" s="29">
        <v>17</v>
      </c>
      <c r="B162" s="28" t="s">
        <v>284</v>
      </c>
      <c r="C162" s="83">
        <v>2</v>
      </c>
      <c r="D162" s="159" t="s">
        <v>294</v>
      </c>
      <c r="E162" s="159"/>
      <c r="G162" s="41"/>
      <c r="H162" s="42"/>
      <c r="J162" s="83" t="s">
        <v>10</v>
      </c>
      <c r="K162" s="83" t="str">
        <f t="shared" si="43"/>
        <v>2X1</v>
      </c>
      <c r="L162" s="83" t="str">
        <f>IFERROR(VLOOKUP($K162,Mapping!F:H,2,0),"")</f>
        <v/>
      </c>
      <c r="M162" s="83" t="str">
        <f>IFERROR(VLOOKUP($K162,Mapping!$F:$H,3,0),"")</f>
        <v/>
      </c>
      <c r="N162" s="83" t="str">
        <f t="shared" si="44"/>
        <v>2</v>
      </c>
    </row>
    <row r="163" spans="1:14" outlineLevel="1" x14ac:dyDescent="0.55000000000000004">
      <c r="A163" s="29">
        <v>18</v>
      </c>
      <c r="B163" s="28" t="s">
        <v>285</v>
      </c>
      <c r="C163" s="84">
        <v>2</v>
      </c>
      <c r="D163" s="38" t="s">
        <v>250</v>
      </c>
      <c r="E163" s="36"/>
      <c r="G163" s="43"/>
      <c r="H163" s="44"/>
      <c r="J163" s="84" t="s">
        <v>10</v>
      </c>
      <c r="K163" s="84" t="str">
        <f t="shared" si="43"/>
        <v>2X1</v>
      </c>
      <c r="L163" s="84" t="str">
        <f>IFERROR(VLOOKUP($K163,Mapping!F:H,2,0),"")</f>
        <v/>
      </c>
      <c r="M163" s="84" t="str">
        <f>IFERROR(VLOOKUP($K163,Mapping!$F:$H,3,0),"")</f>
        <v/>
      </c>
      <c r="N163" s="84" t="str">
        <f t="shared" ref="N163" si="45">C163&amp;G163</f>
        <v>2</v>
      </c>
    </row>
    <row r="164" spans="1:14" ht="31.5" outlineLevel="1" x14ac:dyDescent="0.55000000000000004">
      <c r="A164" s="29">
        <v>18</v>
      </c>
      <c r="B164" s="28" t="s">
        <v>299</v>
      </c>
      <c r="C164" s="84">
        <v>3</v>
      </c>
      <c r="D164" s="38" t="s">
        <v>5</v>
      </c>
      <c r="E164" s="36"/>
      <c r="G164" s="43"/>
      <c r="H164" s="44"/>
      <c r="J164" s="84" t="s">
        <v>10</v>
      </c>
      <c r="K164" s="84" t="str">
        <f t="shared" si="43"/>
        <v>3X1</v>
      </c>
      <c r="L164" s="84" t="str">
        <f>IFERROR(VLOOKUP($K164,Mapping!F:H,2,0),"")</f>
        <v/>
      </c>
      <c r="M164" s="84" t="str">
        <f>IFERROR(VLOOKUP($K164,Mapping!$F:$H,3,0),"")</f>
        <v/>
      </c>
      <c r="N164" s="84" t="str">
        <f t="shared" si="44"/>
        <v>3</v>
      </c>
    </row>
    <row r="165" spans="1:14" s="86" customFormat="1" ht="31.5" outlineLevel="1" collapsed="1" x14ac:dyDescent="0.55000000000000004">
      <c r="A165" s="29">
        <v>19</v>
      </c>
      <c r="B165" s="28" t="s">
        <v>286</v>
      </c>
      <c r="C165" s="84">
        <v>1</v>
      </c>
      <c r="D165" s="38" t="s">
        <v>110</v>
      </c>
      <c r="E165" s="36" t="s">
        <v>240</v>
      </c>
      <c r="G165" s="39"/>
      <c r="H165" s="40"/>
      <c r="J165" s="29" t="s">
        <v>10</v>
      </c>
      <c r="K165" s="29" t="str">
        <f t="shared" si="43"/>
        <v>1X1</v>
      </c>
      <c r="L165" s="29" t="str">
        <f>IFERROR(VLOOKUP($K165,Mapping!F:H,2,0),"")</f>
        <v/>
      </c>
      <c r="M165" s="29" t="str">
        <f>IFERROR(VLOOKUP($K165,Mapping!$F:$H,3,0),"")</f>
        <v/>
      </c>
      <c r="N165" s="29" t="str">
        <f t="shared" si="44"/>
        <v>1</v>
      </c>
    </row>
    <row r="166" spans="1:14" ht="40.5" customHeight="1" outlineLevel="1" x14ac:dyDescent="0.55000000000000004">
      <c r="A166" s="29">
        <v>20</v>
      </c>
      <c r="B166" s="32" t="s">
        <v>287</v>
      </c>
      <c r="C166" s="84">
        <v>1</v>
      </c>
      <c r="D166" s="38" t="s">
        <v>110</v>
      </c>
      <c r="E166" s="36" t="s">
        <v>240</v>
      </c>
      <c r="G166" s="41"/>
      <c r="H166" s="42"/>
      <c r="J166" s="83" t="s">
        <v>10</v>
      </c>
      <c r="K166" s="83" t="str">
        <f t="shared" si="43"/>
        <v>1X1</v>
      </c>
      <c r="L166" s="83" t="str">
        <f>IFERROR(VLOOKUP($K166,Mapping!F:H,2,0),"")</f>
        <v/>
      </c>
      <c r="M166" s="83" t="str">
        <f>IFERROR(VLOOKUP($K166,Mapping!$F:$H,3,0),"")</f>
        <v/>
      </c>
      <c r="N166" s="83" t="str">
        <f t="shared" si="44"/>
        <v>1</v>
      </c>
    </row>
    <row r="167" spans="1:14" ht="31.5" outlineLevel="1" x14ac:dyDescent="0.55000000000000004">
      <c r="A167" s="29">
        <v>21</v>
      </c>
      <c r="B167" s="32" t="s">
        <v>288</v>
      </c>
      <c r="C167" s="84">
        <v>3</v>
      </c>
      <c r="D167" s="38" t="s">
        <v>5</v>
      </c>
      <c r="E167" s="36"/>
      <c r="G167" s="43"/>
      <c r="H167" s="44"/>
      <c r="J167" s="84" t="s">
        <v>10</v>
      </c>
      <c r="K167" s="84" t="str">
        <f t="shared" si="43"/>
        <v>3X1</v>
      </c>
      <c r="L167" s="84" t="str">
        <f>IFERROR(VLOOKUP($K167,Mapping!F:H,2,0),"")</f>
        <v/>
      </c>
      <c r="M167" s="84" t="str">
        <f>IFERROR(VLOOKUP($K167,Mapping!$F:$H,3,0),"")</f>
        <v/>
      </c>
      <c r="N167" s="84" t="str">
        <f t="shared" si="44"/>
        <v>3</v>
      </c>
    </row>
    <row r="168" spans="1:14" s="86" customFormat="1" outlineLevel="1" collapsed="1" x14ac:dyDescent="0.55000000000000004">
      <c r="A168" s="29">
        <v>22</v>
      </c>
      <c r="B168" s="32" t="s">
        <v>289</v>
      </c>
      <c r="C168" s="84">
        <v>2</v>
      </c>
      <c r="D168" s="38" t="s">
        <v>250</v>
      </c>
      <c r="E168" s="36"/>
      <c r="G168" s="39"/>
      <c r="H168" s="40"/>
      <c r="J168" s="29" t="s">
        <v>10</v>
      </c>
      <c r="K168" s="29" t="str">
        <f t="shared" si="43"/>
        <v>2X1</v>
      </c>
      <c r="L168" s="29" t="str">
        <f>IFERROR(VLOOKUP($K168,Mapping!F:H,2,0),"")</f>
        <v/>
      </c>
      <c r="M168" s="29" t="str">
        <f>IFERROR(VLOOKUP($K168,Mapping!$F:$H,3,0),"")</f>
        <v/>
      </c>
      <c r="N168" s="29" t="str">
        <f t="shared" si="44"/>
        <v>2</v>
      </c>
    </row>
    <row r="169" spans="1:14" outlineLevel="1" x14ac:dyDescent="0.55000000000000004">
      <c r="A169" s="29">
        <v>23</v>
      </c>
      <c r="B169" s="32" t="s">
        <v>290</v>
      </c>
      <c r="C169" s="83">
        <v>2</v>
      </c>
      <c r="D169" s="38" t="s">
        <v>295</v>
      </c>
      <c r="E169" s="36"/>
      <c r="G169" s="41"/>
      <c r="H169" s="42"/>
      <c r="J169" s="83" t="s">
        <v>10</v>
      </c>
      <c r="K169" s="83" t="str">
        <f t="shared" si="43"/>
        <v>2X1</v>
      </c>
      <c r="L169" s="83" t="str">
        <f>IFERROR(VLOOKUP($K169,Mapping!F:H,2,0),"")</f>
        <v/>
      </c>
      <c r="M169" s="83" t="str">
        <f>IFERROR(VLOOKUP($K169,Mapping!$F:$H,3,0),"")</f>
        <v/>
      </c>
      <c r="N169" s="83" t="str">
        <f t="shared" si="44"/>
        <v>2</v>
      </c>
    </row>
    <row r="170" spans="1:14" s="86" customFormat="1" ht="31.5" outlineLevel="1" collapsed="1" x14ac:dyDescent="0.55000000000000004">
      <c r="A170" s="29">
        <v>24</v>
      </c>
      <c r="B170" s="28" t="s">
        <v>300</v>
      </c>
      <c r="C170" s="82">
        <v>3</v>
      </c>
      <c r="D170" s="38" t="s">
        <v>5</v>
      </c>
      <c r="E170" s="36"/>
      <c r="G170" s="39"/>
      <c r="H170" s="40"/>
      <c r="J170" s="29" t="s">
        <v>10</v>
      </c>
      <c r="K170" s="29" t="str">
        <f t="shared" si="43"/>
        <v>3X1</v>
      </c>
      <c r="L170" s="29" t="str">
        <f>IFERROR(VLOOKUP($K170,Mapping!F:H,2,0),"")</f>
        <v/>
      </c>
      <c r="M170" s="29" t="str">
        <f>IFERROR(VLOOKUP($K170,Mapping!$F:$H,3,0),"")</f>
        <v/>
      </c>
      <c r="N170" s="29" t="str">
        <f t="shared" ref="N170:N172" si="46">C170&amp;G170</f>
        <v>3</v>
      </c>
    </row>
    <row r="171" spans="1:14" ht="31.5" outlineLevel="1" x14ac:dyDescent="0.55000000000000004">
      <c r="A171" s="29">
        <v>25</v>
      </c>
      <c r="B171" s="32" t="s">
        <v>291</v>
      </c>
      <c r="C171" s="83">
        <v>2</v>
      </c>
      <c r="D171" s="34" t="s">
        <v>296</v>
      </c>
      <c r="E171" s="32"/>
      <c r="G171" s="41"/>
      <c r="H171" s="42"/>
      <c r="J171" s="83" t="s">
        <v>10</v>
      </c>
      <c r="K171" s="83" t="str">
        <f t="shared" si="43"/>
        <v>2X1</v>
      </c>
      <c r="L171" s="83" t="str">
        <f>IFERROR(VLOOKUP($K171,Mapping!F:H,2,0),"")</f>
        <v/>
      </c>
      <c r="M171" s="83" t="str">
        <f>IFERROR(VLOOKUP($K171,Mapping!$F:$H,3,0),"")</f>
        <v/>
      </c>
      <c r="N171" s="83" t="str">
        <f t="shared" si="46"/>
        <v>2</v>
      </c>
    </row>
    <row r="172" spans="1:14" outlineLevel="1" x14ac:dyDescent="0.55000000000000004">
      <c r="A172" s="29">
        <v>26</v>
      </c>
      <c r="B172" s="36" t="s">
        <v>292</v>
      </c>
      <c r="C172" s="84">
        <v>1</v>
      </c>
      <c r="D172" s="38" t="s">
        <v>110</v>
      </c>
      <c r="E172" s="36" t="s">
        <v>240</v>
      </c>
      <c r="G172" s="43"/>
      <c r="H172" s="44"/>
      <c r="J172" s="84" t="s">
        <v>10</v>
      </c>
      <c r="K172" s="84" t="str">
        <f t="shared" si="43"/>
        <v>1X1</v>
      </c>
      <c r="L172" s="84" t="str">
        <f>IFERROR(VLOOKUP($K172,Mapping!F:H,2,0),"")</f>
        <v/>
      </c>
      <c r="M172" s="84" t="str">
        <f>IFERROR(VLOOKUP($K172,Mapping!$F:$H,3,0),"")</f>
        <v/>
      </c>
      <c r="N172" s="84" t="str">
        <f t="shared" si="46"/>
        <v>1</v>
      </c>
    </row>
    <row r="173" spans="1:14" ht="33" customHeight="1" x14ac:dyDescent="0.75">
      <c r="A173" s="21" t="s">
        <v>335</v>
      </c>
      <c r="B173" s="72" t="s">
        <v>301</v>
      </c>
      <c r="C173" s="47" t="s">
        <v>75</v>
      </c>
      <c r="D173" s="45"/>
      <c r="E173" s="46"/>
      <c r="G173" s="48">
        <f>SUBTOTAL(3,G176:G195)/(SUBTOTAL(3,C176:C195)-0)</f>
        <v>0</v>
      </c>
      <c r="H173" s="20"/>
      <c r="J173" s="53"/>
      <c r="K173" s="53"/>
      <c r="L173" s="53">
        <f>SUBTOTAL(9,L176:L195)</f>
        <v>0</v>
      </c>
      <c r="M173" s="53">
        <f>SUBTOTAL(9,M176:M195)</f>
        <v>0</v>
      </c>
      <c r="N173" s="53"/>
    </row>
    <row r="174" spans="1:14" outlineLevel="1" x14ac:dyDescent="0.55000000000000004">
      <c r="A174" s="16"/>
      <c r="B174" s="17" t="s">
        <v>106</v>
      </c>
      <c r="C174" s="16"/>
      <c r="D174" s="26"/>
      <c r="E174" s="18"/>
      <c r="G174" s="16"/>
      <c r="H174" s="17"/>
      <c r="J174" s="16"/>
      <c r="K174" s="16"/>
      <c r="L174" s="16"/>
      <c r="M174" s="16"/>
      <c r="N174" s="16"/>
    </row>
    <row r="175" spans="1:14" outlineLevel="1" x14ac:dyDescent="0.55000000000000004">
      <c r="A175" s="16"/>
      <c r="B175" s="17" t="s">
        <v>0</v>
      </c>
      <c r="C175" s="16"/>
      <c r="D175" s="26"/>
      <c r="E175" s="18"/>
      <c r="G175" s="16"/>
      <c r="H175" s="17"/>
      <c r="J175" s="16"/>
      <c r="K175" s="16"/>
      <c r="L175" s="16"/>
      <c r="M175" s="16"/>
      <c r="N175" s="16"/>
    </row>
    <row r="176" spans="1:14" outlineLevel="1" collapsed="1" x14ac:dyDescent="0.55000000000000004">
      <c r="A176" s="29">
        <v>1</v>
      </c>
      <c r="B176" s="28" t="s">
        <v>302</v>
      </c>
      <c r="C176" s="82">
        <v>3</v>
      </c>
      <c r="D176" s="28" t="s">
        <v>5</v>
      </c>
      <c r="E176" s="30"/>
      <c r="G176" s="39"/>
      <c r="H176" s="40"/>
      <c r="J176" s="82" t="s">
        <v>10</v>
      </c>
      <c r="K176" s="82" t="str">
        <f t="shared" ref="K176:K192" si="47">C176&amp;J176&amp;G176</f>
        <v>3X1</v>
      </c>
      <c r="L176" s="82" t="str">
        <f>IFERROR(VLOOKUP($K176,Mapping!F:H,2,0),"")</f>
        <v/>
      </c>
      <c r="M176" s="82" t="str">
        <f>IFERROR(VLOOKUP($K176,Mapping!$F:$H,3,0),"")</f>
        <v/>
      </c>
      <c r="N176" s="82" t="str">
        <f t="shared" ref="N176:N192" si="48">C176&amp;G176</f>
        <v>3</v>
      </c>
    </row>
    <row r="177" spans="1:14" ht="31.5" outlineLevel="1" x14ac:dyDescent="0.55000000000000004">
      <c r="A177" s="29">
        <v>2</v>
      </c>
      <c r="B177" s="32" t="s">
        <v>303</v>
      </c>
      <c r="C177" s="33">
        <v>2</v>
      </c>
      <c r="D177" s="32" t="s">
        <v>293</v>
      </c>
      <c r="E177" s="34"/>
      <c r="G177" s="41"/>
      <c r="H177" s="42"/>
      <c r="J177" s="83" t="s">
        <v>10</v>
      </c>
      <c r="K177" s="83" t="str">
        <f t="shared" si="47"/>
        <v>2X1</v>
      </c>
      <c r="L177" s="83" t="str">
        <f>IFERROR(VLOOKUP($K177,Mapping!F:H,2,0),"")</f>
        <v/>
      </c>
      <c r="M177" s="83" t="str">
        <f>IFERROR(VLOOKUP($K177,Mapping!$F:$H,3,0),"")</f>
        <v/>
      </c>
      <c r="N177" s="83" t="str">
        <f t="shared" si="48"/>
        <v>2</v>
      </c>
    </row>
    <row r="178" spans="1:14" outlineLevel="1" x14ac:dyDescent="0.55000000000000004">
      <c r="A178" s="29">
        <v>3</v>
      </c>
      <c r="B178" s="32" t="s">
        <v>304</v>
      </c>
      <c r="C178" s="33">
        <v>1</v>
      </c>
      <c r="D178" s="34" t="s">
        <v>110</v>
      </c>
      <c r="E178" s="34" t="s">
        <v>315</v>
      </c>
      <c r="G178" s="41"/>
      <c r="H178" s="42"/>
      <c r="J178" s="83" t="s">
        <v>10</v>
      </c>
      <c r="K178" s="83" t="str">
        <f t="shared" si="47"/>
        <v>1X1</v>
      </c>
      <c r="L178" s="83" t="str">
        <f>IFERROR(VLOOKUP($K178,Mapping!F:H,2,0),"")</f>
        <v/>
      </c>
      <c r="M178" s="83" t="str">
        <f>IFERROR(VLOOKUP($K178,Mapping!$F:$H,3,0),"")</f>
        <v/>
      </c>
      <c r="N178" s="83" t="str">
        <f t="shared" si="48"/>
        <v>1</v>
      </c>
    </row>
    <row r="179" spans="1:14" outlineLevel="1" x14ac:dyDescent="0.55000000000000004">
      <c r="A179" s="29">
        <v>4</v>
      </c>
      <c r="B179" s="32" t="s">
        <v>305</v>
      </c>
      <c r="C179" s="33">
        <v>1</v>
      </c>
      <c r="D179" s="34" t="s">
        <v>111</v>
      </c>
      <c r="E179" s="34" t="s">
        <v>315</v>
      </c>
      <c r="G179" s="41"/>
      <c r="H179" s="42"/>
      <c r="J179" s="83" t="s">
        <v>10</v>
      </c>
      <c r="K179" s="83" t="str">
        <f t="shared" si="47"/>
        <v>1X1</v>
      </c>
      <c r="L179" s="83" t="str">
        <f>IFERROR(VLOOKUP($K179,Mapping!F:H,2,0),"")</f>
        <v/>
      </c>
      <c r="M179" s="83" t="str">
        <f>IFERROR(VLOOKUP($K179,Mapping!$F:$H,3,0),"")</f>
        <v/>
      </c>
      <c r="N179" s="83" t="str">
        <f t="shared" si="48"/>
        <v>1</v>
      </c>
    </row>
    <row r="180" spans="1:14" outlineLevel="1" x14ac:dyDescent="0.55000000000000004">
      <c r="A180" s="29">
        <v>5</v>
      </c>
      <c r="B180" s="32" t="s">
        <v>314</v>
      </c>
      <c r="C180" s="33">
        <v>3</v>
      </c>
      <c r="D180" s="34" t="s">
        <v>5</v>
      </c>
      <c r="E180" s="34"/>
      <c r="G180" s="41"/>
      <c r="H180" s="42"/>
      <c r="J180" s="83" t="s">
        <v>10</v>
      </c>
      <c r="K180" s="83" t="str">
        <f t="shared" si="47"/>
        <v>3X1</v>
      </c>
      <c r="L180" s="83" t="str">
        <f>IFERROR(VLOOKUP($K180,Mapping!F:H,2,0),"")</f>
        <v/>
      </c>
      <c r="M180" s="83" t="str">
        <f>IFERROR(VLOOKUP($K180,Mapping!$F:$H,3,0),"")</f>
        <v/>
      </c>
      <c r="N180" s="83" t="str">
        <f t="shared" si="48"/>
        <v>3</v>
      </c>
    </row>
    <row r="181" spans="1:14" ht="31.5" outlineLevel="1" collapsed="1" x14ac:dyDescent="0.55000000000000004">
      <c r="A181" s="29">
        <v>6</v>
      </c>
      <c r="B181" s="28" t="s">
        <v>276</v>
      </c>
      <c r="C181" s="82">
        <v>3</v>
      </c>
      <c r="D181" s="28" t="s">
        <v>5</v>
      </c>
      <c r="E181" s="30"/>
      <c r="G181" s="39"/>
      <c r="H181" s="40"/>
      <c r="J181" s="82" t="s">
        <v>10</v>
      </c>
      <c r="K181" s="82" t="str">
        <f t="shared" si="47"/>
        <v>3X1</v>
      </c>
      <c r="L181" s="82" t="str">
        <f>IFERROR(VLOOKUP($K181,Mapping!F:H,2,0),"")</f>
        <v/>
      </c>
      <c r="M181" s="82" t="str">
        <f>IFERROR(VLOOKUP($K181,Mapping!$F:$H,3,0),"")</f>
        <v/>
      </c>
      <c r="N181" s="82" t="str">
        <f t="shared" si="48"/>
        <v>3</v>
      </c>
    </row>
    <row r="182" spans="1:14" outlineLevel="1" x14ac:dyDescent="0.55000000000000004">
      <c r="A182" s="29">
        <v>7</v>
      </c>
      <c r="B182" s="32" t="s">
        <v>277</v>
      </c>
      <c r="C182" s="33">
        <v>3</v>
      </c>
      <c r="D182" s="32" t="s">
        <v>5</v>
      </c>
      <c r="E182" s="34"/>
      <c r="G182" s="41"/>
      <c r="H182" s="42"/>
      <c r="J182" s="83" t="s">
        <v>10</v>
      </c>
      <c r="K182" s="83" t="str">
        <f t="shared" si="47"/>
        <v>3X1</v>
      </c>
      <c r="L182" s="83" t="str">
        <f>IFERROR(VLOOKUP($K182,Mapping!F:H,2,0),"")</f>
        <v/>
      </c>
      <c r="M182" s="83" t="str">
        <f>IFERROR(VLOOKUP($K182,Mapping!$F:$H,3,0),"")</f>
        <v/>
      </c>
      <c r="N182" s="83" t="str">
        <f t="shared" si="48"/>
        <v>3</v>
      </c>
    </row>
    <row r="183" spans="1:14" ht="31.5" outlineLevel="1" x14ac:dyDescent="0.55000000000000004">
      <c r="A183" s="29">
        <v>8</v>
      </c>
      <c r="B183" s="32" t="s">
        <v>306</v>
      </c>
      <c r="C183" s="33">
        <v>3</v>
      </c>
      <c r="D183" s="34" t="s">
        <v>5</v>
      </c>
      <c r="E183" s="34"/>
      <c r="G183" s="41"/>
      <c r="H183" s="42"/>
      <c r="J183" s="83" t="s">
        <v>10</v>
      </c>
      <c r="K183" s="83" t="str">
        <f t="shared" si="47"/>
        <v>3X1</v>
      </c>
      <c r="L183" s="83" t="str">
        <f>IFERROR(VLOOKUP($K183,Mapping!F:H,2,0),"")</f>
        <v/>
      </c>
      <c r="M183" s="83" t="str">
        <f>IFERROR(VLOOKUP($K183,Mapping!$F:$H,3,0),"")</f>
        <v/>
      </c>
      <c r="N183" s="83" t="str">
        <f t="shared" si="48"/>
        <v>3</v>
      </c>
    </row>
    <row r="184" spans="1:14" ht="47.25" outlineLevel="1" x14ac:dyDescent="0.55000000000000004">
      <c r="A184" s="29">
        <v>9</v>
      </c>
      <c r="B184" s="32" t="s">
        <v>316</v>
      </c>
      <c r="C184" s="33">
        <v>3</v>
      </c>
      <c r="D184" s="34" t="s">
        <v>5</v>
      </c>
      <c r="E184" s="34"/>
      <c r="G184" s="41"/>
      <c r="H184" s="42"/>
      <c r="J184" s="83" t="s">
        <v>10</v>
      </c>
      <c r="K184" s="83" t="str">
        <f t="shared" si="47"/>
        <v>3X1</v>
      </c>
      <c r="L184" s="83" t="str">
        <f>IFERROR(VLOOKUP($K184,Mapping!F:H,2,0),"")</f>
        <v/>
      </c>
      <c r="M184" s="83" t="str">
        <f>IFERROR(VLOOKUP($K184,Mapping!$F:$H,3,0),"")</f>
        <v/>
      </c>
      <c r="N184" s="83" t="str">
        <f t="shared" si="48"/>
        <v>3</v>
      </c>
    </row>
    <row r="185" spans="1:14" ht="47.25" outlineLevel="1" x14ac:dyDescent="0.55000000000000004">
      <c r="A185" s="29">
        <v>10</v>
      </c>
      <c r="B185" s="32" t="s">
        <v>307</v>
      </c>
      <c r="C185" s="33">
        <v>3</v>
      </c>
      <c r="D185" s="34" t="s">
        <v>5</v>
      </c>
      <c r="E185" s="34"/>
      <c r="G185" s="41"/>
      <c r="H185" s="42"/>
      <c r="J185" s="83" t="s">
        <v>10</v>
      </c>
      <c r="K185" s="83" t="str">
        <f t="shared" si="47"/>
        <v>3X1</v>
      </c>
      <c r="L185" s="83" t="str">
        <f>IFERROR(VLOOKUP($K185,Mapping!F:H,2,0),"")</f>
        <v/>
      </c>
      <c r="M185" s="83" t="str">
        <f>IFERROR(VLOOKUP($K185,Mapping!$F:$H,3,0),"")</f>
        <v/>
      </c>
      <c r="N185" s="83" t="str">
        <f t="shared" si="48"/>
        <v>3</v>
      </c>
    </row>
    <row r="186" spans="1:14" ht="31.5" outlineLevel="1" collapsed="1" x14ac:dyDescent="0.55000000000000004">
      <c r="A186" s="29">
        <v>11</v>
      </c>
      <c r="B186" s="28" t="s">
        <v>308</v>
      </c>
      <c r="C186" s="82">
        <v>1</v>
      </c>
      <c r="D186" s="28" t="s">
        <v>110</v>
      </c>
      <c r="E186" s="30" t="s">
        <v>240</v>
      </c>
      <c r="G186" s="39"/>
      <c r="H186" s="40"/>
      <c r="J186" s="82" t="s">
        <v>10</v>
      </c>
      <c r="K186" s="82" t="str">
        <f t="shared" si="47"/>
        <v>1X1</v>
      </c>
      <c r="L186" s="82" t="str">
        <f>IFERROR(VLOOKUP($K186,Mapping!F:H,2,0),"")</f>
        <v/>
      </c>
      <c r="M186" s="82" t="str">
        <f>IFERROR(VLOOKUP($K186,Mapping!$F:$H,3,0),"")</f>
        <v/>
      </c>
      <c r="N186" s="82" t="str">
        <f t="shared" si="48"/>
        <v>1</v>
      </c>
    </row>
    <row r="187" spans="1:14" ht="31.5" outlineLevel="1" x14ac:dyDescent="0.55000000000000004">
      <c r="A187" s="29">
        <v>13</v>
      </c>
      <c r="B187" s="32" t="s">
        <v>281</v>
      </c>
      <c r="C187" s="33">
        <v>3</v>
      </c>
      <c r="D187" s="34" t="s">
        <v>5</v>
      </c>
      <c r="E187" s="34"/>
      <c r="G187" s="41"/>
      <c r="H187" s="42"/>
      <c r="J187" s="83" t="s">
        <v>10</v>
      </c>
      <c r="K187" s="83" t="str">
        <f t="shared" si="47"/>
        <v>3X1</v>
      </c>
      <c r="L187" s="83" t="str">
        <f>IFERROR(VLOOKUP($K187,Mapping!F:H,2,0),"")</f>
        <v/>
      </c>
      <c r="M187" s="83" t="str">
        <f>IFERROR(VLOOKUP($K187,Mapping!$F:$H,3,0),"")</f>
        <v/>
      </c>
      <c r="N187" s="83" t="str">
        <f t="shared" si="48"/>
        <v>3</v>
      </c>
    </row>
    <row r="188" spans="1:14" ht="31.5" outlineLevel="1" x14ac:dyDescent="0.55000000000000004">
      <c r="A188" s="29">
        <v>14</v>
      </c>
      <c r="B188" s="32" t="s">
        <v>309</v>
      </c>
      <c r="C188" s="33">
        <v>3</v>
      </c>
      <c r="D188" s="34" t="s">
        <v>5</v>
      </c>
      <c r="E188" s="34"/>
      <c r="G188" s="41"/>
      <c r="H188" s="42"/>
      <c r="J188" s="83" t="s">
        <v>10</v>
      </c>
      <c r="K188" s="83" t="str">
        <f t="shared" si="47"/>
        <v>3X1</v>
      </c>
      <c r="L188" s="83" t="str">
        <f>IFERROR(VLOOKUP($K188,Mapping!F:H,2,0),"")</f>
        <v/>
      </c>
      <c r="M188" s="83" t="str">
        <f>IFERROR(VLOOKUP($K188,Mapping!$F:$H,3,0),"")</f>
        <v/>
      </c>
      <c r="N188" s="83" t="str">
        <f t="shared" si="48"/>
        <v>3</v>
      </c>
    </row>
    <row r="189" spans="1:14" ht="31.5" outlineLevel="1" x14ac:dyDescent="0.55000000000000004">
      <c r="A189" s="29">
        <v>15</v>
      </c>
      <c r="B189" s="32" t="s">
        <v>283</v>
      </c>
      <c r="C189" s="33">
        <v>3</v>
      </c>
      <c r="D189" s="34" t="s">
        <v>5</v>
      </c>
      <c r="E189" s="34"/>
      <c r="G189" s="41"/>
      <c r="H189" s="42"/>
      <c r="J189" s="83" t="s">
        <v>10</v>
      </c>
      <c r="K189" s="83" t="str">
        <f t="shared" si="47"/>
        <v>3X1</v>
      </c>
      <c r="L189" s="83" t="str">
        <f>IFERROR(VLOOKUP($K189,Mapping!F:H,2,0),"")</f>
        <v/>
      </c>
      <c r="M189" s="83" t="str">
        <f>IFERROR(VLOOKUP($K189,Mapping!$F:$H,3,0),"")</f>
        <v/>
      </c>
      <c r="N189" s="83" t="str">
        <f t="shared" si="48"/>
        <v>3</v>
      </c>
    </row>
    <row r="190" spans="1:14" ht="31.5" outlineLevel="1" collapsed="1" x14ac:dyDescent="0.55000000000000004">
      <c r="A190" s="29">
        <v>16</v>
      </c>
      <c r="B190" s="28" t="s">
        <v>279</v>
      </c>
      <c r="C190" s="82">
        <v>3</v>
      </c>
      <c r="D190" s="28" t="s">
        <v>5</v>
      </c>
      <c r="E190" s="30"/>
      <c r="G190" s="39"/>
      <c r="H190" s="40"/>
      <c r="J190" s="82" t="s">
        <v>10</v>
      </c>
      <c r="K190" s="82" t="str">
        <f t="shared" si="47"/>
        <v>3X1</v>
      </c>
      <c r="L190" s="82" t="str">
        <f>IFERROR(VLOOKUP($K190,Mapping!F:H,2,0),"")</f>
        <v/>
      </c>
      <c r="M190" s="82" t="str">
        <f>IFERROR(VLOOKUP($K190,Mapping!$F:$H,3,0),"")</f>
        <v/>
      </c>
      <c r="N190" s="82" t="str">
        <f t="shared" si="48"/>
        <v>3</v>
      </c>
    </row>
    <row r="191" spans="1:14" ht="31.5" outlineLevel="1" x14ac:dyDescent="0.55000000000000004">
      <c r="A191" s="29">
        <v>17</v>
      </c>
      <c r="B191" s="32" t="s">
        <v>310</v>
      </c>
      <c r="C191" s="33">
        <v>3</v>
      </c>
      <c r="D191" s="32" t="s">
        <v>5</v>
      </c>
      <c r="E191" s="34"/>
      <c r="G191" s="41"/>
      <c r="H191" s="42"/>
      <c r="J191" s="83" t="s">
        <v>10</v>
      </c>
      <c r="K191" s="83" t="str">
        <f t="shared" si="47"/>
        <v>3X1</v>
      </c>
      <c r="L191" s="83" t="str">
        <f>IFERROR(VLOOKUP($K191,Mapping!F:H,2,0),"")</f>
        <v/>
      </c>
      <c r="M191" s="83" t="str">
        <f>IFERROR(VLOOKUP($K191,Mapping!$F:$H,3,0),"")</f>
        <v/>
      </c>
      <c r="N191" s="83" t="str">
        <f t="shared" si="48"/>
        <v>3</v>
      </c>
    </row>
    <row r="192" spans="1:14" ht="31.5" outlineLevel="1" x14ac:dyDescent="0.55000000000000004">
      <c r="A192" s="29">
        <v>20</v>
      </c>
      <c r="B192" s="32" t="s">
        <v>288</v>
      </c>
      <c r="C192" s="33">
        <v>3</v>
      </c>
      <c r="D192" s="32" t="s">
        <v>5</v>
      </c>
      <c r="E192" s="34"/>
      <c r="G192" s="41"/>
      <c r="H192" s="42"/>
      <c r="J192" s="83" t="s">
        <v>10</v>
      </c>
      <c r="K192" s="83" t="str">
        <f t="shared" si="47"/>
        <v>3X1</v>
      </c>
      <c r="L192" s="83" t="str">
        <f>IFERROR(VLOOKUP($K192,Mapping!F:H,2,0),"")</f>
        <v/>
      </c>
      <c r="M192" s="83" t="str">
        <f>IFERROR(VLOOKUP($K192,Mapping!$F:$H,3,0),"")</f>
        <v/>
      </c>
      <c r="N192" s="83" t="str">
        <f t="shared" si="48"/>
        <v>3</v>
      </c>
    </row>
    <row r="193" spans="1:21" outlineLevel="1" collapsed="1" x14ac:dyDescent="0.55000000000000004">
      <c r="A193" s="29">
        <v>1</v>
      </c>
      <c r="B193" s="28" t="s">
        <v>311</v>
      </c>
      <c r="C193" s="82">
        <v>2</v>
      </c>
      <c r="D193" s="28" t="s">
        <v>295</v>
      </c>
      <c r="E193" s="30"/>
      <c r="G193" s="39"/>
      <c r="H193" s="40"/>
      <c r="J193" s="82" t="s">
        <v>10</v>
      </c>
      <c r="K193" s="82" t="str">
        <f t="shared" ref="K193:K195" si="49">C193&amp;J193&amp;G193</f>
        <v>2X1</v>
      </c>
      <c r="L193" s="82" t="str">
        <f>IFERROR(VLOOKUP($K193,Mapping!F:H,2,0),"")</f>
        <v/>
      </c>
      <c r="M193" s="82" t="str">
        <f>IFERROR(VLOOKUP($K193,Mapping!$F:$H,3,0),"")</f>
        <v/>
      </c>
      <c r="N193" s="82" t="str">
        <f t="shared" ref="N193:N195" si="50">C193&amp;G193</f>
        <v>2</v>
      </c>
    </row>
    <row r="194" spans="1:21" ht="31.5" outlineLevel="1" x14ac:dyDescent="0.55000000000000004">
      <c r="A194" s="29">
        <v>2</v>
      </c>
      <c r="B194" s="32" t="s">
        <v>312</v>
      </c>
      <c r="C194" s="33">
        <v>2</v>
      </c>
      <c r="D194" s="32" t="s">
        <v>296</v>
      </c>
      <c r="E194" s="34"/>
      <c r="G194" s="41"/>
      <c r="H194" s="42"/>
      <c r="J194" s="83" t="s">
        <v>10</v>
      </c>
      <c r="K194" s="83" t="str">
        <f t="shared" si="49"/>
        <v>2X1</v>
      </c>
      <c r="L194" s="83" t="str">
        <f>IFERROR(VLOOKUP($K194,Mapping!F:H,2,0),"")</f>
        <v/>
      </c>
      <c r="M194" s="83" t="str">
        <f>IFERROR(VLOOKUP($K194,Mapping!$F:$H,3,0),"")</f>
        <v/>
      </c>
      <c r="N194" s="83" t="str">
        <f t="shared" si="50"/>
        <v>2</v>
      </c>
    </row>
    <row r="195" spans="1:21" ht="31.5" outlineLevel="1" x14ac:dyDescent="0.55000000000000004">
      <c r="A195" s="29">
        <v>3</v>
      </c>
      <c r="B195" s="32" t="s">
        <v>313</v>
      </c>
      <c r="C195" s="33">
        <v>1</v>
      </c>
      <c r="D195" s="34" t="s">
        <v>110</v>
      </c>
      <c r="E195" s="34" t="s">
        <v>240</v>
      </c>
      <c r="G195" s="41"/>
      <c r="H195" s="42"/>
      <c r="J195" s="83" t="s">
        <v>10</v>
      </c>
      <c r="K195" s="83" t="str">
        <f t="shared" si="49"/>
        <v>1X1</v>
      </c>
      <c r="L195" s="83" t="str">
        <f>IFERROR(VLOOKUP($K195,Mapping!F:H,2,0),"")</f>
        <v/>
      </c>
      <c r="M195" s="83" t="str">
        <f>IFERROR(VLOOKUP($K195,Mapping!$F:$H,3,0),"")</f>
        <v/>
      </c>
      <c r="N195" s="83" t="str">
        <f t="shared" si="50"/>
        <v>1</v>
      </c>
    </row>
    <row r="196" spans="1:21" customFormat="1" ht="14.25" x14ac:dyDescent="0.45"/>
    <row r="197" spans="1:21" customFormat="1" ht="14.25" x14ac:dyDescent="0.45"/>
    <row r="198" spans="1:21" customFormat="1" ht="14.25" x14ac:dyDescent="0.45"/>
    <row r="199" spans="1:21" customFormat="1" ht="14.25" x14ac:dyDescent="0.45"/>
    <row r="200" spans="1:21" customFormat="1" ht="14.25" x14ac:dyDescent="0.45"/>
    <row r="201" spans="1:21" customFormat="1" ht="14.25" x14ac:dyDescent="0.45"/>
    <row r="202" spans="1:21" customFormat="1" x14ac:dyDescent="0.55000000000000004">
      <c r="O202" s="11"/>
      <c r="P202" s="11"/>
      <c r="Q202" s="11"/>
      <c r="R202" s="11"/>
      <c r="S202" s="11"/>
      <c r="T202" s="11"/>
      <c r="U202" s="11"/>
    </row>
    <row r="203" spans="1:21" customFormat="1" x14ac:dyDescent="0.55000000000000004">
      <c r="O203" s="91" t="s">
        <v>84</v>
      </c>
      <c r="P203" s="54"/>
      <c r="Q203" s="54"/>
      <c r="R203" s="54"/>
      <c r="S203" s="54"/>
      <c r="T203" s="54"/>
      <c r="U203" s="11"/>
    </row>
    <row r="204" spans="1:21" customFormat="1" ht="17.25" x14ac:dyDescent="0.6">
      <c r="O204" s="59"/>
      <c r="P204" s="59"/>
      <c r="Q204" s="59"/>
      <c r="R204" s="59"/>
      <c r="S204" s="59"/>
      <c r="T204" s="59"/>
      <c r="U204" s="11"/>
    </row>
    <row r="205" spans="1:21" customFormat="1" x14ac:dyDescent="0.55000000000000004">
      <c r="O205" s="54"/>
      <c r="P205" s="92"/>
      <c r="Q205" s="54"/>
      <c r="R205" s="54"/>
      <c r="S205" s="54"/>
      <c r="T205" s="54"/>
      <c r="U205" s="11"/>
    </row>
    <row r="206" spans="1:21" customFormat="1" x14ac:dyDescent="0.55000000000000004">
      <c r="O206" s="54"/>
      <c r="P206" s="54" t="s">
        <v>76</v>
      </c>
      <c r="Q206" s="54"/>
      <c r="R206" s="54"/>
      <c r="S206" s="54"/>
      <c r="T206" s="54"/>
      <c r="U206" s="11"/>
    </row>
    <row r="207" spans="1:21" customFormat="1" x14ac:dyDescent="0.55000000000000004">
      <c r="O207" s="54"/>
      <c r="P207" s="54" t="s">
        <v>77</v>
      </c>
      <c r="Q207" s="54"/>
      <c r="R207" s="54"/>
      <c r="S207" s="54"/>
      <c r="T207" s="54"/>
      <c r="U207" s="11"/>
    </row>
    <row r="208" spans="1:21" customFormat="1" ht="20.65" x14ac:dyDescent="0.75">
      <c r="O208" s="55"/>
      <c r="P208" s="54" t="s">
        <v>78</v>
      </c>
      <c r="Q208" s="55"/>
      <c r="R208" s="54"/>
      <c r="S208" s="54"/>
      <c r="T208" s="54"/>
      <c r="U208" s="11"/>
    </row>
    <row r="209" spans="15:21" customFormat="1" x14ac:dyDescent="0.55000000000000004">
      <c r="O209" s="54"/>
      <c r="P209" s="54"/>
      <c r="Q209" s="54"/>
      <c r="R209" s="54"/>
      <c r="S209" s="54"/>
      <c r="T209" s="54"/>
      <c r="U209" s="11"/>
    </row>
    <row r="210" spans="15:21" customFormat="1" x14ac:dyDescent="0.55000000000000004">
      <c r="O210" s="54"/>
      <c r="P210" s="56"/>
      <c r="Q210" s="56" t="s">
        <v>7</v>
      </c>
      <c r="R210" s="56" t="s">
        <v>74</v>
      </c>
      <c r="S210" s="56" t="s">
        <v>12</v>
      </c>
      <c r="T210" s="54"/>
      <c r="U210" s="11"/>
    </row>
    <row r="211" spans="15:21" customFormat="1" x14ac:dyDescent="0.55000000000000004">
      <c r="O211" s="54"/>
      <c r="P211" s="57" t="s">
        <v>71</v>
      </c>
      <c r="Q211" s="54">
        <f>+N291</f>
        <v>0</v>
      </c>
      <c r="R211" s="54">
        <f>+N285</f>
        <v>0</v>
      </c>
      <c r="S211" s="54">
        <f>+N288</f>
        <v>0</v>
      </c>
      <c r="T211" s="54"/>
      <c r="U211" s="11"/>
    </row>
    <row r="212" spans="15:21" customFormat="1" x14ac:dyDescent="0.55000000000000004">
      <c r="O212" s="54"/>
      <c r="P212" s="57" t="s">
        <v>72</v>
      </c>
      <c r="Q212" s="54">
        <f>+N292</f>
        <v>0</v>
      </c>
      <c r="R212" s="54">
        <f>+N286</f>
        <v>0</v>
      </c>
      <c r="S212" s="54">
        <f>+N289</f>
        <v>0</v>
      </c>
      <c r="T212" s="54"/>
      <c r="U212" s="11"/>
    </row>
    <row r="213" spans="15:21" customFormat="1" x14ac:dyDescent="0.55000000000000004">
      <c r="O213" s="54"/>
      <c r="P213" s="57" t="s">
        <v>73</v>
      </c>
      <c r="Q213" s="54">
        <f>+N293</f>
        <v>1</v>
      </c>
      <c r="R213" s="54">
        <f>+N287</f>
        <v>0</v>
      </c>
      <c r="S213" s="54">
        <f>+N290</f>
        <v>0</v>
      </c>
      <c r="T213" s="54"/>
      <c r="U213" s="11"/>
    </row>
    <row r="214" spans="15:21" customFormat="1" x14ac:dyDescent="0.55000000000000004">
      <c r="O214" s="54"/>
      <c r="P214" s="54"/>
      <c r="Q214" s="54"/>
      <c r="R214" s="54"/>
      <c r="S214" s="54"/>
      <c r="T214" s="54"/>
      <c r="U214" s="11"/>
    </row>
    <row r="215" spans="15:21" customFormat="1" x14ac:dyDescent="0.55000000000000004">
      <c r="O215" s="54"/>
      <c r="P215" s="56"/>
      <c r="Q215" s="56" t="s">
        <v>7</v>
      </c>
      <c r="R215" s="56" t="s">
        <v>74</v>
      </c>
      <c r="S215" s="56" t="s">
        <v>12</v>
      </c>
      <c r="T215" s="54"/>
      <c r="U215" s="11"/>
    </row>
    <row r="216" spans="15:21" customFormat="1" x14ac:dyDescent="0.55000000000000004">
      <c r="O216" s="54"/>
      <c r="P216" s="57" t="s">
        <v>71</v>
      </c>
      <c r="Q216" s="58">
        <f t="shared" ref="Q216:S218" si="51">IFERROR(Q211/SUM($Q211:$S211),0)</f>
        <v>0</v>
      </c>
      <c r="R216" s="58">
        <f t="shared" si="51"/>
        <v>0</v>
      </c>
      <c r="S216" s="58">
        <f t="shared" si="51"/>
        <v>0</v>
      </c>
      <c r="T216" s="54"/>
      <c r="U216" s="11"/>
    </row>
    <row r="217" spans="15:21" customFormat="1" ht="17.25" x14ac:dyDescent="0.6">
      <c r="O217" s="59"/>
      <c r="P217" s="57" t="s">
        <v>72</v>
      </c>
      <c r="Q217" s="58">
        <f t="shared" si="51"/>
        <v>0</v>
      </c>
      <c r="R217" s="58">
        <f t="shared" si="51"/>
        <v>0</v>
      </c>
      <c r="S217" s="58">
        <f t="shared" si="51"/>
        <v>0</v>
      </c>
      <c r="T217" s="59"/>
      <c r="U217" s="11"/>
    </row>
    <row r="218" spans="15:21" customFormat="1" x14ac:dyDescent="0.55000000000000004">
      <c r="O218" s="54"/>
      <c r="P218" s="57" t="s">
        <v>73</v>
      </c>
      <c r="Q218" s="58">
        <f t="shared" si="51"/>
        <v>1</v>
      </c>
      <c r="R218" s="58">
        <f t="shared" si="51"/>
        <v>0</v>
      </c>
      <c r="S218" s="58">
        <f t="shared" si="51"/>
        <v>0</v>
      </c>
      <c r="T218" s="54"/>
      <c r="U218" s="11"/>
    </row>
    <row r="219" spans="15:21" customFormat="1" x14ac:dyDescent="0.55000000000000004">
      <c r="O219" s="54"/>
      <c r="P219" s="54"/>
      <c r="Q219" s="54"/>
      <c r="R219" s="54"/>
      <c r="S219" s="54"/>
      <c r="T219" s="54"/>
      <c r="U219" s="11"/>
    </row>
    <row r="220" spans="15:21" customFormat="1" x14ac:dyDescent="0.55000000000000004">
      <c r="O220" s="54"/>
      <c r="P220" s="54"/>
      <c r="Q220" s="54"/>
      <c r="R220" s="54"/>
      <c r="S220" s="54"/>
      <c r="T220" s="54"/>
      <c r="U220" s="11"/>
    </row>
    <row r="221" spans="15:21" customFormat="1" x14ac:dyDescent="0.55000000000000004">
      <c r="O221" s="54"/>
      <c r="P221" s="54"/>
      <c r="Q221" s="54"/>
      <c r="R221" s="54"/>
      <c r="S221" s="54"/>
      <c r="T221" s="54"/>
      <c r="U221" s="11"/>
    </row>
    <row r="222" spans="15:21" customFormat="1" x14ac:dyDescent="0.55000000000000004">
      <c r="O222" s="11"/>
      <c r="P222" s="11"/>
      <c r="Q222" s="11"/>
      <c r="R222" s="11"/>
      <c r="S222" s="11"/>
      <c r="T222" s="11"/>
      <c r="U222" s="11"/>
    </row>
    <row r="223" spans="15:21" customFormat="1" x14ac:dyDescent="0.55000000000000004">
      <c r="O223" s="11"/>
      <c r="P223" s="11"/>
      <c r="Q223" s="11"/>
      <c r="R223" s="11"/>
      <c r="S223" s="11"/>
      <c r="T223" s="11"/>
      <c r="U223" s="11"/>
    </row>
    <row r="224" spans="15:21" customFormat="1" hidden="1" x14ac:dyDescent="0.55000000000000004">
      <c r="O224" s="11"/>
      <c r="P224" s="11"/>
      <c r="Q224" s="11"/>
      <c r="R224" s="11"/>
      <c r="S224" s="11"/>
      <c r="T224" s="11"/>
      <c r="U224" s="11"/>
    </row>
    <row r="225" customFormat="1" ht="14.25" hidden="1" x14ac:dyDescent="0.45"/>
    <row r="226" customFormat="1" ht="14.25" hidden="1" x14ac:dyDescent="0.45"/>
    <row r="227" customFormat="1" ht="14.25" hidden="1" x14ac:dyDescent="0.45"/>
    <row r="228" customFormat="1" ht="14.25" hidden="1" x14ac:dyDescent="0.45"/>
    <row r="229" customFormat="1" ht="14.25" hidden="1" x14ac:dyDescent="0.45"/>
    <row r="230" customFormat="1" ht="14.25" hidden="1" x14ac:dyDescent="0.45"/>
    <row r="231" customFormat="1" ht="14.25" hidden="1" x14ac:dyDescent="0.45"/>
    <row r="232" customFormat="1" ht="14.25" hidden="1" x14ac:dyDescent="0.45"/>
    <row r="233" customFormat="1" ht="14.25" hidden="1" x14ac:dyDescent="0.45"/>
    <row r="234" customFormat="1" ht="14.25" hidden="1" x14ac:dyDescent="0.45"/>
    <row r="235" customFormat="1" ht="14.25" hidden="1" x14ac:dyDescent="0.45"/>
    <row r="236" customFormat="1" ht="14.25" hidden="1" x14ac:dyDescent="0.45"/>
    <row r="237" customFormat="1" ht="14.25" hidden="1" x14ac:dyDescent="0.45"/>
    <row r="238" customFormat="1" ht="14.25" hidden="1" x14ac:dyDescent="0.45"/>
    <row r="239" customFormat="1" ht="14.25" hidden="1" x14ac:dyDescent="0.45"/>
    <row r="240" customFormat="1" ht="14.25" hidden="1" x14ac:dyDescent="0.45"/>
    <row r="241" customFormat="1" ht="14.25" hidden="1" x14ac:dyDescent="0.45"/>
    <row r="242" customFormat="1" ht="14.25" hidden="1" x14ac:dyDescent="0.45"/>
    <row r="243" customFormat="1" ht="14.25" hidden="1" x14ac:dyDescent="0.45"/>
    <row r="244" customFormat="1" ht="14.25" hidden="1" x14ac:dyDescent="0.45"/>
    <row r="245" customFormat="1" ht="14.25" hidden="1" x14ac:dyDescent="0.45"/>
    <row r="246" customFormat="1" ht="14.25" hidden="1" x14ac:dyDescent="0.45"/>
    <row r="247" customFormat="1" ht="14.25" hidden="1" x14ac:dyDescent="0.45"/>
    <row r="248" customFormat="1" ht="14.25" hidden="1" x14ac:dyDescent="0.45"/>
    <row r="249" customFormat="1" ht="14.25" hidden="1" x14ac:dyDescent="0.45"/>
    <row r="250" customFormat="1" ht="14.25" hidden="1" x14ac:dyDescent="0.45"/>
    <row r="251" customFormat="1" ht="14.25" hidden="1" x14ac:dyDescent="0.45"/>
    <row r="252" customFormat="1" ht="14.25" hidden="1" x14ac:dyDescent="0.45"/>
    <row r="253" customFormat="1" ht="14.25" hidden="1" x14ac:dyDescent="0.45"/>
    <row r="254" customFormat="1" ht="14.25" hidden="1" x14ac:dyDescent="0.45"/>
    <row r="255" customFormat="1" ht="14.25" hidden="1" x14ac:dyDescent="0.45"/>
    <row r="256" customFormat="1" ht="14.25" hidden="1" x14ac:dyDescent="0.45"/>
    <row r="257" customFormat="1" ht="14.25" hidden="1" x14ac:dyDescent="0.45"/>
    <row r="258" customFormat="1" ht="14.25" hidden="1" x14ac:dyDescent="0.45"/>
    <row r="259" customFormat="1" ht="14.25" hidden="1" x14ac:dyDescent="0.45"/>
    <row r="260" customFormat="1" ht="14.25" hidden="1" x14ac:dyDescent="0.45"/>
    <row r="261" customFormat="1" ht="14.25" hidden="1" x14ac:dyDescent="0.45"/>
    <row r="262" customFormat="1" ht="14.25" hidden="1" x14ac:dyDescent="0.45"/>
    <row r="263" customFormat="1" ht="14.25" hidden="1" x14ac:dyDescent="0.45"/>
    <row r="264" customFormat="1" ht="14.25" hidden="1" x14ac:dyDescent="0.45"/>
    <row r="265" customFormat="1" ht="14.25" hidden="1" x14ac:dyDescent="0.45"/>
    <row r="266" customFormat="1" ht="14.25" hidden="1" x14ac:dyDescent="0.45"/>
    <row r="267" customFormat="1" ht="14.25" hidden="1" x14ac:dyDescent="0.45"/>
    <row r="268" customFormat="1" ht="14.25" hidden="1" x14ac:dyDescent="0.45"/>
    <row r="269" customFormat="1" ht="14.25" hidden="1" x14ac:dyDescent="0.45"/>
    <row r="270" customFormat="1" ht="14.25" hidden="1" x14ac:dyDescent="0.45"/>
    <row r="271" customFormat="1" ht="14.25" hidden="1" x14ac:dyDescent="0.45"/>
    <row r="272" customFormat="1" ht="14.25" hidden="1" x14ac:dyDescent="0.45"/>
    <row r="273" spans="11:14" customFormat="1" ht="14.25" hidden="1" x14ac:dyDescent="0.45"/>
    <row r="274" spans="11:14" customFormat="1" ht="14.25" hidden="1" x14ac:dyDescent="0.45"/>
    <row r="275" spans="11:14" customFormat="1" ht="14.25" hidden="1" x14ac:dyDescent="0.45"/>
    <row r="276" spans="11:14" customFormat="1" ht="14.25" hidden="1" x14ac:dyDescent="0.45"/>
    <row r="277" spans="11:14" customFormat="1" ht="14.25" hidden="1" x14ac:dyDescent="0.45"/>
    <row r="278" spans="11:14" customFormat="1" ht="14.25" hidden="1" x14ac:dyDescent="0.45"/>
    <row r="279" spans="11:14" customFormat="1" ht="14.25" hidden="1" x14ac:dyDescent="0.45"/>
    <row r="280" spans="11:14" customFormat="1" ht="14.25" hidden="1" x14ac:dyDescent="0.45"/>
    <row r="281" spans="11:14" customFormat="1" ht="14.25" hidden="1" x14ac:dyDescent="0.45"/>
    <row r="282" spans="11:14" x14ac:dyDescent="0.55000000000000004"/>
    <row r="283" spans="11:14" x14ac:dyDescent="0.55000000000000004"/>
    <row r="284" spans="11:14" x14ac:dyDescent="0.55000000000000004"/>
    <row r="285" spans="11:14" hidden="1" x14ac:dyDescent="0.55000000000000004">
      <c r="K285" s="89">
        <v>1</v>
      </c>
      <c r="L285" s="89">
        <f>COUNTIF($C$7:$C$281,$K285)</f>
        <v>69</v>
      </c>
      <c r="M285" s="89" t="s">
        <v>59</v>
      </c>
      <c r="N285" s="89">
        <f>COUNTIF($N$7:$N$281,$M285)</f>
        <v>0</v>
      </c>
    </row>
    <row r="286" spans="11:14" hidden="1" x14ac:dyDescent="0.55000000000000004">
      <c r="K286" s="89">
        <v>2</v>
      </c>
      <c r="L286" s="89">
        <f>COUNTIF($C$7:$C$281,$K286)</f>
        <v>21</v>
      </c>
      <c r="M286" s="89" t="s">
        <v>60</v>
      </c>
      <c r="N286" s="89">
        <f>COUNTIF($N$7:$N$281,$M286)</f>
        <v>0</v>
      </c>
    </row>
    <row r="287" spans="11:14" hidden="1" x14ac:dyDescent="0.55000000000000004">
      <c r="K287" s="89">
        <v>3</v>
      </c>
      <c r="L287" s="89">
        <f>COUNTIF($C$7:$C$281,$K287)</f>
        <v>60</v>
      </c>
      <c r="M287" s="89" t="s">
        <v>61</v>
      </c>
      <c r="N287" s="89">
        <f>COUNTIF($N$7:$N$281,$M287)</f>
        <v>0</v>
      </c>
    </row>
    <row r="288" spans="11:14" hidden="1" x14ac:dyDescent="0.55000000000000004">
      <c r="K288" s="89">
        <f>K285</f>
        <v>1</v>
      </c>
      <c r="L288" s="89">
        <f t="shared" ref="L288:L296" si="52">L285</f>
        <v>69</v>
      </c>
      <c r="M288" s="89" t="s">
        <v>62</v>
      </c>
      <c r="N288" s="89">
        <f>COUNTIF($N$7:$N$281,$M288)</f>
        <v>0</v>
      </c>
    </row>
    <row r="289" spans="11:14" hidden="1" x14ac:dyDescent="0.55000000000000004">
      <c r="K289" s="89">
        <f t="shared" ref="K289" si="53">K286</f>
        <v>2</v>
      </c>
      <c r="L289" s="89">
        <f>L286</f>
        <v>21</v>
      </c>
      <c r="M289" s="89" t="s">
        <v>63</v>
      </c>
      <c r="N289" s="89">
        <f>COUNTIF($N$7:$N$281,$M289)</f>
        <v>0</v>
      </c>
    </row>
    <row r="290" spans="11:14" hidden="1" x14ac:dyDescent="0.55000000000000004">
      <c r="K290" s="89">
        <f t="shared" ref="K290" si="54">K287</f>
        <v>3</v>
      </c>
      <c r="L290" s="89">
        <f t="shared" si="52"/>
        <v>60</v>
      </c>
      <c r="M290" s="89" t="s">
        <v>64</v>
      </c>
      <c r="N290" s="89">
        <f>COUNTIF($N$7:$N$281,$M290)</f>
        <v>0</v>
      </c>
    </row>
    <row r="291" spans="11:14" hidden="1" x14ac:dyDescent="0.55000000000000004">
      <c r="K291" s="89">
        <f t="shared" ref="K291" si="55">K288</f>
        <v>1</v>
      </c>
      <c r="L291" s="89">
        <f t="shared" si="52"/>
        <v>69</v>
      </c>
      <c r="M291" s="89" t="s">
        <v>65</v>
      </c>
      <c r="N291" s="89">
        <f>COUNTIF($N$7:$N$281,$M291)</f>
        <v>0</v>
      </c>
    </row>
    <row r="292" spans="11:14" hidden="1" x14ac:dyDescent="0.55000000000000004">
      <c r="K292" s="89">
        <f t="shared" ref="K292" si="56">K289</f>
        <v>2</v>
      </c>
      <c r="L292" s="89">
        <f t="shared" si="52"/>
        <v>21</v>
      </c>
      <c r="M292" s="89" t="s">
        <v>66</v>
      </c>
      <c r="N292" s="89">
        <f>COUNTIF($N$7:$N$281,$M292)</f>
        <v>0</v>
      </c>
    </row>
    <row r="293" spans="11:14" hidden="1" x14ac:dyDescent="0.55000000000000004">
      <c r="K293" s="89">
        <f t="shared" ref="K293" si="57">K290</f>
        <v>3</v>
      </c>
      <c r="L293" s="89">
        <f t="shared" si="52"/>
        <v>60</v>
      </c>
      <c r="M293" s="89" t="s">
        <v>67</v>
      </c>
      <c r="N293" s="89">
        <f>COUNTIF($N$7:$N$281,$M293)</f>
        <v>1</v>
      </c>
    </row>
    <row r="294" spans="11:14" hidden="1" x14ac:dyDescent="0.55000000000000004">
      <c r="K294" s="89">
        <f t="shared" ref="K294" si="58">K291</f>
        <v>1</v>
      </c>
      <c r="L294" s="89">
        <f t="shared" si="52"/>
        <v>69</v>
      </c>
      <c r="M294" s="89" t="s">
        <v>68</v>
      </c>
      <c r="N294" s="89">
        <f>+N285+N288+N291</f>
        <v>0</v>
      </c>
    </row>
    <row r="295" spans="11:14" hidden="1" x14ac:dyDescent="0.55000000000000004">
      <c r="K295" s="89">
        <f t="shared" ref="K295" si="59">K292</f>
        <v>2</v>
      </c>
      <c r="L295" s="89">
        <f t="shared" si="52"/>
        <v>21</v>
      </c>
      <c r="M295" s="89" t="s">
        <v>69</v>
      </c>
      <c r="N295" s="89">
        <f>+N286+N289+N292</f>
        <v>0</v>
      </c>
    </row>
    <row r="296" spans="11:14" hidden="1" x14ac:dyDescent="0.55000000000000004">
      <c r="K296" s="89">
        <f t="shared" ref="K296" si="60">K293</f>
        <v>3</v>
      </c>
      <c r="L296" s="89">
        <f t="shared" si="52"/>
        <v>60</v>
      </c>
      <c r="M296" s="89" t="s">
        <v>70</v>
      </c>
      <c r="N296" s="89">
        <f>+N287+N290+N293</f>
        <v>1</v>
      </c>
    </row>
    <row r="297" spans="11:14" x14ac:dyDescent="0.55000000000000004"/>
    <row r="298" spans="11:14" x14ac:dyDescent="0.55000000000000004"/>
    <row r="299" spans="11:14" x14ac:dyDescent="0.55000000000000004"/>
    <row r="300" spans="11:14" hidden="1" x14ac:dyDescent="0.55000000000000004">
      <c r="K300" s="89" t="s">
        <v>2</v>
      </c>
    </row>
    <row r="301" spans="11:14" hidden="1" x14ac:dyDescent="0.55000000000000004">
      <c r="K301" s="89" t="s">
        <v>13</v>
      </c>
    </row>
    <row r="302" spans="11:14" hidden="1" x14ac:dyDescent="0.55000000000000004">
      <c r="K302" s="89" t="s">
        <v>14</v>
      </c>
    </row>
    <row r="303" spans="11:14" x14ac:dyDescent="0.55000000000000004"/>
    <row r="304" spans="11:14" x14ac:dyDescent="0.55000000000000004"/>
    <row r="305" x14ac:dyDescent="0.55000000000000004"/>
    <row r="306" x14ac:dyDescent="0.55000000000000004"/>
    <row r="307" x14ac:dyDescent="0.55000000000000004"/>
    <row r="308" x14ac:dyDescent="0.55000000000000004"/>
    <row r="309" x14ac:dyDescent="0.55000000000000004"/>
    <row r="310" x14ac:dyDescent="0.55000000000000004"/>
    <row r="311" x14ac:dyDescent="0.55000000000000004"/>
    <row r="312" x14ac:dyDescent="0.55000000000000004"/>
    <row r="313" x14ac:dyDescent="0.55000000000000004"/>
    <row r="314" x14ac:dyDescent="0.55000000000000004"/>
    <row r="315" x14ac:dyDescent="0.55000000000000004"/>
    <row r="316" x14ac:dyDescent="0.55000000000000004"/>
    <row r="317" x14ac:dyDescent="0.55000000000000004"/>
    <row r="318" x14ac:dyDescent="0.55000000000000004"/>
    <row r="319" x14ac:dyDescent="0.55000000000000004"/>
    <row r="320" x14ac:dyDescent="0.55000000000000004"/>
    <row r="321" x14ac:dyDescent="0.55000000000000004"/>
    <row r="322" x14ac:dyDescent="0.55000000000000004"/>
    <row r="323" x14ac:dyDescent="0.55000000000000004"/>
    <row r="324" x14ac:dyDescent="0.55000000000000004"/>
    <row r="325" x14ac:dyDescent="0.55000000000000004"/>
    <row r="326" x14ac:dyDescent="0.55000000000000004"/>
    <row r="327" x14ac:dyDescent="0.55000000000000004"/>
    <row r="328" x14ac:dyDescent="0.55000000000000004"/>
    <row r="329" x14ac:dyDescent="0.55000000000000004"/>
    <row r="330" x14ac:dyDescent="0.55000000000000004"/>
    <row r="331" x14ac:dyDescent="0.55000000000000004"/>
    <row r="332" x14ac:dyDescent="0.55000000000000004"/>
    <row r="333" x14ac:dyDescent="0.55000000000000004"/>
    <row r="334" x14ac:dyDescent="0.55000000000000004"/>
    <row r="335" x14ac:dyDescent="0.55000000000000004"/>
    <row r="336" x14ac:dyDescent="0.55000000000000004"/>
    <row r="337" x14ac:dyDescent="0.55000000000000004"/>
    <row r="338" x14ac:dyDescent="0.55000000000000004"/>
    <row r="339" x14ac:dyDescent="0.55000000000000004"/>
    <row r="340" x14ac:dyDescent="0.55000000000000004"/>
    <row r="341" x14ac:dyDescent="0.55000000000000004"/>
    <row r="342" x14ac:dyDescent="0.55000000000000004"/>
    <row r="343" x14ac:dyDescent="0.55000000000000004"/>
    <row r="344" x14ac:dyDescent="0.55000000000000004"/>
    <row r="345" x14ac:dyDescent="0.55000000000000004"/>
    <row r="346" x14ac:dyDescent="0.55000000000000004"/>
    <row r="347" x14ac:dyDescent="0.55000000000000004"/>
    <row r="348" x14ac:dyDescent="0.55000000000000004"/>
    <row r="349" x14ac:dyDescent="0.55000000000000004"/>
    <row r="350" x14ac:dyDescent="0.55000000000000004"/>
    <row r="351" x14ac:dyDescent="0.55000000000000004"/>
    <row r="352" x14ac:dyDescent="0.55000000000000004"/>
    <row r="353" x14ac:dyDescent="0.55000000000000004"/>
    <row r="354" x14ac:dyDescent="0.55000000000000004"/>
    <row r="355" x14ac:dyDescent="0.55000000000000004"/>
    <row r="356" x14ac:dyDescent="0.55000000000000004"/>
    <row r="357" x14ac:dyDescent="0.55000000000000004"/>
    <row r="358" x14ac:dyDescent="0.55000000000000004"/>
    <row r="359" x14ac:dyDescent="0.55000000000000004"/>
    <row r="360" x14ac:dyDescent="0.55000000000000004"/>
    <row r="361" x14ac:dyDescent="0.55000000000000004"/>
    <row r="362" x14ac:dyDescent="0.55000000000000004"/>
    <row r="363" x14ac:dyDescent="0.55000000000000004"/>
    <row r="364" x14ac:dyDescent="0.55000000000000004"/>
    <row r="365" x14ac:dyDescent="0.55000000000000004"/>
    <row r="366" x14ac:dyDescent="0.55000000000000004"/>
    <row r="367" x14ac:dyDescent="0.55000000000000004"/>
    <row r="368" x14ac:dyDescent="0.55000000000000004"/>
    <row r="369" x14ac:dyDescent="0.55000000000000004"/>
    <row r="370" x14ac:dyDescent="0.55000000000000004"/>
    <row r="371" x14ac:dyDescent="0.55000000000000004"/>
    <row r="372" x14ac:dyDescent="0.55000000000000004"/>
    <row r="373" x14ac:dyDescent="0.55000000000000004"/>
    <row r="374" x14ac:dyDescent="0.55000000000000004"/>
    <row r="375" x14ac:dyDescent="0.55000000000000004"/>
    <row r="376" x14ac:dyDescent="0.55000000000000004"/>
    <row r="377" x14ac:dyDescent="0.55000000000000004"/>
    <row r="378" x14ac:dyDescent="0.55000000000000004"/>
    <row r="379" x14ac:dyDescent="0.55000000000000004"/>
    <row r="380" x14ac:dyDescent="0.55000000000000004"/>
    <row r="381" x14ac:dyDescent="0.55000000000000004"/>
    <row r="382" x14ac:dyDescent="0.55000000000000004"/>
    <row r="383" x14ac:dyDescent="0.55000000000000004"/>
    <row r="384" x14ac:dyDescent="0.55000000000000004"/>
    <row r="385" x14ac:dyDescent="0.55000000000000004"/>
    <row r="386" x14ac:dyDescent="0.55000000000000004"/>
    <row r="387" x14ac:dyDescent="0.55000000000000004"/>
    <row r="388" x14ac:dyDescent="0.55000000000000004"/>
    <row r="389" x14ac:dyDescent="0.55000000000000004"/>
    <row r="390" x14ac:dyDescent="0.55000000000000004"/>
    <row r="391" x14ac:dyDescent="0.55000000000000004"/>
    <row r="392" x14ac:dyDescent="0.55000000000000004"/>
    <row r="393" x14ac:dyDescent="0.55000000000000004"/>
    <row r="394" x14ac:dyDescent="0.55000000000000004"/>
    <row r="395" x14ac:dyDescent="0.55000000000000004"/>
    <row r="396" x14ac:dyDescent="0.55000000000000004"/>
    <row r="397" x14ac:dyDescent="0.55000000000000004"/>
    <row r="398" x14ac:dyDescent="0.55000000000000004"/>
    <row r="399" x14ac:dyDescent="0.55000000000000004"/>
    <row r="400" x14ac:dyDescent="0.55000000000000004"/>
    <row r="401" x14ac:dyDescent="0.55000000000000004"/>
    <row r="402" x14ac:dyDescent="0.55000000000000004"/>
    <row r="403" x14ac:dyDescent="0.55000000000000004"/>
    <row r="404" x14ac:dyDescent="0.55000000000000004"/>
    <row r="405" x14ac:dyDescent="0.55000000000000004"/>
    <row r="406" x14ac:dyDescent="0.55000000000000004"/>
    <row r="407" x14ac:dyDescent="0.55000000000000004"/>
    <row r="408" x14ac:dyDescent="0.55000000000000004"/>
    <row r="409" x14ac:dyDescent="0.55000000000000004"/>
    <row r="410" x14ac:dyDescent="0.55000000000000004"/>
    <row r="411" x14ac:dyDescent="0.55000000000000004"/>
    <row r="412" x14ac:dyDescent="0.55000000000000004"/>
    <row r="413" x14ac:dyDescent="0.55000000000000004"/>
    <row r="414" x14ac:dyDescent="0.55000000000000004"/>
    <row r="415" x14ac:dyDescent="0.55000000000000004"/>
    <row r="416" x14ac:dyDescent="0.55000000000000004"/>
    <row r="417" x14ac:dyDescent="0.55000000000000004"/>
    <row r="418" x14ac:dyDescent="0.55000000000000004"/>
    <row r="419" x14ac:dyDescent="0.55000000000000004"/>
    <row r="420" x14ac:dyDescent="0.55000000000000004"/>
    <row r="421" x14ac:dyDescent="0.55000000000000004"/>
    <row r="422" x14ac:dyDescent="0.55000000000000004"/>
    <row r="423" x14ac:dyDescent="0.55000000000000004"/>
    <row r="424" x14ac:dyDescent="0.55000000000000004"/>
    <row r="425" x14ac:dyDescent="0.55000000000000004"/>
    <row r="426" x14ac:dyDescent="0.55000000000000004"/>
    <row r="427" x14ac:dyDescent="0.55000000000000004"/>
    <row r="428" x14ac:dyDescent="0.55000000000000004"/>
    <row r="429" x14ac:dyDescent="0.55000000000000004"/>
    <row r="430" x14ac:dyDescent="0.55000000000000004"/>
    <row r="431" x14ac:dyDescent="0.55000000000000004"/>
    <row r="432" x14ac:dyDescent="0.55000000000000004"/>
    <row r="433" x14ac:dyDescent="0.55000000000000004"/>
    <row r="434" x14ac:dyDescent="0.55000000000000004"/>
    <row r="435" x14ac:dyDescent="0.55000000000000004"/>
    <row r="436" x14ac:dyDescent="0.55000000000000004"/>
    <row r="437" x14ac:dyDescent="0.55000000000000004"/>
    <row r="438" x14ac:dyDescent="0.55000000000000004"/>
    <row r="439" x14ac:dyDescent="0.55000000000000004"/>
    <row r="440" x14ac:dyDescent="0.55000000000000004"/>
    <row r="441" x14ac:dyDescent="0.55000000000000004"/>
    <row r="442" x14ac:dyDescent="0.55000000000000004"/>
    <row r="443" x14ac:dyDescent="0.55000000000000004"/>
    <row r="444" x14ac:dyDescent="0.55000000000000004"/>
    <row r="445" x14ac:dyDescent="0.55000000000000004"/>
    <row r="446" x14ac:dyDescent="0.55000000000000004"/>
    <row r="447" x14ac:dyDescent="0.55000000000000004"/>
    <row r="448" x14ac:dyDescent="0.55000000000000004"/>
    <row r="449" x14ac:dyDescent="0.55000000000000004"/>
    <row r="450" x14ac:dyDescent="0.55000000000000004"/>
    <row r="451" x14ac:dyDescent="0.55000000000000004"/>
    <row r="452" x14ac:dyDescent="0.55000000000000004"/>
    <row r="453" x14ac:dyDescent="0.55000000000000004"/>
    <row r="454" x14ac:dyDescent="0.55000000000000004"/>
    <row r="455" x14ac:dyDescent="0.55000000000000004"/>
    <row r="456" x14ac:dyDescent="0.55000000000000004"/>
    <row r="457" x14ac:dyDescent="0.55000000000000004"/>
    <row r="458" x14ac:dyDescent="0.55000000000000004"/>
    <row r="459" x14ac:dyDescent="0.55000000000000004"/>
    <row r="460" x14ac:dyDescent="0.55000000000000004"/>
    <row r="461" x14ac:dyDescent="0.55000000000000004"/>
    <row r="462" x14ac:dyDescent="0.55000000000000004"/>
    <row r="463" x14ac:dyDescent="0.55000000000000004"/>
    <row r="464" x14ac:dyDescent="0.55000000000000004"/>
    <row r="465" x14ac:dyDescent="0.55000000000000004"/>
    <row r="466" x14ac:dyDescent="0.55000000000000004"/>
    <row r="467" x14ac:dyDescent="0.55000000000000004"/>
    <row r="468" x14ac:dyDescent="0.55000000000000004"/>
    <row r="469" x14ac:dyDescent="0.55000000000000004"/>
    <row r="470" x14ac:dyDescent="0.55000000000000004"/>
    <row r="471" x14ac:dyDescent="0.55000000000000004"/>
    <row r="472" x14ac:dyDescent="0.55000000000000004"/>
    <row r="473" x14ac:dyDescent="0.55000000000000004"/>
    <row r="474" x14ac:dyDescent="0.55000000000000004"/>
    <row r="475" x14ac:dyDescent="0.55000000000000004"/>
    <row r="476" x14ac:dyDescent="0.55000000000000004"/>
    <row r="477" x14ac:dyDescent="0.55000000000000004"/>
    <row r="478" x14ac:dyDescent="0.55000000000000004"/>
    <row r="479" x14ac:dyDescent="0.55000000000000004"/>
    <row r="480" x14ac:dyDescent="0.55000000000000004"/>
    <row r="481" x14ac:dyDescent="0.55000000000000004"/>
    <row r="482" x14ac:dyDescent="0.55000000000000004"/>
    <row r="483" x14ac:dyDescent="0.55000000000000004"/>
    <row r="484" x14ac:dyDescent="0.55000000000000004"/>
    <row r="485" x14ac:dyDescent="0.55000000000000004"/>
    <row r="486" x14ac:dyDescent="0.55000000000000004"/>
    <row r="487" x14ac:dyDescent="0.55000000000000004"/>
    <row r="488" x14ac:dyDescent="0.55000000000000004"/>
    <row r="489" x14ac:dyDescent="0.55000000000000004"/>
    <row r="490" x14ac:dyDescent="0.55000000000000004"/>
    <row r="491" x14ac:dyDescent="0.55000000000000004"/>
    <row r="492" x14ac:dyDescent="0.55000000000000004"/>
    <row r="493" x14ac:dyDescent="0.55000000000000004"/>
    <row r="494" x14ac:dyDescent="0.55000000000000004"/>
    <row r="495" x14ac:dyDescent="0.55000000000000004"/>
    <row r="496" x14ac:dyDescent="0.55000000000000004"/>
    <row r="497" x14ac:dyDescent="0.55000000000000004"/>
    <row r="498" x14ac:dyDescent="0.55000000000000004"/>
    <row r="499" x14ac:dyDescent="0.55000000000000004"/>
    <row r="500" x14ac:dyDescent="0.55000000000000004"/>
    <row r="501" x14ac:dyDescent="0.55000000000000004"/>
    <row r="502" x14ac:dyDescent="0.55000000000000004"/>
    <row r="503" x14ac:dyDescent="0.55000000000000004"/>
    <row r="504" x14ac:dyDescent="0.55000000000000004"/>
    <row r="505" x14ac:dyDescent="0.55000000000000004"/>
    <row r="506" x14ac:dyDescent="0.55000000000000004"/>
    <row r="507" x14ac:dyDescent="0.55000000000000004"/>
    <row r="508" x14ac:dyDescent="0.55000000000000004"/>
    <row r="509" x14ac:dyDescent="0.55000000000000004"/>
    <row r="510" x14ac:dyDescent="0.55000000000000004"/>
    <row r="511" x14ac:dyDescent="0.55000000000000004"/>
    <row r="512" x14ac:dyDescent="0.55000000000000004"/>
    <row r="513" x14ac:dyDescent="0.55000000000000004"/>
    <row r="514" x14ac:dyDescent="0.55000000000000004"/>
    <row r="515" x14ac:dyDescent="0.55000000000000004"/>
    <row r="516" x14ac:dyDescent="0.55000000000000004"/>
    <row r="517" x14ac:dyDescent="0.55000000000000004"/>
    <row r="518" x14ac:dyDescent="0.55000000000000004"/>
    <row r="519" x14ac:dyDescent="0.55000000000000004"/>
    <row r="520" x14ac:dyDescent="0.55000000000000004"/>
  </sheetData>
  <sheetProtection sheet="1" objects="1" scenarios="1"/>
  <autoFilter ref="A6:WVQ281" xr:uid="{1290FF67-BE29-48DE-B946-454CA4D5E1B0}"/>
  <mergeCells count="14">
    <mergeCell ref="D162:E162"/>
    <mergeCell ref="D75:E75"/>
    <mergeCell ref="D77:E77"/>
    <mergeCell ref="D80:E80"/>
    <mergeCell ref="D81:E81"/>
    <mergeCell ref="D85:E85"/>
    <mergeCell ref="D76:E76"/>
    <mergeCell ref="D91:E91"/>
    <mergeCell ref="D93:E93"/>
    <mergeCell ref="C4:E4"/>
    <mergeCell ref="C5:E5"/>
    <mergeCell ref="C6:E6"/>
    <mergeCell ref="C3:E3"/>
    <mergeCell ref="D65:E65"/>
  </mergeCells>
  <phoneticPr fontId="3" type="noConversion"/>
  <conditionalFormatting sqref="G7">
    <cfRule type="iconSet" priority="23">
      <iconSet>
        <cfvo type="percent" val="0"/>
        <cfvo type="num" val="0.5"/>
        <cfvo type="num" val="1"/>
      </iconSet>
    </cfRule>
  </conditionalFormatting>
  <conditionalFormatting sqref="G13">
    <cfRule type="iconSet" priority="13">
      <iconSet>
        <cfvo type="percent" val="0"/>
        <cfvo type="num" val="0.5"/>
        <cfvo type="num" val="1"/>
      </iconSet>
    </cfRule>
  </conditionalFormatting>
  <conditionalFormatting sqref="G27">
    <cfRule type="iconSet" priority="3">
      <iconSet>
        <cfvo type="percent" val="0"/>
        <cfvo type="num" val="0.5"/>
        <cfvo type="num" val="1"/>
      </iconSet>
    </cfRule>
  </conditionalFormatting>
  <conditionalFormatting sqref="G60">
    <cfRule type="iconSet" priority="2">
      <iconSet>
        <cfvo type="percent" val="0"/>
        <cfvo type="num" val="0.5"/>
        <cfvo type="num" val="1"/>
      </iconSet>
    </cfRule>
  </conditionalFormatting>
  <conditionalFormatting sqref="G94">
    <cfRule type="iconSet" priority="12">
      <iconSet>
        <cfvo type="percent" val="0"/>
        <cfvo type="num" val="0.5"/>
        <cfvo type="num" val="1"/>
      </iconSet>
    </cfRule>
  </conditionalFormatting>
  <conditionalFormatting sqref="G108">
    <cfRule type="iconSet" priority="9">
      <iconSet>
        <cfvo type="percent" val="0"/>
        <cfvo type="num" val="0.5"/>
        <cfvo type="num" val="1"/>
      </iconSet>
    </cfRule>
  </conditionalFormatting>
  <conditionalFormatting sqref="G117">
    <cfRule type="iconSet" priority="8">
      <iconSet>
        <cfvo type="percent" val="0"/>
        <cfvo type="num" val="0.5"/>
        <cfvo type="num" val="1"/>
      </iconSet>
    </cfRule>
  </conditionalFormatting>
  <conditionalFormatting sqref="G143">
    <cfRule type="iconSet" priority="7">
      <iconSet>
        <cfvo type="percent" val="0"/>
        <cfvo type="num" val="0.5"/>
        <cfvo type="num" val="1"/>
      </iconSet>
    </cfRule>
  </conditionalFormatting>
  <conditionalFormatting sqref="G173">
    <cfRule type="iconSet" priority="6">
      <iconSet>
        <cfvo type="percent" val="0"/>
        <cfvo type="num" val="0.5"/>
        <cfvo type="num" val="1"/>
      </iconSet>
    </cfRule>
  </conditionalFormatting>
  <conditionalFormatting sqref="G88">
    <cfRule type="iconSet" priority="1">
      <iconSet>
        <cfvo type="percent" val="0"/>
        <cfvo type="num" val="0.5"/>
        <cfvo type="num" val="1"/>
      </iconSet>
    </cfRule>
  </conditionalFormatting>
  <dataValidations count="3">
    <dataValidation type="list" allowBlank="1" showInputMessage="1" showErrorMessage="1" sqref="G65493:G65538 JA65493:JA65538 SW65493:SW65538 ACS65493:ACS65538 AMO65493:AMO65538 AWK65493:AWK65538 BGG65493:BGG65538 BQC65493:BQC65538 BZY65493:BZY65538 CJU65493:CJU65538 CTQ65493:CTQ65538 DDM65493:DDM65538 DNI65493:DNI65538 DXE65493:DXE65538 EHA65493:EHA65538 EQW65493:EQW65538 FAS65493:FAS65538 FKO65493:FKO65538 FUK65493:FUK65538 GEG65493:GEG65538 GOC65493:GOC65538 GXY65493:GXY65538 HHU65493:HHU65538 HRQ65493:HRQ65538 IBM65493:IBM65538 ILI65493:ILI65538 IVE65493:IVE65538 JFA65493:JFA65538 JOW65493:JOW65538 JYS65493:JYS65538 KIO65493:KIO65538 KSK65493:KSK65538 LCG65493:LCG65538 LMC65493:LMC65538 LVY65493:LVY65538 MFU65493:MFU65538 MPQ65493:MPQ65538 MZM65493:MZM65538 NJI65493:NJI65538 NTE65493:NTE65538 ODA65493:ODA65538 OMW65493:OMW65538 OWS65493:OWS65538 PGO65493:PGO65538 PQK65493:PQK65538 QAG65493:QAG65538 QKC65493:QKC65538 QTY65493:QTY65538 RDU65493:RDU65538 RNQ65493:RNQ65538 RXM65493:RXM65538 SHI65493:SHI65538 SRE65493:SRE65538 TBA65493:TBA65538 TKW65493:TKW65538 TUS65493:TUS65538 UEO65493:UEO65538 UOK65493:UOK65538 UYG65493:UYG65538 VIC65493:VIC65538 VRY65493:VRY65538 WBU65493:WBU65538 WLQ65493:WLQ65538 WVM65493:WVM65538 G131029:G131074 JA131029:JA131074 SW131029:SW131074 ACS131029:ACS131074 AMO131029:AMO131074 AWK131029:AWK131074 BGG131029:BGG131074 BQC131029:BQC131074 BZY131029:BZY131074 CJU131029:CJU131074 CTQ131029:CTQ131074 DDM131029:DDM131074 DNI131029:DNI131074 DXE131029:DXE131074 EHA131029:EHA131074 EQW131029:EQW131074 FAS131029:FAS131074 FKO131029:FKO131074 FUK131029:FUK131074 GEG131029:GEG131074 GOC131029:GOC131074 GXY131029:GXY131074 HHU131029:HHU131074 HRQ131029:HRQ131074 IBM131029:IBM131074 ILI131029:ILI131074 IVE131029:IVE131074 JFA131029:JFA131074 JOW131029:JOW131074 JYS131029:JYS131074 KIO131029:KIO131074 KSK131029:KSK131074 LCG131029:LCG131074 LMC131029:LMC131074 LVY131029:LVY131074 MFU131029:MFU131074 MPQ131029:MPQ131074 MZM131029:MZM131074 NJI131029:NJI131074 NTE131029:NTE131074 ODA131029:ODA131074 OMW131029:OMW131074 OWS131029:OWS131074 PGO131029:PGO131074 PQK131029:PQK131074 QAG131029:QAG131074 QKC131029:QKC131074 QTY131029:QTY131074 RDU131029:RDU131074 RNQ131029:RNQ131074 RXM131029:RXM131074 SHI131029:SHI131074 SRE131029:SRE131074 TBA131029:TBA131074 TKW131029:TKW131074 TUS131029:TUS131074 UEO131029:UEO131074 UOK131029:UOK131074 UYG131029:UYG131074 VIC131029:VIC131074 VRY131029:VRY131074 WBU131029:WBU131074 WLQ131029:WLQ131074 WVM131029:WVM131074 G196565:G196610 JA196565:JA196610 SW196565:SW196610 ACS196565:ACS196610 AMO196565:AMO196610 AWK196565:AWK196610 BGG196565:BGG196610 BQC196565:BQC196610 BZY196565:BZY196610 CJU196565:CJU196610 CTQ196565:CTQ196610 DDM196565:DDM196610 DNI196565:DNI196610 DXE196565:DXE196610 EHA196565:EHA196610 EQW196565:EQW196610 FAS196565:FAS196610 FKO196565:FKO196610 FUK196565:FUK196610 GEG196565:GEG196610 GOC196565:GOC196610 GXY196565:GXY196610 HHU196565:HHU196610 HRQ196565:HRQ196610 IBM196565:IBM196610 ILI196565:ILI196610 IVE196565:IVE196610 JFA196565:JFA196610 JOW196565:JOW196610 JYS196565:JYS196610 KIO196565:KIO196610 KSK196565:KSK196610 LCG196565:LCG196610 LMC196565:LMC196610 LVY196565:LVY196610 MFU196565:MFU196610 MPQ196565:MPQ196610 MZM196565:MZM196610 NJI196565:NJI196610 NTE196565:NTE196610 ODA196565:ODA196610 OMW196565:OMW196610 OWS196565:OWS196610 PGO196565:PGO196610 PQK196565:PQK196610 QAG196565:QAG196610 QKC196565:QKC196610 QTY196565:QTY196610 RDU196565:RDU196610 RNQ196565:RNQ196610 RXM196565:RXM196610 SHI196565:SHI196610 SRE196565:SRE196610 TBA196565:TBA196610 TKW196565:TKW196610 TUS196565:TUS196610 UEO196565:UEO196610 UOK196565:UOK196610 UYG196565:UYG196610 VIC196565:VIC196610 VRY196565:VRY196610 WBU196565:WBU196610 WLQ196565:WLQ196610 WVM196565:WVM196610 G262101:G262146 JA262101:JA262146 SW262101:SW262146 ACS262101:ACS262146 AMO262101:AMO262146 AWK262101:AWK262146 BGG262101:BGG262146 BQC262101:BQC262146 BZY262101:BZY262146 CJU262101:CJU262146 CTQ262101:CTQ262146 DDM262101:DDM262146 DNI262101:DNI262146 DXE262101:DXE262146 EHA262101:EHA262146 EQW262101:EQW262146 FAS262101:FAS262146 FKO262101:FKO262146 FUK262101:FUK262146 GEG262101:GEG262146 GOC262101:GOC262146 GXY262101:GXY262146 HHU262101:HHU262146 HRQ262101:HRQ262146 IBM262101:IBM262146 ILI262101:ILI262146 IVE262101:IVE262146 JFA262101:JFA262146 JOW262101:JOW262146 JYS262101:JYS262146 KIO262101:KIO262146 KSK262101:KSK262146 LCG262101:LCG262146 LMC262101:LMC262146 LVY262101:LVY262146 MFU262101:MFU262146 MPQ262101:MPQ262146 MZM262101:MZM262146 NJI262101:NJI262146 NTE262101:NTE262146 ODA262101:ODA262146 OMW262101:OMW262146 OWS262101:OWS262146 PGO262101:PGO262146 PQK262101:PQK262146 QAG262101:QAG262146 QKC262101:QKC262146 QTY262101:QTY262146 RDU262101:RDU262146 RNQ262101:RNQ262146 RXM262101:RXM262146 SHI262101:SHI262146 SRE262101:SRE262146 TBA262101:TBA262146 TKW262101:TKW262146 TUS262101:TUS262146 UEO262101:UEO262146 UOK262101:UOK262146 UYG262101:UYG262146 VIC262101:VIC262146 VRY262101:VRY262146 WBU262101:WBU262146 WLQ262101:WLQ262146 WVM262101:WVM262146 G327637:G327682 JA327637:JA327682 SW327637:SW327682 ACS327637:ACS327682 AMO327637:AMO327682 AWK327637:AWK327682 BGG327637:BGG327682 BQC327637:BQC327682 BZY327637:BZY327682 CJU327637:CJU327682 CTQ327637:CTQ327682 DDM327637:DDM327682 DNI327637:DNI327682 DXE327637:DXE327682 EHA327637:EHA327682 EQW327637:EQW327682 FAS327637:FAS327682 FKO327637:FKO327682 FUK327637:FUK327682 GEG327637:GEG327682 GOC327637:GOC327682 GXY327637:GXY327682 HHU327637:HHU327682 HRQ327637:HRQ327682 IBM327637:IBM327682 ILI327637:ILI327682 IVE327637:IVE327682 JFA327637:JFA327682 JOW327637:JOW327682 JYS327637:JYS327682 KIO327637:KIO327682 KSK327637:KSK327682 LCG327637:LCG327682 LMC327637:LMC327682 LVY327637:LVY327682 MFU327637:MFU327682 MPQ327637:MPQ327682 MZM327637:MZM327682 NJI327637:NJI327682 NTE327637:NTE327682 ODA327637:ODA327682 OMW327637:OMW327682 OWS327637:OWS327682 PGO327637:PGO327682 PQK327637:PQK327682 QAG327637:QAG327682 QKC327637:QKC327682 QTY327637:QTY327682 RDU327637:RDU327682 RNQ327637:RNQ327682 RXM327637:RXM327682 SHI327637:SHI327682 SRE327637:SRE327682 TBA327637:TBA327682 TKW327637:TKW327682 TUS327637:TUS327682 UEO327637:UEO327682 UOK327637:UOK327682 UYG327637:UYG327682 VIC327637:VIC327682 VRY327637:VRY327682 WBU327637:WBU327682 WLQ327637:WLQ327682 WVM327637:WVM327682 G393173:G393218 JA393173:JA393218 SW393173:SW393218 ACS393173:ACS393218 AMO393173:AMO393218 AWK393173:AWK393218 BGG393173:BGG393218 BQC393173:BQC393218 BZY393173:BZY393218 CJU393173:CJU393218 CTQ393173:CTQ393218 DDM393173:DDM393218 DNI393173:DNI393218 DXE393173:DXE393218 EHA393173:EHA393218 EQW393173:EQW393218 FAS393173:FAS393218 FKO393173:FKO393218 FUK393173:FUK393218 GEG393173:GEG393218 GOC393173:GOC393218 GXY393173:GXY393218 HHU393173:HHU393218 HRQ393173:HRQ393218 IBM393173:IBM393218 ILI393173:ILI393218 IVE393173:IVE393218 JFA393173:JFA393218 JOW393173:JOW393218 JYS393173:JYS393218 KIO393173:KIO393218 KSK393173:KSK393218 LCG393173:LCG393218 LMC393173:LMC393218 LVY393173:LVY393218 MFU393173:MFU393218 MPQ393173:MPQ393218 MZM393173:MZM393218 NJI393173:NJI393218 NTE393173:NTE393218 ODA393173:ODA393218 OMW393173:OMW393218 OWS393173:OWS393218 PGO393173:PGO393218 PQK393173:PQK393218 QAG393173:QAG393218 QKC393173:QKC393218 QTY393173:QTY393218 RDU393173:RDU393218 RNQ393173:RNQ393218 RXM393173:RXM393218 SHI393173:SHI393218 SRE393173:SRE393218 TBA393173:TBA393218 TKW393173:TKW393218 TUS393173:TUS393218 UEO393173:UEO393218 UOK393173:UOK393218 UYG393173:UYG393218 VIC393173:VIC393218 VRY393173:VRY393218 WBU393173:WBU393218 WLQ393173:WLQ393218 WVM393173:WVM393218 G458709:G458754 JA458709:JA458754 SW458709:SW458754 ACS458709:ACS458754 AMO458709:AMO458754 AWK458709:AWK458754 BGG458709:BGG458754 BQC458709:BQC458754 BZY458709:BZY458754 CJU458709:CJU458754 CTQ458709:CTQ458754 DDM458709:DDM458754 DNI458709:DNI458754 DXE458709:DXE458754 EHA458709:EHA458754 EQW458709:EQW458754 FAS458709:FAS458754 FKO458709:FKO458754 FUK458709:FUK458754 GEG458709:GEG458754 GOC458709:GOC458754 GXY458709:GXY458754 HHU458709:HHU458754 HRQ458709:HRQ458754 IBM458709:IBM458754 ILI458709:ILI458754 IVE458709:IVE458754 JFA458709:JFA458754 JOW458709:JOW458754 JYS458709:JYS458754 KIO458709:KIO458754 KSK458709:KSK458754 LCG458709:LCG458754 LMC458709:LMC458754 LVY458709:LVY458754 MFU458709:MFU458754 MPQ458709:MPQ458754 MZM458709:MZM458754 NJI458709:NJI458754 NTE458709:NTE458754 ODA458709:ODA458754 OMW458709:OMW458754 OWS458709:OWS458754 PGO458709:PGO458754 PQK458709:PQK458754 QAG458709:QAG458754 QKC458709:QKC458754 QTY458709:QTY458754 RDU458709:RDU458754 RNQ458709:RNQ458754 RXM458709:RXM458754 SHI458709:SHI458754 SRE458709:SRE458754 TBA458709:TBA458754 TKW458709:TKW458754 TUS458709:TUS458754 UEO458709:UEO458754 UOK458709:UOK458754 UYG458709:UYG458754 VIC458709:VIC458754 VRY458709:VRY458754 WBU458709:WBU458754 WLQ458709:WLQ458754 WVM458709:WVM458754 G524245:G524290 JA524245:JA524290 SW524245:SW524290 ACS524245:ACS524290 AMO524245:AMO524290 AWK524245:AWK524290 BGG524245:BGG524290 BQC524245:BQC524290 BZY524245:BZY524290 CJU524245:CJU524290 CTQ524245:CTQ524290 DDM524245:DDM524290 DNI524245:DNI524290 DXE524245:DXE524290 EHA524245:EHA524290 EQW524245:EQW524290 FAS524245:FAS524290 FKO524245:FKO524290 FUK524245:FUK524290 GEG524245:GEG524290 GOC524245:GOC524290 GXY524245:GXY524290 HHU524245:HHU524290 HRQ524245:HRQ524290 IBM524245:IBM524290 ILI524245:ILI524290 IVE524245:IVE524290 JFA524245:JFA524290 JOW524245:JOW524290 JYS524245:JYS524290 KIO524245:KIO524290 KSK524245:KSK524290 LCG524245:LCG524290 LMC524245:LMC524290 LVY524245:LVY524290 MFU524245:MFU524290 MPQ524245:MPQ524290 MZM524245:MZM524290 NJI524245:NJI524290 NTE524245:NTE524290 ODA524245:ODA524290 OMW524245:OMW524290 OWS524245:OWS524290 PGO524245:PGO524290 PQK524245:PQK524290 QAG524245:QAG524290 QKC524245:QKC524290 QTY524245:QTY524290 RDU524245:RDU524290 RNQ524245:RNQ524290 RXM524245:RXM524290 SHI524245:SHI524290 SRE524245:SRE524290 TBA524245:TBA524290 TKW524245:TKW524290 TUS524245:TUS524290 UEO524245:UEO524290 UOK524245:UOK524290 UYG524245:UYG524290 VIC524245:VIC524290 VRY524245:VRY524290 WBU524245:WBU524290 WLQ524245:WLQ524290 WVM524245:WVM524290 G589781:G589826 JA589781:JA589826 SW589781:SW589826 ACS589781:ACS589826 AMO589781:AMO589826 AWK589781:AWK589826 BGG589781:BGG589826 BQC589781:BQC589826 BZY589781:BZY589826 CJU589781:CJU589826 CTQ589781:CTQ589826 DDM589781:DDM589826 DNI589781:DNI589826 DXE589781:DXE589826 EHA589781:EHA589826 EQW589781:EQW589826 FAS589781:FAS589826 FKO589781:FKO589826 FUK589781:FUK589826 GEG589781:GEG589826 GOC589781:GOC589826 GXY589781:GXY589826 HHU589781:HHU589826 HRQ589781:HRQ589826 IBM589781:IBM589826 ILI589781:ILI589826 IVE589781:IVE589826 JFA589781:JFA589826 JOW589781:JOW589826 JYS589781:JYS589826 KIO589781:KIO589826 KSK589781:KSK589826 LCG589781:LCG589826 LMC589781:LMC589826 LVY589781:LVY589826 MFU589781:MFU589826 MPQ589781:MPQ589826 MZM589781:MZM589826 NJI589781:NJI589826 NTE589781:NTE589826 ODA589781:ODA589826 OMW589781:OMW589826 OWS589781:OWS589826 PGO589781:PGO589826 PQK589781:PQK589826 QAG589781:QAG589826 QKC589781:QKC589826 QTY589781:QTY589826 RDU589781:RDU589826 RNQ589781:RNQ589826 RXM589781:RXM589826 SHI589781:SHI589826 SRE589781:SRE589826 TBA589781:TBA589826 TKW589781:TKW589826 TUS589781:TUS589826 UEO589781:UEO589826 UOK589781:UOK589826 UYG589781:UYG589826 VIC589781:VIC589826 VRY589781:VRY589826 WBU589781:WBU589826 WLQ589781:WLQ589826 WVM589781:WVM589826 G655317:G655362 JA655317:JA655362 SW655317:SW655362 ACS655317:ACS655362 AMO655317:AMO655362 AWK655317:AWK655362 BGG655317:BGG655362 BQC655317:BQC655362 BZY655317:BZY655362 CJU655317:CJU655362 CTQ655317:CTQ655362 DDM655317:DDM655362 DNI655317:DNI655362 DXE655317:DXE655362 EHA655317:EHA655362 EQW655317:EQW655362 FAS655317:FAS655362 FKO655317:FKO655362 FUK655317:FUK655362 GEG655317:GEG655362 GOC655317:GOC655362 GXY655317:GXY655362 HHU655317:HHU655362 HRQ655317:HRQ655362 IBM655317:IBM655362 ILI655317:ILI655362 IVE655317:IVE655362 JFA655317:JFA655362 JOW655317:JOW655362 JYS655317:JYS655362 KIO655317:KIO655362 KSK655317:KSK655362 LCG655317:LCG655362 LMC655317:LMC655362 LVY655317:LVY655362 MFU655317:MFU655362 MPQ655317:MPQ655362 MZM655317:MZM655362 NJI655317:NJI655362 NTE655317:NTE655362 ODA655317:ODA655362 OMW655317:OMW655362 OWS655317:OWS655362 PGO655317:PGO655362 PQK655317:PQK655362 QAG655317:QAG655362 QKC655317:QKC655362 QTY655317:QTY655362 RDU655317:RDU655362 RNQ655317:RNQ655362 RXM655317:RXM655362 SHI655317:SHI655362 SRE655317:SRE655362 TBA655317:TBA655362 TKW655317:TKW655362 TUS655317:TUS655362 UEO655317:UEO655362 UOK655317:UOK655362 UYG655317:UYG655362 VIC655317:VIC655362 VRY655317:VRY655362 WBU655317:WBU655362 WLQ655317:WLQ655362 WVM655317:WVM655362 G720853:G720898 JA720853:JA720898 SW720853:SW720898 ACS720853:ACS720898 AMO720853:AMO720898 AWK720853:AWK720898 BGG720853:BGG720898 BQC720853:BQC720898 BZY720853:BZY720898 CJU720853:CJU720898 CTQ720853:CTQ720898 DDM720853:DDM720898 DNI720853:DNI720898 DXE720853:DXE720898 EHA720853:EHA720898 EQW720853:EQW720898 FAS720853:FAS720898 FKO720853:FKO720898 FUK720853:FUK720898 GEG720853:GEG720898 GOC720853:GOC720898 GXY720853:GXY720898 HHU720853:HHU720898 HRQ720853:HRQ720898 IBM720853:IBM720898 ILI720853:ILI720898 IVE720853:IVE720898 JFA720853:JFA720898 JOW720853:JOW720898 JYS720853:JYS720898 KIO720853:KIO720898 KSK720853:KSK720898 LCG720853:LCG720898 LMC720853:LMC720898 LVY720853:LVY720898 MFU720853:MFU720898 MPQ720853:MPQ720898 MZM720853:MZM720898 NJI720853:NJI720898 NTE720853:NTE720898 ODA720853:ODA720898 OMW720853:OMW720898 OWS720853:OWS720898 PGO720853:PGO720898 PQK720853:PQK720898 QAG720853:QAG720898 QKC720853:QKC720898 QTY720853:QTY720898 RDU720853:RDU720898 RNQ720853:RNQ720898 RXM720853:RXM720898 SHI720853:SHI720898 SRE720853:SRE720898 TBA720853:TBA720898 TKW720853:TKW720898 TUS720853:TUS720898 UEO720853:UEO720898 UOK720853:UOK720898 UYG720853:UYG720898 VIC720853:VIC720898 VRY720853:VRY720898 WBU720853:WBU720898 WLQ720853:WLQ720898 WVM720853:WVM720898 G786389:G786434 JA786389:JA786434 SW786389:SW786434 ACS786389:ACS786434 AMO786389:AMO786434 AWK786389:AWK786434 BGG786389:BGG786434 BQC786389:BQC786434 BZY786389:BZY786434 CJU786389:CJU786434 CTQ786389:CTQ786434 DDM786389:DDM786434 DNI786389:DNI786434 DXE786389:DXE786434 EHA786389:EHA786434 EQW786389:EQW786434 FAS786389:FAS786434 FKO786389:FKO786434 FUK786389:FUK786434 GEG786389:GEG786434 GOC786389:GOC786434 GXY786389:GXY786434 HHU786389:HHU786434 HRQ786389:HRQ786434 IBM786389:IBM786434 ILI786389:ILI786434 IVE786389:IVE786434 JFA786389:JFA786434 JOW786389:JOW786434 JYS786389:JYS786434 KIO786389:KIO786434 KSK786389:KSK786434 LCG786389:LCG786434 LMC786389:LMC786434 LVY786389:LVY786434 MFU786389:MFU786434 MPQ786389:MPQ786434 MZM786389:MZM786434 NJI786389:NJI786434 NTE786389:NTE786434 ODA786389:ODA786434 OMW786389:OMW786434 OWS786389:OWS786434 PGO786389:PGO786434 PQK786389:PQK786434 QAG786389:QAG786434 QKC786389:QKC786434 QTY786389:QTY786434 RDU786389:RDU786434 RNQ786389:RNQ786434 RXM786389:RXM786434 SHI786389:SHI786434 SRE786389:SRE786434 TBA786389:TBA786434 TKW786389:TKW786434 TUS786389:TUS786434 UEO786389:UEO786434 UOK786389:UOK786434 UYG786389:UYG786434 VIC786389:VIC786434 VRY786389:VRY786434 WBU786389:WBU786434 WLQ786389:WLQ786434 WVM786389:WVM786434 G851925:G851970 JA851925:JA851970 SW851925:SW851970 ACS851925:ACS851970 AMO851925:AMO851970 AWK851925:AWK851970 BGG851925:BGG851970 BQC851925:BQC851970 BZY851925:BZY851970 CJU851925:CJU851970 CTQ851925:CTQ851970 DDM851925:DDM851970 DNI851925:DNI851970 DXE851925:DXE851970 EHA851925:EHA851970 EQW851925:EQW851970 FAS851925:FAS851970 FKO851925:FKO851970 FUK851925:FUK851970 GEG851925:GEG851970 GOC851925:GOC851970 GXY851925:GXY851970 HHU851925:HHU851970 HRQ851925:HRQ851970 IBM851925:IBM851970 ILI851925:ILI851970 IVE851925:IVE851970 JFA851925:JFA851970 JOW851925:JOW851970 JYS851925:JYS851970 KIO851925:KIO851970 KSK851925:KSK851970 LCG851925:LCG851970 LMC851925:LMC851970 LVY851925:LVY851970 MFU851925:MFU851970 MPQ851925:MPQ851970 MZM851925:MZM851970 NJI851925:NJI851970 NTE851925:NTE851970 ODA851925:ODA851970 OMW851925:OMW851970 OWS851925:OWS851970 PGO851925:PGO851970 PQK851925:PQK851970 QAG851925:QAG851970 QKC851925:QKC851970 QTY851925:QTY851970 RDU851925:RDU851970 RNQ851925:RNQ851970 RXM851925:RXM851970 SHI851925:SHI851970 SRE851925:SRE851970 TBA851925:TBA851970 TKW851925:TKW851970 TUS851925:TUS851970 UEO851925:UEO851970 UOK851925:UOK851970 UYG851925:UYG851970 VIC851925:VIC851970 VRY851925:VRY851970 WBU851925:WBU851970 WLQ851925:WLQ851970 WVM851925:WVM851970 G917461:G917506 JA917461:JA917506 SW917461:SW917506 ACS917461:ACS917506 AMO917461:AMO917506 AWK917461:AWK917506 BGG917461:BGG917506 BQC917461:BQC917506 BZY917461:BZY917506 CJU917461:CJU917506 CTQ917461:CTQ917506 DDM917461:DDM917506 DNI917461:DNI917506 DXE917461:DXE917506 EHA917461:EHA917506 EQW917461:EQW917506 FAS917461:FAS917506 FKO917461:FKO917506 FUK917461:FUK917506 GEG917461:GEG917506 GOC917461:GOC917506 GXY917461:GXY917506 HHU917461:HHU917506 HRQ917461:HRQ917506 IBM917461:IBM917506 ILI917461:ILI917506 IVE917461:IVE917506 JFA917461:JFA917506 JOW917461:JOW917506 JYS917461:JYS917506 KIO917461:KIO917506 KSK917461:KSK917506 LCG917461:LCG917506 LMC917461:LMC917506 LVY917461:LVY917506 MFU917461:MFU917506 MPQ917461:MPQ917506 MZM917461:MZM917506 NJI917461:NJI917506 NTE917461:NTE917506 ODA917461:ODA917506 OMW917461:OMW917506 OWS917461:OWS917506 PGO917461:PGO917506 PQK917461:PQK917506 QAG917461:QAG917506 QKC917461:QKC917506 QTY917461:QTY917506 RDU917461:RDU917506 RNQ917461:RNQ917506 RXM917461:RXM917506 SHI917461:SHI917506 SRE917461:SRE917506 TBA917461:TBA917506 TKW917461:TKW917506 TUS917461:TUS917506 UEO917461:UEO917506 UOK917461:UOK917506 UYG917461:UYG917506 VIC917461:VIC917506 VRY917461:VRY917506 WBU917461:WBU917506 WLQ917461:WLQ917506 WVM917461:WVM917506 G982997:G983042 JA982997:JA983042 SW982997:SW983042 ACS982997:ACS983042 AMO982997:AMO983042 AWK982997:AWK983042 BGG982997:BGG983042 BQC982997:BQC983042 BZY982997:BZY983042 CJU982997:CJU983042 CTQ982997:CTQ983042 DDM982997:DDM983042 DNI982997:DNI983042 DXE982997:DXE983042 EHA982997:EHA983042 EQW982997:EQW983042 FAS982997:FAS983042 FKO982997:FKO983042 FUK982997:FUK983042 GEG982997:GEG983042 GOC982997:GOC983042 GXY982997:GXY983042 HHU982997:HHU983042 HRQ982997:HRQ983042 IBM982997:IBM983042 ILI982997:ILI983042 IVE982997:IVE983042 JFA982997:JFA983042 JOW982997:JOW983042 JYS982997:JYS983042 KIO982997:KIO983042 KSK982997:KSK983042 LCG982997:LCG983042 LMC982997:LMC983042 LVY982997:LVY983042 MFU982997:MFU983042 MPQ982997:MPQ983042 MZM982997:MZM983042 NJI982997:NJI983042 NTE982997:NTE983042 ODA982997:ODA983042 OMW982997:OMW983042 OWS982997:OWS983042 PGO982997:PGO983042 PQK982997:PQK983042 QAG982997:QAG983042 QKC982997:QKC983042 QTY982997:QTY983042 RDU982997:RDU983042 RNQ982997:RNQ983042 RXM982997:RXM983042 SHI982997:SHI983042 SRE982997:SRE983042 TBA982997:TBA983042 TKW982997:TKW983042 TUS982997:TUS983042 UEO982997:UEO983042 UOK982997:UOK983042 UYG982997:UYG983042 VIC982997:VIC983042 VRY982997:VRY983042 WBU982997:WBU983042 WLQ982997:WLQ983042 WVM982997:WVM983042 G65344:G65345 JA65344:JA65345 SW65344:SW65345 ACS65344:ACS65345 AMO65344:AMO65345 AWK65344:AWK65345 BGG65344:BGG65345 BQC65344:BQC65345 BZY65344:BZY65345 CJU65344:CJU65345 CTQ65344:CTQ65345 DDM65344:DDM65345 DNI65344:DNI65345 DXE65344:DXE65345 EHA65344:EHA65345 EQW65344:EQW65345 FAS65344:FAS65345 FKO65344:FKO65345 FUK65344:FUK65345 GEG65344:GEG65345 GOC65344:GOC65345 GXY65344:GXY65345 HHU65344:HHU65345 HRQ65344:HRQ65345 IBM65344:IBM65345 ILI65344:ILI65345 IVE65344:IVE65345 JFA65344:JFA65345 JOW65344:JOW65345 JYS65344:JYS65345 KIO65344:KIO65345 KSK65344:KSK65345 LCG65344:LCG65345 LMC65344:LMC65345 LVY65344:LVY65345 MFU65344:MFU65345 MPQ65344:MPQ65345 MZM65344:MZM65345 NJI65344:NJI65345 NTE65344:NTE65345 ODA65344:ODA65345 OMW65344:OMW65345 OWS65344:OWS65345 PGO65344:PGO65345 PQK65344:PQK65345 QAG65344:QAG65345 QKC65344:QKC65345 QTY65344:QTY65345 RDU65344:RDU65345 RNQ65344:RNQ65345 RXM65344:RXM65345 SHI65344:SHI65345 SRE65344:SRE65345 TBA65344:TBA65345 TKW65344:TKW65345 TUS65344:TUS65345 UEO65344:UEO65345 UOK65344:UOK65345 UYG65344:UYG65345 VIC65344:VIC65345 VRY65344:VRY65345 WBU65344:WBU65345 WLQ65344:WLQ65345 WVM65344:WVM65345 G130880:G130881 JA130880:JA130881 SW130880:SW130881 ACS130880:ACS130881 AMO130880:AMO130881 AWK130880:AWK130881 BGG130880:BGG130881 BQC130880:BQC130881 BZY130880:BZY130881 CJU130880:CJU130881 CTQ130880:CTQ130881 DDM130880:DDM130881 DNI130880:DNI130881 DXE130880:DXE130881 EHA130880:EHA130881 EQW130880:EQW130881 FAS130880:FAS130881 FKO130880:FKO130881 FUK130880:FUK130881 GEG130880:GEG130881 GOC130880:GOC130881 GXY130880:GXY130881 HHU130880:HHU130881 HRQ130880:HRQ130881 IBM130880:IBM130881 ILI130880:ILI130881 IVE130880:IVE130881 JFA130880:JFA130881 JOW130880:JOW130881 JYS130880:JYS130881 KIO130880:KIO130881 KSK130880:KSK130881 LCG130880:LCG130881 LMC130880:LMC130881 LVY130880:LVY130881 MFU130880:MFU130881 MPQ130880:MPQ130881 MZM130880:MZM130881 NJI130880:NJI130881 NTE130880:NTE130881 ODA130880:ODA130881 OMW130880:OMW130881 OWS130880:OWS130881 PGO130880:PGO130881 PQK130880:PQK130881 QAG130880:QAG130881 QKC130880:QKC130881 QTY130880:QTY130881 RDU130880:RDU130881 RNQ130880:RNQ130881 RXM130880:RXM130881 SHI130880:SHI130881 SRE130880:SRE130881 TBA130880:TBA130881 TKW130880:TKW130881 TUS130880:TUS130881 UEO130880:UEO130881 UOK130880:UOK130881 UYG130880:UYG130881 VIC130880:VIC130881 VRY130880:VRY130881 WBU130880:WBU130881 WLQ130880:WLQ130881 WVM130880:WVM130881 G196416:G196417 JA196416:JA196417 SW196416:SW196417 ACS196416:ACS196417 AMO196416:AMO196417 AWK196416:AWK196417 BGG196416:BGG196417 BQC196416:BQC196417 BZY196416:BZY196417 CJU196416:CJU196417 CTQ196416:CTQ196417 DDM196416:DDM196417 DNI196416:DNI196417 DXE196416:DXE196417 EHA196416:EHA196417 EQW196416:EQW196417 FAS196416:FAS196417 FKO196416:FKO196417 FUK196416:FUK196417 GEG196416:GEG196417 GOC196416:GOC196417 GXY196416:GXY196417 HHU196416:HHU196417 HRQ196416:HRQ196417 IBM196416:IBM196417 ILI196416:ILI196417 IVE196416:IVE196417 JFA196416:JFA196417 JOW196416:JOW196417 JYS196416:JYS196417 KIO196416:KIO196417 KSK196416:KSK196417 LCG196416:LCG196417 LMC196416:LMC196417 LVY196416:LVY196417 MFU196416:MFU196417 MPQ196416:MPQ196417 MZM196416:MZM196417 NJI196416:NJI196417 NTE196416:NTE196417 ODA196416:ODA196417 OMW196416:OMW196417 OWS196416:OWS196417 PGO196416:PGO196417 PQK196416:PQK196417 QAG196416:QAG196417 QKC196416:QKC196417 QTY196416:QTY196417 RDU196416:RDU196417 RNQ196416:RNQ196417 RXM196416:RXM196417 SHI196416:SHI196417 SRE196416:SRE196417 TBA196416:TBA196417 TKW196416:TKW196417 TUS196416:TUS196417 UEO196416:UEO196417 UOK196416:UOK196417 UYG196416:UYG196417 VIC196416:VIC196417 VRY196416:VRY196417 WBU196416:WBU196417 WLQ196416:WLQ196417 WVM196416:WVM196417 G261952:G261953 JA261952:JA261953 SW261952:SW261953 ACS261952:ACS261953 AMO261952:AMO261953 AWK261952:AWK261953 BGG261952:BGG261953 BQC261952:BQC261953 BZY261952:BZY261953 CJU261952:CJU261953 CTQ261952:CTQ261953 DDM261952:DDM261953 DNI261952:DNI261953 DXE261952:DXE261953 EHA261952:EHA261953 EQW261952:EQW261953 FAS261952:FAS261953 FKO261952:FKO261953 FUK261952:FUK261953 GEG261952:GEG261953 GOC261952:GOC261953 GXY261952:GXY261953 HHU261952:HHU261953 HRQ261952:HRQ261953 IBM261952:IBM261953 ILI261952:ILI261953 IVE261952:IVE261953 JFA261952:JFA261953 JOW261952:JOW261953 JYS261952:JYS261953 KIO261952:KIO261953 KSK261952:KSK261953 LCG261952:LCG261953 LMC261952:LMC261953 LVY261952:LVY261953 MFU261952:MFU261953 MPQ261952:MPQ261953 MZM261952:MZM261953 NJI261952:NJI261953 NTE261952:NTE261953 ODA261952:ODA261953 OMW261952:OMW261953 OWS261952:OWS261953 PGO261952:PGO261953 PQK261952:PQK261953 QAG261952:QAG261953 QKC261952:QKC261953 QTY261952:QTY261953 RDU261952:RDU261953 RNQ261952:RNQ261953 RXM261952:RXM261953 SHI261952:SHI261953 SRE261952:SRE261953 TBA261952:TBA261953 TKW261952:TKW261953 TUS261952:TUS261953 UEO261952:UEO261953 UOK261952:UOK261953 UYG261952:UYG261953 VIC261952:VIC261953 VRY261952:VRY261953 WBU261952:WBU261953 WLQ261952:WLQ261953 WVM261952:WVM261953 G327488:G327489 JA327488:JA327489 SW327488:SW327489 ACS327488:ACS327489 AMO327488:AMO327489 AWK327488:AWK327489 BGG327488:BGG327489 BQC327488:BQC327489 BZY327488:BZY327489 CJU327488:CJU327489 CTQ327488:CTQ327489 DDM327488:DDM327489 DNI327488:DNI327489 DXE327488:DXE327489 EHA327488:EHA327489 EQW327488:EQW327489 FAS327488:FAS327489 FKO327488:FKO327489 FUK327488:FUK327489 GEG327488:GEG327489 GOC327488:GOC327489 GXY327488:GXY327489 HHU327488:HHU327489 HRQ327488:HRQ327489 IBM327488:IBM327489 ILI327488:ILI327489 IVE327488:IVE327489 JFA327488:JFA327489 JOW327488:JOW327489 JYS327488:JYS327489 KIO327488:KIO327489 KSK327488:KSK327489 LCG327488:LCG327489 LMC327488:LMC327489 LVY327488:LVY327489 MFU327488:MFU327489 MPQ327488:MPQ327489 MZM327488:MZM327489 NJI327488:NJI327489 NTE327488:NTE327489 ODA327488:ODA327489 OMW327488:OMW327489 OWS327488:OWS327489 PGO327488:PGO327489 PQK327488:PQK327489 QAG327488:QAG327489 QKC327488:QKC327489 QTY327488:QTY327489 RDU327488:RDU327489 RNQ327488:RNQ327489 RXM327488:RXM327489 SHI327488:SHI327489 SRE327488:SRE327489 TBA327488:TBA327489 TKW327488:TKW327489 TUS327488:TUS327489 UEO327488:UEO327489 UOK327488:UOK327489 UYG327488:UYG327489 VIC327488:VIC327489 VRY327488:VRY327489 WBU327488:WBU327489 WLQ327488:WLQ327489 WVM327488:WVM327489 G393024:G393025 JA393024:JA393025 SW393024:SW393025 ACS393024:ACS393025 AMO393024:AMO393025 AWK393024:AWK393025 BGG393024:BGG393025 BQC393024:BQC393025 BZY393024:BZY393025 CJU393024:CJU393025 CTQ393024:CTQ393025 DDM393024:DDM393025 DNI393024:DNI393025 DXE393024:DXE393025 EHA393024:EHA393025 EQW393024:EQW393025 FAS393024:FAS393025 FKO393024:FKO393025 FUK393024:FUK393025 GEG393024:GEG393025 GOC393024:GOC393025 GXY393024:GXY393025 HHU393024:HHU393025 HRQ393024:HRQ393025 IBM393024:IBM393025 ILI393024:ILI393025 IVE393024:IVE393025 JFA393024:JFA393025 JOW393024:JOW393025 JYS393024:JYS393025 KIO393024:KIO393025 KSK393024:KSK393025 LCG393024:LCG393025 LMC393024:LMC393025 LVY393024:LVY393025 MFU393024:MFU393025 MPQ393024:MPQ393025 MZM393024:MZM393025 NJI393024:NJI393025 NTE393024:NTE393025 ODA393024:ODA393025 OMW393024:OMW393025 OWS393024:OWS393025 PGO393024:PGO393025 PQK393024:PQK393025 QAG393024:QAG393025 QKC393024:QKC393025 QTY393024:QTY393025 RDU393024:RDU393025 RNQ393024:RNQ393025 RXM393024:RXM393025 SHI393024:SHI393025 SRE393024:SRE393025 TBA393024:TBA393025 TKW393024:TKW393025 TUS393024:TUS393025 UEO393024:UEO393025 UOK393024:UOK393025 UYG393024:UYG393025 VIC393024:VIC393025 VRY393024:VRY393025 WBU393024:WBU393025 WLQ393024:WLQ393025 WVM393024:WVM393025 G458560:G458561 JA458560:JA458561 SW458560:SW458561 ACS458560:ACS458561 AMO458560:AMO458561 AWK458560:AWK458561 BGG458560:BGG458561 BQC458560:BQC458561 BZY458560:BZY458561 CJU458560:CJU458561 CTQ458560:CTQ458561 DDM458560:DDM458561 DNI458560:DNI458561 DXE458560:DXE458561 EHA458560:EHA458561 EQW458560:EQW458561 FAS458560:FAS458561 FKO458560:FKO458561 FUK458560:FUK458561 GEG458560:GEG458561 GOC458560:GOC458561 GXY458560:GXY458561 HHU458560:HHU458561 HRQ458560:HRQ458561 IBM458560:IBM458561 ILI458560:ILI458561 IVE458560:IVE458561 JFA458560:JFA458561 JOW458560:JOW458561 JYS458560:JYS458561 KIO458560:KIO458561 KSK458560:KSK458561 LCG458560:LCG458561 LMC458560:LMC458561 LVY458560:LVY458561 MFU458560:MFU458561 MPQ458560:MPQ458561 MZM458560:MZM458561 NJI458560:NJI458561 NTE458560:NTE458561 ODA458560:ODA458561 OMW458560:OMW458561 OWS458560:OWS458561 PGO458560:PGO458561 PQK458560:PQK458561 QAG458560:QAG458561 QKC458560:QKC458561 QTY458560:QTY458561 RDU458560:RDU458561 RNQ458560:RNQ458561 RXM458560:RXM458561 SHI458560:SHI458561 SRE458560:SRE458561 TBA458560:TBA458561 TKW458560:TKW458561 TUS458560:TUS458561 UEO458560:UEO458561 UOK458560:UOK458561 UYG458560:UYG458561 VIC458560:VIC458561 VRY458560:VRY458561 WBU458560:WBU458561 WLQ458560:WLQ458561 WVM458560:WVM458561 G524096:G524097 JA524096:JA524097 SW524096:SW524097 ACS524096:ACS524097 AMO524096:AMO524097 AWK524096:AWK524097 BGG524096:BGG524097 BQC524096:BQC524097 BZY524096:BZY524097 CJU524096:CJU524097 CTQ524096:CTQ524097 DDM524096:DDM524097 DNI524096:DNI524097 DXE524096:DXE524097 EHA524096:EHA524097 EQW524096:EQW524097 FAS524096:FAS524097 FKO524096:FKO524097 FUK524096:FUK524097 GEG524096:GEG524097 GOC524096:GOC524097 GXY524096:GXY524097 HHU524096:HHU524097 HRQ524096:HRQ524097 IBM524096:IBM524097 ILI524096:ILI524097 IVE524096:IVE524097 JFA524096:JFA524097 JOW524096:JOW524097 JYS524096:JYS524097 KIO524096:KIO524097 KSK524096:KSK524097 LCG524096:LCG524097 LMC524096:LMC524097 LVY524096:LVY524097 MFU524096:MFU524097 MPQ524096:MPQ524097 MZM524096:MZM524097 NJI524096:NJI524097 NTE524096:NTE524097 ODA524096:ODA524097 OMW524096:OMW524097 OWS524096:OWS524097 PGO524096:PGO524097 PQK524096:PQK524097 QAG524096:QAG524097 QKC524096:QKC524097 QTY524096:QTY524097 RDU524096:RDU524097 RNQ524096:RNQ524097 RXM524096:RXM524097 SHI524096:SHI524097 SRE524096:SRE524097 TBA524096:TBA524097 TKW524096:TKW524097 TUS524096:TUS524097 UEO524096:UEO524097 UOK524096:UOK524097 UYG524096:UYG524097 VIC524096:VIC524097 VRY524096:VRY524097 WBU524096:WBU524097 WLQ524096:WLQ524097 WVM524096:WVM524097 G589632:G589633 JA589632:JA589633 SW589632:SW589633 ACS589632:ACS589633 AMO589632:AMO589633 AWK589632:AWK589633 BGG589632:BGG589633 BQC589632:BQC589633 BZY589632:BZY589633 CJU589632:CJU589633 CTQ589632:CTQ589633 DDM589632:DDM589633 DNI589632:DNI589633 DXE589632:DXE589633 EHA589632:EHA589633 EQW589632:EQW589633 FAS589632:FAS589633 FKO589632:FKO589633 FUK589632:FUK589633 GEG589632:GEG589633 GOC589632:GOC589633 GXY589632:GXY589633 HHU589632:HHU589633 HRQ589632:HRQ589633 IBM589632:IBM589633 ILI589632:ILI589633 IVE589632:IVE589633 JFA589632:JFA589633 JOW589632:JOW589633 JYS589632:JYS589633 KIO589632:KIO589633 KSK589632:KSK589633 LCG589632:LCG589633 LMC589632:LMC589633 LVY589632:LVY589633 MFU589632:MFU589633 MPQ589632:MPQ589633 MZM589632:MZM589633 NJI589632:NJI589633 NTE589632:NTE589633 ODA589632:ODA589633 OMW589632:OMW589633 OWS589632:OWS589633 PGO589632:PGO589633 PQK589632:PQK589633 QAG589632:QAG589633 QKC589632:QKC589633 QTY589632:QTY589633 RDU589632:RDU589633 RNQ589632:RNQ589633 RXM589632:RXM589633 SHI589632:SHI589633 SRE589632:SRE589633 TBA589632:TBA589633 TKW589632:TKW589633 TUS589632:TUS589633 UEO589632:UEO589633 UOK589632:UOK589633 UYG589632:UYG589633 VIC589632:VIC589633 VRY589632:VRY589633 WBU589632:WBU589633 WLQ589632:WLQ589633 WVM589632:WVM589633 G655168:G655169 JA655168:JA655169 SW655168:SW655169 ACS655168:ACS655169 AMO655168:AMO655169 AWK655168:AWK655169 BGG655168:BGG655169 BQC655168:BQC655169 BZY655168:BZY655169 CJU655168:CJU655169 CTQ655168:CTQ655169 DDM655168:DDM655169 DNI655168:DNI655169 DXE655168:DXE655169 EHA655168:EHA655169 EQW655168:EQW655169 FAS655168:FAS655169 FKO655168:FKO655169 FUK655168:FUK655169 GEG655168:GEG655169 GOC655168:GOC655169 GXY655168:GXY655169 HHU655168:HHU655169 HRQ655168:HRQ655169 IBM655168:IBM655169 ILI655168:ILI655169 IVE655168:IVE655169 JFA655168:JFA655169 JOW655168:JOW655169 JYS655168:JYS655169 KIO655168:KIO655169 KSK655168:KSK655169 LCG655168:LCG655169 LMC655168:LMC655169 LVY655168:LVY655169 MFU655168:MFU655169 MPQ655168:MPQ655169 MZM655168:MZM655169 NJI655168:NJI655169 NTE655168:NTE655169 ODA655168:ODA655169 OMW655168:OMW655169 OWS655168:OWS655169 PGO655168:PGO655169 PQK655168:PQK655169 QAG655168:QAG655169 QKC655168:QKC655169 QTY655168:QTY655169 RDU655168:RDU655169 RNQ655168:RNQ655169 RXM655168:RXM655169 SHI655168:SHI655169 SRE655168:SRE655169 TBA655168:TBA655169 TKW655168:TKW655169 TUS655168:TUS655169 UEO655168:UEO655169 UOK655168:UOK655169 UYG655168:UYG655169 VIC655168:VIC655169 VRY655168:VRY655169 WBU655168:WBU655169 WLQ655168:WLQ655169 WVM655168:WVM655169 G720704:G720705 JA720704:JA720705 SW720704:SW720705 ACS720704:ACS720705 AMO720704:AMO720705 AWK720704:AWK720705 BGG720704:BGG720705 BQC720704:BQC720705 BZY720704:BZY720705 CJU720704:CJU720705 CTQ720704:CTQ720705 DDM720704:DDM720705 DNI720704:DNI720705 DXE720704:DXE720705 EHA720704:EHA720705 EQW720704:EQW720705 FAS720704:FAS720705 FKO720704:FKO720705 FUK720704:FUK720705 GEG720704:GEG720705 GOC720704:GOC720705 GXY720704:GXY720705 HHU720704:HHU720705 HRQ720704:HRQ720705 IBM720704:IBM720705 ILI720704:ILI720705 IVE720704:IVE720705 JFA720704:JFA720705 JOW720704:JOW720705 JYS720704:JYS720705 KIO720704:KIO720705 KSK720704:KSK720705 LCG720704:LCG720705 LMC720704:LMC720705 LVY720704:LVY720705 MFU720704:MFU720705 MPQ720704:MPQ720705 MZM720704:MZM720705 NJI720704:NJI720705 NTE720704:NTE720705 ODA720704:ODA720705 OMW720704:OMW720705 OWS720704:OWS720705 PGO720704:PGO720705 PQK720704:PQK720705 QAG720704:QAG720705 QKC720704:QKC720705 QTY720704:QTY720705 RDU720704:RDU720705 RNQ720704:RNQ720705 RXM720704:RXM720705 SHI720704:SHI720705 SRE720704:SRE720705 TBA720704:TBA720705 TKW720704:TKW720705 TUS720704:TUS720705 UEO720704:UEO720705 UOK720704:UOK720705 UYG720704:UYG720705 VIC720704:VIC720705 VRY720704:VRY720705 WBU720704:WBU720705 WLQ720704:WLQ720705 WVM720704:WVM720705 G786240:G786241 JA786240:JA786241 SW786240:SW786241 ACS786240:ACS786241 AMO786240:AMO786241 AWK786240:AWK786241 BGG786240:BGG786241 BQC786240:BQC786241 BZY786240:BZY786241 CJU786240:CJU786241 CTQ786240:CTQ786241 DDM786240:DDM786241 DNI786240:DNI786241 DXE786240:DXE786241 EHA786240:EHA786241 EQW786240:EQW786241 FAS786240:FAS786241 FKO786240:FKO786241 FUK786240:FUK786241 GEG786240:GEG786241 GOC786240:GOC786241 GXY786240:GXY786241 HHU786240:HHU786241 HRQ786240:HRQ786241 IBM786240:IBM786241 ILI786240:ILI786241 IVE786240:IVE786241 JFA786240:JFA786241 JOW786240:JOW786241 JYS786240:JYS786241 KIO786240:KIO786241 KSK786240:KSK786241 LCG786240:LCG786241 LMC786240:LMC786241 LVY786240:LVY786241 MFU786240:MFU786241 MPQ786240:MPQ786241 MZM786240:MZM786241 NJI786240:NJI786241 NTE786240:NTE786241 ODA786240:ODA786241 OMW786240:OMW786241 OWS786240:OWS786241 PGO786240:PGO786241 PQK786240:PQK786241 QAG786240:QAG786241 QKC786240:QKC786241 QTY786240:QTY786241 RDU786240:RDU786241 RNQ786240:RNQ786241 RXM786240:RXM786241 SHI786240:SHI786241 SRE786240:SRE786241 TBA786240:TBA786241 TKW786240:TKW786241 TUS786240:TUS786241 UEO786240:UEO786241 UOK786240:UOK786241 UYG786240:UYG786241 VIC786240:VIC786241 VRY786240:VRY786241 WBU786240:WBU786241 WLQ786240:WLQ786241 WVM786240:WVM786241 G851776:G851777 JA851776:JA851777 SW851776:SW851777 ACS851776:ACS851777 AMO851776:AMO851777 AWK851776:AWK851777 BGG851776:BGG851777 BQC851776:BQC851777 BZY851776:BZY851777 CJU851776:CJU851777 CTQ851776:CTQ851777 DDM851776:DDM851777 DNI851776:DNI851777 DXE851776:DXE851777 EHA851776:EHA851777 EQW851776:EQW851777 FAS851776:FAS851777 FKO851776:FKO851777 FUK851776:FUK851777 GEG851776:GEG851777 GOC851776:GOC851777 GXY851776:GXY851777 HHU851776:HHU851777 HRQ851776:HRQ851777 IBM851776:IBM851777 ILI851776:ILI851777 IVE851776:IVE851777 JFA851776:JFA851777 JOW851776:JOW851777 JYS851776:JYS851777 KIO851776:KIO851777 KSK851776:KSK851777 LCG851776:LCG851777 LMC851776:LMC851777 LVY851776:LVY851777 MFU851776:MFU851777 MPQ851776:MPQ851777 MZM851776:MZM851777 NJI851776:NJI851777 NTE851776:NTE851777 ODA851776:ODA851777 OMW851776:OMW851777 OWS851776:OWS851777 PGO851776:PGO851777 PQK851776:PQK851777 QAG851776:QAG851777 QKC851776:QKC851777 QTY851776:QTY851777 RDU851776:RDU851777 RNQ851776:RNQ851777 RXM851776:RXM851777 SHI851776:SHI851777 SRE851776:SRE851777 TBA851776:TBA851777 TKW851776:TKW851777 TUS851776:TUS851777 UEO851776:UEO851777 UOK851776:UOK851777 UYG851776:UYG851777 VIC851776:VIC851777 VRY851776:VRY851777 WBU851776:WBU851777 WLQ851776:WLQ851777 WVM851776:WVM851777 G917312:G917313 JA917312:JA917313 SW917312:SW917313 ACS917312:ACS917313 AMO917312:AMO917313 AWK917312:AWK917313 BGG917312:BGG917313 BQC917312:BQC917313 BZY917312:BZY917313 CJU917312:CJU917313 CTQ917312:CTQ917313 DDM917312:DDM917313 DNI917312:DNI917313 DXE917312:DXE917313 EHA917312:EHA917313 EQW917312:EQW917313 FAS917312:FAS917313 FKO917312:FKO917313 FUK917312:FUK917313 GEG917312:GEG917313 GOC917312:GOC917313 GXY917312:GXY917313 HHU917312:HHU917313 HRQ917312:HRQ917313 IBM917312:IBM917313 ILI917312:ILI917313 IVE917312:IVE917313 JFA917312:JFA917313 JOW917312:JOW917313 JYS917312:JYS917313 KIO917312:KIO917313 KSK917312:KSK917313 LCG917312:LCG917313 LMC917312:LMC917313 LVY917312:LVY917313 MFU917312:MFU917313 MPQ917312:MPQ917313 MZM917312:MZM917313 NJI917312:NJI917313 NTE917312:NTE917313 ODA917312:ODA917313 OMW917312:OMW917313 OWS917312:OWS917313 PGO917312:PGO917313 PQK917312:PQK917313 QAG917312:QAG917313 QKC917312:QKC917313 QTY917312:QTY917313 RDU917312:RDU917313 RNQ917312:RNQ917313 RXM917312:RXM917313 SHI917312:SHI917313 SRE917312:SRE917313 TBA917312:TBA917313 TKW917312:TKW917313 TUS917312:TUS917313 UEO917312:UEO917313 UOK917312:UOK917313 UYG917312:UYG917313 VIC917312:VIC917313 VRY917312:VRY917313 WBU917312:WBU917313 WLQ917312:WLQ917313 WVM917312:WVM917313 G982848:G982849 JA982848:JA982849 SW982848:SW982849 ACS982848:ACS982849 AMO982848:AMO982849 AWK982848:AWK982849 BGG982848:BGG982849 BQC982848:BQC982849 BZY982848:BZY982849 CJU982848:CJU982849 CTQ982848:CTQ982849 DDM982848:DDM982849 DNI982848:DNI982849 DXE982848:DXE982849 EHA982848:EHA982849 EQW982848:EQW982849 FAS982848:FAS982849 FKO982848:FKO982849 FUK982848:FUK982849 GEG982848:GEG982849 GOC982848:GOC982849 GXY982848:GXY982849 HHU982848:HHU982849 HRQ982848:HRQ982849 IBM982848:IBM982849 ILI982848:ILI982849 IVE982848:IVE982849 JFA982848:JFA982849 JOW982848:JOW982849 JYS982848:JYS982849 KIO982848:KIO982849 KSK982848:KSK982849 LCG982848:LCG982849 LMC982848:LMC982849 LVY982848:LVY982849 MFU982848:MFU982849 MPQ982848:MPQ982849 MZM982848:MZM982849 NJI982848:NJI982849 NTE982848:NTE982849 ODA982848:ODA982849 OMW982848:OMW982849 OWS982848:OWS982849 PGO982848:PGO982849 PQK982848:PQK982849 QAG982848:QAG982849 QKC982848:QKC982849 QTY982848:QTY982849 RDU982848:RDU982849 RNQ982848:RNQ982849 RXM982848:RXM982849 SHI982848:SHI982849 SRE982848:SRE982849 TBA982848:TBA982849 TKW982848:TKW982849 TUS982848:TUS982849 UEO982848:UEO982849 UOK982848:UOK982849 UYG982848:UYG982849 VIC982848:VIC982849 VRY982848:VRY982849 WBU982848:WBU982849 WLQ982848:WLQ982849 WVM982848:WVM982849 G65350:G65489 JA65350:JA65489 SW65350:SW65489 ACS65350:ACS65489 AMO65350:AMO65489 AWK65350:AWK65489 BGG65350:BGG65489 BQC65350:BQC65489 BZY65350:BZY65489 CJU65350:CJU65489 CTQ65350:CTQ65489 DDM65350:DDM65489 DNI65350:DNI65489 DXE65350:DXE65489 EHA65350:EHA65489 EQW65350:EQW65489 FAS65350:FAS65489 FKO65350:FKO65489 FUK65350:FUK65489 GEG65350:GEG65489 GOC65350:GOC65489 GXY65350:GXY65489 HHU65350:HHU65489 HRQ65350:HRQ65489 IBM65350:IBM65489 ILI65350:ILI65489 IVE65350:IVE65489 JFA65350:JFA65489 JOW65350:JOW65489 JYS65350:JYS65489 KIO65350:KIO65489 KSK65350:KSK65489 LCG65350:LCG65489 LMC65350:LMC65489 LVY65350:LVY65489 MFU65350:MFU65489 MPQ65350:MPQ65489 MZM65350:MZM65489 NJI65350:NJI65489 NTE65350:NTE65489 ODA65350:ODA65489 OMW65350:OMW65489 OWS65350:OWS65489 PGO65350:PGO65489 PQK65350:PQK65489 QAG65350:QAG65489 QKC65350:QKC65489 QTY65350:QTY65489 RDU65350:RDU65489 RNQ65350:RNQ65489 RXM65350:RXM65489 SHI65350:SHI65489 SRE65350:SRE65489 TBA65350:TBA65489 TKW65350:TKW65489 TUS65350:TUS65489 UEO65350:UEO65489 UOK65350:UOK65489 UYG65350:UYG65489 VIC65350:VIC65489 VRY65350:VRY65489 WBU65350:WBU65489 WLQ65350:WLQ65489 WVM65350:WVM65489 G130886:G131025 JA130886:JA131025 SW130886:SW131025 ACS130886:ACS131025 AMO130886:AMO131025 AWK130886:AWK131025 BGG130886:BGG131025 BQC130886:BQC131025 BZY130886:BZY131025 CJU130886:CJU131025 CTQ130886:CTQ131025 DDM130886:DDM131025 DNI130886:DNI131025 DXE130886:DXE131025 EHA130886:EHA131025 EQW130886:EQW131025 FAS130886:FAS131025 FKO130886:FKO131025 FUK130886:FUK131025 GEG130886:GEG131025 GOC130886:GOC131025 GXY130886:GXY131025 HHU130886:HHU131025 HRQ130886:HRQ131025 IBM130886:IBM131025 ILI130886:ILI131025 IVE130886:IVE131025 JFA130886:JFA131025 JOW130886:JOW131025 JYS130886:JYS131025 KIO130886:KIO131025 KSK130886:KSK131025 LCG130886:LCG131025 LMC130886:LMC131025 LVY130886:LVY131025 MFU130886:MFU131025 MPQ130886:MPQ131025 MZM130886:MZM131025 NJI130886:NJI131025 NTE130886:NTE131025 ODA130886:ODA131025 OMW130886:OMW131025 OWS130886:OWS131025 PGO130886:PGO131025 PQK130886:PQK131025 QAG130886:QAG131025 QKC130886:QKC131025 QTY130886:QTY131025 RDU130886:RDU131025 RNQ130886:RNQ131025 RXM130886:RXM131025 SHI130886:SHI131025 SRE130886:SRE131025 TBA130886:TBA131025 TKW130886:TKW131025 TUS130886:TUS131025 UEO130886:UEO131025 UOK130886:UOK131025 UYG130886:UYG131025 VIC130886:VIC131025 VRY130886:VRY131025 WBU130886:WBU131025 WLQ130886:WLQ131025 WVM130886:WVM131025 G196422:G196561 JA196422:JA196561 SW196422:SW196561 ACS196422:ACS196561 AMO196422:AMO196561 AWK196422:AWK196561 BGG196422:BGG196561 BQC196422:BQC196561 BZY196422:BZY196561 CJU196422:CJU196561 CTQ196422:CTQ196561 DDM196422:DDM196561 DNI196422:DNI196561 DXE196422:DXE196561 EHA196422:EHA196561 EQW196422:EQW196561 FAS196422:FAS196561 FKO196422:FKO196561 FUK196422:FUK196561 GEG196422:GEG196561 GOC196422:GOC196561 GXY196422:GXY196561 HHU196422:HHU196561 HRQ196422:HRQ196561 IBM196422:IBM196561 ILI196422:ILI196561 IVE196422:IVE196561 JFA196422:JFA196561 JOW196422:JOW196561 JYS196422:JYS196561 KIO196422:KIO196561 KSK196422:KSK196561 LCG196422:LCG196561 LMC196422:LMC196561 LVY196422:LVY196561 MFU196422:MFU196561 MPQ196422:MPQ196561 MZM196422:MZM196561 NJI196422:NJI196561 NTE196422:NTE196561 ODA196422:ODA196561 OMW196422:OMW196561 OWS196422:OWS196561 PGO196422:PGO196561 PQK196422:PQK196561 QAG196422:QAG196561 QKC196422:QKC196561 QTY196422:QTY196561 RDU196422:RDU196561 RNQ196422:RNQ196561 RXM196422:RXM196561 SHI196422:SHI196561 SRE196422:SRE196561 TBA196422:TBA196561 TKW196422:TKW196561 TUS196422:TUS196561 UEO196422:UEO196561 UOK196422:UOK196561 UYG196422:UYG196561 VIC196422:VIC196561 VRY196422:VRY196561 WBU196422:WBU196561 WLQ196422:WLQ196561 WVM196422:WVM196561 G261958:G262097 JA261958:JA262097 SW261958:SW262097 ACS261958:ACS262097 AMO261958:AMO262097 AWK261958:AWK262097 BGG261958:BGG262097 BQC261958:BQC262097 BZY261958:BZY262097 CJU261958:CJU262097 CTQ261958:CTQ262097 DDM261958:DDM262097 DNI261958:DNI262097 DXE261958:DXE262097 EHA261958:EHA262097 EQW261958:EQW262097 FAS261958:FAS262097 FKO261958:FKO262097 FUK261958:FUK262097 GEG261958:GEG262097 GOC261958:GOC262097 GXY261958:GXY262097 HHU261958:HHU262097 HRQ261958:HRQ262097 IBM261958:IBM262097 ILI261958:ILI262097 IVE261958:IVE262097 JFA261958:JFA262097 JOW261958:JOW262097 JYS261958:JYS262097 KIO261958:KIO262097 KSK261958:KSK262097 LCG261958:LCG262097 LMC261958:LMC262097 LVY261958:LVY262097 MFU261958:MFU262097 MPQ261958:MPQ262097 MZM261958:MZM262097 NJI261958:NJI262097 NTE261958:NTE262097 ODA261958:ODA262097 OMW261958:OMW262097 OWS261958:OWS262097 PGO261958:PGO262097 PQK261958:PQK262097 QAG261958:QAG262097 QKC261958:QKC262097 QTY261958:QTY262097 RDU261958:RDU262097 RNQ261958:RNQ262097 RXM261958:RXM262097 SHI261958:SHI262097 SRE261958:SRE262097 TBA261958:TBA262097 TKW261958:TKW262097 TUS261958:TUS262097 UEO261958:UEO262097 UOK261958:UOK262097 UYG261958:UYG262097 VIC261958:VIC262097 VRY261958:VRY262097 WBU261958:WBU262097 WLQ261958:WLQ262097 WVM261958:WVM262097 G327494:G327633 JA327494:JA327633 SW327494:SW327633 ACS327494:ACS327633 AMO327494:AMO327633 AWK327494:AWK327633 BGG327494:BGG327633 BQC327494:BQC327633 BZY327494:BZY327633 CJU327494:CJU327633 CTQ327494:CTQ327633 DDM327494:DDM327633 DNI327494:DNI327633 DXE327494:DXE327633 EHA327494:EHA327633 EQW327494:EQW327633 FAS327494:FAS327633 FKO327494:FKO327633 FUK327494:FUK327633 GEG327494:GEG327633 GOC327494:GOC327633 GXY327494:GXY327633 HHU327494:HHU327633 HRQ327494:HRQ327633 IBM327494:IBM327633 ILI327494:ILI327633 IVE327494:IVE327633 JFA327494:JFA327633 JOW327494:JOW327633 JYS327494:JYS327633 KIO327494:KIO327633 KSK327494:KSK327633 LCG327494:LCG327633 LMC327494:LMC327633 LVY327494:LVY327633 MFU327494:MFU327633 MPQ327494:MPQ327633 MZM327494:MZM327633 NJI327494:NJI327633 NTE327494:NTE327633 ODA327494:ODA327633 OMW327494:OMW327633 OWS327494:OWS327633 PGO327494:PGO327633 PQK327494:PQK327633 QAG327494:QAG327633 QKC327494:QKC327633 QTY327494:QTY327633 RDU327494:RDU327633 RNQ327494:RNQ327633 RXM327494:RXM327633 SHI327494:SHI327633 SRE327494:SRE327633 TBA327494:TBA327633 TKW327494:TKW327633 TUS327494:TUS327633 UEO327494:UEO327633 UOK327494:UOK327633 UYG327494:UYG327633 VIC327494:VIC327633 VRY327494:VRY327633 WBU327494:WBU327633 WLQ327494:WLQ327633 WVM327494:WVM327633 G393030:G393169 JA393030:JA393169 SW393030:SW393169 ACS393030:ACS393169 AMO393030:AMO393169 AWK393030:AWK393169 BGG393030:BGG393169 BQC393030:BQC393169 BZY393030:BZY393169 CJU393030:CJU393169 CTQ393030:CTQ393169 DDM393030:DDM393169 DNI393030:DNI393169 DXE393030:DXE393169 EHA393030:EHA393169 EQW393030:EQW393169 FAS393030:FAS393169 FKO393030:FKO393169 FUK393030:FUK393169 GEG393030:GEG393169 GOC393030:GOC393169 GXY393030:GXY393169 HHU393030:HHU393169 HRQ393030:HRQ393169 IBM393030:IBM393169 ILI393030:ILI393169 IVE393030:IVE393169 JFA393030:JFA393169 JOW393030:JOW393169 JYS393030:JYS393169 KIO393030:KIO393169 KSK393030:KSK393169 LCG393030:LCG393169 LMC393030:LMC393169 LVY393030:LVY393169 MFU393030:MFU393169 MPQ393030:MPQ393169 MZM393030:MZM393169 NJI393030:NJI393169 NTE393030:NTE393169 ODA393030:ODA393169 OMW393030:OMW393169 OWS393030:OWS393169 PGO393030:PGO393169 PQK393030:PQK393169 QAG393030:QAG393169 QKC393030:QKC393169 QTY393030:QTY393169 RDU393030:RDU393169 RNQ393030:RNQ393169 RXM393030:RXM393169 SHI393030:SHI393169 SRE393030:SRE393169 TBA393030:TBA393169 TKW393030:TKW393169 TUS393030:TUS393169 UEO393030:UEO393169 UOK393030:UOK393169 UYG393030:UYG393169 VIC393030:VIC393169 VRY393030:VRY393169 WBU393030:WBU393169 WLQ393030:WLQ393169 WVM393030:WVM393169 G458566:G458705 JA458566:JA458705 SW458566:SW458705 ACS458566:ACS458705 AMO458566:AMO458705 AWK458566:AWK458705 BGG458566:BGG458705 BQC458566:BQC458705 BZY458566:BZY458705 CJU458566:CJU458705 CTQ458566:CTQ458705 DDM458566:DDM458705 DNI458566:DNI458705 DXE458566:DXE458705 EHA458566:EHA458705 EQW458566:EQW458705 FAS458566:FAS458705 FKO458566:FKO458705 FUK458566:FUK458705 GEG458566:GEG458705 GOC458566:GOC458705 GXY458566:GXY458705 HHU458566:HHU458705 HRQ458566:HRQ458705 IBM458566:IBM458705 ILI458566:ILI458705 IVE458566:IVE458705 JFA458566:JFA458705 JOW458566:JOW458705 JYS458566:JYS458705 KIO458566:KIO458705 KSK458566:KSK458705 LCG458566:LCG458705 LMC458566:LMC458705 LVY458566:LVY458705 MFU458566:MFU458705 MPQ458566:MPQ458705 MZM458566:MZM458705 NJI458566:NJI458705 NTE458566:NTE458705 ODA458566:ODA458705 OMW458566:OMW458705 OWS458566:OWS458705 PGO458566:PGO458705 PQK458566:PQK458705 QAG458566:QAG458705 QKC458566:QKC458705 QTY458566:QTY458705 RDU458566:RDU458705 RNQ458566:RNQ458705 RXM458566:RXM458705 SHI458566:SHI458705 SRE458566:SRE458705 TBA458566:TBA458705 TKW458566:TKW458705 TUS458566:TUS458705 UEO458566:UEO458705 UOK458566:UOK458705 UYG458566:UYG458705 VIC458566:VIC458705 VRY458566:VRY458705 WBU458566:WBU458705 WLQ458566:WLQ458705 WVM458566:WVM458705 G524102:G524241 JA524102:JA524241 SW524102:SW524241 ACS524102:ACS524241 AMO524102:AMO524241 AWK524102:AWK524241 BGG524102:BGG524241 BQC524102:BQC524241 BZY524102:BZY524241 CJU524102:CJU524241 CTQ524102:CTQ524241 DDM524102:DDM524241 DNI524102:DNI524241 DXE524102:DXE524241 EHA524102:EHA524241 EQW524102:EQW524241 FAS524102:FAS524241 FKO524102:FKO524241 FUK524102:FUK524241 GEG524102:GEG524241 GOC524102:GOC524241 GXY524102:GXY524241 HHU524102:HHU524241 HRQ524102:HRQ524241 IBM524102:IBM524241 ILI524102:ILI524241 IVE524102:IVE524241 JFA524102:JFA524241 JOW524102:JOW524241 JYS524102:JYS524241 KIO524102:KIO524241 KSK524102:KSK524241 LCG524102:LCG524241 LMC524102:LMC524241 LVY524102:LVY524241 MFU524102:MFU524241 MPQ524102:MPQ524241 MZM524102:MZM524241 NJI524102:NJI524241 NTE524102:NTE524241 ODA524102:ODA524241 OMW524102:OMW524241 OWS524102:OWS524241 PGO524102:PGO524241 PQK524102:PQK524241 QAG524102:QAG524241 QKC524102:QKC524241 QTY524102:QTY524241 RDU524102:RDU524241 RNQ524102:RNQ524241 RXM524102:RXM524241 SHI524102:SHI524241 SRE524102:SRE524241 TBA524102:TBA524241 TKW524102:TKW524241 TUS524102:TUS524241 UEO524102:UEO524241 UOK524102:UOK524241 UYG524102:UYG524241 VIC524102:VIC524241 VRY524102:VRY524241 WBU524102:WBU524241 WLQ524102:WLQ524241 WVM524102:WVM524241 G589638:G589777 JA589638:JA589777 SW589638:SW589777 ACS589638:ACS589777 AMO589638:AMO589777 AWK589638:AWK589777 BGG589638:BGG589777 BQC589638:BQC589777 BZY589638:BZY589777 CJU589638:CJU589777 CTQ589638:CTQ589777 DDM589638:DDM589777 DNI589638:DNI589777 DXE589638:DXE589777 EHA589638:EHA589777 EQW589638:EQW589777 FAS589638:FAS589777 FKO589638:FKO589777 FUK589638:FUK589777 GEG589638:GEG589777 GOC589638:GOC589777 GXY589638:GXY589777 HHU589638:HHU589777 HRQ589638:HRQ589777 IBM589638:IBM589777 ILI589638:ILI589777 IVE589638:IVE589777 JFA589638:JFA589777 JOW589638:JOW589777 JYS589638:JYS589777 KIO589638:KIO589777 KSK589638:KSK589777 LCG589638:LCG589777 LMC589638:LMC589777 LVY589638:LVY589777 MFU589638:MFU589777 MPQ589638:MPQ589777 MZM589638:MZM589777 NJI589638:NJI589777 NTE589638:NTE589777 ODA589638:ODA589777 OMW589638:OMW589777 OWS589638:OWS589777 PGO589638:PGO589777 PQK589638:PQK589777 QAG589638:QAG589777 QKC589638:QKC589777 QTY589638:QTY589777 RDU589638:RDU589777 RNQ589638:RNQ589777 RXM589638:RXM589777 SHI589638:SHI589777 SRE589638:SRE589777 TBA589638:TBA589777 TKW589638:TKW589777 TUS589638:TUS589777 UEO589638:UEO589777 UOK589638:UOK589777 UYG589638:UYG589777 VIC589638:VIC589777 VRY589638:VRY589777 WBU589638:WBU589777 WLQ589638:WLQ589777 WVM589638:WVM589777 G655174:G655313 JA655174:JA655313 SW655174:SW655313 ACS655174:ACS655313 AMO655174:AMO655313 AWK655174:AWK655313 BGG655174:BGG655313 BQC655174:BQC655313 BZY655174:BZY655313 CJU655174:CJU655313 CTQ655174:CTQ655313 DDM655174:DDM655313 DNI655174:DNI655313 DXE655174:DXE655313 EHA655174:EHA655313 EQW655174:EQW655313 FAS655174:FAS655313 FKO655174:FKO655313 FUK655174:FUK655313 GEG655174:GEG655313 GOC655174:GOC655313 GXY655174:GXY655313 HHU655174:HHU655313 HRQ655174:HRQ655313 IBM655174:IBM655313 ILI655174:ILI655313 IVE655174:IVE655313 JFA655174:JFA655313 JOW655174:JOW655313 JYS655174:JYS655313 KIO655174:KIO655313 KSK655174:KSK655313 LCG655174:LCG655313 LMC655174:LMC655313 LVY655174:LVY655313 MFU655174:MFU655313 MPQ655174:MPQ655313 MZM655174:MZM655313 NJI655174:NJI655313 NTE655174:NTE655313 ODA655174:ODA655313 OMW655174:OMW655313 OWS655174:OWS655313 PGO655174:PGO655313 PQK655174:PQK655313 QAG655174:QAG655313 QKC655174:QKC655313 QTY655174:QTY655313 RDU655174:RDU655313 RNQ655174:RNQ655313 RXM655174:RXM655313 SHI655174:SHI655313 SRE655174:SRE655313 TBA655174:TBA655313 TKW655174:TKW655313 TUS655174:TUS655313 UEO655174:UEO655313 UOK655174:UOK655313 UYG655174:UYG655313 VIC655174:VIC655313 VRY655174:VRY655313 WBU655174:WBU655313 WLQ655174:WLQ655313 WVM655174:WVM655313 G720710:G720849 JA720710:JA720849 SW720710:SW720849 ACS720710:ACS720849 AMO720710:AMO720849 AWK720710:AWK720849 BGG720710:BGG720849 BQC720710:BQC720849 BZY720710:BZY720849 CJU720710:CJU720849 CTQ720710:CTQ720849 DDM720710:DDM720849 DNI720710:DNI720849 DXE720710:DXE720849 EHA720710:EHA720849 EQW720710:EQW720849 FAS720710:FAS720849 FKO720710:FKO720849 FUK720710:FUK720849 GEG720710:GEG720849 GOC720710:GOC720849 GXY720710:GXY720849 HHU720710:HHU720849 HRQ720710:HRQ720849 IBM720710:IBM720849 ILI720710:ILI720849 IVE720710:IVE720849 JFA720710:JFA720849 JOW720710:JOW720849 JYS720710:JYS720849 KIO720710:KIO720849 KSK720710:KSK720849 LCG720710:LCG720849 LMC720710:LMC720849 LVY720710:LVY720849 MFU720710:MFU720849 MPQ720710:MPQ720849 MZM720710:MZM720849 NJI720710:NJI720849 NTE720710:NTE720849 ODA720710:ODA720849 OMW720710:OMW720849 OWS720710:OWS720849 PGO720710:PGO720849 PQK720710:PQK720849 QAG720710:QAG720849 QKC720710:QKC720849 QTY720710:QTY720849 RDU720710:RDU720849 RNQ720710:RNQ720849 RXM720710:RXM720849 SHI720710:SHI720849 SRE720710:SRE720849 TBA720710:TBA720849 TKW720710:TKW720849 TUS720710:TUS720849 UEO720710:UEO720849 UOK720710:UOK720849 UYG720710:UYG720849 VIC720710:VIC720849 VRY720710:VRY720849 WBU720710:WBU720849 WLQ720710:WLQ720849 WVM720710:WVM720849 G786246:G786385 JA786246:JA786385 SW786246:SW786385 ACS786246:ACS786385 AMO786246:AMO786385 AWK786246:AWK786385 BGG786246:BGG786385 BQC786246:BQC786385 BZY786246:BZY786385 CJU786246:CJU786385 CTQ786246:CTQ786385 DDM786246:DDM786385 DNI786246:DNI786385 DXE786246:DXE786385 EHA786246:EHA786385 EQW786246:EQW786385 FAS786246:FAS786385 FKO786246:FKO786385 FUK786246:FUK786385 GEG786246:GEG786385 GOC786246:GOC786385 GXY786246:GXY786385 HHU786246:HHU786385 HRQ786246:HRQ786385 IBM786246:IBM786385 ILI786246:ILI786385 IVE786246:IVE786385 JFA786246:JFA786385 JOW786246:JOW786385 JYS786246:JYS786385 KIO786246:KIO786385 KSK786246:KSK786385 LCG786246:LCG786385 LMC786246:LMC786385 LVY786246:LVY786385 MFU786246:MFU786385 MPQ786246:MPQ786385 MZM786246:MZM786385 NJI786246:NJI786385 NTE786246:NTE786385 ODA786246:ODA786385 OMW786246:OMW786385 OWS786246:OWS786385 PGO786246:PGO786385 PQK786246:PQK786385 QAG786246:QAG786385 QKC786246:QKC786385 QTY786246:QTY786385 RDU786246:RDU786385 RNQ786246:RNQ786385 RXM786246:RXM786385 SHI786246:SHI786385 SRE786246:SRE786385 TBA786246:TBA786385 TKW786246:TKW786385 TUS786246:TUS786385 UEO786246:UEO786385 UOK786246:UOK786385 UYG786246:UYG786385 VIC786246:VIC786385 VRY786246:VRY786385 WBU786246:WBU786385 WLQ786246:WLQ786385 WVM786246:WVM786385 G851782:G851921 JA851782:JA851921 SW851782:SW851921 ACS851782:ACS851921 AMO851782:AMO851921 AWK851782:AWK851921 BGG851782:BGG851921 BQC851782:BQC851921 BZY851782:BZY851921 CJU851782:CJU851921 CTQ851782:CTQ851921 DDM851782:DDM851921 DNI851782:DNI851921 DXE851782:DXE851921 EHA851782:EHA851921 EQW851782:EQW851921 FAS851782:FAS851921 FKO851782:FKO851921 FUK851782:FUK851921 GEG851782:GEG851921 GOC851782:GOC851921 GXY851782:GXY851921 HHU851782:HHU851921 HRQ851782:HRQ851921 IBM851782:IBM851921 ILI851782:ILI851921 IVE851782:IVE851921 JFA851782:JFA851921 JOW851782:JOW851921 JYS851782:JYS851921 KIO851782:KIO851921 KSK851782:KSK851921 LCG851782:LCG851921 LMC851782:LMC851921 LVY851782:LVY851921 MFU851782:MFU851921 MPQ851782:MPQ851921 MZM851782:MZM851921 NJI851782:NJI851921 NTE851782:NTE851921 ODA851782:ODA851921 OMW851782:OMW851921 OWS851782:OWS851921 PGO851782:PGO851921 PQK851782:PQK851921 QAG851782:QAG851921 QKC851782:QKC851921 QTY851782:QTY851921 RDU851782:RDU851921 RNQ851782:RNQ851921 RXM851782:RXM851921 SHI851782:SHI851921 SRE851782:SRE851921 TBA851782:TBA851921 TKW851782:TKW851921 TUS851782:TUS851921 UEO851782:UEO851921 UOK851782:UOK851921 UYG851782:UYG851921 VIC851782:VIC851921 VRY851782:VRY851921 WBU851782:WBU851921 WLQ851782:WLQ851921 WVM851782:WVM851921 G917318:G917457 JA917318:JA917457 SW917318:SW917457 ACS917318:ACS917457 AMO917318:AMO917457 AWK917318:AWK917457 BGG917318:BGG917457 BQC917318:BQC917457 BZY917318:BZY917457 CJU917318:CJU917457 CTQ917318:CTQ917457 DDM917318:DDM917457 DNI917318:DNI917457 DXE917318:DXE917457 EHA917318:EHA917457 EQW917318:EQW917457 FAS917318:FAS917457 FKO917318:FKO917457 FUK917318:FUK917457 GEG917318:GEG917457 GOC917318:GOC917457 GXY917318:GXY917457 HHU917318:HHU917457 HRQ917318:HRQ917457 IBM917318:IBM917457 ILI917318:ILI917457 IVE917318:IVE917457 JFA917318:JFA917457 JOW917318:JOW917457 JYS917318:JYS917457 KIO917318:KIO917457 KSK917318:KSK917457 LCG917318:LCG917457 LMC917318:LMC917457 LVY917318:LVY917457 MFU917318:MFU917457 MPQ917318:MPQ917457 MZM917318:MZM917457 NJI917318:NJI917457 NTE917318:NTE917457 ODA917318:ODA917457 OMW917318:OMW917457 OWS917318:OWS917457 PGO917318:PGO917457 PQK917318:PQK917457 QAG917318:QAG917457 QKC917318:QKC917457 QTY917318:QTY917457 RDU917318:RDU917457 RNQ917318:RNQ917457 RXM917318:RXM917457 SHI917318:SHI917457 SRE917318:SRE917457 TBA917318:TBA917457 TKW917318:TKW917457 TUS917318:TUS917457 UEO917318:UEO917457 UOK917318:UOK917457 UYG917318:UYG917457 VIC917318:VIC917457 VRY917318:VRY917457 WBU917318:WBU917457 WLQ917318:WLQ917457 WVM917318:WVM917457 G982854:G982993 JA982854:JA982993 SW982854:SW982993 ACS982854:ACS982993 AMO982854:AMO982993 AWK982854:AWK982993 BGG982854:BGG982993 BQC982854:BQC982993 BZY982854:BZY982993 CJU982854:CJU982993 CTQ982854:CTQ982993 DDM982854:DDM982993 DNI982854:DNI982993 DXE982854:DXE982993 EHA982854:EHA982993 EQW982854:EQW982993 FAS982854:FAS982993 FKO982854:FKO982993 FUK982854:FUK982993 GEG982854:GEG982993 GOC982854:GOC982993 GXY982854:GXY982993 HHU982854:HHU982993 HRQ982854:HRQ982993 IBM982854:IBM982993 ILI982854:ILI982993 IVE982854:IVE982993 JFA982854:JFA982993 JOW982854:JOW982993 JYS982854:JYS982993 KIO982854:KIO982993 KSK982854:KSK982993 LCG982854:LCG982993 LMC982854:LMC982993 LVY982854:LVY982993 MFU982854:MFU982993 MPQ982854:MPQ982993 MZM982854:MZM982993 NJI982854:NJI982993 NTE982854:NTE982993 ODA982854:ODA982993 OMW982854:OMW982993 OWS982854:OWS982993 PGO982854:PGO982993 PQK982854:PQK982993 QAG982854:QAG982993 QKC982854:QKC982993 QTY982854:QTY982993 RDU982854:RDU982993 RNQ982854:RNQ982993 RXM982854:RXM982993 SHI982854:SHI982993 SRE982854:SRE982993 TBA982854:TBA982993 TKW982854:TKW982993 TUS982854:TUS982993 UEO982854:UEO982993 UOK982854:UOK982993 UYG982854:UYG982993 VIC982854:VIC982993 VRY982854:VRY982993 WBU982854:WBU982993 WLQ982854:WLQ982993 WVM982854:WVM982993 G65542:G65552 JA65542:JA65552 SW65542:SW65552 ACS65542:ACS65552 AMO65542:AMO65552 AWK65542:AWK65552 BGG65542:BGG65552 BQC65542:BQC65552 BZY65542:BZY65552 CJU65542:CJU65552 CTQ65542:CTQ65552 DDM65542:DDM65552 DNI65542:DNI65552 DXE65542:DXE65552 EHA65542:EHA65552 EQW65542:EQW65552 FAS65542:FAS65552 FKO65542:FKO65552 FUK65542:FUK65552 GEG65542:GEG65552 GOC65542:GOC65552 GXY65542:GXY65552 HHU65542:HHU65552 HRQ65542:HRQ65552 IBM65542:IBM65552 ILI65542:ILI65552 IVE65542:IVE65552 JFA65542:JFA65552 JOW65542:JOW65552 JYS65542:JYS65552 KIO65542:KIO65552 KSK65542:KSK65552 LCG65542:LCG65552 LMC65542:LMC65552 LVY65542:LVY65552 MFU65542:MFU65552 MPQ65542:MPQ65552 MZM65542:MZM65552 NJI65542:NJI65552 NTE65542:NTE65552 ODA65542:ODA65552 OMW65542:OMW65552 OWS65542:OWS65552 PGO65542:PGO65552 PQK65542:PQK65552 QAG65542:QAG65552 QKC65542:QKC65552 QTY65542:QTY65552 RDU65542:RDU65552 RNQ65542:RNQ65552 RXM65542:RXM65552 SHI65542:SHI65552 SRE65542:SRE65552 TBA65542:TBA65552 TKW65542:TKW65552 TUS65542:TUS65552 UEO65542:UEO65552 UOK65542:UOK65552 UYG65542:UYG65552 VIC65542:VIC65552 VRY65542:VRY65552 WBU65542:WBU65552 WLQ65542:WLQ65552 WVM65542:WVM65552 G131078:G131088 JA131078:JA131088 SW131078:SW131088 ACS131078:ACS131088 AMO131078:AMO131088 AWK131078:AWK131088 BGG131078:BGG131088 BQC131078:BQC131088 BZY131078:BZY131088 CJU131078:CJU131088 CTQ131078:CTQ131088 DDM131078:DDM131088 DNI131078:DNI131088 DXE131078:DXE131088 EHA131078:EHA131088 EQW131078:EQW131088 FAS131078:FAS131088 FKO131078:FKO131088 FUK131078:FUK131088 GEG131078:GEG131088 GOC131078:GOC131088 GXY131078:GXY131088 HHU131078:HHU131088 HRQ131078:HRQ131088 IBM131078:IBM131088 ILI131078:ILI131088 IVE131078:IVE131088 JFA131078:JFA131088 JOW131078:JOW131088 JYS131078:JYS131088 KIO131078:KIO131088 KSK131078:KSK131088 LCG131078:LCG131088 LMC131078:LMC131088 LVY131078:LVY131088 MFU131078:MFU131088 MPQ131078:MPQ131088 MZM131078:MZM131088 NJI131078:NJI131088 NTE131078:NTE131088 ODA131078:ODA131088 OMW131078:OMW131088 OWS131078:OWS131088 PGO131078:PGO131088 PQK131078:PQK131088 QAG131078:QAG131088 QKC131078:QKC131088 QTY131078:QTY131088 RDU131078:RDU131088 RNQ131078:RNQ131088 RXM131078:RXM131088 SHI131078:SHI131088 SRE131078:SRE131088 TBA131078:TBA131088 TKW131078:TKW131088 TUS131078:TUS131088 UEO131078:UEO131088 UOK131078:UOK131088 UYG131078:UYG131088 VIC131078:VIC131088 VRY131078:VRY131088 WBU131078:WBU131088 WLQ131078:WLQ131088 WVM131078:WVM131088 G196614:G196624 JA196614:JA196624 SW196614:SW196624 ACS196614:ACS196624 AMO196614:AMO196624 AWK196614:AWK196624 BGG196614:BGG196624 BQC196614:BQC196624 BZY196614:BZY196624 CJU196614:CJU196624 CTQ196614:CTQ196624 DDM196614:DDM196624 DNI196614:DNI196624 DXE196614:DXE196624 EHA196614:EHA196624 EQW196614:EQW196624 FAS196614:FAS196624 FKO196614:FKO196624 FUK196614:FUK196624 GEG196614:GEG196624 GOC196614:GOC196624 GXY196614:GXY196624 HHU196614:HHU196624 HRQ196614:HRQ196624 IBM196614:IBM196624 ILI196614:ILI196624 IVE196614:IVE196624 JFA196614:JFA196624 JOW196614:JOW196624 JYS196614:JYS196624 KIO196614:KIO196624 KSK196614:KSK196624 LCG196614:LCG196624 LMC196614:LMC196624 LVY196614:LVY196624 MFU196614:MFU196624 MPQ196614:MPQ196624 MZM196614:MZM196624 NJI196614:NJI196624 NTE196614:NTE196624 ODA196614:ODA196624 OMW196614:OMW196624 OWS196614:OWS196624 PGO196614:PGO196624 PQK196614:PQK196624 QAG196614:QAG196624 QKC196614:QKC196624 QTY196614:QTY196624 RDU196614:RDU196624 RNQ196614:RNQ196624 RXM196614:RXM196624 SHI196614:SHI196624 SRE196614:SRE196624 TBA196614:TBA196624 TKW196614:TKW196624 TUS196614:TUS196624 UEO196614:UEO196624 UOK196614:UOK196624 UYG196614:UYG196624 VIC196614:VIC196624 VRY196614:VRY196624 WBU196614:WBU196624 WLQ196614:WLQ196624 WVM196614:WVM196624 G262150:G262160 JA262150:JA262160 SW262150:SW262160 ACS262150:ACS262160 AMO262150:AMO262160 AWK262150:AWK262160 BGG262150:BGG262160 BQC262150:BQC262160 BZY262150:BZY262160 CJU262150:CJU262160 CTQ262150:CTQ262160 DDM262150:DDM262160 DNI262150:DNI262160 DXE262150:DXE262160 EHA262150:EHA262160 EQW262150:EQW262160 FAS262150:FAS262160 FKO262150:FKO262160 FUK262150:FUK262160 GEG262150:GEG262160 GOC262150:GOC262160 GXY262150:GXY262160 HHU262150:HHU262160 HRQ262150:HRQ262160 IBM262150:IBM262160 ILI262150:ILI262160 IVE262150:IVE262160 JFA262150:JFA262160 JOW262150:JOW262160 JYS262150:JYS262160 KIO262150:KIO262160 KSK262150:KSK262160 LCG262150:LCG262160 LMC262150:LMC262160 LVY262150:LVY262160 MFU262150:MFU262160 MPQ262150:MPQ262160 MZM262150:MZM262160 NJI262150:NJI262160 NTE262150:NTE262160 ODA262150:ODA262160 OMW262150:OMW262160 OWS262150:OWS262160 PGO262150:PGO262160 PQK262150:PQK262160 QAG262150:QAG262160 QKC262150:QKC262160 QTY262150:QTY262160 RDU262150:RDU262160 RNQ262150:RNQ262160 RXM262150:RXM262160 SHI262150:SHI262160 SRE262150:SRE262160 TBA262150:TBA262160 TKW262150:TKW262160 TUS262150:TUS262160 UEO262150:UEO262160 UOK262150:UOK262160 UYG262150:UYG262160 VIC262150:VIC262160 VRY262150:VRY262160 WBU262150:WBU262160 WLQ262150:WLQ262160 WVM262150:WVM262160 G327686:G327696 JA327686:JA327696 SW327686:SW327696 ACS327686:ACS327696 AMO327686:AMO327696 AWK327686:AWK327696 BGG327686:BGG327696 BQC327686:BQC327696 BZY327686:BZY327696 CJU327686:CJU327696 CTQ327686:CTQ327696 DDM327686:DDM327696 DNI327686:DNI327696 DXE327686:DXE327696 EHA327686:EHA327696 EQW327686:EQW327696 FAS327686:FAS327696 FKO327686:FKO327696 FUK327686:FUK327696 GEG327686:GEG327696 GOC327686:GOC327696 GXY327686:GXY327696 HHU327686:HHU327696 HRQ327686:HRQ327696 IBM327686:IBM327696 ILI327686:ILI327696 IVE327686:IVE327696 JFA327686:JFA327696 JOW327686:JOW327696 JYS327686:JYS327696 KIO327686:KIO327696 KSK327686:KSK327696 LCG327686:LCG327696 LMC327686:LMC327696 LVY327686:LVY327696 MFU327686:MFU327696 MPQ327686:MPQ327696 MZM327686:MZM327696 NJI327686:NJI327696 NTE327686:NTE327696 ODA327686:ODA327696 OMW327686:OMW327696 OWS327686:OWS327696 PGO327686:PGO327696 PQK327686:PQK327696 QAG327686:QAG327696 QKC327686:QKC327696 QTY327686:QTY327696 RDU327686:RDU327696 RNQ327686:RNQ327696 RXM327686:RXM327696 SHI327686:SHI327696 SRE327686:SRE327696 TBA327686:TBA327696 TKW327686:TKW327696 TUS327686:TUS327696 UEO327686:UEO327696 UOK327686:UOK327696 UYG327686:UYG327696 VIC327686:VIC327696 VRY327686:VRY327696 WBU327686:WBU327696 WLQ327686:WLQ327696 WVM327686:WVM327696 G393222:G393232 JA393222:JA393232 SW393222:SW393232 ACS393222:ACS393232 AMO393222:AMO393232 AWK393222:AWK393232 BGG393222:BGG393232 BQC393222:BQC393232 BZY393222:BZY393232 CJU393222:CJU393232 CTQ393222:CTQ393232 DDM393222:DDM393232 DNI393222:DNI393232 DXE393222:DXE393232 EHA393222:EHA393232 EQW393222:EQW393232 FAS393222:FAS393232 FKO393222:FKO393232 FUK393222:FUK393232 GEG393222:GEG393232 GOC393222:GOC393232 GXY393222:GXY393232 HHU393222:HHU393232 HRQ393222:HRQ393232 IBM393222:IBM393232 ILI393222:ILI393232 IVE393222:IVE393232 JFA393222:JFA393232 JOW393222:JOW393232 JYS393222:JYS393232 KIO393222:KIO393232 KSK393222:KSK393232 LCG393222:LCG393232 LMC393222:LMC393232 LVY393222:LVY393232 MFU393222:MFU393232 MPQ393222:MPQ393232 MZM393222:MZM393232 NJI393222:NJI393232 NTE393222:NTE393232 ODA393222:ODA393232 OMW393222:OMW393232 OWS393222:OWS393232 PGO393222:PGO393232 PQK393222:PQK393232 QAG393222:QAG393232 QKC393222:QKC393232 QTY393222:QTY393232 RDU393222:RDU393232 RNQ393222:RNQ393232 RXM393222:RXM393232 SHI393222:SHI393232 SRE393222:SRE393232 TBA393222:TBA393232 TKW393222:TKW393232 TUS393222:TUS393232 UEO393222:UEO393232 UOK393222:UOK393232 UYG393222:UYG393232 VIC393222:VIC393232 VRY393222:VRY393232 WBU393222:WBU393232 WLQ393222:WLQ393232 WVM393222:WVM393232 G458758:G458768 JA458758:JA458768 SW458758:SW458768 ACS458758:ACS458768 AMO458758:AMO458768 AWK458758:AWK458768 BGG458758:BGG458768 BQC458758:BQC458768 BZY458758:BZY458768 CJU458758:CJU458768 CTQ458758:CTQ458768 DDM458758:DDM458768 DNI458758:DNI458768 DXE458758:DXE458768 EHA458758:EHA458768 EQW458758:EQW458768 FAS458758:FAS458768 FKO458758:FKO458768 FUK458758:FUK458768 GEG458758:GEG458768 GOC458758:GOC458768 GXY458758:GXY458768 HHU458758:HHU458768 HRQ458758:HRQ458768 IBM458758:IBM458768 ILI458758:ILI458768 IVE458758:IVE458768 JFA458758:JFA458768 JOW458758:JOW458768 JYS458758:JYS458768 KIO458758:KIO458768 KSK458758:KSK458768 LCG458758:LCG458768 LMC458758:LMC458768 LVY458758:LVY458768 MFU458758:MFU458768 MPQ458758:MPQ458768 MZM458758:MZM458768 NJI458758:NJI458768 NTE458758:NTE458768 ODA458758:ODA458768 OMW458758:OMW458768 OWS458758:OWS458768 PGO458758:PGO458768 PQK458758:PQK458768 QAG458758:QAG458768 QKC458758:QKC458768 QTY458758:QTY458768 RDU458758:RDU458768 RNQ458758:RNQ458768 RXM458758:RXM458768 SHI458758:SHI458768 SRE458758:SRE458768 TBA458758:TBA458768 TKW458758:TKW458768 TUS458758:TUS458768 UEO458758:UEO458768 UOK458758:UOK458768 UYG458758:UYG458768 VIC458758:VIC458768 VRY458758:VRY458768 WBU458758:WBU458768 WLQ458758:WLQ458768 WVM458758:WVM458768 G524294:G524304 JA524294:JA524304 SW524294:SW524304 ACS524294:ACS524304 AMO524294:AMO524304 AWK524294:AWK524304 BGG524294:BGG524304 BQC524294:BQC524304 BZY524294:BZY524304 CJU524294:CJU524304 CTQ524294:CTQ524304 DDM524294:DDM524304 DNI524294:DNI524304 DXE524294:DXE524304 EHA524294:EHA524304 EQW524294:EQW524304 FAS524294:FAS524304 FKO524294:FKO524304 FUK524294:FUK524304 GEG524294:GEG524304 GOC524294:GOC524304 GXY524294:GXY524304 HHU524294:HHU524304 HRQ524294:HRQ524304 IBM524294:IBM524304 ILI524294:ILI524304 IVE524294:IVE524304 JFA524294:JFA524304 JOW524294:JOW524304 JYS524294:JYS524304 KIO524294:KIO524304 KSK524294:KSK524304 LCG524294:LCG524304 LMC524294:LMC524304 LVY524294:LVY524304 MFU524294:MFU524304 MPQ524294:MPQ524304 MZM524294:MZM524304 NJI524294:NJI524304 NTE524294:NTE524304 ODA524294:ODA524304 OMW524294:OMW524304 OWS524294:OWS524304 PGO524294:PGO524304 PQK524294:PQK524304 QAG524294:QAG524304 QKC524294:QKC524304 QTY524294:QTY524304 RDU524294:RDU524304 RNQ524294:RNQ524304 RXM524294:RXM524304 SHI524294:SHI524304 SRE524294:SRE524304 TBA524294:TBA524304 TKW524294:TKW524304 TUS524294:TUS524304 UEO524294:UEO524304 UOK524294:UOK524304 UYG524294:UYG524304 VIC524294:VIC524304 VRY524294:VRY524304 WBU524294:WBU524304 WLQ524294:WLQ524304 WVM524294:WVM524304 G589830:G589840 JA589830:JA589840 SW589830:SW589840 ACS589830:ACS589840 AMO589830:AMO589840 AWK589830:AWK589840 BGG589830:BGG589840 BQC589830:BQC589840 BZY589830:BZY589840 CJU589830:CJU589840 CTQ589830:CTQ589840 DDM589830:DDM589840 DNI589830:DNI589840 DXE589830:DXE589840 EHA589830:EHA589840 EQW589830:EQW589840 FAS589830:FAS589840 FKO589830:FKO589840 FUK589830:FUK589840 GEG589830:GEG589840 GOC589830:GOC589840 GXY589830:GXY589840 HHU589830:HHU589840 HRQ589830:HRQ589840 IBM589830:IBM589840 ILI589830:ILI589840 IVE589830:IVE589840 JFA589830:JFA589840 JOW589830:JOW589840 JYS589830:JYS589840 KIO589830:KIO589840 KSK589830:KSK589840 LCG589830:LCG589840 LMC589830:LMC589840 LVY589830:LVY589840 MFU589830:MFU589840 MPQ589830:MPQ589840 MZM589830:MZM589840 NJI589830:NJI589840 NTE589830:NTE589840 ODA589830:ODA589840 OMW589830:OMW589840 OWS589830:OWS589840 PGO589830:PGO589840 PQK589830:PQK589840 QAG589830:QAG589840 QKC589830:QKC589840 QTY589830:QTY589840 RDU589830:RDU589840 RNQ589830:RNQ589840 RXM589830:RXM589840 SHI589830:SHI589840 SRE589830:SRE589840 TBA589830:TBA589840 TKW589830:TKW589840 TUS589830:TUS589840 UEO589830:UEO589840 UOK589830:UOK589840 UYG589830:UYG589840 VIC589830:VIC589840 VRY589830:VRY589840 WBU589830:WBU589840 WLQ589830:WLQ589840 WVM589830:WVM589840 G655366:G655376 JA655366:JA655376 SW655366:SW655376 ACS655366:ACS655376 AMO655366:AMO655376 AWK655366:AWK655376 BGG655366:BGG655376 BQC655366:BQC655376 BZY655366:BZY655376 CJU655366:CJU655376 CTQ655366:CTQ655376 DDM655366:DDM655376 DNI655366:DNI655376 DXE655366:DXE655376 EHA655366:EHA655376 EQW655366:EQW655376 FAS655366:FAS655376 FKO655366:FKO655376 FUK655366:FUK655376 GEG655366:GEG655376 GOC655366:GOC655376 GXY655366:GXY655376 HHU655366:HHU655376 HRQ655366:HRQ655376 IBM655366:IBM655376 ILI655366:ILI655376 IVE655366:IVE655376 JFA655366:JFA655376 JOW655366:JOW655376 JYS655366:JYS655376 KIO655366:KIO655376 KSK655366:KSK655376 LCG655366:LCG655376 LMC655366:LMC655376 LVY655366:LVY655376 MFU655366:MFU655376 MPQ655366:MPQ655376 MZM655366:MZM655376 NJI655366:NJI655376 NTE655366:NTE655376 ODA655366:ODA655376 OMW655366:OMW655376 OWS655366:OWS655376 PGO655366:PGO655376 PQK655366:PQK655376 QAG655366:QAG655376 QKC655366:QKC655376 QTY655366:QTY655376 RDU655366:RDU655376 RNQ655366:RNQ655376 RXM655366:RXM655376 SHI655366:SHI655376 SRE655366:SRE655376 TBA655366:TBA655376 TKW655366:TKW655376 TUS655366:TUS655376 UEO655366:UEO655376 UOK655366:UOK655376 UYG655366:UYG655376 VIC655366:VIC655376 VRY655366:VRY655376 WBU655366:WBU655376 WLQ655366:WLQ655376 WVM655366:WVM655376 G720902:G720912 JA720902:JA720912 SW720902:SW720912 ACS720902:ACS720912 AMO720902:AMO720912 AWK720902:AWK720912 BGG720902:BGG720912 BQC720902:BQC720912 BZY720902:BZY720912 CJU720902:CJU720912 CTQ720902:CTQ720912 DDM720902:DDM720912 DNI720902:DNI720912 DXE720902:DXE720912 EHA720902:EHA720912 EQW720902:EQW720912 FAS720902:FAS720912 FKO720902:FKO720912 FUK720902:FUK720912 GEG720902:GEG720912 GOC720902:GOC720912 GXY720902:GXY720912 HHU720902:HHU720912 HRQ720902:HRQ720912 IBM720902:IBM720912 ILI720902:ILI720912 IVE720902:IVE720912 JFA720902:JFA720912 JOW720902:JOW720912 JYS720902:JYS720912 KIO720902:KIO720912 KSK720902:KSK720912 LCG720902:LCG720912 LMC720902:LMC720912 LVY720902:LVY720912 MFU720902:MFU720912 MPQ720902:MPQ720912 MZM720902:MZM720912 NJI720902:NJI720912 NTE720902:NTE720912 ODA720902:ODA720912 OMW720902:OMW720912 OWS720902:OWS720912 PGO720902:PGO720912 PQK720902:PQK720912 QAG720902:QAG720912 QKC720902:QKC720912 QTY720902:QTY720912 RDU720902:RDU720912 RNQ720902:RNQ720912 RXM720902:RXM720912 SHI720902:SHI720912 SRE720902:SRE720912 TBA720902:TBA720912 TKW720902:TKW720912 TUS720902:TUS720912 UEO720902:UEO720912 UOK720902:UOK720912 UYG720902:UYG720912 VIC720902:VIC720912 VRY720902:VRY720912 WBU720902:WBU720912 WLQ720902:WLQ720912 WVM720902:WVM720912 G786438:G786448 JA786438:JA786448 SW786438:SW786448 ACS786438:ACS786448 AMO786438:AMO786448 AWK786438:AWK786448 BGG786438:BGG786448 BQC786438:BQC786448 BZY786438:BZY786448 CJU786438:CJU786448 CTQ786438:CTQ786448 DDM786438:DDM786448 DNI786438:DNI786448 DXE786438:DXE786448 EHA786438:EHA786448 EQW786438:EQW786448 FAS786438:FAS786448 FKO786438:FKO786448 FUK786438:FUK786448 GEG786438:GEG786448 GOC786438:GOC786448 GXY786438:GXY786448 HHU786438:HHU786448 HRQ786438:HRQ786448 IBM786438:IBM786448 ILI786438:ILI786448 IVE786438:IVE786448 JFA786438:JFA786448 JOW786438:JOW786448 JYS786438:JYS786448 KIO786438:KIO786448 KSK786438:KSK786448 LCG786438:LCG786448 LMC786438:LMC786448 LVY786438:LVY786448 MFU786438:MFU786448 MPQ786438:MPQ786448 MZM786438:MZM786448 NJI786438:NJI786448 NTE786438:NTE786448 ODA786438:ODA786448 OMW786438:OMW786448 OWS786438:OWS786448 PGO786438:PGO786448 PQK786438:PQK786448 QAG786438:QAG786448 QKC786438:QKC786448 QTY786438:QTY786448 RDU786438:RDU786448 RNQ786438:RNQ786448 RXM786438:RXM786448 SHI786438:SHI786448 SRE786438:SRE786448 TBA786438:TBA786448 TKW786438:TKW786448 TUS786438:TUS786448 UEO786438:UEO786448 UOK786438:UOK786448 UYG786438:UYG786448 VIC786438:VIC786448 VRY786438:VRY786448 WBU786438:WBU786448 WLQ786438:WLQ786448 WVM786438:WVM786448 G851974:G851984 JA851974:JA851984 SW851974:SW851984 ACS851974:ACS851984 AMO851974:AMO851984 AWK851974:AWK851984 BGG851974:BGG851984 BQC851974:BQC851984 BZY851974:BZY851984 CJU851974:CJU851984 CTQ851974:CTQ851984 DDM851974:DDM851984 DNI851974:DNI851984 DXE851974:DXE851984 EHA851974:EHA851984 EQW851974:EQW851984 FAS851974:FAS851984 FKO851974:FKO851984 FUK851974:FUK851984 GEG851974:GEG851984 GOC851974:GOC851984 GXY851974:GXY851984 HHU851974:HHU851984 HRQ851974:HRQ851984 IBM851974:IBM851984 ILI851974:ILI851984 IVE851974:IVE851984 JFA851974:JFA851984 JOW851974:JOW851984 JYS851974:JYS851984 KIO851974:KIO851984 KSK851974:KSK851984 LCG851974:LCG851984 LMC851974:LMC851984 LVY851974:LVY851984 MFU851974:MFU851984 MPQ851974:MPQ851984 MZM851974:MZM851984 NJI851974:NJI851984 NTE851974:NTE851984 ODA851974:ODA851984 OMW851974:OMW851984 OWS851974:OWS851984 PGO851974:PGO851984 PQK851974:PQK851984 QAG851974:QAG851984 QKC851974:QKC851984 QTY851974:QTY851984 RDU851974:RDU851984 RNQ851974:RNQ851984 RXM851974:RXM851984 SHI851974:SHI851984 SRE851974:SRE851984 TBA851974:TBA851984 TKW851974:TKW851984 TUS851974:TUS851984 UEO851974:UEO851984 UOK851974:UOK851984 UYG851974:UYG851984 VIC851974:VIC851984 VRY851974:VRY851984 WBU851974:WBU851984 WLQ851974:WLQ851984 WVM851974:WVM851984 G917510:G917520 JA917510:JA917520 SW917510:SW917520 ACS917510:ACS917520 AMO917510:AMO917520 AWK917510:AWK917520 BGG917510:BGG917520 BQC917510:BQC917520 BZY917510:BZY917520 CJU917510:CJU917520 CTQ917510:CTQ917520 DDM917510:DDM917520 DNI917510:DNI917520 DXE917510:DXE917520 EHA917510:EHA917520 EQW917510:EQW917520 FAS917510:FAS917520 FKO917510:FKO917520 FUK917510:FUK917520 GEG917510:GEG917520 GOC917510:GOC917520 GXY917510:GXY917520 HHU917510:HHU917520 HRQ917510:HRQ917520 IBM917510:IBM917520 ILI917510:ILI917520 IVE917510:IVE917520 JFA917510:JFA917520 JOW917510:JOW917520 JYS917510:JYS917520 KIO917510:KIO917520 KSK917510:KSK917520 LCG917510:LCG917520 LMC917510:LMC917520 LVY917510:LVY917520 MFU917510:MFU917520 MPQ917510:MPQ917520 MZM917510:MZM917520 NJI917510:NJI917520 NTE917510:NTE917520 ODA917510:ODA917520 OMW917510:OMW917520 OWS917510:OWS917520 PGO917510:PGO917520 PQK917510:PQK917520 QAG917510:QAG917520 QKC917510:QKC917520 QTY917510:QTY917520 RDU917510:RDU917520 RNQ917510:RNQ917520 RXM917510:RXM917520 SHI917510:SHI917520 SRE917510:SRE917520 TBA917510:TBA917520 TKW917510:TKW917520 TUS917510:TUS917520 UEO917510:UEO917520 UOK917510:UOK917520 UYG917510:UYG917520 VIC917510:VIC917520 VRY917510:VRY917520 WBU917510:WBU917520 WLQ917510:WLQ917520 WVM917510:WVM917520 G983046:G983056 JA983046:JA983056 SW983046:SW983056 ACS983046:ACS983056 AMO983046:AMO983056 AWK983046:AWK983056 BGG983046:BGG983056 BQC983046:BQC983056 BZY983046:BZY983056 CJU983046:CJU983056 CTQ983046:CTQ983056 DDM983046:DDM983056 DNI983046:DNI983056 DXE983046:DXE983056 EHA983046:EHA983056 EQW983046:EQW983056 FAS983046:FAS983056 FKO983046:FKO983056 FUK983046:FUK983056 GEG983046:GEG983056 GOC983046:GOC983056 GXY983046:GXY983056 HHU983046:HHU983056 HRQ983046:HRQ983056 IBM983046:IBM983056 ILI983046:ILI983056 IVE983046:IVE983056 JFA983046:JFA983056 JOW983046:JOW983056 JYS983046:JYS983056 KIO983046:KIO983056 KSK983046:KSK983056 LCG983046:LCG983056 LMC983046:LMC983056 LVY983046:LVY983056 MFU983046:MFU983056 MPQ983046:MPQ983056 MZM983046:MZM983056 NJI983046:NJI983056 NTE983046:NTE983056 ODA983046:ODA983056 OMW983046:OMW983056 OWS983046:OWS983056 PGO983046:PGO983056 PQK983046:PQK983056 QAG983046:QAG983056 QKC983046:QKC983056 QTY983046:QTY983056 RDU983046:RDU983056 RNQ983046:RNQ983056 RXM983046:RXM983056 SHI983046:SHI983056 SRE983046:SRE983056 TBA983046:TBA983056 TKW983046:TKW983056 TUS983046:TUS983056 UEO983046:UEO983056 UOK983046:UOK983056 UYG983046:UYG983056 VIC983046:VIC983056 VRY983046:VRY983056 WBU983046:WBU983056 WLQ983046:WLQ983056 WVM983046:WVM983056 G65603:G65606 JA65603:JA65606 SW65603:SW65606 ACS65603:ACS65606 AMO65603:AMO65606 AWK65603:AWK65606 BGG65603:BGG65606 BQC65603:BQC65606 BZY65603:BZY65606 CJU65603:CJU65606 CTQ65603:CTQ65606 DDM65603:DDM65606 DNI65603:DNI65606 DXE65603:DXE65606 EHA65603:EHA65606 EQW65603:EQW65606 FAS65603:FAS65606 FKO65603:FKO65606 FUK65603:FUK65606 GEG65603:GEG65606 GOC65603:GOC65606 GXY65603:GXY65606 HHU65603:HHU65606 HRQ65603:HRQ65606 IBM65603:IBM65606 ILI65603:ILI65606 IVE65603:IVE65606 JFA65603:JFA65606 JOW65603:JOW65606 JYS65603:JYS65606 KIO65603:KIO65606 KSK65603:KSK65606 LCG65603:LCG65606 LMC65603:LMC65606 LVY65603:LVY65606 MFU65603:MFU65606 MPQ65603:MPQ65606 MZM65603:MZM65606 NJI65603:NJI65606 NTE65603:NTE65606 ODA65603:ODA65606 OMW65603:OMW65606 OWS65603:OWS65606 PGO65603:PGO65606 PQK65603:PQK65606 QAG65603:QAG65606 QKC65603:QKC65606 QTY65603:QTY65606 RDU65603:RDU65606 RNQ65603:RNQ65606 RXM65603:RXM65606 SHI65603:SHI65606 SRE65603:SRE65606 TBA65603:TBA65606 TKW65603:TKW65606 TUS65603:TUS65606 UEO65603:UEO65606 UOK65603:UOK65606 UYG65603:UYG65606 VIC65603:VIC65606 VRY65603:VRY65606 WBU65603:WBU65606 WLQ65603:WLQ65606 WVM65603:WVM65606 G131139:G131142 JA131139:JA131142 SW131139:SW131142 ACS131139:ACS131142 AMO131139:AMO131142 AWK131139:AWK131142 BGG131139:BGG131142 BQC131139:BQC131142 BZY131139:BZY131142 CJU131139:CJU131142 CTQ131139:CTQ131142 DDM131139:DDM131142 DNI131139:DNI131142 DXE131139:DXE131142 EHA131139:EHA131142 EQW131139:EQW131142 FAS131139:FAS131142 FKO131139:FKO131142 FUK131139:FUK131142 GEG131139:GEG131142 GOC131139:GOC131142 GXY131139:GXY131142 HHU131139:HHU131142 HRQ131139:HRQ131142 IBM131139:IBM131142 ILI131139:ILI131142 IVE131139:IVE131142 JFA131139:JFA131142 JOW131139:JOW131142 JYS131139:JYS131142 KIO131139:KIO131142 KSK131139:KSK131142 LCG131139:LCG131142 LMC131139:LMC131142 LVY131139:LVY131142 MFU131139:MFU131142 MPQ131139:MPQ131142 MZM131139:MZM131142 NJI131139:NJI131142 NTE131139:NTE131142 ODA131139:ODA131142 OMW131139:OMW131142 OWS131139:OWS131142 PGO131139:PGO131142 PQK131139:PQK131142 QAG131139:QAG131142 QKC131139:QKC131142 QTY131139:QTY131142 RDU131139:RDU131142 RNQ131139:RNQ131142 RXM131139:RXM131142 SHI131139:SHI131142 SRE131139:SRE131142 TBA131139:TBA131142 TKW131139:TKW131142 TUS131139:TUS131142 UEO131139:UEO131142 UOK131139:UOK131142 UYG131139:UYG131142 VIC131139:VIC131142 VRY131139:VRY131142 WBU131139:WBU131142 WLQ131139:WLQ131142 WVM131139:WVM131142 G196675:G196678 JA196675:JA196678 SW196675:SW196678 ACS196675:ACS196678 AMO196675:AMO196678 AWK196675:AWK196678 BGG196675:BGG196678 BQC196675:BQC196678 BZY196675:BZY196678 CJU196675:CJU196678 CTQ196675:CTQ196678 DDM196675:DDM196678 DNI196675:DNI196678 DXE196675:DXE196678 EHA196675:EHA196678 EQW196675:EQW196678 FAS196675:FAS196678 FKO196675:FKO196678 FUK196675:FUK196678 GEG196675:GEG196678 GOC196675:GOC196678 GXY196675:GXY196678 HHU196675:HHU196678 HRQ196675:HRQ196678 IBM196675:IBM196678 ILI196675:ILI196678 IVE196675:IVE196678 JFA196675:JFA196678 JOW196675:JOW196678 JYS196675:JYS196678 KIO196675:KIO196678 KSK196675:KSK196678 LCG196675:LCG196678 LMC196675:LMC196678 LVY196675:LVY196678 MFU196675:MFU196678 MPQ196675:MPQ196678 MZM196675:MZM196678 NJI196675:NJI196678 NTE196675:NTE196678 ODA196675:ODA196678 OMW196675:OMW196678 OWS196675:OWS196678 PGO196675:PGO196678 PQK196675:PQK196678 QAG196675:QAG196678 QKC196675:QKC196678 QTY196675:QTY196678 RDU196675:RDU196678 RNQ196675:RNQ196678 RXM196675:RXM196678 SHI196675:SHI196678 SRE196675:SRE196678 TBA196675:TBA196678 TKW196675:TKW196678 TUS196675:TUS196678 UEO196675:UEO196678 UOK196675:UOK196678 UYG196675:UYG196678 VIC196675:VIC196678 VRY196675:VRY196678 WBU196675:WBU196678 WLQ196675:WLQ196678 WVM196675:WVM196678 G262211:G262214 JA262211:JA262214 SW262211:SW262214 ACS262211:ACS262214 AMO262211:AMO262214 AWK262211:AWK262214 BGG262211:BGG262214 BQC262211:BQC262214 BZY262211:BZY262214 CJU262211:CJU262214 CTQ262211:CTQ262214 DDM262211:DDM262214 DNI262211:DNI262214 DXE262211:DXE262214 EHA262211:EHA262214 EQW262211:EQW262214 FAS262211:FAS262214 FKO262211:FKO262214 FUK262211:FUK262214 GEG262211:GEG262214 GOC262211:GOC262214 GXY262211:GXY262214 HHU262211:HHU262214 HRQ262211:HRQ262214 IBM262211:IBM262214 ILI262211:ILI262214 IVE262211:IVE262214 JFA262211:JFA262214 JOW262211:JOW262214 JYS262211:JYS262214 KIO262211:KIO262214 KSK262211:KSK262214 LCG262211:LCG262214 LMC262211:LMC262214 LVY262211:LVY262214 MFU262211:MFU262214 MPQ262211:MPQ262214 MZM262211:MZM262214 NJI262211:NJI262214 NTE262211:NTE262214 ODA262211:ODA262214 OMW262211:OMW262214 OWS262211:OWS262214 PGO262211:PGO262214 PQK262211:PQK262214 QAG262211:QAG262214 QKC262211:QKC262214 QTY262211:QTY262214 RDU262211:RDU262214 RNQ262211:RNQ262214 RXM262211:RXM262214 SHI262211:SHI262214 SRE262211:SRE262214 TBA262211:TBA262214 TKW262211:TKW262214 TUS262211:TUS262214 UEO262211:UEO262214 UOK262211:UOK262214 UYG262211:UYG262214 VIC262211:VIC262214 VRY262211:VRY262214 WBU262211:WBU262214 WLQ262211:WLQ262214 WVM262211:WVM262214 G327747:G327750 JA327747:JA327750 SW327747:SW327750 ACS327747:ACS327750 AMO327747:AMO327750 AWK327747:AWK327750 BGG327747:BGG327750 BQC327747:BQC327750 BZY327747:BZY327750 CJU327747:CJU327750 CTQ327747:CTQ327750 DDM327747:DDM327750 DNI327747:DNI327750 DXE327747:DXE327750 EHA327747:EHA327750 EQW327747:EQW327750 FAS327747:FAS327750 FKO327747:FKO327750 FUK327747:FUK327750 GEG327747:GEG327750 GOC327747:GOC327750 GXY327747:GXY327750 HHU327747:HHU327750 HRQ327747:HRQ327750 IBM327747:IBM327750 ILI327747:ILI327750 IVE327747:IVE327750 JFA327747:JFA327750 JOW327747:JOW327750 JYS327747:JYS327750 KIO327747:KIO327750 KSK327747:KSK327750 LCG327747:LCG327750 LMC327747:LMC327750 LVY327747:LVY327750 MFU327747:MFU327750 MPQ327747:MPQ327750 MZM327747:MZM327750 NJI327747:NJI327750 NTE327747:NTE327750 ODA327747:ODA327750 OMW327747:OMW327750 OWS327747:OWS327750 PGO327747:PGO327750 PQK327747:PQK327750 QAG327747:QAG327750 QKC327747:QKC327750 QTY327747:QTY327750 RDU327747:RDU327750 RNQ327747:RNQ327750 RXM327747:RXM327750 SHI327747:SHI327750 SRE327747:SRE327750 TBA327747:TBA327750 TKW327747:TKW327750 TUS327747:TUS327750 UEO327747:UEO327750 UOK327747:UOK327750 UYG327747:UYG327750 VIC327747:VIC327750 VRY327747:VRY327750 WBU327747:WBU327750 WLQ327747:WLQ327750 WVM327747:WVM327750 G393283:G393286 JA393283:JA393286 SW393283:SW393286 ACS393283:ACS393286 AMO393283:AMO393286 AWK393283:AWK393286 BGG393283:BGG393286 BQC393283:BQC393286 BZY393283:BZY393286 CJU393283:CJU393286 CTQ393283:CTQ393286 DDM393283:DDM393286 DNI393283:DNI393286 DXE393283:DXE393286 EHA393283:EHA393286 EQW393283:EQW393286 FAS393283:FAS393286 FKO393283:FKO393286 FUK393283:FUK393286 GEG393283:GEG393286 GOC393283:GOC393286 GXY393283:GXY393286 HHU393283:HHU393286 HRQ393283:HRQ393286 IBM393283:IBM393286 ILI393283:ILI393286 IVE393283:IVE393286 JFA393283:JFA393286 JOW393283:JOW393286 JYS393283:JYS393286 KIO393283:KIO393286 KSK393283:KSK393286 LCG393283:LCG393286 LMC393283:LMC393286 LVY393283:LVY393286 MFU393283:MFU393286 MPQ393283:MPQ393286 MZM393283:MZM393286 NJI393283:NJI393286 NTE393283:NTE393286 ODA393283:ODA393286 OMW393283:OMW393286 OWS393283:OWS393286 PGO393283:PGO393286 PQK393283:PQK393286 QAG393283:QAG393286 QKC393283:QKC393286 QTY393283:QTY393286 RDU393283:RDU393286 RNQ393283:RNQ393286 RXM393283:RXM393286 SHI393283:SHI393286 SRE393283:SRE393286 TBA393283:TBA393286 TKW393283:TKW393286 TUS393283:TUS393286 UEO393283:UEO393286 UOK393283:UOK393286 UYG393283:UYG393286 VIC393283:VIC393286 VRY393283:VRY393286 WBU393283:WBU393286 WLQ393283:WLQ393286 WVM393283:WVM393286 G458819:G458822 JA458819:JA458822 SW458819:SW458822 ACS458819:ACS458822 AMO458819:AMO458822 AWK458819:AWK458822 BGG458819:BGG458822 BQC458819:BQC458822 BZY458819:BZY458822 CJU458819:CJU458822 CTQ458819:CTQ458822 DDM458819:DDM458822 DNI458819:DNI458822 DXE458819:DXE458822 EHA458819:EHA458822 EQW458819:EQW458822 FAS458819:FAS458822 FKO458819:FKO458822 FUK458819:FUK458822 GEG458819:GEG458822 GOC458819:GOC458822 GXY458819:GXY458822 HHU458819:HHU458822 HRQ458819:HRQ458822 IBM458819:IBM458822 ILI458819:ILI458822 IVE458819:IVE458822 JFA458819:JFA458822 JOW458819:JOW458822 JYS458819:JYS458822 KIO458819:KIO458822 KSK458819:KSK458822 LCG458819:LCG458822 LMC458819:LMC458822 LVY458819:LVY458822 MFU458819:MFU458822 MPQ458819:MPQ458822 MZM458819:MZM458822 NJI458819:NJI458822 NTE458819:NTE458822 ODA458819:ODA458822 OMW458819:OMW458822 OWS458819:OWS458822 PGO458819:PGO458822 PQK458819:PQK458822 QAG458819:QAG458822 QKC458819:QKC458822 QTY458819:QTY458822 RDU458819:RDU458822 RNQ458819:RNQ458822 RXM458819:RXM458822 SHI458819:SHI458822 SRE458819:SRE458822 TBA458819:TBA458822 TKW458819:TKW458822 TUS458819:TUS458822 UEO458819:UEO458822 UOK458819:UOK458822 UYG458819:UYG458822 VIC458819:VIC458822 VRY458819:VRY458822 WBU458819:WBU458822 WLQ458819:WLQ458822 WVM458819:WVM458822 G524355:G524358 JA524355:JA524358 SW524355:SW524358 ACS524355:ACS524358 AMO524355:AMO524358 AWK524355:AWK524358 BGG524355:BGG524358 BQC524355:BQC524358 BZY524355:BZY524358 CJU524355:CJU524358 CTQ524355:CTQ524358 DDM524355:DDM524358 DNI524355:DNI524358 DXE524355:DXE524358 EHA524355:EHA524358 EQW524355:EQW524358 FAS524355:FAS524358 FKO524355:FKO524358 FUK524355:FUK524358 GEG524355:GEG524358 GOC524355:GOC524358 GXY524355:GXY524358 HHU524355:HHU524358 HRQ524355:HRQ524358 IBM524355:IBM524358 ILI524355:ILI524358 IVE524355:IVE524358 JFA524355:JFA524358 JOW524355:JOW524358 JYS524355:JYS524358 KIO524355:KIO524358 KSK524355:KSK524358 LCG524355:LCG524358 LMC524355:LMC524358 LVY524355:LVY524358 MFU524355:MFU524358 MPQ524355:MPQ524358 MZM524355:MZM524358 NJI524355:NJI524358 NTE524355:NTE524358 ODA524355:ODA524358 OMW524355:OMW524358 OWS524355:OWS524358 PGO524355:PGO524358 PQK524355:PQK524358 QAG524355:QAG524358 QKC524355:QKC524358 QTY524355:QTY524358 RDU524355:RDU524358 RNQ524355:RNQ524358 RXM524355:RXM524358 SHI524355:SHI524358 SRE524355:SRE524358 TBA524355:TBA524358 TKW524355:TKW524358 TUS524355:TUS524358 UEO524355:UEO524358 UOK524355:UOK524358 UYG524355:UYG524358 VIC524355:VIC524358 VRY524355:VRY524358 WBU524355:WBU524358 WLQ524355:WLQ524358 WVM524355:WVM524358 G589891:G589894 JA589891:JA589894 SW589891:SW589894 ACS589891:ACS589894 AMO589891:AMO589894 AWK589891:AWK589894 BGG589891:BGG589894 BQC589891:BQC589894 BZY589891:BZY589894 CJU589891:CJU589894 CTQ589891:CTQ589894 DDM589891:DDM589894 DNI589891:DNI589894 DXE589891:DXE589894 EHA589891:EHA589894 EQW589891:EQW589894 FAS589891:FAS589894 FKO589891:FKO589894 FUK589891:FUK589894 GEG589891:GEG589894 GOC589891:GOC589894 GXY589891:GXY589894 HHU589891:HHU589894 HRQ589891:HRQ589894 IBM589891:IBM589894 ILI589891:ILI589894 IVE589891:IVE589894 JFA589891:JFA589894 JOW589891:JOW589894 JYS589891:JYS589894 KIO589891:KIO589894 KSK589891:KSK589894 LCG589891:LCG589894 LMC589891:LMC589894 LVY589891:LVY589894 MFU589891:MFU589894 MPQ589891:MPQ589894 MZM589891:MZM589894 NJI589891:NJI589894 NTE589891:NTE589894 ODA589891:ODA589894 OMW589891:OMW589894 OWS589891:OWS589894 PGO589891:PGO589894 PQK589891:PQK589894 QAG589891:QAG589894 QKC589891:QKC589894 QTY589891:QTY589894 RDU589891:RDU589894 RNQ589891:RNQ589894 RXM589891:RXM589894 SHI589891:SHI589894 SRE589891:SRE589894 TBA589891:TBA589894 TKW589891:TKW589894 TUS589891:TUS589894 UEO589891:UEO589894 UOK589891:UOK589894 UYG589891:UYG589894 VIC589891:VIC589894 VRY589891:VRY589894 WBU589891:WBU589894 WLQ589891:WLQ589894 WVM589891:WVM589894 G655427:G655430 JA655427:JA655430 SW655427:SW655430 ACS655427:ACS655430 AMO655427:AMO655430 AWK655427:AWK655430 BGG655427:BGG655430 BQC655427:BQC655430 BZY655427:BZY655430 CJU655427:CJU655430 CTQ655427:CTQ655430 DDM655427:DDM655430 DNI655427:DNI655430 DXE655427:DXE655430 EHA655427:EHA655430 EQW655427:EQW655430 FAS655427:FAS655430 FKO655427:FKO655430 FUK655427:FUK655430 GEG655427:GEG655430 GOC655427:GOC655430 GXY655427:GXY655430 HHU655427:HHU655430 HRQ655427:HRQ655430 IBM655427:IBM655430 ILI655427:ILI655430 IVE655427:IVE655430 JFA655427:JFA655430 JOW655427:JOW655430 JYS655427:JYS655430 KIO655427:KIO655430 KSK655427:KSK655430 LCG655427:LCG655430 LMC655427:LMC655430 LVY655427:LVY655430 MFU655427:MFU655430 MPQ655427:MPQ655430 MZM655427:MZM655430 NJI655427:NJI655430 NTE655427:NTE655430 ODA655427:ODA655430 OMW655427:OMW655430 OWS655427:OWS655430 PGO655427:PGO655430 PQK655427:PQK655430 QAG655427:QAG655430 QKC655427:QKC655430 QTY655427:QTY655430 RDU655427:RDU655430 RNQ655427:RNQ655430 RXM655427:RXM655430 SHI655427:SHI655430 SRE655427:SRE655430 TBA655427:TBA655430 TKW655427:TKW655430 TUS655427:TUS655430 UEO655427:UEO655430 UOK655427:UOK655430 UYG655427:UYG655430 VIC655427:VIC655430 VRY655427:VRY655430 WBU655427:WBU655430 WLQ655427:WLQ655430 WVM655427:WVM655430 G720963:G720966 JA720963:JA720966 SW720963:SW720966 ACS720963:ACS720966 AMO720963:AMO720966 AWK720963:AWK720966 BGG720963:BGG720966 BQC720963:BQC720966 BZY720963:BZY720966 CJU720963:CJU720966 CTQ720963:CTQ720966 DDM720963:DDM720966 DNI720963:DNI720966 DXE720963:DXE720966 EHA720963:EHA720966 EQW720963:EQW720966 FAS720963:FAS720966 FKO720963:FKO720966 FUK720963:FUK720966 GEG720963:GEG720966 GOC720963:GOC720966 GXY720963:GXY720966 HHU720963:HHU720966 HRQ720963:HRQ720966 IBM720963:IBM720966 ILI720963:ILI720966 IVE720963:IVE720966 JFA720963:JFA720966 JOW720963:JOW720966 JYS720963:JYS720966 KIO720963:KIO720966 KSK720963:KSK720966 LCG720963:LCG720966 LMC720963:LMC720966 LVY720963:LVY720966 MFU720963:MFU720966 MPQ720963:MPQ720966 MZM720963:MZM720966 NJI720963:NJI720966 NTE720963:NTE720966 ODA720963:ODA720966 OMW720963:OMW720966 OWS720963:OWS720966 PGO720963:PGO720966 PQK720963:PQK720966 QAG720963:QAG720966 QKC720963:QKC720966 QTY720963:QTY720966 RDU720963:RDU720966 RNQ720963:RNQ720966 RXM720963:RXM720966 SHI720963:SHI720966 SRE720963:SRE720966 TBA720963:TBA720966 TKW720963:TKW720966 TUS720963:TUS720966 UEO720963:UEO720966 UOK720963:UOK720966 UYG720963:UYG720966 VIC720963:VIC720966 VRY720963:VRY720966 WBU720963:WBU720966 WLQ720963:WLQ720966 WVM720963:WVM720966 G786499:G786502 JA786499:JA786502 SW786499:SW786502 ACS786499:ACS786502 AMO786499:AMO786502 AWK786499:AWK786502 BGG786499:BGG786502 BQC786499:BQC786502 BZY786499:BZY786502 CJU786499:CJU786502 CTQ786499:CTQ786502 DDM786499:DDM786502 DNI786499:DNI786502 DXE786499:DXE786502 EHA786499:EHA786502 EQW786499:EQW786502 FAS786499:FAS786502 FKO786499:FKO786502 FUK786499:FUK786502 GEG786499:GEG786502 GOC786499:GOC786502 GXY786499:GXY786502 HHU786499:HHU786502 HRQ786499:HRQ786502 IBM786499:IBM786502 ILI786499:ILI786502 IVE786499:IVE786502 JFA786499:JFA786502 JOW786499:JOW786502 JYS786499:JYS786502 KIO786499:KIO786502 KSK786499:KSK786502 LCG786499:LCG786502 LMC786499:LMC786502 LVY786499:LVY786502 MFU786499:MFU786502 MPQ786499:MPQ786502 MZM786499:MZM786502 NJI786499:NJI786502 NTE786499:NTE786502 ODA786499:ODA786502 OMW786499:OMW786502 OWS786499:OWS786502 PGO786499:PGO786502 PQK786499:PQK786502 QAG786499:QAG786502 QKC786499:QKC786502 QTY786499:QTY786502 RDU786499:RDU786502 RNQ786499:RNQ786502 RXM786499:RXM786502 SHI786499:SHI786502 SRE786499:SRE786502 TBA786499:TBA786502 TKW786499:TKW786502 TUS786499:TUS786502 UEO786499:UEO786502 UOK786499:UOK786502 UYG786499:UYG786502 VIC786499:VIC786502 VRY786499:VRY786502 WBU786499:WBU786502 WLQ786499:WLQ786502 WVM786499:WVM786502 G852035:G852038 JA852035:JA852038 SW852035:SW852038 ACS852035:ACS852038 AMO852035:AMO852038 AWK852035:AWK852038 BGG852035:BGG852038 BQC852035:BQC852038 BZY852035:BZY852038 CJU852035:CJU852038 CTQ852035:CTQ852038 DDM852035:DDM852038 DNI852035:DNI852038 DXE852035:DXE852038 EHA852035:EHA852038 EQW852035:EQW852038 FAS852035:FAS852038 FKO852035:FKO852038 FUK852035:FUK852038 GEG852035:GEG852038 GOC852035:GOC852038 GXY852035:GXY852038 HHU852035:HHU852038 HRQ852035:HRQ852038 IBM852035:IBM852038 ILI852035:ILI852038 IVE852035:IVE852038 JFA852035:JFA852038 JOW852035:JOW852038 JYS852035:JYS852038 KIO852035:KIO852038 KSK852035:KSK852038 LCG852035:LCG852038 LMC852035:LMC852038 LVY852035:LVY852038 MFU852035:MFU852038 MPQ852035:MPQ852038 MZM852035:MZM852038 NJI852035:NJI852038 NTE852035:NTE852038 ODA852035:ODA852038 OMW852035:OMW852038 OWS852035:OWS852038 PGO852035:PGO852038 PQK852035:PQK852038 QAG852035:QAG852038 QKC852035:QKC852038 QTY852035:QTY852038 RDU852035:RDU852038 RNQ852035:RNQ852038 RXM852035:RXM852038 SHI852035:SHI852038 SRE852035:SRE852038 TBA852035:TBA852038 TKW852035:TKW852038 TUS852035:TUS852038 UEO852035:UEO852038 UOK852035:UOK852038 UYG852035:UYG852038 VIC852035:VIC852038 VRY852035:VRY852038 WBU852035:WBU852038 WLQ852035:WLQ852038 WVM852035:WVM852038 G917571:G917574 JA917571:JA917574 SW917571:SW917574 ACS917571:ACS917574 AMO917571:AMO917574 AWK917571:AWK917574 BGG917571:BGG917574 BQC917571:BQC917574 BZY917571:BZY917574 CJU917571:CJU917574 CTQ917571:CTQ917574 DDM917571:DDM917574 DNI917571:DNI917574 DXE917571:DXE917574 EHA917571:EHA917574 EQW917571:EQW917574 FAS917571:FAS917574 FKO917571:FKO917574 FUK917571:FUK917574 GEG917571:GEG917574 GOC917571:GOC917574 GXY917571:GXY917574 HHU917571:HHU917574 HRQ917571:HRQ917574 IBM917571:IBM917574 ILI917571:ILI917574 IVE917571:IVE917574 JFA917571:JFA917574 JOW917571:JOW917574 JYS917571:JYS917574 KIO917571:KIO917574 KSK917571:KSK917574 LCG917571:LCG917574 LMC917571:LMC917574 LVY917571:LVY917574 MFU917571:MFU917574 MPQ917571:MPQ917574 MZM917571:MZM917574 NJI917571:NJI917574 NTE917571:NTE917574 ODA917571:ODA917574 OMW917571:OMW917574 OWS917571:OWS917574 PGO917571:PGO917574 PQK917571:PQK917574 QAG917571:QAG917574 QKC917571:QKC917574 QTY917571:QTY917574 RDU917571:RDU917574 RNQ917571:RNQ917574 RXM917571:RXM917574 SHI917571:SHI917574 SRE917571:SRE917574 TBA917571:TBA917574 TKW917571:TKW917574 TUS917571:TUS917574 UEO917571:UEO917574 UOK917571:UOK917574 UYG917571:UYG917574 VIC917571:VIC917574 VRY917571:VRY917574 WBU917571:WBU917574 WLQ917571:WLQ917574 WVM917571:WVM917574 G983107:G983110 JA983107:JA983110 SW983107:SW983110 ACS983107:ACS983110 AMO983107:AMO983110 AWK983107:AWK983110 BGG983107:BGG983110 BQC983107:BQC983110 BZY983107:BZY983110 CJU983107:CJU983110 CTQ983107:CTQ983110 DDM983107:DDM983110 DNI983107:DNI983110 DXE983107:DXE983110 EHA983107:EHA983110 EQW983107:EQW983110 FAS983107:FAS983110 FKO983107:FKO983110 FUK983107:FUK983110 GEG983107:GEG983110 GOC983107:GOC983110 GXY983107:GXY983110 HHU983107:HHU983110 HRQ983107:HRQ983110 IBM983107:IBM983110 ILI983107:ILI983110 IVE983107:IVE983110 JFA983107:JFA983110 JOW983107:JOW983110 JYS983107:JYS983110 KIO983107:KIO983110 KSK983107:KSK983110 LCG983107:LCG983110 LMC983107:LMC983110 LVY983107:LVY983110 MFU983107:MFU983110 MPQ983107:MPQ983110 MZM983107:MZM983110 NJI983107:NJI983110 NTE983107:NTE983110 ODA983107:ODA983110 OMW983107:OMW983110 OWS983107:OWS983110 PGO983107:PGO983110 PQK983107:PQK983110 QAG983107:QAG983110 QKC983107:QKC983110 QTY983107:QTY983110 RDU983107:RDU983110 RNQ983107:RNQ983110 RXM983107:RXM983110 SHI983107:SHI983110 SRE983107:SRE983110 TBA983107:TBA983110 TKW983107:TKW983110 TUS983107:TUS983110 UEO983107:UEO983110 UOK983107:UOK983110 UYG983107:UYG983110 VIC983107:VIC983110 VRY983107:VRY983110 WBU983107:WBU983110 WLQ983107:WLQ983110 WVM983107:WVM983110 G65575:G65599 JA65575:JA65599 SW65575:SW65599 ACS65575:ACS65599 AMO65575:AMO65599 AWK65575:AWK65599 BGG65575:BGG65599 BQC65575:BQC65599 BZY65575:BZY65599 CJU65575:CJU65599 CTQ65575:CTQ65599 DDM65575:DDM65599 DNI65575:DNI65599 DXE65575:DXE65599 EHA65575:EHA65599 EQW65575:EQW65599 FAS65575:FAS65599 FKO65575:FKO65599 FUK65575:FUK65599 GEG65575:GEG65599 GOC65575:GOC65599 GXY65575:GXY65599 HHU65575:HHU65599 HRQ65575:HRQ65599 IBM65575:IBM65599 ILI65575:ILI65599 IVE65575:IVE65599 JFA65575:JFA65599 JOW65575:JOW65599 JYS65575:JYS65599 KIO65575:KIO65599 KSK65575:KSK65599 LCG65575:LCG65599 LMC65575:LMC65599 LVY65575:LVY65599 MFU65575:MFU65599 MPQ65575:MPQ65599 MZM65575:MZM65599 NJI65575:NJI65599 NTE65575:NTE65599 ODA65575:ODA65599 OMW65575:OMW65599 OWS65575:OWS65599 PGO65575:PGO65599 PQK65575:PQK65599 QAG65575:QAG65599 QKC65575:QKC65599 QTY65575:QTY65599 RDU65575:RDU65599 RNQ65575:RNQ65599 RXM65575:RXM65599 SHI65575:SHI65599 SRE65575:SRE65599 TBA65575:TBA65599 TKW65575:TKW65599 TUS65575:TUS65599 UEO65575:UEO65599 UOK65575:UOK65599 UYG65575:UYG65599 VIC65575:VIC65599 VRY65575:VRY65599 WBU65575:WBU65599 WLQ65575:WLQ65599 WVM65575:WVM65599 G131111:G131135 JA131111:JA131135 SW131111:SW131135 ACS131111:ACS131135 AMO131111:AMO131135 AWK131111:AWK131135 BGG131111:BGG131135 BQC131111:BQC131135 BZY131111:BZY131135 CJU131111:CJU131135 CTQ131111:CTQ131135 DDM131111:DDM131135 DNI131111:DNI131135 DXE131111:DXE131135 EHA131111:EHA131135 EQW131111:EQW131135 FAS131111:FAS131135 FKO131111:FKO131135 FUK131111:FUK131135 GEG131111:GEG131135 GOC131111:GOC131135 GXY131111:GXY131135 HHU131111:HHU131135 HRQ131111:HRQ131135 IBM131111:IBM131135 ILI131111:ILI131135 IVE131111:IVE131135 JFA131111:JFA131135 JOW131111:JOW131135 JYS131111:JYS131135 KIO131111:KIO131135 KSK131111:KSK131135 LCG131111:LCG131135 LMC131111:LMC131135 LVY131111:LVY131135 MFU131111:MFU131135 MPQ131111:MPQ131135 MZM131111:MZM131135 NJI131111:NJI131135 NTE131111:NTE131135 ODA131111:ODA131135 OMW131111:OMW131135 OWS131111:OWS131135 PGO131111:PGO131135 PQK131111:PQK131135 QAG131111:QAG131135 QKC131111:QKC131135 QTY131111:QTY131135 RDU131111:RDU131135 RNQ131111:RNQ131135 RXM131111:RXM131135 SHI131111:SHI131135 SRE131111:SRE131135 TBA131111:TBA131135 TKW131111:TKW131135 TUS131111:TUS131135 UEO131111:UEO131135 UOK131111:UOK131135 UYG131111:UYG131135 VIC131111:VIC131135 VRY131111:VRY131135 WBU131111:WBU131135 WLQ131111:WLQ131135 WVM131111:WVM131135 G196647:G196671 JA196647:JA196671 SW196647:SW196671 ACS196647:ACS196671 AMO196647:AMO196671 AWK196647:AWK196671 BGG196647:BGG196671 BQC196647:BQC196671 BZY196647:BZY196671 CJU196647:CJU196671 CTQ196647:CTQ196671 DDM196647:DDM196671 DNI196647:DNI196671 DXE196647:DXE196671 EHA196647:EHA196671 EQW196647:EQW196671 FAS196647:FAS196671 FKO196647:FKO196671 FUK196647:FUK196671 GEG196647:GEG196671 GOC196647:GOC196671 GXY196647:GXY196671 HHU196647:HHU196671 HRQ196647:HRQ196671 IBM196647:IBM196671 ILI196647:ILI196671 IVE196647:IVE196671 JFA196647:JFA196671 JOW196647:JOW196671 JYS196647:JYS196671 KIO196647:KIO196671 KSK196647:KSK196671 LCG196647:LCG196671 LMC196647:LMC196671 LVY196647:LVY196671 MFU196647:MFU196671 MPQ196647:MPQ196671 MZM196647:MZM196671 NJI196647:NJI196671 NTE196647:NTE196671 ODA196647:ODA196671 OMW196647:OMW196671 OWS196647:OWS196671 PGO196647:PGO196671 PQK196647:PQK196671 QAG196647:QAG196671 QKC196647:QKC196671 QTY196647:QTY196671 RDU196647:RDU196671 RNQ196647:RNQ196671 RXM196647:RXM196671 SHI196647:SHI196671 SRE196647:SRE196671 TBA196647:TBA196671 TKW196647:TKW196671 TUS196647:TUS196671 UEO196647:UEO196671 UOK196647:UOK196671 UYG196647:UYG196671 VIC196647:VIC196671 VRY196647:VRY196671 WBU196647:WBU196671 WLQ196647:WLQ196671 WVM196647:WVM196671 G262183:G262207 JA262183:JA262207 SW262183:SW262207 ACS262183:ACS262207 AMO262183:AMO262207 AWK262183:AWK262207 BGG262183:BGG262207 BQC262183:BQC262207 BZY262183:BZY262207 CJU262183:CJU262207 CTQ262183:CTQ262207 DDM262183:DDM262207 DNI262183:DNI262207 DXE262183:DXE262207 EHA262183:EHA262207 EQW262183:EQW262207 FAS262183:FAS262207 FKO262183:FKO262207 FUK262183:FUK262207 GEG262183:GEG262207 GOC262183:GOC262207 GXY262183:GXY262207 HHU262183:HHU262207 HRQ262183:HRQ262207 IBM262183:IBM262207 ILI262183:ILI262207 IVE262183:IVE262207 JFA262183:JFA262207 JOW262183:JOW262207 JYS262183:JYS262207 KIO262183:KIO262207 KSK262183:KSK262207 LCG262183:LCG262207 LMC262183:LMC262207 LVY262183:LVY262207 MFU262183:MFU262207 MPQ262183:MPQ262207 MZM262183:MZM262207 NJI262183:NJI262207 NTE262183:NTE262207 ODA262183:ODA262207 OMW262183:OMW262207 OWS262183:OWS262207 PGO262183:PGO262207 PQK262183:PQK262207 QAG262183:QAG262207 QKC262183:QKC262207 QTY262183:QTY262207 RDU262183:RDU262207 RNQ262183:RNQ262207 RXM262183:RXM262207 SHI262183:SHI262207 SRE262183:SRE262207 TBA262183:TBA262207 TKW262183:TKW262207 TUS262183:TUS262207 UEO262183:UEO262207 UOK262183:UOK262207 UYG262183:UYG262207 VIC262183:VIC262207 VRY262183:VRY262207 WBU262183:WBU262207 WLQ262183:WLQ262207 WVM262183:WVM262207 G327719:G327743 JA327719:JA327743 SW327719:SW327743 ACS327719:ACS327743 AMO327719:AMO327743 AWK327719:AWK327743 BGG327719:BGG327743 BQC327719:BQC327743 BZY327719:BZY327743 CJU327719:CJU327743 CTQ327719:CTQ327743 DDM327719:DDM327743 DNI327719:DNI327743 DXE327719:DXE327743 EHA327719:EHA327743 EQW327719:EQW327743 FAS327719:FAS327743 FKO327719:FKO327743 FUK327719:FUK327743 GEG327719:GEG327743 GOC327719:GOC327743 GXY327719:GXY327743 HHU327719:HHU327743 HRQ327719:HRQ327743 IBM327719:IBM327743 ILI327719:ILI327743 IVE327719:IVE327743 JFA327719:JFA327743 JOW327719:JOW327743 JYS327719:JYS327743 KIO327719:KIO327743 KSK327719:KSK327743 LCG327719:LCG327743 LMC327719:LMC327743 LVY327719:LVY327743 MFU327719:MFU327743 MPQ327719:MPQ327743 MZM327719:MZM327743 NJI327719:NJI327743 NTE327719:NTE327743 ODA327719:ODA327743 OMW327719:OMW327743 OWS327719:OWS327743 PGO327719:PGO327743 PQK327719:PQK327743 QAG327719:QAG327743 QKC327719:QKC327743 QTY327719:QTY327743 RDU327719:RDU327743 RNQ327719:RNQ327743 RXM327719:RXM327743 SHI327719:SHI327743 SRE327719:SRE327743 TBA327719:TBA327743 TKW327719:TKW327743 TUS327719:TUS327743 UEO327719:UEO327743 UOK327719:UOK327743 UYG327719:UYG327743 VIC327719:VIC327743 VRY327719:VRY327743 WBU327719:WBU327743 WLQ327719:WLQ327743 WVM327719:WVM327743 G393255:G393279 JA393255:JA393279 SW393255:SW393279 ACS393255:ACS393279 AMO393255:AMO393279 AWK393255:AWK393279 BGG393255:BGG393279 BQC393255:BQC393279 BZY393255:BZY393279 CJU393255:CJU393279 CTQ393255:CTQ393279 DDM393255:DDM393279 DNI393255:DNI393279 DXE393255:DXE393279 EHA393255:EHA393279 EQW393255:EQW393279 FAS393255:FAS393279 FKO393255:FKO393279 FUK393255:FUK393279 GEG393255:GEG393279 GOC393255:GOC393279 GXY393255:GXY393279 HHU393255:HHU393279 HRQ393255:HRQ393279 IBM393255:IBM393279 ILI393255:ILI393279 IVE393255:IVE393279 JFA393255:JFA393279 JOW393255:JOW393279 JYS393255:JYS393279 KIO393255:KIO393279 KSK393255:KSK393279 LCG393255:LCG393279 LMC393255:LMC393279 LVY393255:LVY393279 MFU393255:MFU393279 MPQ393255:MPQ393279 MZM393255:MZM393279 NJI393255:NJI393279 NTE393255:NTE393279 ODA393255:ODA393279 OMW393255:OMW393279 OWS393255:OWS393279 PGO393255:PGO393279 PQK393255:PQK393279 QAG393255:QAG393279 QKC393255:QKC393279 QTY393255:QTY393279 RDU393255:RDU393279 RNQ393255:RNQ393279 RXM393255:RXM393279 SHI393255:SHI393279 SRE393255:SRE393279 TBA393255:TBA393279 TKW393255:TKW393279 TUS393255:TUS393279 UEO393255:UEO393279 UOK393255:UOK393279 UYG393255:UYG393279 VIC393255:VIC393279 VRY393255:VRY393279 WBU393255:WBU393279 WLQ393255:WLQ393279 WVM393255:WVM393279 G458791:G458815 JA458791:JA458815 SW458791:SW458815 ACS458791:ACS458815 AMO458791:AMO458815 AWK458791:AWK458815 BGG458791:BGG458815 BQC458791:BQC458815 BZY458791:BZY458815 CJU458791:CJU458815 CTQ458791:CTQ458815 DDM458791:DDM458815 DNI458791:DNI458815 DXE458791:DXE458815 EHA458791:EHA458815 EQW458791:EQW458815 FAS458791:FAS458815 FKO458791:FKO458815 FUK458791:FUK458815 GEG458791:GEG458815 GOC458791:GOC458815 GXY458791:GXY458815 HHU458791:HHU458815 HRQ458791:HRQ458815 IBM458791:IBM458815 ILI458791:ILI458815 IVE458791:IVE458815 JFA458791:JFA458815 JOW458791:JOW458815 JYS458791:JYS458815 KIO458791:KIO458815 KSK458791:KSK458815 LCG458791:LCG458815 LMC458791:LMC458815 LVY458791:LVY458815 MFU458791:MFU458815 MPQ458791:MPQ458815 MZM458791:MZM458815 NJI458791:NJI458815 NTE458791:NTE458815 ODA458791:ODA458815 OMW458791:OMW458815 OWS458791:OWS458815 PGO458791:PGO458815 PQK458791:PQK458815 QAG458791:QAG458815 QKC458791:QKC458815 QTY458791:QTY458815 RDU458791:RDU458815 RNQ458791:RNQ458815 RXM458791:RXM458815 SHI458791:SHI458815 SRE458791:SRE458815 TBA458791:TBA458815 TKW458791:TKW458815 TUS458791:TUS458815 UEO458791:UEO458815 UOK458791:UOK458815 UYG458791:UYG458815 VIC458791:VIC458815 VRY458791:VRY458815 WBU458791:WBU458815 WLQ458791:WLQ458815 WVM458791:WVM458815 G524327:G524351 JA524327:JA524351 SW524327:SW524351 ACS524327:ACS524351 AMO524327:AMO524351 AWK524327:AWK524351 BGG524327:BGG524351 BQC524327:BQC524351 BZY524327:BZY524351 CJU524327:CJU524351 CTQ524327:CTQ524351 DDM524327:DDM524351 DNI524327:DNI524351 DXE524327:DXE524351 EHA524327:EHA524351 EQW524327:EQW524351 FAS524327:FAS524351 FKO524327:FKO524351 FUK524327:FUK524351 GEG524327:GEG524351 GOC524327:GOC524351 GXY524327:GXY524351 HHU524327:HHU524351 HRQ524327:HRQ524351 IBM524327:IBM524351 ILI524327:ILI524351 IVE524327:IVE524351 JFA524327:JFA524351 JOW524327:JOW524351 JYS524327:JYS524351 KIO524327:KIO524351 KSK524327:KSK524351 LCG524327:LCG524351 LMC524327:LMC524351 LVY524327:LVY524351 MFU524327:MFU524351 MPQ524327:MPQ524351 MZM524327:MZM524351 NJI524327:NJI524351 NTE524327:NTE524351 ODA524327:ODA524351 OMW524327:OMW524351 OWS524327:OWS524351 PGO524327:PGO524351 PQK524327:PQK524351 QAG524327:QAG524351 QKC524327:QKC524351 QTY524327:QTY524351 RDU524327:RDU524351 RNQ524327:RNQ524351 RXM524327:RXM524351 SHI524327:SHI524351 SRE524327:SRE524351 TBA524327:TBA524351 TKW524327:TKW524351 TUS524327:TUS524351 UEO524327:UEO524351 UOK524327:UOK524351 UYG524327:UYG524351 VIC524327:VIC524351 VRY524327:VRY524351 WBU524327:WBU524351 WLQ524327:WLQ524351 WVM524327:WVM524351 G589863:G589887 JA589863:JA589887 SW589863:SW589887 ACS589863:ACS589887 AMO589863:AMO589887 AWK589863:AWK589887 BGG589863:BGG589887 BQC589863:BQC589887 BZY589863:BZY589887 CJU589863:CJU589887 CTQ589863:CTQ589887 DDM589863:DDM589887 DNI589863:DNI589887 DXE589863:DXE589887 EHA589863:EHA589887 EQW589863:EQW589887 FAS589863:FAS589887 FKO589863:FKO589887 FUK589863:FUK589887 GEG589863:GEG589887 GOC589863:GOC589887 GXY589863:GXY589887 HHU589863:HHU589887 HRQ589863:HRQ589887 IBM589863:IBM589887 ILI589863:ILI589887 IVE589863:IVE589887 JFA589863:JFA589887 JOW589863:JOW589887 JYS589863:JYS589887 KIO589863:KIO589887 KSK589863:KSK589887 LCG589863:LCG589887 LMC589863:LMC589887 LVY589863:LVY589887 MFU589863:MFU589887 MPQ589863:MPQ589887 MZM589863:MZM589887 NJI589863:NJI589887 NTE589863:NTE589887 ODA589863:ODA589887 OMW589863:OMW589887 OWS589863:OWS589887 PGO589863:PGO589887 PQK589863:PQK589887 QAG589863:QAG589887 QKC589863:QKC589887 QTY589863:QTY589887 RDU589863:RDU589887 RNQ589863:RNQ589887 RXM589863:RXM589887 SHI589863:SHI589887 SRE589863:SRE589887 TBA589863:TBA589887 TKW589863:TKW589887 TUS589863:TUS589887 UEO589863:UEO589887 UOK589863:UOK589887 UYG589863:UYG589887 VIC589863:VIC589887 VRY589863:VRY589887 WBU589863:WBU589887 WLQ589863:WLQ589887 WVM589863:WVM589887 G655399:G655423 JA655399:JA655423 SW655399:SW655423 ACS655399:ACS655423 AMO655399:AMO655423 AWK655399:AWK655423 BGG655399:BGG655423 BQC655399:BQC655423 BZY655399:BZY655423 CJU655399:CJU655423 CTQ655399:CTQ655423 DDM655399:DDM655423 DNI655399:DNI655423 DXE655399:DXE655423 EHA655399:EHA655423 EQW655399:EQW655423 FAS655399:FAS655423 FKO655399:FKO655423 FUK655399:FUK655423 GEG655399:GEG655423 GOC655399:GOC655423 GXY655399:GXY655423 HHU655399:HHU655423 HRQ655399:HRQ655423 IBM655399:IBM655423 ILI655399:ILI655423 IVE655399:IVE655423 JFA655399:JFA655423 JOW655399:JOW655423 JYS655399:JYS655423 KIO655399:KIO655423 KSK655399:KSK655423 LCG655399:LCG655423 LMC655399:LMC655423 LVY655399:LVY655423 MFU655399:MFU655423 MPQ655399:MPQ655423 MZM655399:MZM655423 NJI655399:NJI655423 NTE655399:NTE655423 ODA655399:ODA655423 OMW655399:OMW655423 OWS655399:OWS655423 PGO655399:PGO655423 PQK655399:PQK655423 QAG655399:QAG655423 QKC655399:QKC655423 QTY655399:QTY655423 RDU655399:RDU655423 RNQ655399:RNQ655423 RXM655399:RXM655423 SHI655399:SHI655423 SRE655399:SRE655423 TBA655399:TBA655423 TKW655399:TKW655423 TUS655399:TUS655423 UEO655399:UEO655423 UOK655399:UOK655423 UYG655399:UYG655423 VIC655399:VIC655423 VRY655399:VRY655423 WBU655399:WBU655423 WLQ655399:WLQ655423 WVM655399:WVM655423 G720935:G720959 JA720935:JA720959 SW720935:SW720959 ACS720935:ACS720959 AMO720935:AMO720959 AWK720935:AWK720959 BGG720935:BGG720959 BQC720935:BQC720959 BZY720935:BZY720959 CJU720935:CJU720959 CTQ720935:CTQ720959 DDM720935:DDM720959 DNI720935:DNI720959 DXE720935:DXE720959 EHA720935:EHA720959 EQW720935:EQW720959 FAS720935:FAS720959 FKO720935:FKO720959 FUK720935:FUK720959 GEG720935:GEG720959 GOC720935:GOC720959 GXY720935:GXY720959 HHU720935:HHU720959 HRQ720935:HRQ720959 IBM720935:IBM720959 ILI720935:ILI720959 IVE720935:IVE720959 JFA720935:JFA720959 JOW720935:JOW720959 JYS720935:JYS720959 KIO720935:KIO720959 KSK720935:KSK720959 LCG720935:LCG720959 LMC720935:LMC720959 LVY720935:LVY720959 MFU720935:MFU720959 MPQ720935:MPQ720959 MZM720935:MZM720959 NJI720935:NJI720959 NTE720935:NTE720959 ODA720935:ODA720959 OMW720935:OMW720959 OWS720935:OWS720959 PGO720935:PGO720959 PQK720935:PQK720959 QAG720935:QAG720959 QKC720935:QKC720959 QTY720935:QTY720959 RDU720935:RDU720959 RNQ720935:RNQ720959 RXM720935:RXM720959 SHI720935:SHI720959 SRE720935:SRE720959 TBA720935:TBA720959 TKW720935:TKW720959 TUS720935:TUS720959 UEO720935:UEO720959 UOK720935:UOK720959 UYG720935:UYG720959 VIC720935:VIC720959 VRY720935:VRY720959 WBU720935:WBU720959 WLQ720935:WLQ720959 WVM720935:WVM720959 G786471:G786495 JA786471:JA786495 SW786471:SW786495 ACS786471:ACS786495 AMO786471:AMO786495 AWK786471:AWK786495 BGG786471:BGG786495 BQC786471:BQC786495 BZY786471:BZY786495 CJU786471:CJU786495 CTQ786471:CTQ786495 DDM786471:DDM786495 DNI786471:DNI786495 DXE786471:DXE786495 EHA786471:EHA786495 EQW786471:EQW786495 FAS786471:FAS786495 FKO786471:FKO786495 FUK786471:FUK786495 GEG786471:GEG786495 GOC786471:GOC786495 GXY786471:GXY786495 HHU786471:HHU786495 HRQ786471:HRQ786495 IBM786471:IBM786495 ILI786471:ILI786495 IVE786471:IVE786495 JFA786471:JFA786495 JOW786471:JOW786495 JYS786471:JYS786495 KIO786471:KIO786495 KSK786471:KSK786495 LCG786471:LCG786495 LMC786471:LMC786495 LVY786471:LVY786495 MFU786471:MFU786495 MPQ786471:MPQ786495 MZM786471:MZM786495 NJI786471:NJI786495 NTE786471:NTE786495 ODA786471:ODA786495 OMW786471:OMW786495 OWS786471:OWS786495 PGO786471:PGO786495 PQK786471:PQK786495 QAG786471:QAG786495 QKC786471:QKC786495 QTY786471:QTY786495 RDU786471:RDU786495 RNQ786471:RNQ786495 RXM786471:RXM786495 SHI786471:SHI786495 SRE786471:SRE786495 TBA786471:TBA786495 TKW786471:TKW786495 TUS786471:TUS786495 UEO786471:UEO786495 UOK786471:UOK786495 UYG786471:UYG786495 VIC786471:VIC786495 VRY786471:VRY786495 WBU786471:WBU786495 WLQ786471:WLQ786495 WVM786471:WVM786495 G852007:G852031 JA852007:JA852031 SW852007:SW852031 ACS852007:ACS852031 AMO852007:AMO852031 AWK852007:AWK852031 BGG852007:BGG852031 BQC852007:BQC852031 BZY852007:BZY852031 CJU852007:CJU852031 CTQ852007:CTQ852031 DDM852007:DDM852031 DNI852007:DNI852031 DXE852007:DXE852031 EHA852007:EHA852031 EQW852007:EQW852031 FAS852007:FAS852031 FKO852007:FKO852031 FUK852007:FUK852031 GEG852007:GEG852031 GOC852007:GOC852031 GXY852007:GXY852031 HHU852007:HHU852031 HRQ852007:HRQ852031 IBM852007:IBM852031 ILI852007:ILI852031 IVE852007:IVE852031 JFA852007:JFA852031 JOW852007:JOW852031 JYS852007:JYS852031 KIO852007:KIO852031 KSK852007:KSK852031 LCG852007:LCG852031 LMC852007:LMC852031 LVY852007:LVY852031 MFU852007:MFU852031 MPQ852007:MPQ852031 MZM852007:MZM852031 NJI852007:NJI852031 NTE852007:NTE852031 ODA852007:ODA852031 OMW852007:OMW852031 OWS852007:OWS852031 PGO852007:PGO852031 PQK852007:PQK852031 QAG852007:QAG852031 QKC852007:QKC852031 QTY852007:QTY852031 RDU852007:RDU852031 RNQ852007:RNQ852031 RXM852007:RXM852031 SHI852007:SHI852031 SRE852007:SRE852031 TBA852007:TBA852031 TKW852007:TKW852031 TUS852007:TUS852031 UEO852007:UEO852031 UOK852007:UOK852031 UYG852007:UYG852031 VIC852007:VIC852031 VRY852007:VRY852031 WBU852007:WBU852031 WLQ852007:WLQ852031 WVM852007:WVM852031 G917543:G917567 JA917543:JA917567 SW917543:SW917567 ACS917543:ACS917567 AMO917543:AMO917567 AWK917543:AWK917567 BGG917543:BGG917567 BQC917543:BQC917567 BZY917543:BZY917567 CJU917543:CJU917567 CTQ917543:CTQ917567 DDM917543:DDM917567 DNI917543:DNI917567 DXE917543:DXE917567 EHA917543:EHA917567 EQW917543:EQW917567 FAS917543:FAS917567 FKO917543:FKO917567 FUK917543:FUK917567 GEG917543:GEG917567 GOC917543:GOC917567 GXY917543:GXY917567 HHU917543:HHU917567 HRQ917543:HRQ917567 IBM917543:IBM917567 ILI917543:ILI917567 IVE917543:IVE917567 JFA917543:JFA917567 JOW917543:JOW917567 JYS917543:JYS917567 KIO917543:KIO917567 KSK917543:KSK917567 LCG917543:LCG917567 LMC917543:LMC917567 LVY917543:LVY917567 MFU917543:MFU917567 MPQ917543:MPQ917567 MZM917543:MZM917567 NJI917543:NJI917567 NTE917543:NTE917567 ODA917543:ODA917567 OMW917543:OMW917567 OWS917543:OWS917567 PGO917543:PGO917567 PQK917543:PQK917567 QAG917543:QAG917567 QKC917543:QKC917567 QTY917543:QTY917567 RDU917543:RDU917567 RNQ917543:RNQ917567 RXM917543:RXM917567 SHI917543:SHI917567 SRE917543:SRE917567 TBA917543:TBA917567 TKW917543:TKW917567 TUS917543:TUS917567 UEO917543:UEO917567 UOK917543:UOK917567 UYG917543:UYG917567 VIC917543:VIC917567 VRY917543:VRY917567 WBU917543:WBU917567 WLQ917543:WLQ917567 WVM917543:WVM917567 G983079:G983103 JA983079:JA983103 SW983079:SW983103 ACS983079:ACS983103 AMO983079:AMO983103 AWK983079:AWK983103 BGG983079:BGG983103 BQC983079:BQC983103 BZY983079:BZY983103 CJU983079:CJU983103 CTQ983079:CTQ983103 DDM983079:DDM983103 DNI983079:DNI983103 DXE983079:DXE983103 EHA983079:EHA983103 EQW983079:EQW983103 FAS983079:FAS983103 FKO983079:FKO983103 FUK983079:FUK983103 GEG983079:GEG983103 GOC983079:GOC983103 GXY983079:GXY983103 HHU983079:HHU983103 HRQ983079:HRQ983103 IBM983079:IBM983103 ILI983079:ILI983103 IVE983079:IVE983103 JFA983079:JFA983103 JOW983079:JOW983103 JYS983079:JYS983103 KIO983079:KIO983103 KSK983079:KSK983103 LCG983079:LCG983103 LMC983079:LMC983103 LVY983079:LVY983103 MFU983079:MFU983103 MPQ983079:MPQ983103 MZM983079:MZM983103 NJI983079:NJI983103 NTE983079:NTE983103 ODA983079:ODA983103 OMW983079:OMW983103 OWS983079:OWS983103 PGO983079:PGO983103 PQK983079:PQK983103 QAG983079:QAG983103 QKC983079:QKC983103 QTY983079:QTY983103 RDU983079:RDU983103 RNQ983079:RNQ983103 RXM983079:RXM983103 SHI983079:SHI983103 SRE983079:SRE983103 TBA983079:TBA983103 TKW983079:TKW983103 TUS983079:TUS983103 UEO983079:UEO983103 UOK983079:UOK983103 UYG983079:UYG983103 VIC983079:VIC983103 VRY983079:VRY983103 WBU983079:WBU983103 WLQ983079:WLQ983103 WVM983079:WVM983103 G65556:G65571 JA65556:JA65571 SW65556:SW65571 ACS65556:ACS65571 AMO65556:AMO65571 AWK65556:AWK65571 BGG65556:BGG65571 BQC65556:BQC65571 BZY65556:BZY65571 CJU65556:CJU65571 CTQ65556:CTQ65571 DDM65556:DDM65571 DNI65556:DNI65571 DXE65556:DXE65571 EHA65556:EHA65571 EQW65556:EQW65571 FAS65556:FAS65571 FKO65556:FKO65571 FUK65556:FUK65571 GEG65556:GEG65571 GOC65556:GOC65571 GXY65556:GXY65571 HHU65556:HHU65571 HRQ65556:HRQ65571 IBM65556:IBM65571 ILI65556:ILI65571 IVE65556:IVE65571 JFA65556:JFA65571 JOW65556:JOW65571 JYS65556:JYS65571 KIO65556:KIO65571 KSK65556:KSK65571 LCG65556:LCG65571 LMC65556:LMC65571 LVY65556:LVY65571 MFU65556:MFU65571 MPQ65556:MPQ65571 MZM65556:MZM65571 NJI65556:NJI65571 NTE65556:NTE65571 ODA65556:ODA65571 OMW65556:OMW65571 OWS65556:OWS65571 PGO65556:PGO65571 PQK65556:PQK65571 QAG65556:QAG65571 QKC65556:QKC65571 QTY65556:QTY65571 RDU65556:RDU65571 RNQ65556:RNQ65571 RXM65556:RXM65571 SHI65556:SHI65571 SRE65556:SRE65571 TBA65556:TBA65571 TKW65556:TKW65571 TUS65556:TUS65571 UEO65556:UEO65571 UOK65556:UOK65571 UYG65556:UYG65571 VIC65556:VIC65571 VRY65556:VRY65571 WBU65556:WBU65571 WLQ65556:WLQ65571 WVM65556:WVM65571 G131092:G131107 JA131092:JA131107 SW131092:SW131107 ACS131092:ACS131107 AMO131092:AMO131107 AWK131092:AWK131107 BGG131092:BGG131107 BQC131092:BQC131107 BZY131092:BZY131107 CJU131092:CJU131107 CTQ131092:CTQ131107 DDM131092:DDM131107 DNI131092:DNI131107 DXE131092:DXE131107 EHA131092:EHA131107 EQW131092:EQW131107 FAS131092:FAS131107 FKO131092:FKO131107 FUK131092:FUK131107 GEG131092:GEG131107 GOC131092:GOC131107 GXY131092:GXY131107 HHU131092:HHU131107 HRQ131092:HRQ131107 IBM131092:IBM131107 ILI131092:ILI131107 IVE131092:IVE131107 JFA131092:JFA131107 JOW131092:JOW131107 JYS131092:JYS131107 KIO131092:KIO131107 KSK131092:KSK131107 LCG131092:LCG131107 LMC131092:LMC131107 LVY131092:LVY131107 MFU131092:MFU131107 MPQ131092:MPQ131107 MZM131092:MZM131107 NJI131092:NJI131107 NTE131092:NTE131107 ODA131092:ODA131107 OMW131092:OMW131107 OWS131092:OWS131107 PGO131092:PGO131107 PQK131092:PQK131107 QAG131092:QAG131107 QKC131092:QKC131107 QTY131092:QTY131107 RDU131092:RDU131107 RNQ131092:RNQ131107 RXM131092:RXM131107 SHI131092:SHI131107 SRE131092:SRE131107 TBA131092:TBA131107 TKW131092:TKW131107 TUS131092:TUS131107 UEO131092:UEO131107 UOK131092:UOK131107 UYG131092:UYG131107 VIC131092:VIC131107 VRY131092:VRY131107 WBU131092:WBU131107 WLQ131092:WLQ131107 WVM131092:WVM131107 G196628:G196643 JA196628:JA196643 SW196628:SW196643 ACS196628:ACS196643 AMO196628:AMO196643 AWK196628:AWK196643 BGG196628:BGG196643 BQC196628:BQC196643 BZY196628:BZY196643 CJU196628:CJU196643 CTQ196628:CTQ196643 DDM196628:DDM196643 DNI196628:DNI196643 DXE196628:DXE196643 EHA196628:EHA196643 EQW196628:EQW196643 FAS196628:FAS196643 FKO196628:FKO196643 FUK196628:FUK196643 GEG196628:GEG196643 GOC196628:GOC196643 GXY196628:GXY196643 HHU196628:HHU196643 HRQ196628:HRQ196643 IBM196628:IBM196643 ILI196628:ILI196643 IVE196628:IVE196643 JFA196628:JFA196643 JOW196628:JOW196643 JYS196628:JYS196643 KIO196628:KIO196643 KSK196628:KSK196643 LCG196628:LCG196643 LMC196628:LMC196643 LVY196628:LVY196643 MFU196628:MFU196643 MPQ196628:MPQ196643 MZM196628:MZM196643 NJI196628:NJI196643 NTE196628:NTE196643 ODA196628:ODA196643 OMW196628:OMW196643 OWS196628:OWS196643 PGO196628:PGO196643 PQK196628:PQK196643 QAG196628:QAG196643 QKC196628:QKC196643 QTY196628:QTY196643 RDU196628:RDU196643 RNQ196628:RNQ196643 RXM196628:RXM196643 SHI196628:SHI196643 SRE196628:SRE196643 TBA196628:TBA196643 TKW196628:TKW196643 TUS196628:TUS196643 UEO196628:UEO196643 UOK196628:UOK196643 UYG196628:UYG196643 VIC196628:VIC196643 VRY196628:VRY196643 WBU196628:WBU196643 WLQ196628:WLQ196643 WVM196628:WVM196643 G262164:G262179 JA262164:JA262179 SW262164:SW262179 ACS262164:ACS262179 AMO262164:AMO262179 AWK262164:AWK262179 BGG262164:BGG262179 BQC262164:BQC262179 BZY262164:BZY262179 CJU262164:CJU262179 CTQ262164:CTQ262179 DDM262164:DDM262179 DNI262164:DNI262179 DXE262164:DXE262179 EHA262164:EHA262179 EQW262164:EQW262179 FAS262164:FAS262179 FKO262164:FKO262179 FUK262164:FUK262179 GEG262164:GEG262179 GOC262164:GOC262179 GXY262164:GXY262179 HHU262164:HHU262179 HRQ262164:HRQ262179 IBM262164:IBM262179 ILI262164:ILI262179 IVE262164:IVE262179 JFA262164:JFA262179 JOW262164:JOW262179 JYS262164:JYS262179 KIO262164:KIO262179 KSK262164:KSK262179 LCG262164:LCG262179 LMC262164:LMC262179 LVY262164:LVY262179 MFU262164:MFU262179 MPQ262164:MPQ262179 MZM262164:MZM262179 NJI262164:NJI262179 NTE262164:NTE262179 ODA262164:ODA262179 OMW262164:OMW262179 OWS262164:OWS262179 PGO262164:PGO262179 PQK262164:PQK262179 QAG262164:QAG262179 QKC262164:QKC262179 QTY262164:QTY262179 RDU262164:RDU262179 RNQ262164:RNQ262179 RXM262164:RXM262179 SHI262164:SHI262179 SRE262164:SRE262179 TBA262164:TBA262179 TKW262164:TKW262179 TUS262164:TUS262179 UEO262164:UEO262179 UOK262164:UOK262179 UYG262164:UYG262179 VIC262164:VIC262179 VRY262164:VRY262179 WBU262164:WBU262179 WLQ262164:WLQ262179 WVM262164:WVM262179 G327700:G327715 JA327700:JA327715 SW327700:SW327715 ACS327700:ACS327715 AMO327700:AMO327715 AWK327700:AWK327715 BGG327700:BGG327715 BQC327700:BQC327715 BZY327700:BZY327715 CJU327700:CJU327715 CTQ327700:CTQ327715 DDM327700:DDM327715 DNI327700:DNI327715 DXE327700:DXE327715 EHA327700:EHA327715 EQW327700:EQW327715 FAS327700:FAS327715 FKO327700:FKO327715 FUK327700:FUK327715 GEG327700:GEG327715 GOC327700:GOC327715 GXY327700:GXY327715 HHU327700:HHU327715 HRQ327700:HRQ327715 IBM327700:IBM327715 ILI327700:ILI327715 IVE327700:IVE327715 JFA327700:JFA327715 JOW327700:JOW327715 JYS327700:JYS327715 KIO327700:KIO327715 KSK327700:KSK327715 LCG327700:LCG327715 LMC327700:LMC327715 LVY327700:LVY327715 MFU327700:MFU327715 MPQ327700:MPQ327715 MZM327700:MZM327715 NJI327700:NJI327715 NTE327700:NTE327715 ODA327700:ODA327715 OMW327700:OMW327715 OWS327700:OWS327715 PGO327700:PGO327715 PQK327700:PQK327715 QAG327700:QAG327715 QKC327700:QKC327715 QTY327700:QTY327715 RDU327700:RDU327715 RNQ327700:RNQ327715 RXM327700:RXM327715 SHI327700:SHI327715 SRE327700:SRE327715 TBA327700:TBA327715 TKW327700:TKW327715 TUS327700:TUS327715 UEO327700:UEO327715 UOK327700:UOK327715 UYG327700:UYG327715 VIC327700:VIC327715 VRY327700:VRY327715 WBU327700:WBU327715 WLQ327700:WLQ327715 WVM327700:WVM327715 G393236:G393251 JA393236:JA393251 SW393236:SW393251 ACS393236:ACS393251 AMO393236:AMO393251 AWK393236:AWK393251 BGG393236:BGG393251 BQC393236:BQC393251 BZY393236:BZY393251 CJU393236:CJU393251 CTQ393236:CTQ393251 DDM393236:DDM393251 DNI393236:DNI393251 DXE393236:DXE393251 EHA393236:EHA393251 EQW393236:EQW393251 FAS393236:FAS393251 FKO393236:FKO393251 FUK393236:FUK393251 GEG393236:GEG393251 GOC393236:GOC393251 GXY393236:GXY393251 HHU393236:HHU393251 HRQ393236:HRQ393251 IBM393236:IBM393251 ILI393236:ILI393251 IVE393236:IVE393251 JFA393236:JFA393251 JOW393236:JOW393251 JYS393236:JYS393251 KIO393236:KIO393251 KSK393236:KSK393251 LCG393236:LCG393251 LMC393236:LMC393251 LVY393236:LVY393251 MFU393236:MFU393251 MPQ393236:MPQ393251 MZM393236:MZM393251 NJI393236:NJI393251 NTE393236:NTE393251 ODA393236:ODA393251 OMW393236:OMW393251 OWS393236:OWS393251 PGO393236:PGO393251 PQK393236:PQK393251 QAG393236:QAG393251 QKC393236:QKC393251 QTY393236:QTY393251 RDU393236:RDU393251 RNQ393236:RNQ393251 RXM393236:RXM393251 SHI393236:SHI393251 SRE393236:SRE393251 TBA393236:TBA393251 TKW393236:TKW393251 TUS393236:TUS393251 UEO393236:UEO393251 UOK393236:UOK393251 UYG393236:UYG393251 VIC393236:VIC393251 VRY393236:VRY393251 WBU393236:WBU393251 WLQ393236:WLQ393251 WVM393236:WVM393251 G458772:G458787 JA458772:JA458787 SW458772:SW458787 ACS458772:ACS458787 AMO458772:AMO458787 AWK458772:AWK458787 BGG458772:BGG458787 BQC458772:BQC458787 BZY458772:BZY458787 CJU458772:CJU458787 CTQ458772:CTQ458787 DDM458772:DDM458787 DNI458772:DNI458787 DXE458772:DXE458787 EHA458772:EHA458787 EQW458772:EQW458787 FAS458772:FAS458787 FKO458772:FKO458787 FUK458772:FUK458787 GEG458772:GEG458787 GOC458772:GOC458787 GXY458772:GXY458787 HHU458772:HHU458787 HRQ458772:HRQ458787 IBM458772:IBM458787 ILI458772:ILI458787 IVE458772:IVE458787 JFA458772:JFA458787 JOW458772:JOW458787 JYS458772:JYS458787 KIO458772:KIO458787 KSK458772:KSK458787 LCG458772:LCG458787 LMC458772:LMC458787 LVY458772:LVY458787 MFU458772:MFU458787 MPQ458772:MPQ458787 MZM458772:MZM458787 NJI458772:NJI458787 NTE458772:NTE458787 ODA458772:ODA458787 OMW458772:OMW458787 OWS458772:OWS458787 PGO458772:PGO458787 PQK458772:PQK458787 QAG458772:QAG458787 QKC458772:QKC458787 QTY458772:QTY458787 RDU458772:RDU458787 RNQ458772:RNQ458787 RXM458772:RXM458787 SHI458772:SHI458787 SRE458772:SRE458787 TBA458772:TBA458787 TKW458772:TKW458787 TUS458772:TUS458787 UEO458772:UEO458787 UOK458772:UOK458787 UYG458772:UYG458787 VIC458772:VIC458787 VRY458772:VRY458787 WBU458772:WBU458787 WLQ458772:WLQ458787 WVM458772:WVM458787 G524308:G524323 JA524308:JA524323 SW524308:SW524323 ACS524308:ACS524323 AMO524308:AMO524323 AWK524308:AWK524323 BGG524308:BGG524323 BQC524308:BQC524323 BZY524308:BZY524323 CJU524308:CJU524323 CTQ524308:CTQ524323 DDM524308:DDM524323 DNI524308:DNI524323 DXE524308:DXE524323 EHA524308:EHA524323 EQW524308:EQW524323 FAS524308:FAS524323 FKO524308:FKO524323 FUK524308:FUK524323 GEG524308:GEG524323 GOC524308:GOC524323 GXY524308:GXY524323 HHU524308:HHU524323 HRQ524308:HRQ524323 IBM524308:IBM524323 ILI524308:ILI524323 IVE524308:IVE524323 JFA524308:JFA524323 JOW524308:JOW524323 JYS524308:JYS524323 KIO524308:KIO524323 KSK524308:KSK524323 LCG524308:LCG524323 LMC524308:LMC524323 LVY524308:LVY524323 MFU524308:MFU524323 MPQ524308:MPQ524323 MZM524308:MZM524323 NJI524308:NJI524323 NTE524308:NTE524323 ODA524308:ODA524323 OMW524308:OMW524323 OWS524308:OWS524323 PGO524308:PGO524323 PQK524308:PQK524323 QAG524308:QAG524323 QKC524308:QKC524323 QTY524308:QTY524323 RDU524308:RDU524323 RNQ524308:RNQ524323 RXM524308:RXM524323 SHI524308:SHI524323 SRE524308:SRE524323 TBA524308:TBA524323 TKW524308:TKW524323 TUS524308:TUS524323 UEO524308:UEO524323 UOK524308:UOK524323 UYG524308:UYG524323 VIC524308:VIC524323 VRY524308:VRY524323 WBU524308:WBU524323 WLQ524308:WLQ524323 WVM524308:WVM524323 G589844:G589859 JA589844:JA589859 SW589844:SW589859 ACS589844:ACS589859 AMO589844:AMO589859 AWK589844:AWK589859 BGG589844:BGG589859 BQC589844:BQC589859 BZY589844:BZY589859 CJU589844:CJU589859 CTQ589844:CTQ589859 DDM589844:DDM589859 DNI589844:DNI589859 DXE589844:DXE589859 EHA589844:EHA589859 EQW589844:EQW589859 FAS589844:FAS589859 FKO589844:FKO589859 FUK589844:FUK589859 GEG589844:GEG589859 GOC589844:GOC589859 GXY589844:GXY589859 HHU589844:HHU589859 HRQ589844:HRQ589859 IBM589844:IBM589859 ILI589844:ILI589859 IVE589844:IVE589859 JFA589844:JFA589859 JOW589844:JOW589859 JYS589844:JYS589859 KIO589844:KIO589859 KSK589844:KSK589859 LCG589844:LCG589859 LMC589844:LMC589859 LVY589844:LVY589859 MFU589844:MFU589859 MPQ589844:MPQ589859 MZM589844:MZM589859 NJI589844:NJI589859 NTE589844:NTE589859 ODA589844:ODA589859 OMW589844:OMW589859 OWS589844:OWS589859 PGO589844:PGO589859 PQK589844:PQK589859 QAG589844:QAG589859 QKC589844:QKC589859 QTY589844:QTY589859 RDU589844:RDU589859 RNQ589844:RNQ589859 RXM589844:RXM589859 SHI589844:SHI589859 SRE589844:SRE589859 TBA589844:TBA589859 TKW589844:TKW589859 TUS589844:TUS589859 UEO589844:UEO589859 UOK589844:UOK589859 UYG589844:UYG589859 VIC589844:VIC589859 VRY589844:VRY589859 WBU589844:WBU589859 WLQ589844:WLQ589859 WVM589844:WVM589859 G655380:G655395 JA655380:JA655395 SW655380:SW655395 ACS655380:ACS655395 AMO655380:AMO655395 AWK655380:AWK655395 BGG655380:BGG655395 BQC655380:BQC655395 BZY655380:BZY655395 CJU655380:CJU655395 CTQ655380:CTQ655395 DDM655380:DDM655395 DNI655380:DNI655395 DXE655380:DXE655395 EHA655380:EHA655395 EQW655380:EQW655395 FAS655380:FAS655395 FKO655380:FKO655395 FUK655380:FUK655395 GEG655380:GEG655395 GOC655380:GOC655395 GXY655380:GXY655395 HHU655380:HHU655395 HRQ655380:HRQ655395 IBM655380:IBM655395 ILI655380:ILI655395 IVE655380:IVE655395 JFA655380:JFA655395 JOW655380:JOW655395 JYS655380:JYS655395 KIO655380:KIO655395 KSK655380:KSK655395 LCG655380:LCG655395 LMC655380:LMC655395 LVY655380:LVY655395 MFU655380:MFU655395 MPQ655380:MPQ655395 MZM655380:MZM655395 NJI655380:NJI655395 NTE655380:NTE655395 ODA655380:ODA655395 OMW655380:OMW655395 OWS655380:OWS655395 PGO655380:PGO655395 PQK655380:PQK655395 QAG655380:QAG655395 QKC655380:QKC655395 QTY655380:QTY655395 RDU655380:RDU655395 RNQ655380:RNQ655395 RXM655380:RXM655395 SHI655380:SHI655395 SRE655380:SRE655395 TBA655380:TBA655395 TKW655380:TKW655395 TUS655380:TUS655395 UEO655380:UEO655395 UOK655380:UOK655395 UYG655380:UYG655395 VIC655380:VIC655395 VRY655380:VRY655395 WBU655380:WBU655395 WLQ655380:WLQ655395 WVM655380:WVM655395 G720916:G720931 JA720916:JA720931 SW720916:SW720931 ACS720916:ACS720931 AMO720916:AMO720931 AWK720916:AWK720931 BGG720916:BGG720931 BQC720916:BQC720931 BZY720916:BZY720931 CJU720916:CJU720931 CTQ720916:CTQ720931 DDM720916:DDM720931 DNI720916:DNI720931 DXE720916:DXE720931 EHA720916:EHA720931 EQW720916:EQW720931 FAS720916:FAS720931 FKO720916:FKO720931 FUK720916:FUK720931 GEG720916:GEG720931 GOC720916:GOC720931 GXY720916:GXY720931 HHU720916:HHU720931 HRQ720916:HRQ720931 IBM720916:IBM720931 ILI720916:ILI720931 IVE720916:IVE720931 JFA720916:JFA720931 JOW720916:JOW720931 JYS720916:JYS720931 KIO720916:KIO720931 KSK720916:KSK720931 LCG720916:LCG720931 LMC720916:LMC720931 LVY720916:LVY720931 MFU720916:MFU720931 MPQ720916:MPQ720931 MZM720916:MZM720931 NJI720916:NJI720931 NTE720916:NTE720931 ODA720916:ODA720931 OMW720916:OMW720931 OWS720916:OWS720931 PGO720916:PGO720931 PQK720916:PQK720931 QAG720916:QAG720931 QKC720916:QKC720931 QTY720916:QTY720931 RDU720916:RDU720931 RNQ720916:RNQ720931 RXM720916:RXM720931 SHI720916:SHI720931 SRE720916:SRE720931 TBA720916:TBA720931 TKW720916:TKW720931 TUS720916:TUS720931 UEO720916:UEO720931 UOK720916:UOK720931 UYG720916:UYG720931 VIC720916:VIC720931 VRY720916:VRY720931 WBU720916:WBU720931 WLQ720916:WLQ720931 WVM720916:WVM720931 G786452:G786467 JA786452:JA786467 SW786452:SW786467 ACS786452:ACS786467 AMO786452:AMO786467 AWK786452:AWK786467 BGG786452:BGG786467 BQC786452:BQC786467 BZY786452:BZY786467 CJU786452:CJU786467 CTQ786452:CTQ786467 DDM786452:DDM786467 DNI786452:DNI786467 DXE786452:DXE786467 EHA786452:EHA786467 EQW786452:EQW786467 FAS786452:FAS786467 FKO786452:FKO786467 FUK786452:FUK786467 GEG786452:GEG786467 GOC786452:GOC786467 GXY786452:GXY786467 HHU786452:HHU786467 HRQ786452:HRQ786467 IBM786452:IBM786467 ILI786452:ILI786467 IVE786452:IVE786467 JFA786452:JFA786467 JOW786452:JOW786467 JYS786452:JYS786467 KIO786452:KIO786467 KSK786452:KSK786467 LCG786452:LCG786467 LMC786452:LMC786467 LVY786452:LVY786467 MFU786452:MFU786467 MPQ786452:MPQ786467 MZM786452:MZM786467 NJI786452:NJI786467 NTE786452:NTE786467 ODA786452:ODA786467 OMW786452:OMW786467 OWS786452:OWS786467 PGO786452:PGO786467 PQK786452:PQK786467 QAG786452:QAG786467 QKC786452:QKC786467 QTY786452:QTY786467 RDU786452:RDU786467 RNQ786452:RNQ786467 RXM786452:RXM786467 SHI786452:SHI786467 SRE786452:SRE786467 TBA786452:TBA786467 TKW786452:TKW786467 TUS786452:TUS786467 UEO786452:UEO786467 UOK786452:UOK786467 UYG786452:UYG786467 VIC786452:VIC786467 VRY786452:VRY786467 WBU786452:WBU786467 WLQ786452:WLQ786467 WVM786452:WVM786467 G851988:G852003 JA851988:JA852003 SW851988:SW852003 ACS851988:ACS852003 AMO851988:AMO852003 AWK851988:AWK852003 BGG851988:BGG852003 BQC851988:BQC852003 BZY851988:BZY852003 CJU851988:CJU852003 CTQ851988:CTQ852003 DDM851988:DDM852003 DNI851988:DNI852003 DXE851988:DXE852003 EHA851988:EHA852003 EQW851988:EQW852003 FAS851988:FAS852003 FKO851988:FKO852003 FUK851988:FUK852003 GEG851988:GEG852003 GOC851988:GOC852003 GXY851988:GXY852003 HHU851988:HHU852003 HRQ851988:HRQ852003 IBM851988:IBM852003 ILI851988:ILI852003 IVE851988:IVE852003 JFA851988:JFA852003 JOW851988:JOW852003 JYS851988:JYS852003 KIO851988:KIO852003 KSK851988:KSK852003 LCG851988:LCG852003 LMC851988:LMC852003 LVY851988:LVY852003 MFU851988:MFU852003 MPQ851988:MPQ852003 MZM851988:MZM852003 NJI851988:NJI852003 NTE851988:NTE852003 ODA851988:ODA852003 OMW851988:OMW852003 OWS851988:OWS852003 PGO851988:PGO852003 PQK851988:PQK852003 QAG851988:QAG852003 QKC851988:QKC852003 QTY851988:QTY852003 RDU851988:RDU852003 RNQ851988:RNQ852003 RXM851988:RXM852003 SHI851988:SHI852003 SRE851988:SRE852003 TBA851988:TBA852003 TKW851988:TKW852003 TUS851988:TUS852003 UEO851988:UEO852003 UOK851988:UOK852003 UYG851988:UYG852003 VIC851988:VIC852003 VRY851988:VRY852003 WBU851988:WBU852003 WLQ851988:WLQ852003 WVM851988:WVM852003 G917524:G917539 JA917524:JA917539 SW917524:SW917539 ACS917524:ACS917539 AMO917524:AMO917539 AWK917524:AWK917539 BGG917524:BGG917539 BQC917524:BQC917539 BZY917524:BZY917539 CJU917524:CJU917539 CTQ917524:CTQ917539 DDM917524:DDM917539 DNI917524:DNI917539 DXE917524:DXE917539 EHA917524:EHA917539 EQW917524:EQW917539 FAS917524:FAS917539 FKO917524:FKO917539 FUK917524:FUK917539 GEG917524:GEG917539 GOC917524:GOC917539 GXY917524:GXY917539 HHU917524:HHU917539 HRQ917524:HRQ917539 IBM917524:IBM917539 ILI917524:ILI917539 IVE917524:IVE917539 JFA917524:JFA917539 JOW917524:JOW917539 JYS917524:JYS917539 KIO917524:KIO917539 KSK917524:KSK917539 LCG917524:LCG917539 LMC917524:LMC917539 LVY917524:LVY917539 MFU917524:MFU917539 MPQ917524:MPQ917539 MZM917524:MZM917539 NJI917524:NJI917539 NTE917524:NTE917539 ODA917524:ODA917539 OMW917524:OMW917539 OWS917524:OWS917539 PGO917524:PGO917539 PQK917524:PQK917539 QAG917524:QAG917539 QKC917524:QKC917539 QTY917524:QTY917539 RDU917524:RDU917539 RNQ917524:RNQ917539 RXM917524:RXM917539 SHI917524:SHI917539 SRE917524:SRE917539 TBA917524:TBA917539 TKW917524:TKW917539 TUS917524:TUS917539 UEO917524:UEO917539 UOK917524:UOK917539 UYG917524:UYG917539 VIC917524:VIC917539 VRY917524:VRY917539 WBU917524:WBU917539 WLQ917524:WLQ917539 WVM917524:WVM917539 G983060:G983075 JA983060:JA983075 SW983060:SW983075 ACS983060:ACS983075 AMO983060:AMO983075 AWK983060:AWK983075 BGG983060:BGG983075 BQC983060:BQC983075 BZY983060:BZY983075 CJU983060:CJU983075 CTQ983060:CTQ983075 DDM983060:DDM983075 DNI983060:DNI983075 DXE983060:DXE983075 EHA983060:EHA983075 EQW983060:EQW983075 FAS983060:FAS983075 FKO983060:FKO983075 FUK983060:FUK983075 GEG983060:GEG983075 GOC983060:GOC983075 GXY983060:GXY983075 HHU983060:HHU983075 HRQ983060:HRQ983075 IBM983060:IBM983075 ILI983060:ILI983075 IVE983060:IVE983075 JFA983060:JFA983075 JOW983060:JOW983075 JYS983060:JYS983075 KIO983060:KIO983075 KSK983060:KSK983075 LCG983060:LCG983075 LMC983060:LMC983075 LVY983060:LVY983075 MFU983060:MFU983075 MPQ983060:MPQ983075 MZM983060:MZM983075 NJI983060:NJI983075 NTE983060:NTE983075 ODA983060:ODA983075 OMW983060:OMW983075 OWS983060:OWS983075 PGO983060:PGO983075 PQK983060:PQK983075 QAG983060:QAG983075 QKC983060:QKC983075 QTY983060:QTY983075 RDU983060:RDU983075 RNQ983060:RNQ983075 RXM983060:RXM983075 SHI983060:SHI983075 SRE983060:SRE983075 TBA983060:TBA983075 TKW983060:TKW983075 TUS983060:TUS983075 UEO983060:UEO983075 UOK983060:UOK983075 UYG983060:UYG983075 VIC983060:VIC983075 VRY983060:VRY983075 WBU983060:WBU983075 WLQ983060:WLQ983075 WVM983060:WVM983075 WLQ16:WLQ26 WVM16:WVM26 JA16:JA26 SW16:SW26 ACS16:ACS26 AMO16:AMO26 AWK16:AWK26 BGG16:BGG26 BQC16:BQC26 BZY16:BZY26 CJU16:CJU26 CTQ16:CTQ26 DDM16:DDM26 DNI16:DNI26 DXE16:DXE26 EHA16:EHA26 EQW16:EQW26 FAS16:FAS26 FKO16:FKO26 FUK16:FUK26 GEG16:GEG26 GOC16:GOC26 GXY16:GXY26 HHU16:HHU26 HRQ16:HRQ26 IBM16:IBM26 ILI16:ILI26 IVE16:IVE26 JFA16:JFA26 JOW16:JOW26 JYS16:JYS26 KIO16:KIO26 KSK16:KSK26 LCG16:LCG26 LMC16:LMC26 LVY16:LVY26 MFU16:MFU26 MPQ16:MPQ26 MZM16:MZM26 NJI16:NJI26 NTE16:NTE26 ODA16:ODA26 OMW16:OMW26 OWS16:OWS26 PGO16:PGO26 PQK16:PQK26 QAG16:QAG26 QKC16:QKC26 QTY16:QTY26 RDU16:RDU26 RNQ16:RNQ26 RXM16:RXM26 SHI16:SHI26 SRE16:SRE26 TBA16:TBA26 TKW16:TKW26 TUS16:TUS26 UEO16:UEO26 UOK16:UOK26 UYG16:UYG26 VIC16:VIC26 VRY16:VRY26 WBU16:WBU26" xr:uid="{B78A95EA-EC22-4806-98E6-A6A308F15A6A}">
      <formula1>"Oui,Non,Non applicable,Sans objet"</formula1>
    </dataValidation>
    <dataValidation type="list" allowBlank="1" showInputMessage="1" showErrorMessage="1" sqref="G112:G114 G132:G142 G116 G10:G12 G64:G71 G38:G48 G31:G36 G50:G59 G16:G26 G176:G195 G121:G130 G146:G172 G73:G87 G97:G107 G91:G93" xr:uid="{5AEF3667-5C9C-4F8C-B954-582060AADF97}">
      <formula1>"Ja,Neen,NVT"</formula1>
    </dataValidation>
    <dataValidation type="list" allowBlank="1" showInputMessage="1" showErrorMessage="1" sqref="J7:J195"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20"/>
  <sheetViews>
    <sheetView showGridLines="0" showRuler="0" view="pageBreakPreview" topLeftCell="A71" zoomScale="70" zoomScaleNormal="70" zoomScaleSheetLayoutView="70" zoomScalePageLayoutView="70" workbookViewId="0">
      <selection activeCell="I96" sqref="I96"/>
    </sheetView>
  </sheetViews>
  <sheetFormatPr defaultColWidth="11.3984375" defaultRowHeight="15.75" x14ac:dyDescent="0.55000000000000004"/>
  <cols>
    <col min="1" max="1" width="18.86328125" style="86" bestFit="1" customWidth="1"/>
    <col min="2" max="2" width="69.1328125" style="88" customWidth="1"/>
    <col min="3" max="3" width="12.73046875" style="86" customWidth="1"/>
    <col min="4" max="4" width="12.73046875" style="90" customWidth="1"/>
    <col min="5" max="5" width="3.1328125" style="11" customWidth="1"/>
    <col min="8" max="12" width="34.1328125" customWidth="1"/>
  </cols>
  <sheetData>
    <row r="1" spans="1:12" ht="32.25" thickBot="1" x14ac:dyDescent="0.6">
      <c r="A1" s="93"/>
      <c r="B1" s="94" t="s">
        <v>343</v>
      </c>
      <c r="C1" s="95"/>
      <c r="D1" s="96"/>
    </row>
    <row r="2" spans="1:12" ht="3" customHeight="1" x14ac:dyDescent="0.55000000000000004">
      <c r="B2" s="97"/>
    </row>
    <row r="3" spans="1:12" s="101" customFormat="1" ht="16.5" customHeight="1" x14ac:dyDescent="0.35">
      <c r="A3" s="98" t="s">
        <v>86</v>
      </c>
      <c r="B3" s="65"/>
      <c r="C3" s="99"/>
      <c r="D3" s="100"/>
      <c r="E3" s="60"/>
      <c r="I3" s="121" t="s">
        <v>104</v>
      </c>
    </row>
    <row r="4" spans="1:12" s="101" customFormat="1" ht="16.5" customHeight="1" x14ac:dyDescent="0.35">
      <c r="A4" s="98" t="s">
        <v>89</v>
      </c>
      <c r="B4" s="65"/>
      <c r="C4" s="99"/>
      <c r="D4" s="100"/>
      <c r="E4" s="60"/>
      <c r="I4" s="121" t="s">
        <v>104</v>
      </c>
    </row>
    <row r="5" spans="1:12" s="101" customFormat="1" ht="16.5" customHeight="1" x14ac:dyDescent="0.35">
      <c r="A5" s="102" t="s">
        <v>87</v>
      </c>
      <c r="B5" s="65"/>
      <c r="C5" s="99"/>
      <c r="D5" s="100"/>
      <c r="E5" s="60"/>
      <c r="I5" s="121" t="s">
        <v>104</v>
      </c>
    </row>
    <row r="6" spans="1:12" s="101" customFormat="1" ht="16.5" customHeight="1" x14ac:dyDescent="0.35">
      <c r="A6" s="103" t="s">
        <v>88</v>
      </c>
      <c r="B6" s="119"/>
      <c r="C6" s="99"/>
      <c r="D6" s="100"/>
      <c r="E6" s="60"/>
      <c r="I6" s="121" t="s">
        <v>104</v>
      </c>
    </row>
    <row r="7" spans="1:12" s="108" customFormat="1" ht="25.9" x14ac:dyDescent="0.45">
      <c r="A7" s="104"/>
      <c r="B7" s="105"/>
      <c r="C7" s="61" t="s">
        <v>41</v>
      </c>
      <c r="D7" s="106" t="s">
        <v>25</v>
      </c>
      <c r="E7" s="107"/>
    </row>
    <row r="8" spans="1:12" ht="30.75" customHeight="1" x14ac:dyDescent="0.9">
      <c r="A8" s="137" t="s">
        <v>85</v>
      </c>
      <c r="B8" s="136"/>
      <c r="C8" s="138">
        <f>'proces medische gassen'!L3</f>
        <v>3</v>
      </c>
      <c r="D8" s="138">
        <f>'proces medische gassen'!M3</f>
        <v>3</v>
      </c>
      <c r="E8" s="22"/>
      <c r="K8" s="121" t="s">
        <v>98</v>
      </c>
      <c r="L8" s="121" t="s">
        <v>98</v>
      </c>
    </row>
    <row r="9" spans="1:12" ht="30.75" customHeight="1" x14ac:dyDescent="0.75">
      <c r="A9" s="63" t="str">
        <f>'proces medische gassen'!A7</f>
        <v>I</v>
      </c>
      <c r="B9" s="109" t="str">
        <f>'proces medische gassen'!B7</f>
        <v xml:space="preserve">Kwaliteitsopvolging van het sterilisatieproces  </v>
      </c>
      <c r="C9" s="64">
        <f>'proces medische gassen'!L7</f>
        <v>3</v>
      </c>
      <c r="D9" s="64">
        <f>'proces medische gassen'!M7</f>
        <v>3</v>
      </c>
      <c r="E9" s="22"/>
      <c r="H9" s="121" t="s">
        <v>97</v>
      </c>
      <c r="I9" s="121" t="s">
        <v>97</v>
      </c>
      <c r="J9" s="121" t="s">
        <v>97</v>
      </c>
      <c r="K9" s="121" t="s">
        <v>97</v>
      </c>
      <c r="L9" s="121" t="s">
        <v>97</v>
      </c>
    </row>
    <row r="10" spans="1:12" ht="28.5" customHeight="1" x14ac:dyDescent="0.75">
      <c r="A10" s="63" t="str">
        <f>'proces medische gassen'!A13</f>
        <v>II</v>
      </c>
      <c r="B10" s="109" t="str">
        <f>'proces medische gassen'!B13</f>
        <v xml:space="preserve">Algemeen </v>
      </c>
      <c r="C10" s="64">
        <f>'proces medische gassen'!L13</f>
        <v>0</v>
      </c>
      <c r="D10" s="64">
        <f>'proces medische gassen'!M13</f>
        <v>0</v>
      </c>
      <c r="E10" s="22"/>
      <c r="H10" s="121" t="s">
        <v>97</v>
      </c>
      <c r="I10" s="121" t="s">
        <v>97</v>
      </c>
      <c r="J10" s="121" t="s">
        <v>97</v>
      </c>
      <c r="K10" s="121" t="s">
        <v>97</v>
      </c>
      <c r="L10" s="121" t="s">
        <v>97</v>
      </c>
    </row>
    <row r="11" spans="1:12" ht="33" customHeight="1" x14ac:dyDescent="0.75">
      <c r="A11" s="63" t="str">
        <f>'proces medische gassen'!A27</f>
        <v>III</v>
      </c>
      <c r="B11" s="109" t="str">
        <f>'proces medische gassen'!B27</f>
        <v>Aankoop en ontvangst</v>
      </c>
      <c r="C11" s="64">
        <f>'proces medische gassen'!L27</f>
        <v>0</v>
      </c>
      <c r="D11" s="64">
        <f>'proces medische gassen'!M27</f>
        <v>0</v>
      </c>
      <c r="E11" s="22"/>
      <c r="H11" s="121" t="s">
        <v>97</v>
      </c>
      <c r="I11" s="121" t="s">
        <v>97</v>
      </c>
      <c r="J11" s="121" t="s">
        <v>97</v>
      </c>
      <c r="K11" s="121" t="s">
        <v>97</v>
      </c>
      <c r="L11" s="121" t="s">
        <v>97</v>
      </c>
    </row>
    <row r="12" spans="1:12" ht="17.25" x14ac:dyDescent="0.6">
      <c r="A12" s="62" t="str">
        <f>'proces medische gassen'!A30</f>
        <v>a</v>
      </c>
      <c r="B12" s="110" t="str">
        <f>'proces medische gassen'!B30</f>
        <v xml:space="preserve">Algemeen </v>
      </c>
      <c r="C12" s="111">
        <f>'proces medische gassen'!L30</f>
        <v>0</v>
      </c>
      <c r="D12" s="111">
        <f>'proces medische gassen'!M30</f>
        <v>0</v>
      </c>
      <c r="E12" s="12"/>
      <c r="H12" s="121" t="s">
        <v>97</v>
      </c>
      <c r="I12" s="121" t="s">
        <v>97</v>
      </c>
      <c r="J12" s="121" t="s">
        <v>97</v>
      </c>
      <c r="K12" s="121" t="s">
        <v>97</v>
      </c>
      <c r="L12" s="121" t="s">
        <v>97</v>
      </c>
    </row>
    <row r="13" spans="1:12" ht="17.25" x14ac:dyDescent="0.6">
      <c r="A13" s="62" t="str">
        <f>'proces medische gassen'!A37</f>
        <v>b</v>
      </c>
      <c r="B13" s="110" t="str">
        <f>'proces medische gassen'!B37</f>
        <v>Medische gassen in bulk</v>
      </c>
      <c r="C13" s="111">
        <f>'proces medische gassen'!L37</f>
        <v>0</v>
      </c>
      <c r="D13" s="111">
        <f>'proces medische gassen'!M37</f>
        <v>0</v>
      </c>
      <c r="E13" s="12"/>
      <c r="H13" s="121" t="s">
        <v>97</v>
      </c>
      <c r="I13" s="121" t="s">
        <v>97</v>
      </c>
      <c r="J13" s="121" t="s">
        <v>97</v>
      </c>
      <c r="K13" s="121" t="s">
        <v>97</v>
      </c>
      <c r="L13" s="121" t="s">
        <v>97</v>
      </c>
    </row>
    <row r="14" spans="1:12" ht="17.25" x14ac:dyDescent="0.6">
      <c r="A14" s="62" t="str">
        <f>'proces medische gassen'!A49</f>
        <v>c</v>
      </c>
      <c r="B14" s="110" t="str">
        <f>'proces medische gassen'!B49</f>
        <v>Medische gassen in transportflessen</v>
      </c>
      <c r="C14" s="111">
        <f>'proces medische gassen'!L49</f>
        <v>0</v>
      </c>
      <c r="D14" s="111">
        <f>'proces medische gassen'!M49</f>
        <v>0</v>
      </c>
      <c r="E14" s="12"/>
      <c r="H14" s="121" t="s">
        <v>97</v>
      </c>
      <c r="I14" s="121" t="s">
        <v>97</v>
      </c>
      <c r="J14" s="121" t="s">
        <v>97</v>
      </c>
      <c r="K14" s="121" t="s">
        <v>97</v>
      </c>
      <c r="L14" s="121" t="s">
        <v>97</v>
      </c>
    </row>
    <row r="15" spans="1:12" ht="33" customHeight="1" x14ac:dyDescent="0.75">
      <c r="A15" s="63" t="str">
        <f>'proces medische gassen'!A60</f>
        <v>IV</v>
      </c>
      <c r="B15" s="109" t="str">
        <f>'proces medische gassen'!B60</f>
        <v>Opslag</v>
      </c>
      <c r="C15" s="64">
        <f>'proces medische gassen'!L60</f>
        <v>0</v>
      </c>
      <c r="D15" s="64">
        <f>'proces medische gassen'!M60</f>
        <v>0</v>
      </c>
      <c r="E15" s="22"/>
      <c r="H15" s="121" t="s">
        <v>97</v>
      </c>
      <c r="I15" s="121" t="s">
        <v>97</v>
      </c>
      <c r="J15" s="121" t="s">
        <v>97</v>
      </c>
      <c r="K15" s="121" t="s">
        <v>97</v>
      </c>
      <c r="L15" s="121" t="s">
        <v>97</v>
      </c>
    </row>
    <row r="16" spans="1:12" ht="17.25" x14ac:dyDescent="0.6">
      <c r="A16" s="62" t="str">
        <f>'proces medische gassen'!A63</f>
        <v>a</v>
      </c>
      <c r="B16" s="110" t="str">
        <f>'proces medische gassen'!B63</f>
        <v>Medische gassen in bulk</v>
      </c>
      <c r="C16" s="111">
        <f>'proces medische gassen'!L63</f>
        <v>0</v>
      </c>
      <c r="D16" s="111">
        <f>'proces medische gassen'!M63</f>
        <v>0</v>
      </c>
      <c r="E16" s="12"/>
      <c r="H16" s="121" t="s">
        <v>97</v>
      </c>
      <c r="I16" s="121" t="s">
        <v>97</v>
      </c>
      <c r="J16" s="121" t="s">
        <v>97</v>
      </c>
      <c r="K16" s="121" t="s">
        <v>97</v>
      </c>
      <c r="L16" s="121" t="s">
        <v>97</v>
      </c>
    </row>
    <row r="17" spans="1:12" ht="17.25" x14ac:dyDescent="0.6">
      <c r="A17" s="62" t="str">
        <f>'proces medische gassen'!A72</f>
        <v>b</v>
      </c>
      <c r="B17" s="110" t="str">
        <f>'proces medische gassen'!B72</f>
        <v>Medische gassen in transportflessen</v>
      </c>
      <c r="C17" s="111">
        <f>'proces medische gassen'!L72</f>
        <v>0</v>
      </c>
      <c r="D17" s="111">
        <f>'proces medische gassen'!M72</f>
        <v>0</v>
      </c>
      <c r="E17" s="12"/>
      <c r="H17" s="121" t="s">
        <v>97</v>
      </c>
      <c r="I17" s="121" t="s">
        <v>97</v>
      </c>
      <c r="J17" s="121" t="s">
        <v>97</v>
      </c>
      <c r="K17" s="121" t="s">
        <v>97</v>
      </c>
      <c r="L17" s="121" t="s">
        <v>97</v>
      </c>
    </row>
    <row r="18" spans="1:12" s="112" customFormat="1" ht="31.15" customHeight="1" x14ac:dyDescent="0.75">
      <c r="A18" s="63" t="str">
        <f>'proces medische gassen'!A88</f>
        <v>V</v>
      </c>
      <c r="B18" s="109" t="str">
        <f>'proces medische gassen'!B88</f>
        <v>Onderhoud</v>
      </c>
      <c r="C18" s="64">
        <f>'proces medische gassen'!L88</f>
        <v>0</v>
      </c>
      <c r="D18" s="64">
        <f>'proces medische gassen'!M88</f>
        <v>0</v>
      </c>
      <c r="E18" s="66"/>
      <c r="H18" s="121" t="s">
        <v>97</v>
      </c>
      <c r="I18" s="121" t="s">
        <v>97</v>
      </c>
      <c r="J18" s="121" t="s">
        <v>97</v>
      </c>
      <c r="K18" s="121" t="s">
        <v>97</v>
      </c>
      <c r="L18" s="121" t="s">
        <v>97</v>
      </c>
    </row>
    <row r="19" spans="1:12" s="112" customFormat="1" ht="20.65" x14ac:dyDescent="0.75">
      <c r="A19" s="63" t="str">
        <f>'proces medische gassen'!A94</f>
        <v>VI</v>
      </c>
      <c r="B19" s="109" t="str">
        <f>'proces medische gassen'!B94</f>
        <v>Voorraadbeheer</v>
      </c>
      <c r="C19" s="64">
        <f>'proces medische gassen'!L94</f>
        <v>0</v>
      </c>
      <c r="D19" s="64">
        <f>'proces medische gassen'!M94</f>
        <v>0</v>
      </c>
      <c r="E19" s="66"/>
      <c r="H19" s="121" t="s">
        <v>97</v>
      </c>
      <c r="I19" s="121" t="s">
        <v>97</v>
      </c>
      <c r="J19" s="121" t="s">
        <v>97</v>
      </c>
      <c r="K19" s="121" t="s">
        <v>97</v>
      </c>
      <c r="L19" s="121" t="s">
        <v>97</v>
      </c>
    </row>
    <row r="20" spans="1:12" s="112" customFormat="1" ht="20.65" x14ac:dyDescent="0.75">
      <c r="A20" s="63" t="str">
        <f>'proces medische gassen'!A108</f>
        <v>VII</v>
      </c>
      <c r="B20" s="109" t="str">
        <f>'proces medische gassen'!B108</f>
        <v>Distributie en transport</v>
      </c>
      <c r="C20" s="64">
        <f>'proces medische gassen'!L108</f>
        <v>0</v>
      </c>
      <c r="D20" s="64">
        <f>'proces medische gassen'!M108</f>
        <v>0</v>
      </c>
      <c r="E20" s="66"/>
      <c r="H20" s="121" t="s">
        <v>97</v>
      </c>
      <c r="I20" s="121" t="s">
        <v>97</v>
      </c>
      <c r="J20" s="121" t="s">
        <v>97</v>
      </c>
      <c r="K20" s="121" t="s">
        <v>97</v>
      </c>
      <c r="L20" s="121" t="s">
        <v>97</v>
      </c>
    </row>
    <row r="21" spans="1:12" s="112" customFormat="1" ht="17.25" x14ac:dyDescent="0.6">
      <c r="A21" s="62" t="str">
        <f>'proces medische gassen'!A111</f>
        <v>a</v>
      </c>
      <c r="B21" s="110" t="str">
        <f>'proces medische gassen'!B111</f>
        <v>Verdeling in het ziekenhuis</v>
      </c>
      <c r="C21" s="111">
        <f>'proces medische gassen'!L111</f>
        <v>0</v>
      </c>
      <c r="D21" s="111">
        <f>'proces medische gassen'!M111</f>
        <v>0</v>
      </c>
      <c r="E21" s="66"/>
      <c r="H21" s="121" t="s">
        <v>97</v>
      </c>
      <c r="I21" s="121" t="s">
        <v>97</v>
      </c>
      <c r="J21" s="121" t="s">
        <v>97</v>
      </c>
      <c r="K21" s="121" t="s">
        <v>97</v>
      </c>
      <c r="L21" s="121" t="s">
        <v>97</v>
      </c>
    </row>
    <row r="22" spans="1:12" s="112" customFormat="1" ht="22.15" customHeight="1" x14ac:dyDescent="0.6">
      <c r="A22" s="62" t="str">
        <f>'proces medische gassen'!A115</f>
        <v>b</v>
      </c>
      <c r="B22" s="110" t="str">
        <f>'proces medische gassen'!B115</f>
        <v>Thuisleveringen</v>
      </c>
      <c r="C22" s="111">
        <f>'proces medische gassen'!L115</f>
        <v>0</v>
      </c>
      <c r="D22" s="111">
        <f>'proces medische gassen'!M115</f>
        <v>0</v>
      </c>
      <c r="E22" s="66"/>
      <c r="H22" s="121"/>
      <c r="I22" s="121"/>
      <c r="J22" s="121"/>
      <c r="K22" s="121"/>
      <c r="L22" s="121"/>
    </row>
    <row r="23" spans="1:12" s="112" customFormat="1" ht="20.65" x14ac:dyDescent="0.75">
      <c r="A23" s="63" t="str">
        <f>'proces medische gassen'!A117</f>
        <v>VIII</v>
      </c>
      <c r="B23" s="109" t="str">
        <f>'proces medische gassen'!B117</f>
        <v>Kwaliteit</v>
      </c>
      <c r="C23" s="64">
        <f>'proces medische gassen'!L117</f>
        <v>0</v>
      </c>
      <c r="D23" s="64">
        <f>'proces medische gassen'!M117</f>
        <v>0</v>
      </c>
      <c r="E23" s="66"/>
      <c r="H23" s="121" t="s">
        <v>97</v>
      </c>
      <c r="I23" s="121" t="s">
        <v>97</v>
      </c>
      <c r="J23" s="121" t="s">
        <v>97</v>
      </c>
      <c r="K23" s="121" t="s">
        <v>97</v>
      </c>
      <c r="L23" s="121" t="s">
        <v>97</v>
      </c>
    </row>
    <row r="24" spans="1:12" s="112" customFormat="1" ht="17.25" x14ac:dyDescent="0.6">
      <c r="A24" s="62" t="str">
        <f>'proces medische gassen'!A120</f>
        <v>a</v>
      </c>
      <c r="B24" s="110" t="str">
        <f>'proces medische gassen'!B120</f>
        <v xml:space="preserve">Algemeen </v>
      </c>
      <c r="C24" s="111">
        <f>'proces medische gassen'!L120</f>
        <v>0</v>
      </c>
      <c r="D24" s="111">
        <f>'proces medische gassen'!M120</f>
        <v>0</v>
      </c>
      <c r="E24" s="66"/>
      <c r="H24" s="121" t="s">
        <v>97</v>
      </c>
      <c r="I24" s="121" t="s">
        <v>97</v>
      </c>
      <c r="J24" s="121" t="s">
        <v>97</v>
      </c>
      <c r="K24" s="121" t="s">
        <v>97</v>
      </c>
      <c r="L24" s="121" t="s">
        <v>97</v>
      </c>
    </row>
    <row r="25" spans="1:12" s="112" customFormat="1" ht="17.25" x14ac:dyDescent="0.6">
      <c r="A25" s="62" t="str">
        <f>'proces medische gassen'!A131</f>
        <v>b</v>
      </c>
      <c r="B25" s="110" t="str">
        <f>'proces medische gassen'!B131</f>
        <v xml:space="preserve">Beheer van niet-conformiteiten, klachten en incidenten </v>
      </c>
      <c r="C25" s="111">
        <f>'proces medische gassen'!L131</f>
        <v>0</v>
      </c>
      <c r="D25" s="111">
        <f>'proces medische gassen'!M131</f>
        <v>0</v>
      </c>
      <c r="E25" s="66"/>
      <c r="H25" s="121" t="s">
        <v>97</v>
      </c>
      <c r="I25" s="121" t="s">
        <v>97</v>
      </c>
      <c r="J25" s="121" t="s">
        <v>97</v>
      </c>
      <c r="K25" s="121" t="s">
        <v>97</v>
      </c>
      <c r="L25" s="121" t="s">
        <v>97</v>
      </c>
    </row>
    <row r="26" spans="1:12" s="112" customFormat="1" ht="20.65" x14ac:dyDescent="0.75">
      <c r="A26" s="63" t="str">
        <f>'proces medische gassen'!A143</f>
        <v>IX</v>
      </c>
      <c r="B26" s="109" t="str">
        <f>'proces medische gassen'!B143</f>
        <v>Perslucht</v>
      </c>
      <c r="C26" s="64">
        <f>'proces medische gassen'!L143</f>
        <v>0</v>
      </c>
      <c r="D26" s="64">
        <f>'proces medische gassen'!M143</f>
        <v>0</v>
      </c>
      <c r="E26" s="66"/>
      <c r="H26" s="121" t="s">
        <v>97</v>
      </c>
      <c r="I26" s="121" t="s">
        <v>97</v>
      </c>
      <c r="J26" s="120" t="s">
        <v>97</v>
      </c>
      <c r="K26" s="120" t="s">
        <v>97</v>
      </c>
      <c r="L26" s="121" t="s">
        <v>97</v>
      </c>
    </row>
    <row r="27" spans="1:12" s="112" customFormat="1" ht="20.65" x14ac:dyDescent="0.75">
      <c r="A27" s="63" t="str">
        <f>'proces medische gassen'!A173</f>
        <v>X</v>
      </c>
      <c r="B27" s="109" t="str">
        <f>'proces medische gassen'!B173</f>
        <v>Vacuüm</v>
      </c>
      <c r="C27" s="64">
        <f>'proces medische gassen'!L173</f>
        <v>0</v>
      </c>
      <c r="D27" s="64">
        <f>'proces medische gassen'!M173</f>
        <v>0</v>
      </c>
      <c r="E27" s="113"/>
      <c r="H27" s="121" t="s">
        <v>97</v>
      </c>
      <c r="I27" s="121" t="s">
        <v>97</v>
      </c>
      <c r="J27" s="121" t="s">
        <v>97</v>
      </c>
      <c r="K27" s="121" t="s">
        <v>97</v>
      </c>
      <c r="L27" s="121" t="s">
        <v>97</v>
      </c>
    </row>
    <row r="29" spans="1:12" x14ac:dyDescent="0.55000000000000004">
      <c r="A29"/>
      <c r="B29"/>
      <c r="C29"/>
    </row>
    <row r="30" spans="1:12" x14ac:dyDescent="0.55000000000000004">
      <c r="A30"/>
      <c r="B30"/>
      <c r="C30"/>
    </row>
    <row r="31" spans="1:12" x14ac:dyDescent="0.55000000000000004">
      <c r="A31"/>
      <c r="B31"/>
      <c r="C31"/>
    </row>
    <row r="32" spans="1:12" x14ac:dyDescent="0.55000000000000004">
      <c r="A32"/>
      <c r="B32"/>
      <c r="C32"/>
    </row>
    <row r="33" spans="1:3" x14ac:dyDescent="0.55000000000000004">
      <c r="A33"/>
      <c r="B33"/>
      <c r="C33"/>
    </row>
    <row r="34" spans="1:3" x14ac:dyDescent="0.55000000000000004">
      <c r="A34"/>
      <c r="B34"/>
      <c r="C34"/>
    </row>
    <row r="35" spans="1:3" x14ac:dyDescent="0.55000000000000004">
      <c r="A35"/>
      <c r="B35"/>
      <c r="C35"/>
    </row>
    <row r="36" spans="1:3" x14ac:dyDescent="0.55000000000000004">
      <c r="A36"/>
      <c r="B36"/>
      <c r="C36"/>
    </row>
    <row r="37" spans="1:3" x14ac:dyDescent="0.55000000000000004">
      <c r="A37"/>
      <c r="B37"/>
      <c r="C37"/>
    </row>
    <row r="38" spans="1:3" x14ac:dyDescent="0.55000000000000004">
      <c r="A38"/>
      <c r="B38"/>
      <c r="C38"/>
    </row>
    <row r="39" spans="1:3" x14ac:dyDescent="0.55000000000000004">
      <c r="A39"/>
      <c r="B39"/>
      <c r="C39"/>
    </row>
    <row r="40" spans="1:3" x14ac:dyDescent="0.55000000000000004">
      <c r="A40"/>
      <c r="B40"/>
      <c r="C40"/>
    </row>
    <row r="41" spans="1:3" x14ac:dyDescent="0.55000000000000004">
      <c r="A41"/>
      <c r="B41"/>
      <c r="C41"/>
    </row>
    <row r="42" spans="1:3" x14ac:dyDescent="0.55000000000000004">
      <c r="A42"/>
      <c r="B42"/>
      <c r="C42"/>
    </row>
    <row r="43" spans="1:3" x14ac:dyDescent="0.55000000000000004">
      <c r="A43"/>
      <c r="B43"/>
      <c r="C43"/>
    </row>
    <row r="44" spans="1:3" x14ac:dyDescent="0.55000000000000004">
      <c r="A44"/>
      <c r="B44"/>
      <c r="C44"/>
    </row>
    <row r="45" spans="1:3" x14ac:dyDescent="0.55000000000000004">
      <c r="A45"/>
      <c r="B45"/>
      <c r="C45"/>
    </row>
    <row r="50" spans="1:11" x14ac:dyDescent="0.55000000000000004">
      <c r="A50" s="114" t="s">
        <v>91</v>
      </c>
    </row>
    <row r="52" spans="1:11" x14ac:dyDescent="0.55000000000000004">
      <c r="A52" s="102" t="s">
        <v>90</v>
      </c>
      <c r="B52" s="67"/>
      <c r="C52" s="68"/>
      <c r="I52" s="128" t="s">
        <v>105</v>
      </c>
      <c r="J52" s="129"/>
      <c r="K52" s="130"/>
    </row>
    <row r="53" spans="1:11" x14ac:dyDescent="0.55000000000000004">
      <c r="A53" s="115"/>
      <c r="B53" s="116"/>
      <c r="C53" s="69"/>
      <c r="I53" s="131"/>
      <c r="K53" s="132"/>
    </row>
    <row r="54" spans="1:11" x14ac:dyDescent="0.55000000000000004">
      <c r="B54" s="117"/>
      <c r="C54" s="70"/>
      <c r="I54" s="133"/>
      <c r="J54" s="134"/>
      <c r="K54" s="135"/>
    </row>
    <row r="55" spans="1:11" x14ac:dyDescent="0.55000000000000004">
      <c r="A55" s="103" t="s">
        <v>88</v>
      </c>
      <c r="B55" s="118"/>
      <c r="C55" s="68"/>
      <c r="I55" s="128" t="s">
        <v>105</v>
      </c>
      <c r="J55" s="129"/>
      <c r="K55" s="130"/>
    </row>
    <row r="56" spans="1:11" x14ac:dyDescent="0.55000000000000004">
      <c r="B56" s="116"/>
      <c r="C56" s="69"/>
      <c r="I56" s="131"/>
      <c r="K56" s="132"/>
    </row>
    <row r="57" spans="1:11" x14ac:dyDescent="0.55000000000000004">
      <c r="B57" s="117"/>
      <c r="C57" s="70"/>
      <c r="I57" s="133"/>
      <c r="J57" s="134"/>
      <c r="K57" s="135"/>
    </row>
    <row r="58" spans="1:11" ht="16.149999999999999" thickBot="1" x14ac:dyDescent="0.6">
      <c r="A58"/>
      <c r="B58"/>
      <c r="C58"/>
    </row>
    <row r="59" spans="1:11" ht="32.25" thickBot="1" x14ac:dyDescent="0.6">
      <c r="A59" s="93"/>
      <c r="B59" s="94" t="s">
        <v>343</v>
      </c>
      <c r="C59" s="95"/>
      <c r="D59" s="96"/>
    </row>
    <row r="85" spans="1:4" ht="16.149999999999999" thickBot="1" x14ac:dyDescent="0.6"/>
    <row r="86" spans="1:4" ht="16.149999999999999" thickBot="1" x14ac:dyDescent="0.6">
      <c r="A86" s="122" t="s">
        <v>99</v>
      </c>
      <c r="B86" s="123"/>
      <c r="C86" s="123"/>
      <c r="D86" s="124"/>
    </row>
    <row r="87" spans="1:4" x14ac:dyDescent="0.55000000000000004">
      <c r="A87" s="125">
        <v>1</v>
      </c>
      <c r="B87" s="139"/>
      <c r="C87" s="140"/>
      <c r="D87" s="141"/>
    </row>
    <row r="88" spans="1:4" x14ac:dyDescent="0.55000000000000004">
      <c r="A88" s="126">
        <v>2</v>
      </c>
      <c r="B88" s="142"/>
      <c r="C88" s="143"/>
      <c r="D88" s="144"/>
    </row>
    <row r="89" spans="1:4" x14ac:dyDescent="0.55000000000000004">
      <c r="A89" s="126">
        <v>3</v>
      </c>
      <c r="B89" s="142"/>
      <c r="C89" s="143"/>
      <c r="D89" s="144"/>
    </row>
    <row r="90" spans="1:4" x14ac:dyDescent="0.55000000000000004">
      <c r="A90" s="126">
        <v>4</v>
      </c>
      <c r="B90" s="142"/>
      <c r="C90" s="143"/>
      <c r="D90" s="144"/>
    </row>
    <row r="91" spans="1:4" x14ac:dyDescent="0.55000000000000004">
      <c r="A91" s="126">
        <v>5</v>
      </c>
      <c r="B91" s="142"/>
      <c r="C91" s="143"/>
      <c r="D91" s="144"/>
    </row>
    <row r="92" spans="1:4" ht="16.149999999999999" thickBot="1" x14ac:dyDescent="0.6">
      <c r="A92" s="127">
        <v>6</v>
      </c>
      <c r="B92" s="145"/>
      <c r="C92" s="146"/>
      <c r="D92" s="147"/>
    </row>
    <row r="93" spans="1:4" ht="16.149999999999999" thickBot="1" x14ac:dyDescent="0.6">
      <c r="A93" s="122" t="s">
        <v>100</v>
      </c>
      <c r="B93" s="123"/>
      <c r="C93" s="123"/>
      <c r="D93" s="124"/>
    </row>
    <row r="94" spans="1:4" x14ac:dyDescent="0.55000000000000004">
      <c r="A94" s="125">
        <v>1</v>
      </c>
      <c r="B94" s="139"/>
      <c r="C94" s="140"/>
      <c r="D94" s="141"/>
    </row>
    <row r="95" spans="1:4" x14ac:dyDescent="0.55000000000000004">
      <c r="A95" s="126">
        <v>2</v>
      </c>
      <c r="B95" s="142"/>
      <c r="C95" s="143"/>
      <c r="D95" s="144"/>
    </row>
    <row r="96" spans="1:4" x14ac:dyDescent="0.55000000000000004">
      <c r="A96" s="126">
        <v>3</v>
      </c>
      <c r="B96" s="142"/>
      <c r="C96" s="143"/>
      <c r="D96" s="144"/>
    </row>
    <row r="97" spans="1:4" x14ac:dyDescent="0.55000000000000004">
      <c r="A97" s="126">
        <v>4</v>
      </c>
      <c r="B97" s="142"/>
      <c r="C97" s="143"/>
      <c r="D97" s="144"/>
    </row>
    <row r="98" spans="1:4" x14ac:dyDescent="0.55000000000000004">
      <c r="A98" s="126">
        <v>5</v>
      </c>
      <c r="B98" s="142"/>
      <c r="C98" s="143"/>
      <c r="D98" s="144"/>
    </row>
    <row r="99" spans="1:4" ht="16.149999999999999" thickBot="1" x14ac:dyDescent="0.6">
      <c r="A99" s="127">
        <v>6</v>
      </c>
      <c r="B99" s="145"/>
      <c r="C99" s="146"/>
      <c r="D99" s="147"/>
    </row>
    <row r="100" spans="1:4" ht="16.149999999999999" thickBot="1" x14ac:dyDescent="0.6">
      <c r="A100" s="122" t="s">
        <v>101</v>
      </c>
      <c r="B100" s="123"/>
      <c r="C100" s="123"/>
      <c r="D100" s="124"/>
    </row>
    <row r="101" spans="1:4" x14ac:dyDescent="0.55000000000000004">
      <c r="A101" s="125">
        <v>1</v>
      </c>
      <c r="B101" s="139"/>
      <c r="C101" s="140"/>
      <c r="D101" s="141"/>
    </row>
    <row r="102" spans="1:4" x14ac:dyDescent="0.55000000000000004">
      <c r="A102" s="126">
        <v>2</v>
      </c>
      <c r="B102" s="142"/>
      <c r="C102" s="143"/>
      <c r="D102" s="144"/>
    </row>
    <row r="103" spans="1:4" x14ac:dyDescent="0.55000000000000004">
      <c r="A103" s="126">
        <v>3</v>
      </c>
      <c r="B103" s="142"/>
      <c r="C103" s="143"/>
      <c r="D103" s="144"/>
    </row>
    <row r="104" spans="1:4" x14ac:dyDescent="0.55000000000000004">
      <c r="A104" s="126">
        <v>4</v>
      </c>
      <c r="B104" s="142"/>
      <c r="C104" s="143"/>
      <c r="D104" s="144"/>
    </row>
    <row r="105" spans="1:4" x14ac:dyDescent="0.55000000000000004">
      <c r="A105" s="126">
        <v>5</v>
      </c>
      <c r="B105" s="142"/>
      <c r="C105" s="143"/>
      <c r="D105" s="144"/>
    </row>
    <row r="106" spans="1:4" ht="16.149999999999999" thickBot="1" x14ac:dyDescent="0.6">
      <c r="A106" s="127">
        <v>6</v>
      </c>
      <c r="B106" s="145"/>
      <c r="C106" s="146"/>
      <c r="D106" s="147"/>
    </row>
    <row r="107" spans="1:4" ht="16.149999999999999" thickBot="1" x14ac:dyDescent="0.6">
      <c r="A107" s="122" t="s">
        <v>102</v>
      </c>
      <c r="B107" s="123"/>
      <c r="C107" s="123"/>
      <c r="D107" s="124"/>
    </row>
    <row r="108" spans="1:4" x14ac:dyDescent="0.55000000000000004">
      <c r="A108" s="125">
        <v>1</v>
      </c>
      <c r="B108" s="139"/>
      <c r="C108" s="140"/>
      <c r="D108" s="141"/>
    </row>
    <row r="109" spans="1:4" x14ac:dyDescent="0.55000000000000004">
      <c r="A109" s="126">
        <v>2</v>
      </c>
      <c r="B109" s="142"/>
      <c r="C109" s="143"/>
      <c r="D109" s="144"/>
    </row>
    <row r="110" spans="1:4" x14ac:dyDescent="0.55000000000000004">
      <c r="A110" s="126">
        <v>3</v>
      </c>
      <c r="B110" s="142"/>
      <c r="C110" s="143"/>
      <c r="D110" s="144"/>
    </row>
    <row r="111" spans="1:4" x14ac:dyDescent="0.55000000000000004">
      <c r="A111" s="126">
        <v>4</v>
      </c>
      <c r="B111" s="142"/>
      <c r="C111" s="143"/>
      <c r="D111" s="144"/>
    </row>
    <row r="112" spans="1:4" x14ac:dyDescent="0.55000000000000004">
      <c r="A112" s="126">
        <v>5</v>
      </c>
      <c r="B112" s="142"/>
      <c r="C112" s="143"/>
      <c r="D112" s="144"/>
    </row>
    <row r="113" spans="1:4" ht="16.149999999999999" thickBot="1" x14ac:dyDescent="0.6">
      <c r="A113" s="127">
        <v>6</v>
      </c>
      <c r="B113" s="145"/>
      <c r="C113" s="146"/>
      <c r="D113" s="147"/>
    </row>
    <row r="114" spans="1:4" ht="16.149999999999999" thickBot="1" x14ac:dyDescent="0.6">
      <c r="A114" s="122" t="s">
        <v>103</v>
      </c>
      <c r="B114" s="123"/>
      <c r="C114" s="123"/>
      <c r="D114" s="124"/>
    </row>
    <row r="115" spans="1:4" x14ac:dyDescent="0.55000000000000004">
      <c r="A115" s="125">
        <v>1</v>
      </c>
      <c r="B115" s="139"/>
      <c r="C115" s="140"/>
      <c r="D115" s="141"/>
    </row>
    <row r="116" spans="1:4" x14ac:dyDescent="0.55000000000000004">
      <c r="A116" s="126">
        <v>2</v>
      </c>
      <c r="B116" s="142"/>
      <c r="C116" s="143"/>
      <c r="D116" s="144"/>
    </row>
    <row r="117" spans="1:4" x14ac:dyDescent="0.55000000000000004">
      <c r="A117" s="126">
        <v>3</v>
      </c>
      <c r="B117" s="142"/>
      <c r="C117" s="143"/>
      <c r="D117" s="144"/>
    </row>
    <row r="118" spans="1:4" x14ac:dyDescent="0.55000000000000004">
      <c r="A118" s="126">
        <v>4</v>
      </c>
      <c r="B118" s="142"/>
      <c r="C118" s="143"/>
      <c r="D118" s="144"/>
    </row>
    <row r="119" spans="1:4" x14ac:dyDescent="0.55000000000000004">
      <c r="A119" s="126">
        <v>5</v>
      </c>
      <c r="B119" s="142"/>
      <c r="C119" s="143"/>
      <c r="D119" s="144"/>
    </row>
    <row r="120" spans="1:4" x14ac:dyDescent="0.55000000000000004">
      <c r="A120" s="127">
        <v>6</v>
      </c>
      <c r="B120" s="145"/>
      <c r="C120" s="146"/>
      <c r="D120" s="147"/>
    </row>
  </sheetData>
  <sheetProtection sheet="1" objects="1" scenarios="1"/>
  <dataValidations disablePrompts="1" count="1">
    <dataValidation type="list" allowBlank="1" showInputMessage="1" showErrorMessage="1" sqref="C65265:C65310 C523868:C523869 C917296:C917311 C261936:C261951 C393027:C393051 C261955:C261979 C589553:C589598 C786161:C786206 C524127:C524130 C261922:C261932 C261730:C261869 C851746:C851756 C392945:C392990 C982851:C982875 C917343:C917346 C982769:C982814 C196447:C196450 C851807:C851810 C786012:C786013 C917315:C917339 C655138:C655148 C327458:C327468 C196194:C196333 C327519:C327522 C196337:C196382 C65375:C65378 C458332:C458333 C982879:C982882 C786271:C786274 C196188:C196189 C524080:C524095 C393008:C393023 C458544:C458559 C65347:C65371 C392994:C393004 C130658:C130797 C720735:C720738 C720476:C720477 C65328:C65343 C458591:C458594 C720625:C720670 C917282:C917292 C524017:C524062 C589635:C589659 C720674:C720684 C655171:C655195 C917233:C917278 C851779:C851803 C524099:C524123 C458530:C458540 C327409:C327454 C65122:C65261 C392796:C392797 C130883:C130907 C655199:C655202 C589616:C589631 C327491:C327515 C786224:C786239 C130652:C130653 C261983:C261986 C654940:C654941 C130911:C130914 C720707:C720731 C786018:C786157 C130801:C130846 C720482:C720621 C851554:C851693 C982620:C982621 C654946:C655085 C720688:C720703 C917090:C917229 C589410:C589549 C851760:C851775 C524066:C524076 C982626:C982765 C655089:C655134 C523874:C524013 C327260:C327261 C851697:C851742 C458481:C458526 C458563:C458587 C786210:C786220 C196419:C196443 C589404:C589405 C65314:C65324 C917084:C917085 C458338:C458477 C393055:C393058 C65116:C65117 C261873:C261918 C982818:C982828 C589663:C589666 C655152:C655167 C130850:C130860 C392802:C392941 C196400:C196415 C327472:C327487 C130864:C130879 C786243:C786267 C589602:C589612 C196386:C196396 C851548:C851549 C327266:C327405 C982832:C982847 C261724:C261725"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58"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F25" sqref="F25"/>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88" t="s">
        <v>113</v>
      </c>
      <c r="B3" s="191" t="s">
        <v>114</v>
      </c>
      <c r="C3" s="191" t="s">
        <v>115</v>
      </c>
      <c r="D3" s="194" t="s">
        <v>116</v>
      </c>
      <c r="E3" s="195"/>
    </row>
    <row r="4" spans="1:5" x14ac:dyDescent="0.45">
      <c r="A4" s="189"/>
      <c r="B4" s="192"/>
      <c r="C4" s="192"/>
      <c r="D4" s="196" t="s">
        <v>133</v>
      </c>
      <c r="E4" s="197"/>
    </row>
    <row r="5" spans="1:5" x14ac:dyDescent="0.45">
      <c r="A5" s="189"/>
      <c r="B5" s="192"/>
      <c r="C5" s="192"/>
      <c r="D5" s="196" t="s">
        <v>134</v>
      </c>
      <c r="E5" s="197"/>
    </row>
    <row r="6" spans="1:5" x14ac:dyDescent="0.45">
      <c r="A6" s="189"/>
      <c r="B6" s="192"/>
      <c r="C6" s="192"/>
      <c r="D6" s="196" t="s">
        <v>135</v>
      </c>
      <c r="E6" s="197"/>
    </row>
    <row r="7" spans="1:5" ht="14.65" thickBot="1" x14ac:dyDescent="0.5">
      <c r="A7" s="190"/>
      <c r="B7" s="193"/>
      <c r="C7" s="193"/>
      <c r="D7" s="198" t="s">
        <v>136</v>
      </c>
      <c r="E7" s="199"/>
    </row>
    <row r="8" spans="1:5" ht="14.65" thickBot="1" x14ac:dyDescent="0.5">
      <c r="A8" s="149" t="s">
        <v>117</v>
      </c>
      <c r="B8" s="177" t="s">
        <v>342</v>
      </c>
      <c r="C8" s="178"/>
      <c r="D8" s="178"/>
      <c r="E8" s="179"/>
    </row>
    <row r="9" spans="1:5" ht="14.65" thickBot="1" x14ac:dyDescent="0.5">
      <c r="A9" s="149" t="s">
        <v>118</v>
      </c>
      <c r="B9" s="177" t="s">
        <v>119</v>
      </c>
      <c r="C9" s="179"/>
      <c r="D9" s="150" t="s">
        <v>120</v>
      </c>
      <c r="E9" s="150" t="s">
        <v>121</v>
      </c>
    </row>
    <row r="10" spans="1:5" ht="14.65" thickBot="1" x14ac:dyDescent="0.5">
      <c r="A10" s="149" t="s">
        <v>122</v>
      </c>
      <c r="B10" s="180" t="s">
        <v>123</v>
      </c>
      <c r="C10" s="181"/>
      <c r="D10" s="181"/>
      <c r="E10" s="182"/>
    </row>
    <row r="11" spans="1:5" ht="57.4" thickBot="1" x14ac:dyDescent="0.5">
      <c r="A11" s="149" t="s">
        <v>124</v>
      </c>
      <c r="B11" s="180"/>
      <c r="C11" s="181"/>
      <c r="D11" s="181"/>
      <c r="E11" s="182"/>
    </row>
    <row r="12" spans="1:5" x14ac:dyDescent="0.45">
      <c r="A12" s="183" t="s">
        <v>125</v>
      </c>
      <c r="B12" s="186" t="s">
        <v>126</v>
      </c>
      <c r="C12" s="187"/>
      <c r="D12" s="186"/>
      <c r="E12" s="187"/>
    </row>
    <row r="13" spans="1:5" x14ac:dyDescent="0.45">
      <c r="A13" s="184"/>
      <c r="B13" s="167"/>
      <c r="C13" s="169"/>
      <c r="D13" s="167"/>
      <c r="E13" s="169"/>
    </row>
    <row r="14" spans="1:5" ht="14.65" thickBot="1" x14ac:dyDescent="0.5">
      <c r="A14" s="184"/>
      <c r="B14" s="170"/>
      <c r="C14" s="172"/>
      <c r="D14" s="170"/>
      <c r="E14" s="172"/>
    </row>
    <row r="15" spans="1:5" x14ac:dyDescent="0.45">
      <c r="A15" s="184"/>
      <c r="B15" s="164" t="s">
        <v>127</v>
      </c>
      <c r="C15" s="166"/>
      <c r="D15" s="164"/>
      <c r="E15" s="166"/>
    </row>
    <row r="16" spans="1:5" x14ac:dyDescent="0.45">
      <c r="A16" s="184"/>
      <c r="B16" s="167"/>
      <c r="C16" s="169"/>
      <c r="D16" s="167"/>
      <c r="E16" s="169"/>
    </row>
    <row r="17" spans="1:5" x14ac:dyDescent="0.45">
      <c r="A17" s="184"/>
      <c r="B17" s="167"/>
      <c r="C17" s="169"/>
      <c r="D17" s="167"/>
      <c r="E17" s="169"/>
    </row>
    <row r="18" spans="1:5" x14ac:dyDescent="0.45">
      <c r="A18" s="184"/>
      <c r="B18" s="167"/>
      <c r="C18" s="169"/>
      <c r="D18" s="167"/>
      <c r="E18" s="169"/>
    </row>
    <row r="19" spans="1:5" x14ac:dyDescent="0.45">
      <c r="A19" s="184"/>
      <c r="B19" s="167"/>
      <c r="C19" s="169"/>
      <c r="D19" s="167"/>
      <c r="E19" s="169"/>
    </row>
    <row r="20" spans="1:5" ht="14.65" thickBot="1" x14ac:dyDescent="0.5">
      <c r="A20" s="184"/>
      <c r="B20" s="170"/>
      <c r="C20" s="172"/>
      <c r="D20" s="170"/>
      <c r="E20" s="172"/>
    </row>
    <row r="21" spans="1:5" x14ac:dyDescent="0.45">
      <c r="A21" s="184"/>
      <c r="B21" s="164" t="s">
        <v>128</v>
      </c>
      <c r="C21" s="166"/>
      <c r="D21" s="173"/>
      <c r="E21" s="174"/>
    </row>
    <row r="22" spans="1:5" ht="14.65" thickBot="1" x14ac:dyDescent="0.5">
      <c r="A22" s="184"/>
      <c r="B22" s="170"/>
      <c r="C22" s="172"/>
      <c r="D22" s="175"/>
      <c r="E22" s="176"/>
    </row>
    <row r="23" spans="1:5" x14ac:dyDescent="0.45">
      <c r="A23" s="184"/>
      <c r="B23" s="164" t="s">
        <v>129</v>
      </c>
      <c r="C23" s="166"/>
      <c r="D23" s="164"/>
      <c r="E23" s="166"/>
    </row>
    <row r="24" spans="1:5" ht="14.65" thickBot="1" x14ac:dyDescent="0.5">
      <c r="A24" s="185"/>
      <c r="B24" s="170"/>
      <c r="C24" s="172"/>
      <c r="D24" s="170"/>
      <c r="E24" s="172"/>
    </row>
    <row r="25" spans="1:5" ht="14.65" thickBot="1" x14ac:dyDescent="0.5">
      <c r="A25" s="151"/>
      <c r="B25" s="160"/>
      <c r="C25" s="160"/>
      <c r="D25" s="160"/>
      <c r="E25" s="160"/>
    </row>
    <row r="26" spans="1:5" x14ac:dyDescent="0.45">
      <c r="A26" s="152" t="s">
        <v>130</v>
      </c>
      <c r="B26" s="164"/>
      <c r="C26" s="165"/>
      <c r="D26" s="165"/>
      <c r="E26" s="166"/>
    </row>
    <row r="27" spans="1:5" x14ac:dyDescent="0.45">
      <c r="A27" s="152" t="s">
        <v>131</v>
      </c>
      <c r="B27" s="167"/>
      <c r="C27" s="168"/>
      <c r="D27" s="168"/>
      <c r="E27" s="169"/>
    </row>
    <row r="28" spans="1:5" x14ac:dyDescent="0.45">
      <c r="A28" s="153"/>
      <c r="B28" s="167"/>
      <c r="C28" s="168"/>
      <c r="D28" s="168"/>
      <c r="E28" s="169"/>
    </row>
    <row r="29" spans="1:5" x14ac:dyDescent="0.45">
      <c r="A29" s="153"/>
      <c r="B29" s="167"/>
      <c r="C29" s="168"/>
      <c r="D29" s="168"/>
      <c r="E29" s="169"/>
    </row>
    <row r="30" spans="1:5" x14ac:dyDescent="0.45">
      <c r="A30" s="153"/>
      <c r="B30" s="167"/>
      <c r="C30" s="168"/>
      <c r="D30" s="168"/>
      <c r="E30" s="169"/>
    </row>
    <row r="31" spans="1:5" x14ac:dyDescent="0.45">
      <c r="A31" s="153"/>
      <c r="B31" s="167"/>
      <c r="C31" s="168"/>
      <c r="D31" s="168"/>
      <c r="E31" s="169"/>
    </row>
    <row r="32" spans="1:5" x14ac:dyDescent="0.45">
      <c r="A32" s="153"/>
      <c r="B32" s="167"/>
      <c r="C32" s="168"/>
      <c r="D32" s="168"/>
      <c r="E32" s="169"/>
    </row>
    <row r="33" spans="1:5" x14ac:dyDescent="0.45">
      <c r="A33" s="153"/>
      <c r="B33" s="167"/>
      <c r="C33" s="168"/>
      <c r="D33" s="168"/>
      <c r="E33" s="169"/>
    </row>
    <row r="34" spans="1:5" x14ac:dyDescent="0.45">
      <c r="A34" s="153"/>
      <c r="B34" s="167"/>
      <c r="C34" s="168"/>
      <c r="D34" s="168"/>
      <c r="E34" s="169"/>
    </row>
    <row r="35" spans="1:5" x14ac:dyDescent="0.45">
      <c r="A35" s="153"/>
      <c r="B35" s="167"/>
      <c r="C35" s="168"/>
      <c r="D35" s="168"/>
      <c r="E35" s="169"/>
    </row>
    <row r="36" spans="1:5" x14ac:dyDescent="0.45">
      <c r="A36" s="153"/>
      <c r="B36" s="167"/>
      <c r="C36" s="168"/>
      <c r="D36" s="168"/>
      <c r="E36" s="169"/>
    </row>
    <row r="37" spans="1:5" x14ac:dyDescent="0.45">
      <c r="A37" s="153"/>
      <c r="B37" s="167"/>
      <c r="C37" s="168"/>
      <c r="D37" s="168"/>
      <c r="E37" s="169"/>
    </row>
    <row r="38" spans="1:5" x14ac:dyDescent="0.45">
      <c r="A38" s="153"/>
      <c r="B38" s="167"/>
      <c r="C38" s="168"/>
      <c r="D38" s="168"/>
      <c r="E38" s="169"/>
    </row>
    <row r="39" spans="1:5" x14ac:dyDescent="0.45">
      <c r="A39" s="153"/>
      <c r="B39" s="167"/>
      <c r="C39" s="168"/>
      <c r="D39" s="168"/>
      <c r="E39" s="169"/>
    </row>
    <row r="40" spans="1:5" x14ac:dyDescent="0.45">
      <c r="A40" s="153"/>
      <c r="B40" s="167"/>
      <c r="C40" s="168"/>
      <c r="D40" s="168"/>
      <c r="E40" s="169"/>
    </row>
    <row r="41" spans="1:5" x14ac:dyDescent="0.45">
      <c r="A41" s="153"/>
      <c r="B41" s="167"/>
      <c r="C41" s="168"/>
      <c r="D41" s="168"/>
      <c r="E41" s="169"/>
    </row>
    <row r="42" spans="1:5" ht="14.65" thickBot="1" x14ac:dyDescent="0.5">
      <c r="A42" s="154"/>
      <c r="B42" s="170"/>
      <c r="C42" s="171"/>
      <c r="D42" s="171"/>
      <c r="E42" s="172"/>
    </row>
    <row r="43" spans="1:5" ht="14.65" thickBot="1" x14ac:dyDescent="0.5">
      <c r="A43" s="151"/>
      <c r="B43" s="160"/>
      <c r="C43" s="160"/>
      <c r="D43" s="160"/>
      <c r="E43" s="160"/>
    </row>
    <row r="44" spans="1:5" x14ac:dyDescent="0.45">
      <c r="A44" s="161" t="s">
        <v>132</v>
      </c>
      <c r="B44" s="164"/>
      <c r="C44" s="165"/>
      <c r="D44" s="165"/>
      <c r="E44" s="166"/>
    </row>
    <row r="45" spans="1:5" x14ac:dyDescent="0.45">
      <c r="A45" s="162"/>
      <c r="B45" s="167"/>
      <c r="C45" s="168"/>
      <c r="D45" s="168"/>
      <c r="E45" s="169"/>
    </row>
    <row r="46" spans="1:5" x14ac:dyDescent="0.45">
      <c r="A46" s="162"/>
      <c r="B46" s="167"/>
      <c r="C46" s="168"/>
      <c r="D46" s="168"/>
      <c r="E46" s="169"/>
    </row>
    <row r="47" spans="1:5" ht="14.65" thickBot="1" x14ac:dyDescent="0.5">
      <c r="A47" s="163"/>
      <c r="B47" s="170"/>
      <c r="C47" s="171"/>
      <c r="D47" s="171"/>
      <c r="E47" s="172"/>
    </row>
  </sheetData>
  <mergeCells count="28">
    <mergeCell ref="A3:A7"/>
    <mergeCell ref="B3:B7"/>
    <mergeCell ref="C3:C7"/>
    <mergeCell ref="D3:E3"/>
    <mergeCell ref="D4:E4"/>
    <mergeCell ref="D5:E5"/>
    <mergeCell ref="D6:E6"/>
    <mergeCell ref="D7:E7"/>
    <mergeCell ref="B8:E8"/>
    <mergeCell ref="B9:C9"/>
    <mergeCell ref="B10:E10"/>
    <mergeCell ref="B11:E11"/>
    <mergeCell ref="A12:A24"/>
    <mergeCell ref="B12:C14"/>
    <mergeCell ref="D12:E14"/>
    <mergeCell ref="B15:C20"/>
    <mergeCell ref="D15:E20"/>
    <mergeCell ref="B21:C22"/>
    <mergeCell ref="B43:C43"/>
    <mergeCell ref="D43:E43"/>
    <mergeCell ref="A44:A47"/>
    <mergeCell ref="B44:E47"/>
    <mergeCell ref="D21:E22"/>
    <mergeCell ref="B23:C24"/>
    <mergeCell ref="D23:E24"/>
    <mergeCell ref="B25:C25"/>
    <mergeCell ref="D25:E25"/>
    <mergeCell ref="B26:E42"/>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abSelected="1" topLeftCell="A4" zoomScale="90" zoomScaleNormal="90" workbookViewId="0">
      <pane ySplit="2" topLeftCell="A6" activePane="bottomLeft" state="frozen"/>
      <selection activeCell="A4" sqref="A4"/>
      <selection pane="bottomLeft" activeCell="R29" sqref="R29"/>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9" t="s">
        <v>22</v>
      </c>
      <c r="C4" s="49"/>
      <c r="D4" s="49"/>
      <c r="E4" s="49"/>
      <c r="F4" s="49"/>
      <c r="G4" s="49" t="s">
        <v>83</v>
      </c>
      <c r="H4" s="49"/>
    </row>
    <row r="5" spans="1:19" s="51" customFormat="1" ht="28.5" x14ac:dyDescent="0.45">
      <c r="B5" s="50" t="s">
        <v>82</v>
      </c>
      <c r="C5" s="50" t="s">
        <v>79</v>
      </c>
      <c r="D5" s="50" t="s">
        <v>80</v>
      </c>
      <c r="E5" s="50" t="s">
        <v>81</v>
      </c>
      <c r="F5" s="50" t="s">
        <v>23</v>
      </c>
      <c r="G5" s="50" t="s">
        <v>24</v>
      </c>
      <c r="H5" s="50" t="s">
        <v>25</v>
      </c>
      <c r="M5" s="51" t="s">
        <v>28</v>
      </c>
      <c r="P5" s="52" t="s">
        <v>36</v>
      </c>
      <c r="Q5" s="52"/>
      <c r="R5" s="52" t="s">
        <v>42</v>
      </c>
      <c r="S5" s="52"/>
    </row>
    <row r="6" spans="1:19" x14ac:dyDescent="0.45">
      <c r="A6" t="s">
        <v>92</v>
      </c>
      <c r="B6" s="4">
        <v>1</v>
      </c>
      <c r="C6" s="2">
        <v>3</v>
      </c>
      <c r="D6" s="2" t="s">
        <v>11</v>
      </c>
      <c r="E6" s="4" t="s">
        <v>7</v>
      </c>
      <c r="F6" s="4" t="str">
        <f>C6&amp;D6&amp;E6</f>
        <v>3X3Ja</v>
      </c>
      <c r="G6" s="8">
        <v>3</v>
      </c>
      <c r="H6" s="8">
        <v>3</v>
      </c>
      <c r="L6" t="s">
        <v>7</v>
      </c>
      <c r="M6">
        <f>COUNTIF('proces medische gassen'!$G:$G,Mapping!$L6)</f>
        <v>2</v>
      </c>
      <c r="P6" t="s">
        <v>37</v>
      </c>
      <c r="Q6">
        <v>0</v>
      </c>
      <c r="R6" t="s">
        <v>43</v>
      </c>
      <c r="S6">
        <f>+ROUND(M11/M10,2)*100</f>
        <v>100</v>
      </c>
    </row>
    <row r="7" spans="1:19" x14ac:dyDescent="0.45">
      <c r="A7" t="s">
        <v>92</v>
      </c>
      <c r="B7" s="4">
        <v>1</v>
      </c>
      <c r="C7" s="2">
        <v>3</v>
      </c>
      <c r="D7" s="2" t="s">
        <v>9</v>
      </c>
      <c r="E7" s="4" t="s">
        <v>7</v>
      </c>
      <c r="F7" s="4" t="str">
        <f t="shared" ref="F7:F59" si="0">C7&amp;D7&amp;E7</f>
        <v>3X2Ja</v>
      </c>
      <c r="G7" s="8">
        <v>2</v>
      </c>
      <c r="H7" s="8">
        <v>2</v>
      </c>
      <c r="L7" t="s">
        <v>8</v>
      </c>
      <c r="M7">
        <f>COUNTIF('proces medische gassen'!$G:$G,Mapping!$L7)</f>
        <v>1</v>
      </c>
      <c r="P7" t="s">
        <v>38</v>
      </c>
      <c r="Q7">
        <v>60</v>
      </c>
      <c r="R7" t="s">
        <v>42</v>
      </c>
      <c r="S7">
        <v>1</v>
      </c>
    </row>
    <row r="8" spans="1:19" x14ac:dyDescent="0.45">
      <c r="A8" t="s">
        <v>92</v>
      </c>
      <c r="B8" s="4">
        <v>1</v>
      </c>
      <c r="C8" s="2">
        <v>3</v>
      </c>
      <c r="D8" s="2" t="s">
        <v>10</v>
      </c>
      <c r="E8" s="4" t="s">
        <v>7</v>
      </c>
      <c r="F8" s="4" t="str">
        <f t="shared" si="0"/>
        <v>3X1Ja</v>
      </c>
      <c r="G8" s="8">
        <v>1</v>
      </c>
      <c r="H8" s="8">
        <v>1</v>
      </c>
      <c r="L8" t="s">
        <v>12</v>
      </c>
      <c r="M8">
        <f>COUNTIF('proces medische gassen'!$G:$G,Mapping!$L8)</f>
        <v>1</v>
      </c>
      <c r="P8" t="s">
        <v>39</v>
      </c>
      <c r="Q8">
        <v>30</v>
      </c>
      <c r="R8" t="s">
        <v>44</v>
      </c>
      <c r="S8">
        <f>200-S7-S6</f>
        <v>99</v>
      </c>
    </row>
    <row r="9" spans="1:19" x14ac:dyDescent="0.45">
      <c r="A9" t="s">
        <v>92</v>
      </c>
      <c r="B9" s="4">
        <v>1</v>
      </c>
      <c r="C9" s="2">
        <v>3</v>
      </c>
      <c r="D9" s="2" t="s">
        <v>26</v>
      </c>
      <c r="E9" s="4" t="s">
        <v>7</v>
      </c>
      <c r="F9" s="4" t="str">
        <f t="shared" si="0"/>
        <v>3X0,33Ja</v>
      </c>
      <c r="G9" s="8">
        <f>1/3</f>
        <v>0.33333333333333331</v>
      </c>
      <c r="H9" s="8">
        <f>1/3</f>
        <v>0.33333333333333331</v>
      </c>
      <c r="L9" t="s">
        <v>28</v>
      </c>
      <c r="M9">
        <f>SUM(M6:M8)</f>
        <v>4</v>
      </c>
      <c r="P9" t="s">
        <v>40</v>
      </c>
      <c r="Q9">
        <v>10</v>
      </c>
    </row>
    <row r="10" spans="1:19" x14ac:dyDescent="0.45">
      <c r="A10" t="s">
        <v>92</v>
      </c>
      <c r="B10" s="4">
        <v>1</v>
      </c>
      <c r="C10" s="2">
        <v>3</v>
      </c>
      <c r="D10" s="2" t="s">
        <v>27</v>
      </c>
      <c r="E10" s="4" t="s">
        <v>7</v>
      </c>
      <c r="F10" s="4" t="str">
        <f t="shared" si="0"/>
        <v>3X0,66Ja</v>
      </c>
      <c r="G10" s="8">
        <f>2/3</f>
        <v>0.66666666666666663</v>
      </c>
      <c r="H10" s="8">
        <f>2/3</f>
        <v>0.66666666666666663</v>
      </c>
      <c r="L10" t="s">
        <v>24</v>
      </c>
      <c r="M10">
        <f>'proces medische gassen'!$L$3</f>
        <v>3</v>
      </c>
      <c r="P10" t="s">
        <v>41</v>
      </c>
      <c r="Q10">
        <v>100</v>
      </c>
    </row>
    <row r="11" spans="1:19" x14ac:dyDescent="0.45">
      <c r="A11" t="s">
        <v>92</v>
      </c>
      <c r="B11" s="4">
        <v>1</v>
      </c>
      <c r="C11" s="2">
        <v>3</v>
      </c>
      <c r="D11" s="2" t="s">
        <v>10</v>
      </c>
      <c r="E11" s="4" t="s">
        <v>7</v>
      </c>
      <c r="F11" s="4" t="str">
        <f t="shared" si="0"/>
        <v>3X1Ja</v>
      </c>
      <c r="G11" s="8">
        <v>1</v>
      </c>
      <c r="H11" s="8">
        <v>1</v>
      </c>
      <c r="L11" t="s">
        <v>25</v>
      </c>
      <c r="M11">
        <f>'proces medische gassen'!$M$3</f>
        <v>3</v>
      </c>
    </row>
    <row r="12" spans="1:19" x14ac:dyDescent="0.45">
      <c r="A12" t="s">
        <v>92</v>
      </c>
      <c r="B12" s="4">
        <v>3</v>
      </c>
      <c r="C12" s="2">
        <v>2</v>
      </c>
      <c r="D12" s="2" t="s">
        <v>11</v>
      </c>
      <c r="E12" s="4" t="s">
        <v>7</v>
      </c>
      <c r="F12" s="4" t="str">
        <f t="shared" si="0"/>
        <v>2X3Ja</v>
      </c>
      <c r="G12" s="8">
        <v>9</v>
      </c>
      <c r="H12" s="8">
        <v>9</v>
      </c>
      <c r="S12" t="str">
        <f>"Total Score : "&amp;S6&amp;"%"</f>
        <v>Total Score : 100%</v>
      </c>
    </row>
    <row r="13" spans="1:19" x14ac:dyDescent="0.45">
      <c r="A13" t="s">
        <v>92</v>
      </c>
      <c r="B13" s="4">
        <v>3</v>
      </c>
      <c r="C13" s="2">
        <v>2</v>
      </c>
      <c r="D13" s="2" t="s">
        <v>9</v>
      </c>
      <c r="E13" s="4" t="s">
        <v>7</v>
      </c>
      <c r="F13" s="4" t="str">
        <f t="shared" si="0"/>
        <v>2X2Ja</v>
      </c>
      <c r="G13" s="8">
        <v>6</v>
      </c>
      <c r="H13" s="8">
        <v>6</v>
      </c>
    </row>
    <row r="14" spans="1:19" x14ac:dyDescent="0.45">
      <c r="A14" t="s">
        <v>92</v>
      </c>
      <c r="B14" s="4">
        <v>3</v>
      </c>
      <c r="C14" s="2">
        <v>2</v>
      </c>
      <c r="D14" s="2" t="s">
        <v>10</v>
      </c>
      <c r="E14" s="4" t="s">
        <v>7</v>
      </c>
      <c r="F14" s="4" t="str">
        <f t="shared" si="0"/>
        <v>2X1Ja</v>
      </c>
      <c r="G14" s="8">
        <v>3</v>
      </c>
      <c r="H14" s="8">
        <v>3</v>
      </c>
      <c r="L14" t="s">
        <v>29</v>
      </c>
      <c r="M14">
        <v>60</v>
      </c>
    </row>
    <row r="15" spans="1:19" x14ac:dyDescent="0.45">
      <c r="A15" t="s">
        <v>92</v>
      </c>
      <c r="B15" s="4">
        <v>3</v>
      </c>
      <c r="C15" s="2">
        <v>2</v>
      </c>
      <c r="D15" s="2" t="s">
        <v>26</v>
      </c>
      <c r="E15" s="4" t="s">
        <v>7</v>
      </c>
      <c r="F15" s="4" t="str">
        <f t="shared" si="0"/>
        <v>2X0,33Ja</v>
      </c>
      <c r="G15" s="8">
        <v>1</v>
      </c>
      <c r="H15" s="8">
        <v>1</v>
      </c>
      <c r="L15" t="s">
        <v>30</v>
      </c>
      <c r="M15">
        <v>30</v>
      </c>
    </row>
    <row r="16" spans="1:19" x14ac:dyDescent="0.45">
      <c r="A16" t="s">
        <v>92</v>
      </c>
      <c r="B16" s="4">
        <v>3</v>
      </c>
      <c r="C16" s="2">
        <v>2</v>
      </c>
      <c r="D16" s="2" t="s">
        <v>27</v>
      </c>
      <c r="E16" s="4" t="s">
        <v>7</v>
      </c>
      <c r="F16" s="4" t="str">
        <f t="shared" si="0"/>
        <v>2X0,66Ja</v>
      </c>
      <c r="G16" s="8">
        <v>2</v>
      </c>
      <c r="H16" s="8">
        <v>2</v>
      </c>
      <c r="L16" t="s">
        <v>31</v>
      </c>
      <c r="M16">
        <v>10</v>
      </c>
    </row>
    <row r="17" spans="1:13" x14ac:dyDescent="0.45">
      <c r="A17" t="s">
        <v>92</v>
      </c>
      <c r="B17" s="4">
        <v>3</v>
      </c>
      <c r="C17" s="2">
        <v>2</v>
      </c>
      <c r="D17" s="2" t="s">
        <v>10</v>
      </c>
      <c r="E17" s="4" t="s">
        <v>7</v>
      </c>
      <c r="F17" s="4" t="str">
        <f t="shared" si="0"/>
        <v>2X1Ja</v>
      </c>
      <c r="G17" s="8">
        <v>3</v>
      </c>
      <c r="H17" s="8">
        <v>3</v>
      </c>
      <c r="L17" t="s">
        <v>32</v>
      </c>
      <c r="M17">
        <v>100</v>
      </c>
    </row>
    <row r="18" spans="1:13" x14ac:dyDescent="0.45">
      <c r="A18" t="s">
        <v>92</v>
      </c>
      <c r="B18" s="4">
        <v>6</v>
      </c>
      <c r="C18" s="2">
        <v>1</v>
      </c>
      <c r="D18" s="2" t="s">
        <v>11</v>
      </c>
      <c r="E18" s="4" t="s">
        <v>7</v>
      </c>
      <c r="F18" s="4" t="str">
        <f t="shared" si="0"/>
        <v>1X3Ja</v>
      </c>
      <c r="G18" s="8">
        <v>18</v>
      </c>
      <c r="H18" s="8">
        <v>18</v>
      </c>
    </row>
    <row r="19" spans="1:13" x14ac:dyDescent="0.45">
      <c r="A19" t="s">
        <v>92</v>
      </c>
      <c r="B19" s="4">
        <v>6</v>
      </c>
      <c r="C19" s="2">
        <v>1</v>
      </c>
      <c r="D19" s="2" t="s">
        <v>9</v>
      </c>
      <c r="E19" s="4" t="s">
        <v>7</v>
      </c>
      <c r="F19" s="4" t="str">
        <f t="shared" si="0"/>
        <v>1X2Ja</v>
      </c>
      <c r="G19" s="8">
        <v>12</v>
      </c>
      <c r="H19" s="8">
        <v>12</v>
      </c>
    </row>
    <row r="20" spans="1:13" x14ac:dyDescent="0.45">
      <c r="A20" t="s">
        <v>92</v>
      </c>
      <c r="B20" s="4">
        <v>6</v>
      </c>
      <c r="C20" s="2">
        <v>1</v>
      </c>
      <c r="D20" s="2" t="s">
        <v>10</v>
      </c>
      <c r="E20" s="4" t="s">
        <v>7</v>
      </c>
      <c r="F20" s="4" t="str">
        <f t="shared" si="0"/>
        <v>1X1Ja</v>
      </c>
      <c r="G20" s="8">
        <v>6</v>
      </c>
      <c r="H20" s="8">
        <v>6</v>
      </c>
      <c r="L20" t="s">
        <v>33</v>
      </c>
      <c r="M20">
        <f>M7/M9</f>
        <v>0.25</v>
      </c>
    </row>
    <row r="21" spans="1:13" x14ac:dyDescent="0.45">
      <c r="A21" t="s">
        <v>92</v>
      </c>
      <c r="B21" s="4">
        <v>6</v>
      </c>
      <c r="C21" s="2">
        <v>1</v>
      </c>
      <c r="D21" s="2" t="s">
        <v>26</v>
      </c>
      <c r="E21" s="4" t="s">
        <v>7</v>
      </c>
      <c r="F21" s="4" t="str">
        <f t="shared" si="0"/>
        <v>1X0,33Ja</v>
      </c>
      <c r="G21" s="8">
        <v>2</v>
      </c>
      <c r="H21" s="8">
        <v>2</v>
      </c>
      <c r="L21" t="s">
        <v>34</v>
      </c>
      <c r="M21">
        <v>1</v>
      </c>
    </row>
    <row r="22" spans="1:13" x14ac:dyDescent="0.45">
      <c r="A22" t="s">
        <v>92</v>
      </c>
      <c r="B22" s="4">
        <v>6</v>
      </c>
      <c r="C22" s="2">
        <v>1</v>
      </c>
      <c r="D22" s="2" t="s">
        <v>27</v>
      </c>
      <c r="E22" s="4" t="s">
        <v>7</v>
      </c>
      <c r="F22" s="4" t="str">
        <f t="shared" si="0"/>
        <v>1X0,66Ja</v>
      </c>
      <c r="G22" s="8">
        <v>4</v>
      </c>
      <c r="H22" s="8">
        <v>4</v>
      </c>
      <c r="L22" t="s">
        <v>32</v>
      </c>
      <c r="M22">
        <f>SUM(M14:M17)-(M21+M20)</f>
        <v>198.75</v>
      </c>
    </row>
    <row r="23" spans="1:13" x14ac:dyDescent="0.45">
      <c r="A23" t="s">
        <v>92</v>
      </c>
      <c r="B23" s="4">
        <v>6</v>
      </c>
      <c r="C23" s="2">
        <v>1</v>
      </c>
      <c r="D23" s="2" t="s">
        <v>10</v>
      </c>
      <c r="E23" s="4" t="s">
        <v>7</v>
      </c>
      <c r="F23" s="4" t="str">
        <f t="shared" si="0"/>
        <v>1X1Ja</v>
      </c>
      <c r="G23" s="8">
        <v>6</v>
      </c>
      <c r="H23" s="8">
        <v>6</v>
      </c>
    </row>
    <row r="24" spans="1:13" x14ac:dyDescent="0.45">
      <c r="A24" t="s">
        <v>93</v>
      </c>
      <c r="B24" s="5">
        <v>1</v>
      </c>
      <c r="C24" s="1">
        <v>3</v>
      </c>
      <c r="D24" s="1" t="s">
        <v>11</v>
      </c>
      <c r="E24" s="5" t="s">
        <v>8</v>
      </c>
      <c r="F24" s="5" t="str">
        <f t="shared" si="0"/>
        <v>3X3Neen</v>
      </c>
      <c r="G24" s="9">
        <v>3</v>
      </c>
      <c r="H24" s="9">
        <v>0</v>
      </c>
      <c r="L24" t="s">
        <v>35</v>
      </c>
    </row>
    <row r="25" spans="1:13" x14ac:dyDescent="0.45">
      <c r="A25" t="s">
        <v>93</v>
      </c>
      <c r="B25" s="5">
        <v>1</v>
      </c>
      <c r="C25" s="1">
        <v>3</v>
      </c>
      <c r="D25" s="1" t="s">
        <v>9</v>
      </c>
      <c r="E25" s="5" t="s">
        <v>8</v>
      </c>
      <c r="F25" s="5" t="str">
        <f t="shared" si="0"/>
        <v>3X2Neen</v>
      </c>
      <c r="G25" s="9">
        <v>2</v>
      </c>
      <c r="H25" s="9">
        <v>0</v>
      </c>
      <c r="L25" t="s">
        <v>33</v>
      </c>
      <c r="M25" t="str">
        <f>ROUND(M20,0)&amp;"%"</f>
        <v>0%</v>
      </c>
    </row>
    <row r="26" spans="1:13" x14ac:dyDescent="0.45">
      <c r="A26" t="s">
        <v>93</v>
      </c>
      <c r="B26" s="5">
        <v>1</v>
      </c>
      <c r="C26" s="1">
        <v>3</v>
      </c>
      <c r="D26" s="1" t="s">
        <v>10</v>
      </c>
      <c r="E26" s="5" t="s">
        <v>8</v>
      </c>
      <c r="F26" s="5" t="str">
        <f t="shared" si="0"/>
        <v>3X1Neen</v>
      </c>
      <c r="G26" s="9">
        <v>1</v>
      </c>
      <c r="H26" s="9">
        <v>0</v>
      </c>
      <c r="L26" t="s">
        <v>35</v>
      </c>
    </row>
    <row r="27" spans="1:13" x14ac:dyDescent="0.45">
      <c r="A27" t="s">
        <v>93</v>
      </c>
      <c r="B27" s="5">
        <v>1</v>
      </c>
      <c r="C27" s="1">
        <v>3</v>
      </c>
      <c r="D27" s="1" t="s">
        <v>26</v>
      </c>
      <c r="E27" s="5" t="s">
        <v>8</v>
      </c>
      <c r="F27" s="5" t="str">
        <f t="shared" si="0"/>
        <v>3X0,33Neen</v>
      </c>
      <c r="G27" s="9">
        <f>1/3</f>
        <v>0.33333333333333331</v>
      </c>
      <c r="H27" s="9">
        <v>0</v>
      </c>
    </row>
    <row r="28" spans="1:13" x14ac:dyDescent="0.45">
      <c r="A28" t="s">
        <v>93</v>
      </c>
      <c r="B28" s="5">
        <v>1</v>
      </c>
      <c r="C28" s="1">
        <v>3</v>
      </c>
      <c r="D28" s="1" t="s">
        <v>27</v>
      </c>
      <c r="E28" s="5" t="s">
        <v>8</v>
      </c>
      <c r="F28" s="5" t="str">
        <f t="shared" si="0"/>
        <v>3X0,66Neen</v>
      </c>
      <c r="G28" s="9">
        <f>2/3</f>
        <v>0.66666666666666663</v>
      </c>
      <c r="H28" s="9">
        <v>0</v>
      </c>
    </row>
    <row r="29" spans="1:13" x14ac:dyDescent="0.45">
      <c r="A29" t="s">
        <v>93</v>
      </c>
      <c r="B29" s="5">
        <v>1</v>
      </c>
      <c r="C29" s="1">
        <v>3</v>
      </c>
      <c r="D29" s="1" t="s">
        <v>10</v>
      </c>
      <c r="E29" s="5" t="s">
        <v>8</v>
      </c>
      <c r="F29" s="5" t="str">
        <f t="shared" si="0"/>
        <v>3X1Neen</v>
      </c>
      <c r="G29" s="9">
        <v>1</v>
      </c>
      <c r="H29" s="9">
        <v>0</v>
      </c>
    </row>
    <row r="30" spans="1:13" x14ac:dyDescent="0.45">
      <c r="A30" t="s">
        <v>93</v>
      </c>
      <c r="B30" s="5">
        <v>3</v>
      </c>
      <c r="C30" s="1">
        <v>2</v>
      </c>
      <c r="D30" s="1" t="s">
        <v>11</v>
      </c>
      <c r="E30" s="5" t="s">
        <v>8</v>
      </c>
      <c r="F30" s="5" t="str">
        <f t="shared" si="0"/>
        <v>2X3Neen</v>
      </c>
      <c r="G30" s="9">
        <v>9</v>
      </c>
      <c r="H30" s="9">
        <v>0</v>
      </c>
    </row>
    <row r="31" spans="1:13" x14ac:dyDescent="0.45">
      <c r="A31" t="s">
        <v>93</v>
      </c>
      <c r="B31" s="5">
        <v>3</v>
      </c>
      <c r="C31" s="1">
        <v>2</v>
      </c>
      <c r="D31" s="1" t="s">
        <v>9</v>
      </c>
      <c r="E31" s="5" t="s">
        <v>8</v>
      </c>
      <c r="F31" s="5" t="str">
        <f t="shared" si="0"/>
        <v>2X2Neen</v>
      </c>
      <c r="G31" s="9">
        <v>6</v>
      </c>
      <c r="H31" s="9">
        <v>0</v>
      </c>
    </row>
    <row r="32" spans="1:13" x14ac:dyDescent="0.45">
      <c r="A32" t="s">
        <v>93</v>
      </c>
      <c r="B32" s="5">
        <v>3</v>
      </c>
      <c r="C32" s="1">
        <v>2</v>
      </c>
      <c r="D32" s="1" t="s">
        <v>10</v>
      </c>
      <c r="E32" s="5" t="s">
        <v>8</v>
      </c>
      <c r="F32" s="5" t="str">
        <f t="shared" si="0"/>
        <v>2X1Neen</v>
      </c>
      <c r="G32" s="9">
        <v>3</v>
      </c>
      <c r="H32" s="9">
        <v>0</v>
      </c>
    </row>
    <row r="33" spans="1:8" x14ac:dyDescent="0.45">
      <c r="A33" t="s">
        <v>93</v>
      </c>
      <c r="B33" s="5">
        <v>3</v>
      </c>
      <c r="C33" s="1">
        <v>2</v>
      </c>
      <c r="D33" s="1" t="s">
        <v>26</v>
      </c>
      <c r="E33" s="5" t="s">
        <v>8</v>
      </c>
      <c r="F33" s="5" t="str">
        <f t="shared" si="0"/>
        <v>2X0,33Neen</v>
      </c>
      <c r="G33" s="9">
        <v>1</v>
      </c>
      <c r="H33" s="9">
        <v>0</v>
      </c>
    </row>
    <row r="34" spans="1:8" x14ac:dyDescent="0.45">
      <c r="A34" t="s">
        <v>93</v>
      </c>
      <c r="B34" s="5">
        <v>3</v>
      </c>
      <c r="C34" s="1">
        <v>2</v>
      </c>
      <c r="D34" s="1" t="s">
        <v>27</v>
      </c>
      <c r="E34" s="5" t="s">
        <v>8</v>
      </c>
      <c r="F34" s="5" t="str">
        <f t="shared" si="0"/>
        <v>2X0,66Neen</v>
      </c>
      <c r="G34" s="9">
        <v>2</v>
      </c>
      <c r="H34" s="9">
        <v>0</v>
      </c>
    </row>
    <row r="35" spans="1:8" x14ac:dyDescent="0.45">
      <c r="A35" t="s">
        <v>93</v>
      </c>
      <c r="B35" s="5">
        <v>3</v>
      </c>
      <c r="C35" s="1">
        <v>2</v>
      </c>
      <c r="D35" s="1" t="s">
        <v>10</v>
      </c>
      <c r="E35" s="5" t="s">
        <v>8</v>
      </c>
      <c r="F35" s="5" t="str">
        <f t="shared" si="0"/>
        <v>2X1Neen</v>
      </c>
      <c r="G35" s="9">
        <v>3</v>
      </c>
      <c r="H35" s="9">
        <v>0</v>
      </c>
    </row>
    <row r="36" spans="1:8" x14ac:dyDescent="0.45">
      <c r="A36" t="s">
        <v>93</v>
      </c>
      <c r="B36" s="5">
        <v>6</v>
      </c>
      <c r="C36" s="1">
        <v>1</v>
      </c>
      <c r="D36" s="1" t="s">
        <v>11</v>
      </c>
      <c r="E36" s="5" t="s">
        <v>8</v>
      </c>
      <c r="F36" s="5" t="str">
        <f t="shared" si="0"/>
        <v>1X3Neen</v>
      </c>
      <c r="G36" s="9">
        <v>18</v>
      </c>
      <c r="H36" s="9">
        <v>0</v>
      </c>
    </row>
    <row r="37" spans="1:8" x14ac:dyDescent="0.45">
      <c r="A37" t="s">
        <v>93</v>
      </c>
      <c r="B37" s="5">
        <v>6</v>
      </c>
      <c r="C37" s="1">
        <v>1</v>
      </c>
      <c r="D37" s="1" t="s">
        <v>9</v>
      </c>
      <c r="E37" s="5" t="s">
        <v>8</v>
      </c>
      <c r="F37" s="5" t="str">
        <f t="shared" si="0"/>
        <v>1X2Neen</v>
      </c>
      <c r="G37" s="9">
        <v>12</v>
      </c>
      <c r="H37" s="9">
        <v>0</v>
      </c>
    </row>
    <row r="38" spans="1:8" x14ac:dyDescent="0.45">
      <c r="A38" t="s">
        <v>93</v>
      </c>
      <c r="B38" s="5">
        <v>6</v>
      </c>
      <c r="C38" s="1">
        <v>1</v>
      </c>
      <c r="D38" s="1" t="s">
        <v>10</v>
      </c>
      <c r="E38" s="5" t="s">
        <v>8</v>
      </c>
      <c r="F38" s="5" t="str">
        <f t="shared" si="0"/>
        <v>1X1Neen</v>
      </c>
      <c r="G38" s="9">
        <v>6</v>
      </c>
      <c r="H38" s="9">
        <v>0</v>
      </c>
    </row>
    <row r="39" spans="1:8" x14ac:dyDescent="0.45">
      <c r="A39" t="s">
        <v>93</v>
      </c>
      <c r="B39" s="5">
        <v>6</v>
      </c>
      <c r="C39" s="1">
        <v>1</v>
      </c>
      <c r="D39" s="1" t="s">
        <v>26</v>
      </c>
      <c r="E39" s="5" t="s">
        <v>8</v>
      </c>
      <c r="F39" s="5" t="str">
        <f t="shared" si="0"/>
        <v>1X0,33Neen</v>
      </c>
      <c r="G39" s="9">
        <v>2</v>
      </c>
      <c r="H39" s="9">
        <v>0</v>
      </c>
    </row>
    <row r="40" spans="1:8" x14ac:dyDescent="0.45">
      <c r="A40" t="s">
        <v>93</v>
      </c>
      <c r="B40" s="5">
        <v>6</v>
      </c>
      <c r="C40" s="1">
        <v>1</v>
      </c>
      <c r="D40" s="1" t="s">
        <v>27</v>
      </c>
      <c r="E40" s="5" t="s">
        <v>8</v>
      </c>
      <c r="F40" s="5" t="str">
        <f t="shared" si="0"/>
        <v>1X0,66Neen</v>
      </c>
      <c r="G40" s="9">
        <v>4</v>
      </c>
      <c r="H40" s="9">
        <v>0</v>
      </c>
    </row>
    <row r="41" spans="1:8" x14ac:dyDescent="0.45">
      <c r="A41" t="s">
        <v>93</v>
      </c>
      <c r="B41" s="5">
        <v>6</v>
      </c>
      <c r="C41" s="1">
        <v>1</v>
      </c>
      <c r="D41" s="1" t="s">
        <v>10</v>
      </c>
      <c r="E41" s="5" t="s">
        <v>8</v>
      </c>
      <c r="F41" s="5" t="str">
        <f t="shared" si="0"/>
        <v>1X1Neen</v>
      </c>
      <c r="G41" s="9">
        <v>6</v>
      </c>
      <c r="H41" s="9">
        <v>0</v>
      </c>
    </row>
    <row r="42" spans="1:8" x14ac:dyDescent="0.45">
      <c r="A42" t="s">
        <v>94</v>
      </c>
      <c r="B42" s="6">
        <v>1</v>
      </c>
      <c r="C42" s="3">
        <v>3</v>
      </c>
      <c r="D42" s="3" t="s">
        <v>11</v>
      </c>
      <c r="E42" s="6" t="s">
        <v>12</v>
      </c>
      <c r="F42" s="6" t="str">
        <f t="shared" si="0"/>
        <v>3X3NVT</v>
      </c>
      <c r="G42" s="10">
        <v>0</v>
      </c>
      <c r="H42" s="10">
        <v>0</v>
      </c>
    </row>
    <row r="43" spans="1:8" x14ac:dyDescent="0.45">
      <c r="A43" t="s">
        <v>94</v>
      </c>
      <c r="B43" s="6">
        <v>1</v>
      </c>
      <c r="C43" s="3">
        <v>3</v>
      </c>
      <c r="D43" s="3" t="s">
        <v>9</v>
      </c>
      <c r="E43" s="6" t="s">
        <v>12</v>
      </c>
      <c r="F43" s="6" t="str">
        <f t="shared" si="0"/>
        <v>3X2NVT</v>
      </c>
      <c r="G43" s="10">
        <v>0</v>
      </c>
      <c r="H43" s="10">
        <v>0</v>
      </c>
    </row>
    <row r="44" spans="1:8" x14ac:dyDescent="0.45">
      <c r="A44" t="s">
        <v>94</v>
      </c>
      <c r="B44" s="6">
        <v>1</v>
      </c>
      <c r="C44" s="3">
        <v>3</v>
      </c>
      <c r="D44" s="3" t="s">
        <v>10</v>
      </c>
      <c r="E44" s="6" t="s">
        <v>12</v>
      </c>
      <c r="F44" s="6" t="str">
        <f t="shared" si="0"/>
        <v>3X1NVT</v>
      </c>
      <c r="G44" s="10">
        <v>0</v>
      </c>
      <c r="H44" s="10">
        <v>0</v>
      </c>
    </row>
    <row r="45" spans="1:8" x14ac:dyDescent="0.45">
      <c r="A45" t="s">
        <v>94</v>
      </c>
      <c r="B45" s="6">
        <v>1</v>
      </c>
      <c r="C45" s="3">
        <v>3</v>
      </c>
      <c r="D45" s="3" t="s">
        <v>26</v>
      </c>
      <c r="E45" s="6" t="s">
        <v>12</v>
      </c>
      <c r="F45" s="6" t="str">
        <f t="shared" si="0"/>
        <v>3X0,33NVT</v>
      </c>
      <c r="G45" s="10">
        <v>0</v>
      </c>
      <c r="H45" s="10">
        <v>0</v>
      </c>
    </row>
    <row r="46" spans="1:8" x14ac:dyDescent="0.45">
      <c r="A46" t="s">
        <v>94</v>
      </c>
      <c r="B46" s="6">
        <v>1</v>
      </c>
      <c r="C46" s="3">
        <v>3</v>
      </c>
      <c r="D46" s="3" t="s">
        <v>27</v>
      </c>
      <c r="E46" s="6" t="s">
        <v>12</v>
      </c>
      <c r="F46" s="6" t="str">
        <f t="shared" si="0"/>
        <v>3X0,66NVT</v>
      </c>
      <c r="G46" s="10">
        <v>0</v>
      </c>
      <c r="H46" s="10">
        <v>0</v>
      </c>
    </row>
    <row r="47" spans="1:8" x14ac:dyDescent="0.45">
      <c r="A47" t="s">
        <v>94</v>
      </c>
      <c r="B47" s="6">
        <v>1</v>
      </c>
      <c r="C47" s="3">
        <v>3</v>
      </c>
      <c r="D47" s="3" t="s">
        <v>10</v>
      </c>
      <c r="E47" s="6" t="s">
        <v>12</v>
      </c>
      <c r="F47" s="6" t="str">
        <f t="shared" si="0"/>
        <v>3X1NVT</v>
      </c>
      <c r="G47" s="10">
        <v>0</v>
      </c>
      <c r="H47" s="10">
        <v>0</v>
      </c>
    </row>
    <row r="48" spans="1:8" x14ac:dyDescent="0.45">
      <c r="A48" t="s">
        <v>94</v>
      </c>
      <c r="B48" s="6">
        <v>3</v>
      </c>
      <c r="C48" s="3">
        <v>2</v>
      </c>
      <c r="D48" s="3" t="s">
        <v>11</v>
      </c>
      <c r="E48" s="6" t="s">
        <v>12</v>
      </c>
      <c r="F48" s="6" t="str">
        <f t="shared" si="0"/>
        <v>2X3NVT</v>
      </c>
      <c r="G48" s="10">
        <v>0</v>
      </c>
      <c r="H48" s="10">
        <v>0</v>
      </c>
    </row>
    <row r="49" spans="1:8" x14ac:dyDescent="0.45">
      <c r="A49" t="s">
        <v>94</v>
      </c>
      <c r="B49" s="6">
        <v>3</v>
      </c>
      <c r="C49" s="3">
        <v>2</v>
      </c>
      <c r="D49" s="3" t="s">
        <v>9</v>
      </c>
      <c r="E49" s="6" t="s">
        <v>12</v>
      </c>
      <c r="F49" s="6" t="str">
        <f t="shared" si="0"/>
        <v>2X2NVT</v>
      </c>
      <c r="G49" s="10">
        <v>0</v>
      </c>
      <c r="H49" s="10">
        <v>0</v>
      </c>
    </row>
    <row r="50" spans="1:8" x14ac:dyDescent="0.45">
      <c r="A50" t="s">
        <v>94</v>
      </c>
      <c r="B50" s="6">
        <v>3</v>
      </c>
      <c r="C50" s="3">
        <v>2</v>
      </c>
      <c r="D50" s="3" t="s">
        <v>10</v>
      </c>
      <c r="E50" s="6" t="s">
        <v>12</v>
      </c>
      <c r="F50" s="6" t="str">
        <f t="shared" si="0"/>
        <v>2X1NVT</v>
      </c>
      <c r="G50" s="10">
        <v>0</v>
      </c>
      <c r="H50" s="10">
        <v>0</v>
      </c>
    </row>
    <row r="51" spans="1:8" x14ac:dyDescent="0.45">
      <c r="A51" t="s">
        <v>94</v>
      </c>
      <c r="B51" s="6">
        <v>3</v>
      </c>
      <c r="C51" s="3">
        <v>2</v>
      </c>
      <c r="D51" s="3" t="s">
        <v>26</v>
      </c>
      <c r="E51" s="6" t="s">
        <v>12</v>
      </c>
      <c r="F51" s="6" t="str">
        <f t="shared" si="0"/>
        <v>2X0,33NVT</v>
      </c>
      <c r="G51" s="10">
        <v>0</v>
      </c>
      <c r="H51" s="10">
        <v>0</v>
      </c>
    </row>
    <row r="52" spans="1:8" x14ac:dyDescent="0.45">
      <c r="A52" t="s">
        <v>94</v>
      </c>
      <c r="B52" s="6">
        <v>3</v>
      </c>
      <c r="C52" s="3">
        <v>2</v>
      </c>
      <c r="D52" s="3" t="s">
        <v>27</v>
      </c>
      <c r="E52" s="6" t="s">
        <v>12</v>
      </c>
      <c r="F52" s="6" t="str">
        <f t="shared" si="0"/>
        <v>2X0,66NVT</v>
      </c>
      <c r="G52" s="10">
        <v>0</v>
      </c>
      <c r="H52" s="10">
        <v>0</v>
      </c>
    </row>
    <row r="53" spans="1:8" x14ac:dyDescent="0.45">
      <c r="A53" t="s">
        <v>94</v>
      </c>
      <c r="B53" s="6">
        <v>3</v>
      </c>
      <c r="C53" s="3">
        <v>2</v>
      </c>
      <c r="D53" s="3" t="s">
        <v>10</v>
      </c>
      <c r="E53" s="6" t="s">
        <v>12</v>
      </c>
      <c r="F53" s="6" t="str">
        <f t="shared" si="0"/>
        <v>2X1NVT</v>
      </c>
      <c r="G53" s="10">
        <v>0</v>
      </c>
      <c r="H53" s="10">
        <v>0</v>
      </c>
    </row>
    <row r="54" spans="1:8" x14ac:dyDescent="0.45">
      <c r="A54" t="s">
        <v>94</v>
      </c>
      <c r="B54" s="6">
        <v>6</v>
      </c>
      <c r="C54" s="3">
        <v>1</v>
      </c>
      <c r="D54" s="3" t="s">
        <v>11</v>
      </c>
      <c r="E54" s="6" t="s">
        <v>12</v>
      </c>
      <c r="F54" s="6" t="str">
        <f t="shared" si="0"/>
        <v>1X3NVT</v>
      </c>
      <c r="G54" s="10">
        <v>0</v>
      </c>
      <c r="H54" s="10">
        <v>0</v>
      </c>
    </row>
    <row r="55" spans="1:8" x14ac:dyDescent="0.45">
      <c r="A55" t="s">
        <v>94</v>
      </c>
      <c r="B55" s="6">
        <v>6</v>
      </c>
      <c r="C55" s="3">
        <v>1</v>
      </c>
      <c r="D55" s="3" t="s">
        <v>9</v>
      </c>
      <c r="E55" s="6" t="s">
        <v>12</v>
      </c>
      <c r="F55" s="6" t="str">
        <f t="shared" si="0"/>
        <v>1X2NVT</v>
      </c>
      <c r="G55" s="10">
        <v>0</v>
      </c>
      <c r="H55" s="10">
        <v>0</v>
      </c>
    </row>
    <row r="56" spans="1:8" x14ac:dyDescent="0.45">
      <c r="A56" t="s">
        <v>94</v>
      </c>
      <c r="B56" s="6">
        <v>6</v>
      </c>
      <c r="C56" s="3">
        <v>1</v>
      </c>
      <c r="D56" s="3" t="s">
        <v>10</v>
      </c>
      <c r="E56" s="6" t="s">
        <v>12</v>
      </c>
      <c r="F56" s="6" t="str">
        <f t="shared" si="0"/>
        <v>1X1NVT</v>
      </c>
      <c r="G56" s="10">
        <v>0</v>
      </c>
      <c r="H56" s="10">
        <v>0</v>
      </c>
    </row>
    <row r="57" spans="1:8" x14ac:dyDescent="0.45">
      <c r="A57" t="s">
        <v>94</v>
      </c>
      <c r="B57" s="6">
        <v>6</v>
      </c>
      <c r="C57" s="3">
        <v>1</v>
      </c>
      <c r="D57" s="3" t="s">
        <v>26</v>
      </c>
      <c r="E57" s="6" t="s">
        <v>12</v>
      </c>
      <c r="F57" s="6" t="str">
        <f t="shared" si="0"/>
        <v>1X0,33NVT</v>
      </c>
      <c r="G57" s="10">
        <v>0</v>
      </c>
      <c r="H57" s="10">
        <v>0</v>
      </c>
    </row>
    <row r="58" spans="1:8" x14ac:dyDescent="0.45">
      <c r="A58" t="s">
        <v>94</v>
      </c>
      <c r="B58" s="6">
        <v>6</v>
      </c>
      <c r="C58" s="3">
        <v>1</v>
      </c>
      <c r="D58" s="3" t="s">
        <v>27</v>
      </c>
      <c r="E58" s="6" t="s">
        <v>12</v>
      </c>
      <c r="F58" s="6" t="str">
        <f t="shared" si="0"/>
        <v>1X0,66NVT</v>
      </c>
      <c r="G58" s="10">
        <v>0</v>
      </c>
      <c r="H58" s="10">
        <v>0</v>
      </c>
    </row>
    <row r="59" spans="1:8" x14ac:dyDescent="0.45">
      <c r="A59" t="s">
        <v>94</v>
      </c>
      <c r="B59" s="6">
        <v>6</v>
      </c>
      <c r="C59" s="3">
        <v>1</v>
      </c>
      <c r="D59" s="3" t="s">
        <v>10</v>
      </c>
      <c r="E59" s="6" t="s">
        <v>12</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handleiding</vt:lpstr>
      <vt:lpstr>expertenteam</vt:lpstr>
      <vt:lpstr>inleiding ..... </vt:lpstr>
      <vt:lpstr>inhoudstafel</vt:lpstr>
      <vt:lpstr>proces medische gassen</vt:lpstr>
      <vt:lpstr>rapport</vt:lpstr>
      <vt:lpstr>actiepunten auditee</vt:lpstr>
      <vt:lpstr>Mapping</vt:lpstr>
      <vt:lpstr>'proces medische gassen'!Afdrukbereik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2023-12-08T10:43:45Z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