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apotheek\Hilco Farmaconsult\VZA\kwaliteitshandboek maeia\organisatie werkgroepen\werkgroep implantaten en MHM\"/>
    </mc:Choice>
  </mc:AlternateContent>
  <xr:revisionPtr revIDLastSave="0" documentId="13_ncr:1_{5FEC9034-E461-4291-B9E7-93B3FC82DF6E}" xr6:coauthVersionLast="47" xr6:coauthVersionMax="47" xr10:uidLastSave="{00000000-0000-0000-0000-000000000000}"/>
  <bookViews>
    <workbookView xWindow="-28920" yWindow="-120" windowWidth="29040" windowHeight="15840" tabRatio="526" firstSheet="1" activeTab="5" xr2:uid="{00000000-000D-0000-FFFF-FFFF00000000}"/>
  </bookViews>
  <sheets>
    <sheet name="algemene inleiding" sheetId="46" r:id="rId1"/>
    <sheet name="handleiding" sheetId="52" r:id="rId2"/>
    <sheet name="expertenteam" sheetId="51" r:id="rId3"/>
    <sheet name="inleiding MHM " sheetId="48" r:id="rId4"/>
    <sheet name="Inhoudstafel" sheetId="53" r:id="rId5"/>
    <sheet name="proces implantaten en MHM" sheetId="42" r:id="rId6"/>
    <sheet name="rapport" sheetId="43" r:id="rId7"/>
    <sheet name="actiepunten auditee" sheetId="50" r:id="rId8"/>
    <sheet name="Mapping" sheetId="38" r:id="rId9"/>
  </sheets>
  <definedNames>
    <definedName name="_xlnm._FilterDatabase" localSheetId="5" hidden="1">'proces implantaten en MHM'!$A$6:$WVQ$284</definedName>
    <definedName name="_xlnm.Print_Area" localSheetId="5">'proces implantaten en MHM'!$A$2:$T$198</definedName>
    <definedName name="_xlnm.Print_Area" localSheetId="6">rapport!$A$1:$D$120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43" l="1"/>
  <c r="A27" i="43"/>
  <c r="B26" i="43"/>
  <c r="A26" i="43"/>
  <c r="B25" i="43"/>
  <c r="A25" i="43"/>
  <c r="B24" i="43"/>
  <c r="A24" i="43"/>
  <c r="B23" i="43"/>
  <c r="A23" i="43"/>
  <c r="G155" i="42"/>
  <c r="G139" i="42"/>
  <c r="B22" i="43"/>
  <c r="A22" i="43"/>
  <c r="B21" i="43"/>
  <c r="A21" i="43"/>
  <c r="B20" i="43"/>
  <c r="A20" i="43"/>
  <c r="B19" i="43"/>
  <c r="A19" i="43"/>
  <c r="B18" i="43"/>
  <c r="A18" i="43"/>
  <c r="B17" i="43"/>
  <c r="A17" i="43"/>
  <c r="B16" i="43"/>
  <c r="A16" i="43"/>
  <c r="B15" i="43"/>
  <c r="A15" i="43"/>
  <c r="B14" i="43"/>
  <c r="B13" i="43"/>
  <c r="A14" i="43"/>
  <c r="A13" i="43"/>
  <c r="G81" i="42"/>
  <c r="B12" i="43"/>
  <c r="A12" i="43"/>
  <c r="B11" i="43"/>
  <c r="A11" i="43"/>
  <c r="N180" i="42"/>
  <c r="K180" i="42"/>
  <c r="M180" i="42" s="1"/>
  <c r="N179" i="42"/>
  <c r="K179" i="42"/>
  <c r="M179" i="42" s="1"/>
  <c r="N178" i="42"/>
  <c r="K178" i="42"/>
  <c r="M178" i="42" s="1"/>
  <c r="N177" i="42"/>
  <c r="K177" i="42"/>
  <c r="M177" i="42" s="1"/>
  <c r="N176" i="42"/>
  <c r="K176" i="42"/>
  <c r="M176" i="42" s="1"/>
  <c r="N175" i="42"/>
  <c r="K175" i="42"/>
  <c r="M175" i="42" s="1"/>
  <c r="N174" i="42"/>
  <c r="K174" i="42"/>
  <c r="M174" i="42" s="1"/>
  <c r="N184" i="42"/>
  <c r="K184" i="42"/>
  <c r="M184" i="42" s="1"/>
  <c r="N183" i="42"/>
  <c r="K183" i="42"/>
  <c r="M183" i="42" s="1"/>
  <c r="N182" i="42"/>
  <c r="K182" i="42"/>
  <c r="M182" i="42" s="1"/>
  <c r="N181" i="42"/>
  <c r="K181" i="42"/>
  <c r="M181" i="42" s="1"/>
  <c r="N154" i="42"/>
  <c r="K154" i="42"/>
  <c r="M154" i="42" s="1"/>
  <c r="N153" i="42"/>
  <c r="K153" i="42"/>
  <c r="M153" i="42" s="1"/>
  <c r="N152" i="42"/>
  <c r="K152" i="42"/>
  <c r="M152" i="42" s="1"/>
  <c r="N151" i="42"/>
  <c r="K151" i="42"/>
  <c r="M151" i="42" s="1"/>
  <c r="N150" i="42"/>
  <c r="K150" i="42"/>
  <c r="M150" i="42" s="1"/>
  <c r="N149" i="42"/>
  <c r="K149" i="42"/>
  <c r="M149" i="42" s="1"/>
  <c r="N148" i="42"/>
  <c r="K148" i="42"/>
  <c r="M148" i="42" s="1"/>
  <c r="N147" i="42"/>
  <c r="K147" i="42"/>
  <c r="M147" i="42" s="1"/>
  <c r="N146" i="42"/>
  <c r="K146" i="42"/>
  <c r="M146" i="42" s="1"/>
  <c r="N145" i="42"/>
  <c r="K145" i="42"/>
  <c r="M145" i="42" s="1"/>
  <c r="N144" i="42"/>
  <c r="K144" i="42"/>
  <c r="M144" i="42" s="1"/>
  <c r="N143" i="42"/>
  <c r="K143" i="42"/>
  <c r="M143" i="42" s="1"/>
  <c r="N142" i="42"/>
  <c r="K142" i="42"/>
  <c r="M142" i="42" s="1"/>
  <c r="N166" i="42"/>
  <c r="K166" i="42"/>
  <c r="M166" i="42" s="1"/>
  <c r="N165" i="42"/>
  <c r="K165" i="42"/>
  <c r="M165" i="42" s="1"/>
  <c r="N164" i="42"/>
  <c r="K164" i="42"/>
  <c r="M164" i="42" s="1"/>
  <c r="N163" i="42"/>
  <c r="K163" i="42"/>
  <c r="M163" i="42" s="1"/>
  <c r="N162" i="42"/>
  <c r="K162" i="42"/>
  <c r="M162" i="42" s="1"/>
  <c r="N161" i="42"/>
  <c r="K161" i="42"/>
  <c r="M161" i="42" s="1"/>
  <c r="N160" i="42"/>
  <c r="K160" i="42"/>
  <c r="M160" i="42" s="1"/>
  <c r="N159" i="42"/>
  <c r="K159" i="42"/>
  <c r="M159" i="42" s="1"/>
  <c r="N169" i="42"/>
  <c r="K169" i="42"/>
  <c r="M169" i="42" s="1"/>
  <c r="N168" i="42"/>
  <c r="K168" i="42"/>
  <c r="M168" i="42" s="1"/>
  <c r="N167" i="42"/>
  <c r="K167" i="42"/>
  <c r="M167" i="42" s="1"/>
  <c r="N137" i="42"/>
  <c r="K137" i="42"/>
  <c r="M137" i="42" s="1"/>
  <c r="N136" i="42"/>
  <c r="K136" i="42"/>
  <c r="M136" i="42" s="1"/>
  <c r="N135" i="42"/>
  <c r="K135" i="42"/>
  <c r="M135" i="42" s="1"/>
  <c r="N134" i="42"/>
  <c r="K134" i="42"/>
  <c r="M134" i="42" s="1"/>
  <c r="N133" i="42"/>
  <c r="K133" i="42"/>
  <c r="M133" i="42" s="1"/>
  <c r="N132" i="42"/>
  <c r="K132" i="42"/>
  <c r="M132" i="42" s="1"/>
  <c r="N131" i="42"/>
  <c r="K131" i="42"/>
  <c r="M131" i="42" s="1"/>
  <c r="N130" i="42"/>
  <c r="K130" i="42"/>
  <c r="M130" i="42" s="1"/>
  <c r="N138" i="42"/>
  <c r="K138" i="42"/>
  <c r="M138" i="42" s="1"/>
  <c r="N124" i="42"/>
  <c r="K124" i="42"/>
  <c r="M124" i="42" s="1"/>
  <c r="N123" i="42"/>
  <c r="K123" i="42"/>
  <c r="M123" i="42" s="1"/>
  <c r="N122" i="42"/>
  <c r="K122" i="42"/>
  <c r="M122" i="42" s="1"/>
  <c r="N121" i="42"/>
  <c r="K121" i="42"/>
  <c r="M121" i="42" s="1"/>
  <c r="N120" i="42"/>
  <c r="K120" i="42"/>
  <c r="M120" i="42" s="1"/>
  <c r="N119" i="42"/>
  <c r="K119" i="42"/>
  <c r="M119" i="42" s="1"/>
  <c r="N118" i="42"/>
  <c r="K118" i="42"/>
  <c r="M118" i="42" s="1"/>
  <c r="N117" i="42"/>
  <c r="K117" i="42"/>
  <c r="M117" i="42" s="1"/>
  <c r="N127" i="42"/>
  <c r="K127" i="42"/>
  <c r="M127" i="42" s="1"/>
  <c r="N126" i="42"/>
  <c r="K126" i="42"/>
  <c r="M126" i="42" s="1"/>
  <c r="N125" i="42"/>
  <c r="K125" i="42"/>
  <c r="M125" i="42" s="1"/>
  <c r="N114" i="42"/>
  <c r="K114" i="42"/>
  <c r="M114" i="42" s="1"/>
  <c r="N113" i="42"/>
  <c r="K113" i="42"/>
  <c r="M113" i="42" s="1"/>
  <c r="N112" i="42"/>
  <c r="K112" i="42"/>
  <c r="M112" i="42" s="1"/>
  <c r="N111" i="42"/>
  <c r="K111" i="42"/>
  <c r="M111" i="42" s="1"/>
  <c r="N107" i="42"/>
  <c r="K107" i="42"/>
  <c r="M107" i="42" s="1"/>
  <c r="N106" i="42"/>
  <c r="K106" i="42"/>
  <c r="M106" i="42" s="1"/>
  <c r="N105" i="42"/>
  <c r="K105" i="42"/>
  <c r="M105" i="42" s="1"/>
  <c r="N104" i="42"/>
  <c r="K104" i="42"/>
  <c r="M104" i="42" s="1"/>
  <c r="N108" i="42"/>
  <c r="K108" i="42"/>
  <c r="M108" i="42" s="1"/>
  <c r="N101" i="42"/>
  <c r="K101" i="42"/>
  <c r="M101" i="42" s="1"/>
  <c r="N100" i="42"/>
  <c r="K100" i="42"/>
  <c r="M100" i="42" s="1"/>
  <c r="N99" i="42"/>
  <c r="K99" i="42"/>
  <c r="M99" i="42" s="1"/>
  <c r="N98" i="42"/>
  <c r="K98" i="42"/>
  <c r="M98" i="42" s="1"/>
  <c r="N97" i="42"/>
  <c r="K97" i="42"/>
  <c r="M97" i="42" s="1"/>
  <c r="N96" i="42"/>
  <c r="K96" i="42"/>
  <c r="M96" i="42" s="1"/>
  <c r="N95" i="42"/>
  <c r="K95" i="42"/>
  <c r="M95" i="42" s="1"/>
  <c r="N94" i="42"/>
  <c r="K94" i="42"/>
  <c r="M94" i="42" s="1"/>
  <c r="N87" i="42"/>
  <c r="K87" i="42"/>
  <c r="L87" i="42" s="1"/>
  <c r="N86" i="42"/>
  <c r="K86" i="42"/>
  <c r="M86" i="42" s="1"/>
  <c r="N85" i="42"/>
  <c r="K85" i="42"/>
  <c r="M85" i="42" s="1"/>
  <c r="N84" i="42"/>
  <c r="K84" i="42"/>
  <c r="L84" i="42" s="1"/>
  <c r="N83" i="42"/>
  <c r="K83" i="42"/>
  <c r="M83" i="42" s="1"/>
  <c r="N82" i="42"/>
  <c r="K82" i="42"/>
  <c r="M82" i="42" s="1"/>
  <c r="N79" i="42"/>
  <c r="K79" i="42"/>
  <c r="M79" i="42" s="1"/>
  <c r="N78" i="42"/>
  <c r="K78" i="42"/>
  <c r="M78" i="42" s="1"/>
  <c r="N77" i="42"/>
  <c r="K77" i="42"/>
  <c r="M77" i="42" s="1"/>
  <c r="N76" i="42"/>
  <c r="K76" i="42"/>
  <c r="M76" i="42" s="1"/>
  <c r="N75" i="42"/>
  <c r="K75" i="42"/>
  <c r="M75" i="42" s="1"/>
  <c r="N74" i="42"/>
  <c r="K74" i="42"/>
  <c r="M74" i="42" s="1"/>
  <c r="N73" i="42"/>
  <c r="K73" i="42"/>
  <c r="M73" i="42" s="1"/>
  <c r="N72" i="42"/>
  <c r="K72" i="42"/>
  <c r="M72" i="42" s="1"/>
  <c r="N80" i="42"/>
  <c r="K80" i="42"/>
  <c r="M80" i="42" s="1"/>
  <c r="N65" i="42"/>
  <c r="K65" i="42"/>
  <c r="M65" i="42" s="1"/>
  <c r="N64" i="42"/>
  <c r="K64" i="42"/>
  <c r="M64" i="42" s="1"/>
  <c r="N63" i="42"/>
  <c r="K63" i="42"/>
  <c r="M63" i="42" s="1"/>
  <c r="N62" i="42"/>
  <c r="K62" i="42"/>
  <c r="M62" i="42" s="1"/>
  <c r="N61" i="42"/>
  <c r="K61" i="42"/>
  <c r="M61" i="42" s="1"/>
  <c r="N60" i="42"/>
  <c r="K60" i="42"/>
  <c r="M60" i="42" s="1"/>
  <c r="N59" i="42"/>
  <c r="K59" i="42"/>
  <c r="M59" i="42" s="1"/>
  <c r="N58" i="42"/>
  <c r="K58" i="42"/>
  <c r="M58" i="42" s="1"/>
  <c r="N93" i="42"/>
  <c r="K93" i="42"/>
  <c r="M93" i="42" s="1"/>
  <c r="G92" i="42"/>
  <c r="N103" i="42"/>
  <c r="K103" i="42"/>
  <c r="M103" i="42" s="1"/>
  <c r="G102" i="42"/>
  <c r="N110" i="42"/>
  <c r="K110" i="42"/>
  <c r="M110" i="42" s="1"/>
  <c r="G109" i="42"/>
  <c r="N91" i="42"/>
  <c r="K91" i="42"/>
  <c r="M91" i="42" s="1"/>
  <c r="N90" i="42"/>
  <c r="K90" i="42"/>
  <c r="M90" i="42" s="1"/>
  <c r="N89" i="42"/>
  <c r="K89" i="42"/>
  <c r="M89" i="42" s="1"/>
  <c r="G88" i="42"/>
  <c r="N116" i="42"/>
  <c r="K116" i="42"/>
  <c r="M116" i="42" s="1"/>
  <c r="G115" i="42"/>
  <c r="N71" i="42"/>
  <c r="K71" i="42"/>
  <c r="M71" i="42" s="1"/>
  <c r="G70" i="42"/>
  <c r="N44" i="42"/>
  <c r="K44" i="42"/>
  <c r="M44" i="42" s="1"/>
  <c r="N43" i="42"/>
  <c r="K43" i="42"/>
  <c r="M43" i="42" s="1"/>
  <c r="N42" i="42"/>
  <c r="K42" i="42"/>
  <c r="M42" i="42" s="1"/>
  <c r="N41" i="42"/>
  <c r="K41" i="42"/>
  <c r="M41" i="42" s="1"/>
  <c r="N40" i="42"/>
  <c r="K40" i="42"/>
  <c r="M40" i="42" s="1"/>
  <c r="N39" i="42"/>
  <c r="K39" i="42"/>
  <c r="M39" i="42" s="1"/>
  <c r="N38" i="42"/>
  <c r="K38" i="42"/>
  <c r="M38" i="42" s="1"/>
  <c r="N37" i="42"/>
  <c r="K37" i="42"/>
  <c r="M37" i="42" s="1"/>
  <c r="N36" i="42"/>
  <c r="K36" i="42"/>
  <c r="M36" i="42" s="1"/>
  <c r="N35" i="42"/>
  <c r="K35" i="42"/>
  <c r="M35" i="42" s="1"/>
  <c r="N34" i="42"/>
  <c r="K34" i="42"/>
  <c r="M34" i="42" s="1"/>
  <c r="N33" i="42"/>
  <c r="K33" i="42"/>
  <c r="M33" i="42" s="1"/>
  <c r="N32" i="42"/>
  <c r="K32" i="42"/>
  <c r="M32" i="42" s="1"/>
  <c r="N31" i="42"/>
  <c r="K31" i="42"/>
  <c r="M31" i="42" s="1"/>
  <c r="N51" i="42"/>
  <c r="K51" i="42"/>
  <c r="M51" i="42" s="1"/>
  <c r="N50" i="42"/>
  <c r="K50" i="42"/>
  <c r="M50" i="42" s="1"/>
  <c r="N49" i="42"/>
  <c r="K49" i="42"/>
  <c r="M49" i="42" s="1"/>
  <c r="N48" i="42"/>
  <c r="K48" i="42"/>
  <c r="M48" i="42" s="1"/>
  <c r="N47" i="42"/>
  <c r="K47" i="42"/>
  <c r="M47" i="42" s="1"/>
  <c r="N46" i="42"/>
  <c r="K46" i="42"/>
  <c r="M46" i="42" s="1"/>
  <c r="N45" i="42"/>
  <c r="K45" i="42"/>
  <c r="M45" i="42" s="1"/>
  <c r="N30" i="42"/>
  <c r="K30" i="42"/>
  <c r="M30" i="42" s="1"/>
  <c r="G20" i="42"/>
  <c r="G13" i="42"/>
  <c r="N19" i="42"/>
  <c r="K19" i="42"/>
  <c r="L19" i="42" s="1"/>
  <c r="N18" i="42"/>
  <c r="K18" i="42"/>
  <c r="L18" i="42" s="1"/>
  <c r="N17" i="42"/>
  <c r="K17" i="42"/>
  <c r="L17" i="42" s="1"/>
  <c r="F58" i="38"/>
  <c r="L174" i="42" l="1"/>
  <c r="L175" i="42"/>
  <c r="L176" i="42"/>
  <c r="L177" i="42"/>
  <c r="L178" i="42"/>
  <c r="L179" i="42"/>
  <c r="L180" i="42"/>
  <c r="L181" i="42"/>
  <c r="L182" i="42"/>
  <c r="L183" i="42"/>
  <c r="L184" i="42"/>
  <c r="M139" i="42"/>
  <c r="D23" i="43" s="1"/>
  <c r="L142" i="42"/>
  <c r="L143" i="42"/>
  <c r="L144" i="42"/>
  <c r="L145" i="42"/>
  <c r="L146" i="42"/>
  <c r="L147" i="42"/>
  <c r="L148" i="42"/>
  <c r="L149" i="42"/>
  <c r="L150" i="42"/>
  <c r="L151" i="42"/>
  <c r="L152" i="42"/>
  <c r="L153" i="42"/>
  <c r="L154" i="42"/>
  <c r="L159" i="42"/>
  <c r="L160" i="42"/>
  <c r="L161" i="42"/>
  <c r="L162" i="42"/>
  <c r="L163" i="42"/>
  <c r="L164" i="42"/>
  <c r="L165" i="42"/>
  <c r="L166" i="42"/>
  <c r="L167" i="42"/>
  <c r="L168" i="42"/>
  <c r="L169" i="42"/>
  <c r="L130" i="42"/>
  <c r="L131" i="42"/>
  <c r="L132" i="42"/>
  <c r="L133" i="42"/>
  <c r="L134" i="42"/>
  <c r="L135" i="42"/>
  <c r="L136" i="42"/>
  <c r="L137" i="42"/>
  <c r="L138" i="42"/>
  <c r="L117" i="42"/>
  <c r="L118" i="42"/>
  <c r="L119" i="42"/>
  <c r="L120" i="42"/>
  <c r="L121" i="42"/>
  <c r="L122" i="42"/>
  <c r="L123" i="42"/>
  <c r="L124" i="42"/>
  <c r="L125" i="42"/>
  <c r="L126" i="42"/>
  <c r="L127" i="42"/>
  <c r="L111" i="42"/>
  <c r="L112" i="42"/>
  <c r="L113" i="42"/>
  <c r="L114" i="42"/>
  <c r="L104" i="42"/>
  <c r="L105" i="42"/>
  <c r="L106" i="42"/>
  <c r="L107" i="42"/>
  <c r="L108" i="42"/>
  <c r="L94" i="42"/>
  <c r="L95" i="42"/>
  <c r="L96" i="42"/>
  <c r="L97" i="42"/>
  <c r="L98" i="42"/>
  <c r="L99" i="42"/>
  <c r="L100" i="42"/>
  <c r="L101" i="42"/>
  <c r="L82" i="42"/>
  <c r="L83" i="42"/>
  <c r="L85" i="42"/>
  <c r="L86" i="42"/>
  <c r="M84" i="42"/>
  <c r="M87" i="42"/>
  <c r="L72" i="42"/>
  <c r="L73" i="42"/>
  <c r="L74" i="42"/>
  <c r="L75" i="42"/>
  <c r="L76" i="42"/>
  <c r="L77" i="42"/>
  <c r="L78" i="42"/>
  <c r="L79" i="42"/>
  <c r="L80" i="42"/>
  <c r="M102" i="42"/>
  <c r="D19" i="43" s="1"/>
  <c r="L58" i="42"/>
  <c r="L59" i="42"/>
  <c r="L60" i="42"/>
  <c r="L61" i="42"/>
  <c r="L62" i="42"/>
  <c r="L63" i="42"/>
  <c r="L64" i="42"/>
  <c r="L65" i="42"/>
  <c r="M92" i="42"/>
  <c r="D18" i="43" s="1"/>
  <c r="L93" i="42"/>
  <c r="M115" i="42"/>
  <c r="D21" i="43" s="1"/>
  <c r="L103" i="42"/>
  <c r="M70" i="42"/>
  <c r="D15" i="43" s="1"/>
  <c r="M109" i="42"/>
  <c r="D20" i="43" s="1"/>
  <c r="L110" i="42"/>
  <c r="M88" i="42"/>
  <c r="D17" i="43" s="1"/>
  <c r="L89" i="42"/>
  <c r="L90" i="42"/>
  <c r="L91" i="42"/>
  <c r="L116" i="42"/>
  <c r="L71" i="42"/>
  <c r="L31" i="42"/>
  <c r="L32" i="42"/>
  <c r="L33" i="42"/>
  <c r="L34" i="42"/>
  <c r="L35" i="42"/>
  <c r="L36" i="42"/>
  <c r="L37" i="42"/>
  <c r="L38" i="42"/>
  <c r="L39" i="42"/>
  <c r="L40" i="42"/>
  <c r="L41" i="42"/>
  <c r="L42" i="42"/>
  <c r="L43" i="42"/>
  <c r="L44" i="42"/>
  <c r="L30" i="42"/>
  <c r="L45" i="42"/>
  <c r="L46" i="42"/>
  <c r="L47" i="42"/>
  <c r="L48" i="42"/>
  <c r="L49" i="42"/>
  <c r="L50" i="42"/>
  <c r="L51" i="42"/>
  <c r="M17" i="42"/>
  <c r="M18" i="42"/>
  <c r="M19" i="42"/>
  <c r="N198" i="42"/>
  <c r="K198" i="42"/>
  <c r="M198" i="42" s="1"/>
  <c r="N197" i="42"/>
  <c r="K197" i="42"/>
  <c r="M197" i="42" s="1"/>
  <c r="N196" i="42"/>
  <c r="K196" i="42"/>
  <c r="M196" i="42" s="1"/>
  <c r="N195" i="42"/>
  <c r="K195" i="42"/>
  <c r="M195" i="42" s="1"/>
  <c r="N194" i="42"/>
  <c r="K194" i="42"/>
  <c r="M194" i="42" s="1"/>
  <c r="G191" i="42"/>
  <c r="A10" i="43"/>
  <c r="B10" i="43"/>
  <c r="A9" i="43"/>
  <c r="B9" i="43"/>
  <c r="M81" i="42" l="1"/>
  <c r="D16" i="43" s="1"/>
  <c r="L81" i="42"/>
  <c r="C16" i="43" s="1"/>
  <c r="L139" i="42"/>
  <c r="C23" i="43" s="1"/>
  <c r="L92" i="42"/>
  <c r="C18" i="43" s="1"/>
  <c r="L109" i="42"/>
  <c r="C20" i="43" s="1"/>
  <c r="L102" i="42"/>
  <c r="C19" i="43" s="1"/>
  <c r="L88" i="42"/>
  <c r="C17" i="43" s="1"/>
  <c r="L115" i="42"/>
  <c r="C21" i="43" s="1"/>
  <c r="L70" i="42"/>
  <c r="C15" i="43" s="1"/>
  <c r="M191" i="42"/>
  <c r="D27" i="43" s="1"/>
  <c r="L194" i="42"/>
  <c r="L195" i="42"/>
  <c r="L196" i="42"/>
  <c r="L197" i="42"/>
  <c r="L198" i="42"/>
  <c r="L191" i="42" l="1"/>
  <c r="C27" i="43" s="1"/>
  <c r="G185" i="42"/>
  <c r="G170" i="42"/>
  <c r="G26" i="42"/>
  <c r="G56" i="42"/>
  <c r="G128" i="42"/>
  <c r="G7" i="42"/>
  <c r="G53" i="42" l="1"/>
  <c r="K293" i="42"/>
  <c r="K296" i="42" s="1"/>
  <c r="K299" i="42" s="1"/>
  <c r="K292" i="42"/>
  <c r="K295" i="42" s="1"/>
  <c r="K298" i="42" s="1"/>
  <c r="K291" i="42"/>
  <c r="K294" i="42" s="1"/>
  <c r="K297" i="42" s="1"/>
  <c r="L290" i="42"/>
  <c r="L293" i="42" s="1"/>
  <c r="L296" i="42" s="1"/>
  <c r="L299" i="42" s="1"/>
  <c r="L289" i="42"/>
  <c r="L288" i="42"/>
  <c r="L291" i="42" s="1"/>
  <c r="L294" i="42" s="1"/>
  <c r="L297" i="42" s="1"/>
  <c r="N11" i="42"/>
  <c r="N12" i="42"/>
  <c r="N16" i="42"/>
  <c r="N23" i="42"/>
  <c r="N24" i="42"/>
  <c r="N25" i="42"/>
  <c r="N29" i="42"/>
  <c r="N52" i="42"/>
  <c r="N57" i="42"/>
  <c r="N66" i="42"/>
  <c r="N67" i="42"/>
  <c r="N68" i="42"/>
  <c r="N69" i="42"/>
  <c r="N129" i="42"/>
  <c r="N158" i="42"/>
  <c r="N173" i="42"/>
  <c r="N188" i="42"/>
  <c r="N189" i="42"/>
  <c r="N190" i="42"/>
  <c r="N10" i="42"/>
  <c r="L292" i="42" l="1"/>
  <c r="L295" i="42" s="1"/>
  <c r="L298" i="42" s="1"/>
  <c r="M8" i="38"/>
  <c r="M7" i="38"/>
  <c r="M6" i="38"/>
  <c r="M9" i="38" l="1"/>
  <c r="N289" i="42"/>
  <c r="R215" i="42" s="1"/>
  <c r="N290" i="42"/>
  <c r="R216" i="42" s="1"/>
  <c r="N291" i="42"/>
  <c r="S214" i="42" s="1"/>
  <c r="N292" i="42"/>
  <c r="S215" i="42" s="1"/>
  <c r="N296" i="42"/>
  <c r="Q216" i="42" s="1"/>
  <c r="N294" i="42"/>
  <c r="Q214" i="42" s="1"/>
  <c r="N295" i="42"/>
  <c r="Q215" i="42" s="1"/>
  <c r="N293" i="42"/>
  <c r="S216" i="42" s="1"/>
  <c r="N288" i="42"/>
  <c r="R214" i="42" s="1"/>
  <c r="H10" i="38"/>
  <c r="H9" i="38"/>
  <c r="G10" i="38"/>
  <c r="G9" i="38"/>
  <c r="G28" i="38"/>
  <c r="G27" i="38"/>
  <c r="K10" i="42"/>
  <c r="K11" i="42"/>
  <c r="K12" i="42"/>
  <c r="K16" i="42"/>
  <c r="K23" i="42"/>
  <c r="K24" i="42"/>
  <c r="K25" i="42"/>
  <c r="K29" i="42"/>
  <c r="K52" i="42"/>
  <c r="K57" i="42"/>
  <c r="K66" i="42"/>
  <c r="K67" i="42"/>
  <c r="K68" i="42"/>
  <c r="K69" i="42"/>
  <c r="K129" i="42"/>
  <c r="K158" i="42"/>
  <c r="K173" i="42"/>
  <c r="K188" i="42"/>
  <c r="K189" i="42"/>
  <c r="K190"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L29" i="42" l="1"/>
  <c r="M29" i="42"/>
  <c r="R219" i="42"/>
  <c r="R221" i="42"/>
  <c r="R220" i="42"/>
  <c r="S221" i="42"/>
  <c r="Q220" i="42"/>
  <c r="Q219" i="42"/>
  <c r="Q221" i="42"/>
  <c r="S220" i="42"/>
  <c r="S219" i="42"/>
  <c r="M10" i="42"/>
  <c r="M12" i="42"/>
  <c r="N298" i="42"/>
  <c r="N297" i="42"/>
  <c r="N299" i="42"/>
  <c r="M23" i="42"/>
  <c r="M16" i="42"/>
  <c r="M190" i="42"/>
  <c r="M173" i="42"/>
  <c r="M67" i="42"/>
  <c r="M158" i="42"/>
  <c r="M68" i="42"/>
  <c r="L10" i="42"/>
  <c r="M189" i="42"/>
  <c r="M66" i="42"/>
  <c r="M69" i="42"/>
  <c r="M52" i="42"/>
  <c r="M24" i="42"/>
  <c r="M11" i="42"/>
  <c r="M188" i="42"/>
  <c r="M57" i="42"/>
  <c r="M129" i="42"/>
  <c r="M25" i="42"/>
  <c r="L190" i="42"/>
  <c r="L173" i="42"/>
  <c r="L67" i="42"/>
  <c r="L189" i="42"/>
  <c r="L11" i="42"/>
  <c r="L66" i="42"/>
  <c r="L57" i="42"/>
  <c r="L25" i="42"/>
  <c r="L129" i="42"/>
  <c r="L69" i="42"/>
  <c r="L52" i="42"/>
  <c r="L24" i="42"/>
  <c r="L158" i="42"/>
  <c r="L68" i="42"/>
  <c r="L23" i="42"/>
  <c r="L12" i="42"/>
  <c r="L188" i="42"/>
  <c r="L16" i="42"/>
  <c r="L13" i="42" s="1"/>
  <c r="C10" i="43" s="1"/>
  <c r="L20" i="42" l="1"/>
  <c r="C11" i="43" s="1"/>
  <c r="L7" i="42"/>
  <c r="C9" i="43" s="1"/>
  <c r="L128" i="42"/>
  <c r="L56" i="42"/>
  <c r="C14" i="43" s="1"/>
  <c r="M170" i="42"/>
  <c r="D25" i="43" s="1"/>
  <c r="M7" i="42"/>
  <c r="D9" i="43" s="1"/>
  <c r="M56" i="42"/>
  <c r="M128" i="42"/>
  <c r="M185" i="42"/>
  <c r="D26" i="43" s="1"/>
  <c r="L185" i="42"/>
  <c r="C26" i="43" s="1"/>
  <c r="L170" i="42"/>
  <c r="C25" i="43" s="1"/>
  <c r="M26" i="42"/>
  <c r="L26" i="42"/>
  <c r="D22" i="43" l="1"/>
  <c r="C22" i="43"/>
  <c r="D14" i="43"/>
  <c r="D12" i="43"/>
  <c r="C12" i="43"/>
  <c r="L155" i="42"/>
  <c r="C24" i="43" s="1"/>
  <c r="L53" i="42"/>
  <c r="M13" i="42"/>
  <c r="D10" i="43" s="1"/>
  <c r="M20" i="42"/>
  <c r="D11" i="43" s="1"/>
  <c r="M155" i="42"/>
  <c r="D24" i="43" s="1"/>
  <c r="M53" i="42"/>
  <c r="D13" i="43" l="1"/>
  <c r="C13" i="43"/>
  <c r="L3" i="42"/>
  <c r="M3" i="42"/>
  <c r="M20" i="38"/>
  <c r="M22" i="38" s="1"/>
  <c r="M11" i="38" l="1"/>
  <c r="D8" i="43"/>
  <c r="M10" i="38"/>
  <c r="C8" i="43"/>
  <c r="M25" i="38"/>
  <c r="S6" i="38" l="1"/>
  <c r="S12" i="38" l="1"/>
  <c r="S8" i="38"/>
</calcChain>
</file>

<file path=xl/sharedStrings.xml><?xml version="1.0" encoding="utf-8"?>
<sst xmlns="http://schemas.openxmlformats.org/spreadsheetml/2006/main" count="1021" uniqueCount="375">
  <si>
    <t>Controleer altijd de documentatie en de toepassing op de werkvloer.</t>
  </si>
  <si>
    <t>Wordt er jaarlijks een controle van de stoomkwaliteit uitgevoerd?</t>
  </si>
  <si>
    <t xml:space="preserve">Algemeen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</si>
  <si>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</si>
  <si>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</si>
  <si>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</si>
  <si>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</si>
  <si>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</si>
  <si>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</si>
  <si>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</si>
  <si>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</si>
  <si>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</si>
  <si>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</si>
  <si>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</si>
  <si>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</si>
  <si>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</si>
  <si>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</si>
  <si>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</si>
  <si>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</si>
  <si>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</si>
  <si>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</si>
  <si>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</si>
  <si>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</si>
  <si>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</si>
  <si>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</si>
  <si>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</si>
  <si>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</si>
  <si>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</si>
  <si>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</si>
  <si>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</si>
  <si>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</si>
  <si>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</si>
  <si>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</si>
  <si>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</si>
  <si>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</si>
  <si>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</si>
  <si>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</si>
  <si>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</si>
  <si>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</si>
  <si>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</si>
  <si>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</si>
  <si>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</si>
  <si>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</si>
  <si>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</si>
  <si>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</si>
  <si>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</si>
  <si>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</si>
  <si>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</si>
  <si>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</si>
  <si>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t>
  </si>
  <si>
    <t>VII</t>
  </si>
  <si>
    <t>VIII</t>
  </si>
  <si>
    <t>IX</t>
  </si>
  <si>
    <t>X</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</si>
  <si>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</si>
  <si>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</si>
  <si>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</si>
  <si>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</si>
  <si>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</si>
  <si>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</si>
  <si>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</si>
  <si>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</si>
  <si>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</si>
  <si>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</si>
  <si>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</si>
  <si>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</si>
  <si>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</si>
  <si>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</si>
  <si>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</si>
  <si>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</si>
  <si>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</si>
  <si>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</si>
  <si>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</si>
  <si>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</si>
  <si>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</si>
  <si>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</si>
  <si>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</si>
  <si>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</si>
  <si>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</si>
  <si>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</si>
  <si>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</si>
  <si>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</si>
  <si>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</si>
  <si>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</si>
  <si>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</si>
  <si>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</si>
  <si>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</si>
  <si>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</si>
  <si>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</si>
  <si>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</si>
  <si>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</si>
  <si>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</si>
  <si>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</si>
  <si>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</si>
  <si>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</si>
  <si>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</si>
  <si>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</si>
  <si>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</si>
  <si>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</si>
  <si>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</si>
  <si>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</si>
  <si>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</si>
  <si>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</si>
  <si>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</si>
  <si>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</si>
  <si>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</si>
  <si>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</si>
  <si>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</si>
  <si>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</si>
  <si>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</si>
  <si>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</si>
  <si>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</si>
  <si>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</si>
  <si>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</si>
  <si>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</si>
  <si>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</si>
  <si>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</si>
  <si>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</si>
  <si>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</si>
  <si>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</si>
  <si>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</si>
  <si>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</si>
  <si>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</si>
  <si>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</si>
  <si>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</si>
  <si>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</si>
  <si>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</si>
  <si>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</si>
  <si>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</si>
  <si>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</si>
  <si>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</si>
  <si>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</si>
  <si>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</si>
  <si>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</si>
  <si>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</si>
  <si>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</si>
  <si>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</si>
  <si>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VERSIE 20240301</t>
  </si>
  <si>
    <t>MEDISCHE HULPMIDDELEN</t>
  </si>
  <si>
    <t>Kwaliteitsopvolging van het proces van medische hulpmiddelen (implanteerbaar en invasieve MHM en steriele MHM)</t>
  </si>
  <si>
    <t>Is er een procedure met betrekking tot het beleid van de steriele MHM?</t>
  </si>
  <si>
    <t>Is er een procedure met betrekking tot het beleid van de implanteerbaar en invasieve MHM?</t>
  </si>
  <si>
    <t>Is er een algemene procedure (en/of een stroomdiagram) beschikbaar die het distributiesysteem van de steriele MHM in zijn geheel beschrijft?</t>
  </si>
  <si>
    <t>Is er een algemene procedure (en/of een stroomdiagram) beschikbaar die het distributiesysteem van de implanteerbare en invasieve MHM in zijn geheel beschrijft?</t>
  </si>
  <si>
    <t>Bijlage I A</t>
  </si>
  <si>
    <t>KB 30 sept 2021</t>
  </si>
  <si>
    <t>JCI - Qualicor</t>
  </si>
  <si>
    <t>Aankoop MHM</t>
  </si>
  <si>
    <t>Controleert de ziekenhuisapotheek of elke leverancier van MHM geregistreerd is bij het FAGG?</t>
  </si>
  <si>
    <t>Controleert de ziekenhuisapotheek, gebaseerd op een risico-analyse, of de producent van het MHM een ISO 13485 certificaat heeft?</t>
  </si>
  <si>
    <t>Wordt het attest van de Notified Body (CE-conformiteitsmarkering) opgevraagd en gecontroleerd klasse I+meting, klasse I+steriel, Klasse IIa, klasse Iib, klasse III en AIMD?</t>
  </si>
  <si>
    <t>MDR</t>
  </si>
  <si>
    <t>KB 23 maart 1991</t>
  </si>
  <si>
    <t>Art 27 1°</t>
  </si>
  <si>
    <t>Ontvangst MHM</t>
  </si>
  <si>
    <t>Is er een procedure "ontvangst" die de kwantitatieve en kwalitatieve controle bij ontvangst beschrijft met de nodige grenswaarden en de te ondernemen acties in geval van afwijking (conformiteit, CE label voor MHM, integriteit, kwaliteit, veiligheid, hygiëne, correcte bewaring)?</t>
  </si>
  <si>
    <t>Vermeldt deze procedure de controle van de "European Authorized Representative (EC REP)" op de verpakking indien het gaat over een niet Europese leverancier?</t>
  </si>
  <si>
    <t>Worden van alle implanteerbare MHM van klasse 3 (uitzondering zichtzending) die in het ziekenhuis worden geleverd het lotnummer, serienummer, vervaldatum (later Unique Device Identification = UDI) geregistreerd?</t>
  </si>
  <si>
    <t>Wordt deze registratie elektronisch uitgevoerd?</t>
  </si>
  <si>
    <t>Is er een procedure die de conformiteit van zichtzendingen garandeert?</t>
  </si>
  <si>
    <t>Worden van alle implanteerbare MHM van klasse 3 die deel uitmaken van een zichtzending het lotnummer, serienummer, vervaldatum (later UDI) bijgehouden?</t>
  </si>
  <si>
    <t>Wordt er voor elk ontvangen  MHM de relevante gegevens geregistreerd met het oog op traceerbaarheid (lotnummer en vervaldatum…)?</t>
  </si>
  <si>
    <t xml:space="preserve">Zijn de leveringen van de MHM steeds gedocumenteerd (leveringsbon, verzendnota, enz.)?
</t>
  </si>
  <si>
    <t>Worden de geleverde producten gecontroleerd aan de hand van de bestelbon?</t>
  </si>
  <si>
    <t>Staat het subproces "goederenontvangst" onder supervisie van de apotheek voor de steriele MHM ?</t>
  </si>
  <si>
    <t>Staat het subproces "goederenontvangst" onder supervisie van de apotheek voor de implantateerbare en invasieve MHM?</t>
  </si>
  <si>
    <t>Gebeurt de ontvangst van de steriele MHM altijd door een gekwalificeerd personeelslid van de ziekenhuisapotheek?</t>
  </si>
  <si>
    <t>Gebeurt de ontvangst van de implanteerbare en invasieve MHM altijd door een gekwalificeerd personeelslid van de ziekenhuisapotheek?</t>
  </si>
  <si>
    <t xml:space="preserve">Is er een procedure die beschrijft dat het ontvangst van MHM  kan gebeuren door een ander bekwaam personeelslid van het ziekenhuis in geval van hoogdringendheid?  </t>
  </si>
  <si>
    <t>Is in deze procedure beschreven over welke personen het gaat?</t>
  </si>
  <si>
    <t>Is in deze procedure beschreven over welke gevallen van hoogdringeheid dit gaat?</t>
  </si>
  <si>
    <t xml:space="preserve">Is er een SLA met een andere dienst in het ziekenhuis rond de controle van ontvangst  indien de levering decentraal gebeurt buiten de apotheek? </t>
  </si>
  <si>
    <t xml:space="preserve">Is er een SLA met de loskade indien zij de goederen van de apotheek ontvangen en verder transporteren naar de ziekenhuisapotheek waar de definitieve kwantitatieve en kwalitatieve controle bij ontvangst moet gebeuren? </t>
  </si>
  <si>
    <t>Maakt men gebruik van de Electronic Data Interchange (EDI) om bestellingen van de MHM te plaatsen?</t>
  </si>
  <si>
    <t xml:space="preserve">Bestaat er een systematische opvolging van niet-conforme leveringen? </t>
  </si>
  <si>
    <t xml:space="preserve">Worden de terug te sturen producten in quarantaine geplaatst (plaats/lokaal/aparte ruimte, met beperkte toegang en goed geïdentificeerd) in afwachting van de terugzending naar de leveranciers?
 </t>
  </si>
  <si>
    <t>Is er een administratieve en financiële opvolging van alle teruggestuurde producten?</t>
  </si>
  <si>
    <t>Is er een systematische opvolging van back-orders?</t>
  </si>
  <si>
    <t>Bijlage I.C.b</t>
  </si>
  <si>
    <t>Hfdst Etikettering</t>
  </si>
  <si>
    <t xml:space="preserve">MDR </t>
  </si>
  <si>
    <t>Art 27.9</t>
  </si>
  <si>
    <t xml:space="preserve"> Bijlage I.C.b</t>
  </si>
  <si>
    <t>Bestaat er een register/document voor het in quarantaine plaatsen/de afwachting van terugzending?</t>
  </si>
  <si>
    <t>Opslag MHM</t>
  </si>
  <si>
    <t>Inventaris</t>
  </si>
  <si>
    <t>Voorraadbeheer</t>
  </si>
  <si>
    <t>Infrastructuur</t>
  </si>
  <si>
    <t>Veiligheid</t>
  </si>
  <si>
    <t>Onderhoud</t>
  </si>
  <si>
    <t>Zones (mix-up)</t>
  </si>
  <si>
    <t>Bewaringsmodaliteiten</t>
  </si>
  <si>
    <t>Vervaldatum</t>
  </si>
  <si>
    <t>Bestaat er een procedure met betrekking tot de opslagmodaliteiten voor het bewaren van de MHM op de afdelingen?</t>
  </si>
  <si>
    <t>Bestaat er een procedure met betrekking tot de opslagmodaliteiten voor het bewaren van de MHM in de centrale apotheek?</t>
  </si>
  <si>
    <t xml:space="preserve">Bestaat er een procedure voor het beheer van de spoedkasten, die minstens beschrijft hoe de evaluatie gebeurt van de samenstelling van de decentrale voorraad, wat de wijze is van bevoorrading, ontvangst, ordening producten, terugname niet gebruikte implanteerbare en invasieve MHM, intrekkingen, nazicht vervaldata en meldingen van niet-conformiteiten? </t>
  </si>
  <si>
    <t>Wordt de inhoud van de spoedkasten vastgelegd in een lijst die door de ziekenhuisapotheker-titularis en de betrokken arts werden opgesteld, gedateerd en ondertekend?</t>
  </si>
  <si>
    <t>Wordt de inhoudslijst door de ziekenhuisapotheker en de betrokken arts minstens jaarlijks geëvalueerd en aangepast naar de noden van de afdeling?</t>
  </si>
  <si>
    <t>Is er een proces opgesteld voor een periodieke controle van de kwaliteit en veiligheid van de opgeslagen implanteerbare en invasieve MHM in de centrale stock?</t>
  </si>
  <si>
    <t xml:space="preserve">Is er een proces opgesteld voor een periodieke controle van de kwaliteit en veiligheid van de opgeslagen implanteerbare en invasieve MHM in de decentrale stock? </t>
  </si>
  <si>
    <t>Bestaat er een procedure voor de verwijdering van vervallen en/of niet-conforme implanteerbare en invasieve MHM?</t>
  </si>
  <si>
    <t>Bestaat er een opvolgingsprocedure in geval er een slechte opslag van een MHM wordt vastgesteld?</t>
  </si>
  <si>
    <t xml:space="preserve">Is er een periodieke controle naar de correcte opslag (kwaliteit en veiligheid) van centrale voorraden? </t>
  </si>
  <si>
    <t xml:space="preserve">Is er een periodieke controle naar de correcte opslag (kwaliteit en veiligheid) van decentrale voorraden? </t>
  </si>
  <si>
    <t>Wordt de vervaldatum van de consignatieproducten systematisch gecontroleerd in samenwerking met de leverancier?</t>
  </si>
  <si>
    <t>Wordt de stock regelmatig nageteld van de consignatieproducten  in samenwerking met de leverancier?</t>
  </si>
  <si>
    <t>JCI en Qualicor</t>
  </si>
  <si>
    <t>JCI/ISO</t>
  </si>
  <si>
    <t xml:space="preserve"> Bijlage I.C.c</t>
  </si>
  <si>
    <t xml:space="preserve"> Bijlage I.C.g</t>
  </si>
  <si>
    <t>Art 13 §2</t>
  </si>
  <si>
    <t>Art 13 §3</t>
  </si>
  <si>
    <t>Bijlage I.C.c</t>
  </si>
  <si>
    <t>Wordt er jaarlijks onder elektronische vorm een overzicht gemaakt van alle implanteerbare en invasieve MHM en hun aantal eenheden die op dat tijdstip voorradig zijn in de ziekenhuisapotheek?</t>
  </si>
  <si>
    <t>Wordt er jaarlijks onder elektronische vorm een overzicht gemaakt van alle steriele MHM en hun aantal eenheden die op dat tijdstip voorradig zijn in de ziekenhuisapotheek?</t>
  </si>
  <si>
    <t>Wordt dit jaarlijks elektronisch overzicht gedateerd en ondertekend door de ziekenhuisapotheker?</t>
  </si>
  <si>
    <t xml:space="preserve">Wordt minstens twee keer per jaar een inventaris uitgevoerd naar de correcte inhoud van decentrale voorraden wat betreft de implanteerbare en invasieve MHM? </t>
  </si>
  <si>
    <t>Wordt er elk jaar een verschillenrapport (verschillen tussen de reële hoeveelheden in stock en de stock in het computersysteem) opgesteld voor de steriele MHM in de centrale stock?</t>
  </si>
  <si>
    <t>Wordt er elk jaar een verschillenrapport (verschillen tussen de reële hoeveelheden in stock en de stock in het computersysteem) opgesteld voor de implanteerbare en invasieve MHM in de centrale stock?</t>
  </si>
  <si>
    <t>Wordt er elk jaar een verschillenrapport (verschillen tussen de reële hoeveelheden in stock en de stock in het computersysteem) opgesteld voor de steriele MHM in de decentrale stock?</t>
  </si>
  <si>
    <t>Wordt er elk jaar een verschillenrapport (verschillen tussen de reële hoeveelheden in stock en de stock in het computersysteem) opgesteld voor de implanteerbare en invasieve MHM in de decentrale stock?</t>
  </si>
  <si>
    <t xml:space="preserve">Wordt het verschillenrapport van de centrale stock geanalyseerd, geëvalueerd en worden er verbeterpunten opgesteld? </t>
  </si>
  <si>
    <t xml:space="preserve">Wordt het verschillenrapport van de decentrale stock geanalyseerd, geëvalueerd en worden er verbeterpunten opgesteld? </t>
  </si>
  <si>
    <t xml:space="preserve"> Art 13 §3</t>
  </si>
  <si>
    <t xml:space="preserve">Wordt het stockbeheer (kritische drempels, …) voor de implanteerbare en invasieve MHM permanent opgevolgd? 
</t>
  </si>
  <si>
    <t xml:space="preserve">Wordt het stockbeheer (kritische drempels, ...) voor de steriele MHM permanent opgevolgd? 
</t>
  </si>
  <si>
    <t>Worden de drempels van het stockbeheer voor de implanteerbare en invasieve MHM bepaald op basis van een ABC analyse?</t>
  </si>
  <si>
    <t>Worden de drempels van het stockbeheer voor de steriele MHM bepaald op basis van een ABC analyse?</t>
  </si>
  <si>
    <t>Wordt de rotatiesnelheid van de stock van de implanteerbare en invasieve MHM berekend om de besteldrempels te bepalen?</t>
  </si>
  <si>
    <t>Wordt de rotatiesnelheid van de stock van de steriele MHM berekend om de besteldrempels te bepalen?</t>
  </si>
  <si>
    <t>Is de beschikbare ruimte voldoende voor het uitoefenen van de distributie gerelateerde activiteiten voor MHM?</t>
  </si>
  <si>
    <t>Is er voldoende opslagruimte in de afdelingen voor de MHM?</t>
  </si>
  <si>
    <t>Is er in de distributieruimte voldoende verlichting voorzien om de activiteiten op een correcte en veilige manier uit te voeren?</t>
  </si>
  <si>
    <t>KB 4 maart 1991 Art 5 + KB 30 sept 2020 Bijlage I.B</t>
  </si>
  <si>
    <t>Accreditation Canada International (ACI) 12.4</t>
  </si>
  <si>
    <t>d</t>
  </si>
  <si>
    <t>e</t>
  </si>
  <si>
    <t>Is de toegang tot de apotheek en de opslagruimten van de MHM beperkt tot geautoriseerd personeel?</t>
  </si>
  <si>
    <t>Wordt de toegang tot de apotheek en de opslagruimten van de MHM gecontroleerd met een elektronisch toegangssysteem?</t>
  </si>
  <si>
    <t>Wordt de toegang tot de apotheek en de opslagruimten van de MHM gecontroleerd met een elektronisch inbraaksysteem?</t>
  </si>
  <si>
    <t>Zijn de decentrale voorraden van de MHM afgesloten of staan ze onder direct toezicht van de zorgverstrekkers?</t>
  </si>
  <si>
    <t>Zijn alle decentrale voorraden toegankelijk voor de apotheek?</t>
  </si>
  <si>
    <t>Zijn de decentrale voorraden beschermd tegen diefstal, beschadiging, verontreiniging en andere schadelijke invloeden van externe factoren?</t>
  </si>
  <si>
    <t>Is er een procedure voor dringende ontgrendeling in noodsituaties indien men gebruik maakt van geautomatiseerde distributiekasten?</t>
  </si>
  <si>
    <t>Is er een registratie van het gebruik van deze procedure (wie, wanneer en waarom)?</t>
  </si>
  <si>
    <t>Zorginspectie</t>
  </si>
  <si>
    <t>JCI</t>
  </si>
  <si>
    <t>Bijlage I.B</t>
  </si>
  <si>
    <t>Is er een register voor externe personen (bezoekers, technische personeel en onderhoudspersoneel) die toegang krijgen tot de opslagruimten van de MHM?</t>
  </si>
  <si>
    <t>Bijlage I.C.g</t>
  </si>
  <si>
    <t>Art 13</t>
  </si>
  <si>
    <t>f</t>
  </si>
  <si>
    <t>Zijn de bewaringsruimten rein en in goede staat?</t>
  </si>
  <si>
    <t xml:space="preserve">Is er een procedure voor regelmatige schoonmaak van de centrale opslagruimte van MHM? </t>
  </si>
  <si>
    <t xml:space="preserve">Is er een SLA met de reinigingsdienst met een duidelijk poetsplan (wanneer, waar en hoe reinigen) voor de centrale opslagruimte van de MHM? </t>
  </si>
  <si>
    <t xml:space="preserve">Is er een procedure met betrekking tot netheid, hygiëne, ontsmetting en verluchting van de lokalen? </t>
  </si>
  <si>
    <t xml:space="preserve">Is er een preventief controlesysteem tegen ongedierte (vliegend en kruipend)? </t>
  </si>
  <si>
    <t>Zijn er specifieke zones of ruimtes voorzien voor het verzamelen van afval?</t>
  </si>
  <si>
    <t>Art 15 + Bijlage I.B</t>
  </si>
  <si>
    <t>g</t>
  </si>
  <si>
    <t xml:space="preserve">Is er een aparte duidelijk herkenbare quarantaine zone voor niet-conforme MHM? </t>
  </si>
  <si>
    <t xml:space="preserve">Is er een aparte duidelijk herkenbare zone voor vervallen MHM? </t>
  </si>
  <si>
    <t xml:space="preserve">Is er een quarantaine zone voor niet -conforme MHM op de afdelingen? </t>
  </si>
  <si>
    <t>Worden deze zones duidelijk voorzien van het opschrift "niet af te leveren"?</t>
  </si>
  <si>
    <t xml:space="preserve">Is er een aangeduide zone rond MHM die terug werden gestuurd vanuit decentrale voorraden en eerst opnieuw moeten gecontroleerd worden op conformiteit? </t>
  </si>
  <si>
    <t xml:space="preserve"> Art 24 en  Bijlage I.C.b</t>
  </si>
  <si>
    <t>h</t>
  </si>
  <si>
    <t>Bestaat er een  procedure (en/of flowchart) die de correcte bewaringsmodaliteiten  van de MHM beschrijft in de centrale stock met betrekking tot temperatuur, vochtigheid, licht, integriteit van de verpakking en leesbaarheid van het etiket?</t>
  </si>
  <si>
    <t>Bestaat er een  procedure (en/of flowchart) die de correcte bewaringsmodaliteiten  van de MHM beschrijft in de decentrale stock met betrekking tot temperatuur, vochtigheid, licht, integriteit van de verpakking en leesbaarheid van het etiket?</t>
  </si>
  <si>
    <t>Is er een procedure met betrekking tot temperatuurmonitoring?</t>
  </si>
  <si>
    <t>Is er een procedure met betrekking tot de opvolging van de vochtigheidsgraad?</t>
  </si>
  <si>
    <t>Is er een procedure met betrekking tot non-conformiteiten (excursies) tijdens de bewaring?</t>
  </si>
  <si>
    <t>Is er een continue opvolging van de temperatuur van de centrale stock van de MHM?</t>
  </si>
  <si>
    <t>Is er een continue opvolging van de temperatuur van de decentrale stock van de MHM ?</t>
  </si>
  <si>
    <t>Is er een alarmbeheer met cascade voorzien voor een temperatuurexcursie in de centrale stock van de MHM in de procedure?</t>
  </si>
  <si>
    <t>Is er een alarmbeheer met cascade voorzien voor een temperatuurexcursie in de decentrale stock van de MHM in de procedure?</t>
  </si>
  <si>
    <t>Is er een SLA indien er in de cascade andere diensten betrokken zijn?</t>
  </si>
  <si>
    <t>Is er een systematische opvolging van de integriteit van de verpakking en de leesbaarheid van het etiket van de centrale stock van de MHM?</t>
  </si>
  <si>
    <t>Is er een systematische opvolging van de integriteit van de verpakking en de leesbaarheid van het etiket van de decentrale stock van de MHM?</t>
  </si>
  <si>
    <t>Bestaat er een procedure voor de verwijdering van vervallen steriele MHM?</t>
  </si>
  <si>
    <t>Bestaat er een procedure voor de verwijdering van vervallen implanteerbare en invasieve MHM?</t>
  </si>
  <si>
    <t>Is er een procedure die de opvolging van de vervaldata van de steriele MHM beschrijft in het ziekenhuis?</t>
  </si>
  <si>
    <t>Is er een procedure die de opvolging van de vervaldata van de implanteerbare en invasieve MHM beschrijft in het ziekenhuis?</t>
  </si>
  <si>
    <t>Is er een systematische controle van de vervaldata van de steriele MHM op het niveau van de centrale apotheek?</t>
  </si>
  <si>
    <t>Is er een systematische opvolging van de vervaldata van de steriele MHM op het niveau van de decentrale stock?</t>
  </si>
  <si>
    <t>Is er een systematische controle van de vervaldata van de implanteerbare en invasieve MHM op het niveau van de decentrale stock?</t>
  </si>
  <si>
    <t>Is er een systematische controle van de vervaldata van de implanteerbare en invasieve MHM op het niveau van de centrale apotheek?</t>
  </si>
  <si>
    <t>Zijn de bewijsdocumenten van de systematische opvolging van de vervaldata van de steriele MHM beschikbaar?</t>
  </si>
  <si>
    <t>Zijn de bewijsdocumenten van de systematische opvolging van de vervaldata van de implanteerbare en invasieve MHM beschikbaar?</t>
  </si>
  <si>
    <t>VI</t>
  </si>
  <si>
    <t>Voorschriften</t>
  </si>
  <si>
    <t>Is er een elektronisch voorschrift voor alle implanteerbare MHM?</t>
  </si>
  <si>
    <t>Is er een elektronisch voorschrift voor alle invasieve MHM?</t>
  </si>
  <si>
    <t>Is er een elektronisch voorschrift  voor steriele MHM op naam van een patiënt indien deze verdeeld worden vanuit apotheek?</t>
  </si>
  <si>
    <t>Staat er een handtekening op elk voorschrift (handgeschreven of elektronisch)?</t>
  </si>
  <si>
    <t>Staat de datum op elk voorschrift (handgeschreven of elektronisch)?</t>
  </si>
  <si>
    <t>Staat de geboortedatum van de patiënt op elk voorschrift (handgeschreven of elektronisch)?</t>
  </si>
  <si>
    <t>Staat de identificatienummer (opnamenummer, patiëntennummer of rijksregisternummer) van de patiënt op elk voorschrift (handgeschreven of elektronisch)?</t>
  </si>
  <si>
    <t>Staat de omschrijving van het implanteerbaar of invasief MHM op elk voorschrift (handgeschreven of elektronisch)?</t>
  </si>
  <si>
    <t>Staan het moment van gebruik van het implanteerbaar of invasief MHM op elk voorschrift (handgeschreven of elektronisch)?</t>
  </si>
  <si>
    <t>KB 4 maart 1991 + KB 10 aug 2005</t>
  </si>
  <si>
    <t>Is er een voorschrift (manueel of elektronisch) voor alle implanteerbare en invasieve MHM?</t>
  </si>
  <si>
    <t>Art 5 + Bijlage I.C.f</t>
  </si>
  <si>
    <t>Staat de naam en voornaam van de arts op elk voorschrift (handgeschreven of elektronisch) ?</t>
  </si>
  <si>
    <t>Staat het Riziv-nummer van de arts op elk voorschrift (handgeschreven of elektronisch)?</t>
  </si>
  <si>
    <t>Staat de naam en voornaam van de patiënt op elk voorschrift (handgeschreven of elektronisch)?</t>
  </si>
  <si>
    <t>Aflevering</t>
  </si>
  <si>
    <t xml:space="preserve">Is er een elektronisch register van de implanteerbare en invasieve MHM met betrekking tot de aflevering beschikbaar? </t>
  </si>
  <si>
    <t>Wordt het elektronsich register van de implanteerbare en invasieve MHM met betrekking tot de aflevering dagelijks bijgewerkt?</t>
  </si>
  <si>
    <t>Kan men in het  elektronsich register van de implanteerbare en invasieve MHM met betrekking tot de aflevering een selectie uitvoeren op het type patiënt (hosp - ambu)?</t>
  </si>
  <si>
    <t>Kan men in het  elektronsich register van de implanteerbare en invasieve MHM met betrekking tot de aflevering een selectie uitvoeren op het type aflevering (patiënt of spoedkast)?</t>
  </si>
  <si>
    <t>Kan het elektronsich register van de implanteerbare en invasieve MHM met betrekking tot de aflevering te allen tijde overgemaakt worden aan de inspecteur in een ISO-gecertificeerd formaat?</t>
  </si>
  <si>
    <t xml:space="preserve">Is er een op een beveiligde wijze een back-up voorzien van het elektronisch register van de implanteerbare en invasieve MHM met betrekking tot de aflevering? </t>
  </si>
  <si>
    <t>Bevat dit elektronisch register de datum van aflevering, de identificatie van de voorschrijver, de identificatie van de patiënt, de identificatie van het implanteerbaar of invasief MHM, het unieke identificatienummer van het implanteerbare en invasieve MHM, de  afgeleverde hoeveelheid en het lotnummer?</t>
  </si>
  <si>
    <t>Worden de gegevens van alle implanteerbare MHM (stent, neurostimulator, cochleair implantaat, hydrocefalieshunt, orthopedisch implantaat, esthetisch of reconstructief implantaat onder Richtlijn 93/42/EEG, elektrode en biosensor, mechanisch hartimplantaat, elektronisch en elektrisch hartimplantaat, en oogheelkundig implantaat) doorgegeven aan het Centraal Traceerbaarheidsregister van de overheid (CTR)?</t>
  </si>
  <si>
    <t>Wordt elk gebruik van een implanteerbaar en invasief MHM vastgelegd in het farmaceutisch dossier?</t>
  </si>
  <si>
    <t>Vermeldt men minstens de identiteit van de zorgverstrekker en van de patiënt in het farmaceutisch dossier?</t>
  </si>
  <si>
    <t xml:space="preserve">Vermeldt men de naam van het implanteerbaar of invasief MHM, het aantal, het unieke identificatienummer van het implanteerbare en invasieve MHM, en de afgeleverde hoeveelheid en het lotnummer? </t>
  </si>
  <si>
    <t xml:space="preserve">Vermeldt men het moment van gebruik van het implanteerbaar of invasief MHM in het farmaceutisch dossier? </t>
  </si>
  <si>
    <t>Art 26</t>
  </si>
  <si>
    <t>Art 27</t>
  </si>
  <si>
    <t>Art 26§3</t>
  </si>
  <si>
    <t>Art 27.4°</t>
  </si>
  <si>
    <t>Art 27.5°</t>
  </si>
  <si>
    <t>Art 28</t>
  </si>
  <si>
    <t>Art 3§1</t>
  </si>
  <si>
    <t xml:space="preserve">KB van 27 sept 2020 </t>
  </si>
  <si>
    <t>Bijlage 1.C.j + 1.D</t>
  </si>
  <si>
    <t>Materiovigilantie</t>
  </si>
  <si>
    <t>Bestaat er een procedure in de ziekenhuisapotheek voor de behandeling van niet-conformiteiten, klachten en incidenten?</t>
  </si>
  <si>
    <t>Beschrijft deze procedure het meldsysteem?</t>
  </si>
  <si>
    <t>Beschrijft deze procedure de wijze en de modaliteiten van de kennisgeving aan de verschillende betrokken partijen?</t>
  </si>
  <si>
    <t>Beschrijft deze procedure de wijze en de modaliteiten van de kennisgeving aan de verschillende betrokken comités?</t>
  </si>
  <si>
    <t xml:space="preserve">Onderzoekt de ziekenhuisapotheker elke melding van een klacht of incident? </t>
  </si>
  <si>
    <t>Neemt de ziekenhuisapotheker de nodige maatrgelen en verbeteracties na een melding?</t>
  </si>
  <si>
    <t>Worden deze acties gedocumenteerd in het niet-conformieitesregister?</t>
  </si>
  <si>
    <t>Is het meldpunt van het ziekenhuis voor materiovigilantie doorgegeven aan het FAGG?</t>
  </si>
  <si>
    <t>Is er een gedocumenteerd opvolgingsysteem voor alle externe meldingen met betrekking tot materiovigilantie (recall, Field Safety Notice of FSN, Field Safety Corrective Actions of FSCA, …)?</t>
  </si>
  <si>
    <t>KB 15 november 2017</t>
  </si>
  <si>
    <t>Bijlage I.A</t>
  </si>
  <si>
    <t xml:space="preserve">Beschrijft deze procedure hoe de betrokken MHM, die op de afdelingen worden bewaard, worden weggehaald en in quarantaine worden gezet?  </t>
  </si>
  <si>
    <t>Worden de problemen met betrekking tot materiovigilantie gemeld aan het FAGG volgens de beslisboom van het FAGG?</t>
  </si>
  <si>
    <t>Worden de problemen met betrekking tot materiovigilantie gemeld aan de verdelers en/of fabrikanten of hun gemachtigde vertegenwoordigers volgens de beslisboom van het FAGG?</t>
  </si>
  <si>
    <t xml:space="preserve">KB 15 november 2017 </t>
  </si>
  <si>
    <t>Art 3</t>
  </si>
  <si>
    <t>Archivering MHM</t>
  </si>
  <si>
    <t xml:space="preserve">Worden de handelsdocumenten met betrekking tot de MHM 10 jaar bewaard? </t>
  </si>
  <si>
    <t>Worden alle voorschriften van terugbetaalde implanteerbare en invasieve MHM 30 jaar bewaard?</t>
  </si>
  <si>
    <t>Worden alle voorschriften van niet terugbetaalde MHM 10 jaar bewaard?</t>
  </si>
  <si>
    <t>Art 32</t>
  </si>
  <si>
    <t xml:space="preserve">KB 25 juni 2014 </t>
  </si>
  <si>
    <t>Art 2§1</t>
  </si>
  <si>
    <t>Art 31</t>
  </si>
  <si>
    <t>Tarificatie</t>
  </si>
  <si>
    <t xml:space="preserve">Gebeurt de tarificatie elektronisch voor de steriele MHM op naam van een patiënt? </t>
  </si>
  <si>
    <t>Gebeurt de detarificatie ( verwerking retour van MHM) elektronisch?</t>
  </si>
  <si>
    <t>Worden de attesten elektronisch naar de ziekenhuisapotheek gestuurd?</t>
  </si>
  <si>
    <t>Heeft de apotheek een efficiënt beheer over de attesten (bv openstaande attesten,…)?</t>
  </si>
  <si>
    <t>Gebeurt de tarificatie elektronisch voor de implanteerbare en invasieve MHM ?</t>
  </si>
  <si>
    <t>i</t>
  </si>
  <si>
    <t>MAEIA Rapport MHM</t>
  </si>
  <si>
    <t>proces MHM</t>
  </si>
  <si>
    <t>INLEIDING     MEDISCHE HULPMIDDELEN</t>
  </si>
  <si>
    <t xml:space="preserve">Annick Verbiest </t>
  </si>
  <si>
    <t>Janne Theuwissen</t>
  </si>
  <si>
    <t>Sophie Struyf</t>
  </si>
  <si>
    <t>Sarah de Mûelenaere</t>
  </si>
  <si>
    <t>Elke De Clerck</t>
  </si>
  <si>
    <t>Katrien Meeussen</t>
  </si>
  <si>
    <t>Hanne Tyberghien</t>
  </si>
  <si>
    <t>Nick Boeykens</t>
  </si>
  <si>
    <t>Barbara Thiessen</t>
  </si>
  <si>
    <t>Benoit Dulière</t>
  </si>
  <si>
    <t>Dominique Wouters</t>
  </si>
  <si>
    <t>Dominique Janssens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</si>
</sst>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0"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202">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7"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9"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7" fillId="0" borderId="0" xfId="0" applyFont="1" applyAlignment="1">
      <alignment horizontal="center" wrapText="1"/>
    </xf>
    <xf numFmtId="0" fontId="15"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8" fillId="0" borderId="0" xfId="0" applyFont="1"/>
    <xf numFmtId="0" fontId="26" fillId="0" borderId="0" xfId="0" applyFont="1" applyAlignment="1">
      <alignment horizontal="center" wrapTex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30" fillId="0" borderId="1" xfId="0" applyFont="1" applyBorder="1"/>
    <xf numFmtId="0" fontId="31" fillId="0" borderId="21" xfId="0" applyFont="1" applyBorder="1" applyAlignment="1">
      <alignment horizontal="centerContinuous" wrapText="1"/>
    </xf>
    <xf numFmtId="0" fontId="31" fillId="0" borderId="22" xfId="0" applyFont="1" applyBorder="1" applyAlignment="1">
      <alignment horizontal="centerContinuous" wrapText="1"/>
    </xf>
    <xf numFmtId="0" fontId="31" fillId="0" borderId="23" xfId="0" applyFont="1" applyBorder="1" applyAlignment="1">
      <alignment horizontal="centerContinuous" wrapText="1"/>
    </xf>
    <xf numFmtId="0" fontId="32" fillId="0" borderId="24" xfId="0" applyFont="1" applyBorder="1" applyAlignment="1">
      <alignment horizontal="center" wrapText="1"/>
    </xf>
    <xf numFmtId="0" fontId="32" fillId="0" borderId="25" xfId="0" applyFont="1" applyBorder="1" applyAlignment="1">
      <alignment horizontal="center" wrapText="1"/>
    </xf>
    <xf numFmtId="0" fontId="32"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3" fillId="0" borderId="9" xfId="0" applyFont="1" applyBorder="1" applyAlignment="1">
      <alignment horizontal="left"/>
    </xf>
    <xf numFmtId="3" fontId="33" fillId="0" borderId="8" xfId="4" applyNumberFormat="1" applyFont="1" applyFill="1" applyBorder="1" applyAlignment="1" applyProtection="1">
      <alignment horizontal="right" wrapText="1" indent="1"/>
    </xf>
    <xf numFmtId="0" fontId="32" fillId="0" borderId="24" xfId="0" applyFont="1" applyBorder="1" applyProtection="1">
      <protection locked="0"/>
    </xf>
    <xf numFmtId="0" fontId="32" fillId="0" borderId="24" xfId="0" applyFont="1" applyBorder="1" applyAlignment="1" applyProtection="1">
      <alignment horizontal="center" wrapText="1"/>
      <protection locked="0"/>
    </xf>
    <xf numFmtId="0" fontId="32" fillId="0" borderId="24" xfId="0" applyFont="1" applyBorder="1" applyAlignment="1" applyProtection="1">
      <alignment wrapText="1"/>
      <protection locked="0"/>
    </xf>
    <xf numFmtId="0" fontId="32" fillId="0" borderId="25" xfId="0" applyFont="1" applyBorder="1" applyProtection="1">
      <protection locked="0"/>
    </xf>
    <xf numFmtId="0" fontId="32" fillId="0" borderId="25" xfId="0" applyFont="1" applyBorder="1" applyAlignment="1" applyProtection="1">
      <alignment horizontal="center" wrapText="1"/>
      <protection locked="0"/>
    </xf>
    <xf numFmtId="0" fontId="32" fillId="0" borderId="25" xfId="0" applyFont="1" applyBorder="1" applyAlignment="1" applyProtection="1">
      <alignment wrapText="1"/>
      <protection locked="0"/>
    </xf>
    <xf numFmtId="0" fontId="32" fillId="0" borderId="26" xfId="0" applyFont="1" applyBorder="1" applyProtection="1">
      <protection locked="0"/>
    </xf>
    <xf numFmtId="0" fontId="32" fillId="0" borderId="26" xfId="0" applyFont="1" applyBorder="1" applyAlignment="1" applyProtection="1">
      <alignment horizontal="center" wrapText="1"/>
      <protection locked="0"/>
    </xf>
    <xf numFmtId="0" fontId="32" fillId="0" borderId="26" xfId="0" applyFont="1" applyBorder="1" applyAlignment="1" applyProtection="1">
      <alignment wrapText="1"/>
      <protection locked="0"/>
    </xf>
    <xf numFmtId="0" fontId="34"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9" fillId="8" borderId="1" xfId="0" applyFont="1" applyFill="1" applyBorder="1" applyAlignment="1">
      <alignment horizontal="center"/>
    </xf>
    <xf numFmtId="0" fontId="39" fillId="7" borderId="0" xfId="0" applyFont="1" applyFill="1"/>
    <xf numFmtId="0" fontId="7" fillId="7" borderId="0" xfId="0" applyFont="1" applyFill="1" applyAlignment="1">
      <alignment horizontal="left" wrapText="1"/>
    </xf>
    <xf numFmtId="0" fontId="7" fillId="7" borderId="2" xfId="0" applyFont="1" applyFill="1" applyBorder="1" applyAlignment="1">
      <alignment horizontal="left" wrapText="1"/>
    </xf>
    <xf numFmtId="0" fontId="7" fillId="7" borderId="2" xfId="0" applyFont="1" applyFill="1" applyBorder="1" applyAlignment="1">
      <alignment horizontal="left"/>
    </xf>
    <xf numFmtId="0" fontId="7" fillId="7" borderId="3" xfId="0" applyFont="1" applyFill="1" applyBorder="1" applyAlignment="1">
      <alignment horizontal="left"/>
    </xf>
    <xf numFmtId="0" fontId="7" fillId="7" borderId="3" xfId="0" applyFont="1" applyFill="1" applyBorder="1" applyAlignment="1">
      <alignment horizontal="left" wrapText="1"/>
    </xf>
    <xf numFmtId="0" fontId="7" fillId="7" borderId="4" xfId="0" applyFont="1" applyFill="1" applyBorder="1" applyAlignment="1">
      <alignment horizontal="left"/>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55" xfId="0" applyBorder="1" applyAlignment="1">
      <alignment vertical="center" wrapText="1"/>
    </xf>
    <xf numFmtId="0" fontId="0" fillId="0" borderId="61" xfId="0" applyBorder="1" applyAlignment="1">
      <alignment vertical="center" wrapText="1"/>
    </xf>
    <xf numFmtId="0" fontId="0" fillId="0" borderId="56" xfId="0" applyBorder="1" applyAlignment="1">
      <alignment vertical="center" wrapText="1"/>
    </xf>
    <xf numFmtId="0" fontId="0" fillId="0" borderId="51" xfId="0" applyBorder="1" applyAlignment="1">
      <alignment vertical="center" wrapText="1"/>
    </xf>
    <xf numFmtId="0" fontId="0" fillId="0" borderId="0" xfId="0"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8" xfId="0" applyBorder="1" applyAlignment="1">
      <alignment vertical="center" wrapText="1"/>
    </xf>
    <xf numFmtId="0" fontId="0" fillId="0" borderId="54"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7" fillId="0" borderId="44" xfId="0" applyFont="1" applyBorder="1" applyAlignment="1">
      <alignment vertical="center" wrapText="1"/>
    </xf>
    <xf numFmtId="0" fontId="37" fillId="0" borderId="45" xfId="0" applyFont="1"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35" fillId="0" borderId="35" xfId="0" applyFont="1" applyBorder="1" applyAlignment="1">
      <alignment vertical="center" wrapText="1"/>
    </xf>
    <xf numFmtId="0" fontId="35" fillId="0" borderId="38" xfId="0" applyFont="1" applyBorder="1" applyAlignment="1">
      <alignment vertical="center" wrapText="1"/>
    </xf>
    <xf numFmtId="0" fontId="35"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6" fillId="0" borderId="39" xfId="0" applyFont="1" applyBorder="1" applyAlignment="1">
      <alignment horizontal="left" vertical="center" wrapText="1" indent="4"/>
    </xf>
    <xf numFmtId="0" fontId="36" fillId="0" borderId="40" xfId="0" applyFont="1" applyBorder="1" applyAlignment="1">
      <alignment horizontal="left" vertical="center" wrapText="1" indent="4"/>
    </xf>
    <xf numFmtId="0" fontId="36" fillId="0" borderId="42" xfId="0" applyFont="1" applyBorder="1" applyAlignment="1">
      <alignment horizontal="left" vertical="center" wrapText="1" indent="4"/>
    </xf>
    <xf numFmtId="0" fontId="36" fillId="0" borderId="43" xfId="0" applyFont="1" applyBorder="1" applyAlignment="1">
      <alignment horizontal="left" vertical="center" wrapText="1" indent="4"/>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AEE2581F-3C23-47C9-979D-BCAB90AFCD67}"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1EC22152-421F-447B-865F-A55A8C9102F6}"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443EC36B-50B9-4C63-87D8-98F3BC2CC5A8}"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E75A3B64-0B7A-4FB3-9FFE-55B0CDEE5E53}"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implantaten en MHM'!$P$208:$P$211</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MHM'!$P$214</c:f>
              <c:strCache>
                <c:ptCount val="1"/>
                <c:pt idx="0">
                  <c:v>Niveau 1</c:v>
                </c:pt>
              </c:strCache>
            </c:strRef>
          </c:cat>
          <c:val>
            <c:numRef>
              <c:extLst>
                <c:ext xmlns:c15="http://schemas.microsoft.com/office/drawing/2012/chart" uri="{02D57815-91ED-43cb-92C2-25804820EDAC}">
                  <c15:fullRef>
                    <c15:sqref>'proces implantaten en MHM'!$Q$214:$Q$216</c15:sqref>
                  </c15:fullRef>
                </c:ext>
              </c:extLst>
              <c:f>'proces implantaten en MHM'!$Q$214</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MHM'!$P$214</c:f>
              <c:strCache>
                <c:ptCount val="1"/>
                <c:pt idx="0">
                  <c:v>Niveau 1</c:v>
                </c:pt>
              </c:strCache>
            </c:strRef>
          </c:cat>
          <c:val>
            <c:numRef>
              <c:extLst>
                <c:ext xmlns:c15="http://schemas.microsoft.com/office/drawing/2012/chart" uri="{02D57815-91ED-43cb-92C2-25804820EDAC}">
                  <c15:fullRef>
                    <c15:sqref>'proces implantaten en MHM'!$R$214:$R$216</c15:sqref>
                  </c15:fullRef>
                </c:ext>
              </c:extLst>
              <c:f>'proces implantaten en MHM'!$R$214</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MHM'!$P$214</c:f>
              <c:strCache>
                <c:ptCount val="1"/>
                <c:pt idx="0">
                  <c:v>Niveau 1</c:v>
                </c:pt>
              </c:strCache>
            </c:strRef>
          </c:cat>
          <c:val>
            <c:numRef>
              <c:extLst>
                <c:ext xmlns:c15="http://schemas.microsoft.com/office/drawing/2012/chart" uri="{02D57815-91ED-43cb-92C2-25804820EDAC}">
                  <c15:fullRef>
                    <c15:sqref>'proces implantaten en MHM'!$S$214:$S$216</c15:sqref>
                  </c15:fullRef>
                </c:ext>
              </c:extLst>
              <c:f>'proces implantaten en MHM'!$S$214</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MHM'!$P$215</c:f>
              <c:strCache>
                <c:ptCount val="1"/>
                <c:pt idx="0">
                  <c:v>Niveau 2</c:v>
                </c:pt>
              </c:strCache>
            </c:strRef>
          </c:cat>
          <c:val>
            <c:numRef>
              <c:extLst>
                <c:ext xmlns:c15="http://schemas.microsoft.com/office/drawing/2012/chart" uri="{02D57815-91ED-43cb-92C2-25804820EDAC}">
                  <c15:fullRef>
                    <c15:sqref>'proces implantaten en MHM'!$Q$214:$Q$216</c15:sqref>
                  </c15:fullRef>
                </c:ext>
              </c:extLst>
              <c:f>'proces implantaten en MHM'!$Q$215</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MHM'!$P$215</c:f>
              <c:strCache>
                <c:ptCount val="1"/>
                <c:pt idx="0">
                  <c:v>Niveau 2</c:v>
                </c:pt>
              </c:strCache>
            </c:strRef>
          </c:cat>
          <c:val>
            <c:numRef>
              <c:extLst>
                <c:ext xmlns:c15="http://schemas.microsoft.com/office/drawing/2012/chart" uri="{02D57815-91ED-43cb-92C2-25804820EDAC}">
                  <c15:fullRef>
                    <c15:sqref>'proces implantaten en MHM'!$R$214:$R$216</c15:sqref>
                  </c15:fullRef>
                </c:ext>
              </c:extLst>
              <c:f>'proces implantaten en MHM'!$R$215</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MHM'!$P$215</c:f>
              <c:strCache>
                <c:ptCount val="1"/>
                <c:pt idx="0">
                  <c:v>Niveau 2</c:v>
                </c:pt>
              </c:strCache>
            </c:strRef>
          </c:cat>
          <c:val>
            <c:numRef>
              <c:extLst>
                <c:ext xmlns:c15="http://schemas.microsoft.com/office/drawing/2012/chart" uri="{02D57815-91ED-43cb-92C2-25804820EDAC}">
                  <c15:fullRef>
                    <c15:sqref>'proces implantaten en MHM'!$S$214:$S$216</c15:sqref>
                  </c15:fullRef>
                </c:ext>
              </c:extLst>
              <c:f>'proces implantaten en MHM'!$S$215</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MHM'!$P$216</c:f>
              <c:strCache>
                <c:ptCount val="1"/>
                <c:pt idx="0">
                  <c:v>Niveau 3</c:v>
                </c:pt>
              </c:strCache>
            </c:strRef>
          </c:cat>
          <c:val>
            <c:numRef>
              <c:extLst>
                <c:ext xmlns:c15="http://schemas.microsoft.com/office/drawing/2012/chart" uri="{02D57815-91ED-43cb-92C2-25804820EDAC}">
                  <c15:fullRef>
                    <c15:sqref>'proces implantaten en MHM'!$Q$214:$Q$216</c15:sqref>
                  </c15:fullRef>
                </c:ext>
              </c:extLst>
              <c:f>'proces implantaten en MHM'!$Q$216</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MHM'!$P$216</c:f>
              <c:strCache>
                <c:ptCount val="1"/>
                <c:pt idx="0">
                  <c:v>Niveau 3</c:v>
                </c:pt>
              </c:strCache>
            </c:strRef>
          </c:cat>
          <c:val>
            <c:numRef>
              <c:extLst>
                <c:ext xmlns:c15="http://schemas.microsoft.com/office/drawing/2012/chart" uri="{02D57815-91ED-43cb-92C2-25804820EDAC}">
                  <c15:fullRef>
                    <c15:sqref>'proces implantaten en MHM'!$R$214:$R$216</c15:sqref>
                  </c15:fullRef>
                </c:ext>
              </c:extLst>
              <c:f>'proces implantaten en MHM'!$R$216</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MHM'!$P$216</c:f>
              <c:strCache>
                <c:ptCount val="1"/>
                <c:pt idx="0">
                  <c:v>Niveau 3</c:v>
                </c:pt>
              </c:strCache>
            </c:strRef>
          </c:cat>
          <c:val>
            <c:numRef>
              <c:extLst>
                <c:ext xmlns:c15="http://schemas.microsoft.com/office/drawing/2012/chart" uri="{02D57815-91ED-43cb-92C2-25804820EDAC}">
                  <c15:fullRef>
                    <c15:sqref>'proces implantaten en MHM'!$S$214:$S$216</c15:sqref>
                  </c15:fullRef>
                </c:ext>
              </c:extLst>
              <c:f>'proces implantaten en MHM'!$S$216</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MHM'!$P$219</c:f>
              <c:strCache>
                <c:ptCount val="1"/>
                <c:pt idx="0">
                  <c:v>Niveau 1</c:v>
                </c:pt>
              </c:strCache>
            </c:strRef>
          </c:cat>
          <c:val>
            <c:numRef>
              <c:extLst>
                <c:ext xmlns:c15="http://schemas.microsoft.com/office/drawing/2012/chart" uri="{02D57815-91ED-43cb-92C2-25804820EDAC}">
                  <c15:fullRef>
                    <c15:sqref>'proces implantaten en MHM'!$Q$219:$Q$221</c15:sqref>
                  </c15:fullRef>
                </c:ext>
              </c:extLst>
              <c:f>'proces implantaten en MHM'!$Q$219</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MHM'!$P$219</c:f>
              <c:strCache>
                <c:ptCount val="1"/>
                <c:pt idx="0">
                  <c:v>Niveau 1</c:v>
                </c:pt>
              </c:strCache>
            </c:strRef>
          </c:cat>
          <c:val>
            <c:numRef>
              <c:extLst>
                <c:ext xmlns:c15="http://schemas.microsoft.com/office/drawing/2012/chart" uri="{02D57815-91ED-43cb-92C2-25804820EDAC}">
                  <c15:fullRef>
                    <c15:sqref>'proces implantaten en MHM'!$R$219:$R$221</c15:sqref>
                  </c15:fullRef>
                </c:ext>
              </c:extLst>
              <c:f>'proces implantaten en MHM'!$R$219</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MHM'!$P$219</c:f>
              <c:strCache>
                <c:ptCount val="1"/>
                <c:pt idx="0">
                  <c:v>Niveau 1</c:v>
                </c:pt>
              </c:strCache>
            </c:strRef>
          </c:cat>
          <c:val>
            <c:numRef>
              <c:extLst>
                <c:ext xmlns:c15="http://schemas.microsoft.com/office/drawing/2012/chart" uri="{02D57815-91ED-43cb-92C2-25804820EDAC}">
                  <c15:fullRef>
                    <c15:sqref>'proces implantaten en MHM'!$S$219:$S$221</c15:sqref>
                  </c15:fullRef>
                </c:ext>
              </c:extLst>
              <c:f>'proces implantaten en MHM'!$S$219</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MHM'!$P$220</c:f>
              <c:strCache>
                <c:ptCount val="1"/>
                <c:pt idx="0">
                  <c:v>Niveau 2</c:v>
                </c:pt>
              </c:strCache>
            </c:strRef>
          </c:cat>
          <c:val>
            <c:numRef>
              <c:extLst>
                <c:ext xmlns:c15="http://schemas.microsoft.com/office/drawing/2012/chart" uri="{02D57815-91ED-43cb-92C2-25804820EDAC}">
                  <c15:fullRef>
                    <c15:sqref>'proces implantaten en MHM'!$Q$219:$Q$221</c15:sqref>
                  </c15:fullRef>
                </c:ext>
              </c:extLst>
              <c:f>'proces implantaten en MHM'!$Q$220</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MHM'!$P$220</c:f>
              <c:strCache>
                <c:ptCount val="1"/>
                <c:pt idx="0">
                  <c:v>Niveau 2</c:v>
                </c:pt>
              </c:strCache>
            </c:strRef>
          </c:cat>
          <c:val>
            <c:numRef>
              <c:extLst>
                <c:ext xmlns:c15="http://schemas.microsoft.com/office/drawing/2012/chart" uri="{02D57815-91ED-43cb-92C2-25804820EDAC}">
                  <c15:fullRef>
                    <c15:sqref>'proces implantaten en MHM'!$R$219:$R$221</c15:sqref>
                  </c15:fullRef>
                </c:ext>
              </c:extLst>
              <c:f>'proces implantaten en MHM'!$R$220</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MHM'!$P$220</c:f>
              <c:strCache>
                <c:ptCount val="1"/>
                <c:pt idx="0">
                  <c:v>Niveau 2</c:v>
                </c:pt>
              </c:strCache>
            </c:strRef>
          </c:cat>
          <c:val>
            <c:numRef>
              <c:extLst>
                <c:ext xmlns:c15="http://schemas.microsoft.com/office/drawing/2012/chart" uri="{02D57815-91ED-43cb-92C2-25804820EDAC}">
                  <c15:fullRef>
                    <c15:sqref>'proces implantaten en MHM'!$S$219:$S$221</c15:sqref>
                  </c15:fullRef>
                </c:ext>
              </c:extLst>
              <c:f>'proces implantaten en MHM'!$S$220</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MHM'!$P$221</c:f>
              <c:strCache>
                <c:ptCount val="1"/>
                <c:pt idx="0">
                  <c:v>Niveau 3</c:v>
                </c:pt>
              </c:strCache>
            </c:strRef>
          </c:cat>
          <c:val>
            <c:numRef>
              <c:extLst>
                <c:ext xmlns:c15="http://schemas.microsoft.com/office/drawing/2012/chart" uri="{02D57815-91ED-43cb-92C2-25804820EDAC}">
                  <c15:fullRef>
                    <c15:sqref>'proces implantaten en MHM'!$Q$219:$Q$221</c15:sqref>
                  </c15:fullRef>
                </c:ext>
              </c:extLst>
              <c:f>'proces implantaten en MHM'!$Q$221</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MHM'!$P$221</c:f>
              <c:strCache>
                <c:ptCount val="1"/>
                <c:pt idx="0">
                  <c:v>Niveau 3</c:v>
                </c:pt>
              </c:strCache>
            </c:strRef>
          </c:cat>
          <c:val>
            <c:numRef>
              <c:extLst>
                <c:ext xmlns:c15="http://schemas.microsoft.com/office/drawing/2012/chart" uri="{02D57815-91ED-43cb-92C2-25804820EDAC}">
                  <c15:fullRef>
                    <c15:sqref>'proces implantaten en MHM'!$R$219:$R$221</c15:sqref>
                  </c15:fullRef>
                </c:ext>
              </c:extLst>
              <c:f>'proces implantaten en MHM'!$R$221</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MHM'!$P$219:$P$221</c15:sqref>
                  </c15:fullRef>
                </c:ext>
              </c:extLst>
              <c:f>'proces implantaten en MHM'!$P$221</c:f>
              <c:strCache>
                <c:ptCount val="1"/>
                <c:pt idx="0">
                  <c:v>Niveau 3</c:v>
                </c:pt>
              </c:strCache>
            </c:strRef>
          </c:cat>
          <c:val>
            <c:numRef>
              <c:extLst>
                <c:ext xmlns:c15="http://schemas.microsoft.com/office/drawing/2012/chart" uri="{02D57815-91ED-43cb-92C2-25804820EDAC}">
                  <c15:fullRef>
                    <c15:sqref>'proces implantaten en MHM'!$S$219:$S$221</c15:sqref>
                  </c15:fullRef>
                </c:ext>
              </c:extLst>
              <c:f>'proces implantaten en MHM'!$S$221</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7E969F2D-EA04-4672-8545-9C5849E5972E}"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6406D729-9273-4D4B-8B27-40DFB3AEEA02}"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FD5719B1-F6FC-4F98-B9E3-4109D758A868}"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82ADF425-8A97-48AA-B1D3-B5E44098CF1F}"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implantaten en MHM'!$P$208:$P$211</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MHM'!$P$214</c:f>
              <c:strCache>
                <c:ptCount val="1"/>
                <c:pt idx="0">
                  <c:v>Niveau 1</c:v>
                </c:pt>
              </c:strCache>
            </c:strRef>
          </c:cat>
          <c:val>
            <c:numRef>
              <c:extLst>
                <c:ext xmlns:c15="http://schemas.microsoft.com/office/drawing/2012/chart" uri="{02D57815-91ED-43cb-92C2-25804820EDAC}">
                  <c15:fullRef>
                    <c15:sqref>'proces implantaten en MHM'!$Q$214:$Q$216</c15:sqref>
                  </c15:fullRef>
                </c:ext>
              </c:extLst>
              <c:f>'proces implantaten en MHM'!$Q$214</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MHM'!$P$214</c:f>
              <c:strCache>
                <c:ptCount val="1"/>
                <c:pt idx="0">
                  <c:v>Niveau 1</c:v>
                </c:pt>
              </c:strCache>
            </c:strRef>
          </c:cat>
          <c:val>
            <c:numRef>
              <c:extLst>
                <c:ext xmlns:c15="http://schemas.microsoft.com/office/drawing/2012/chart" uri="{02D57815-91ED-43cb-92C2-25804820EDAC}">
                  <c15:fullRef>
                    <c15:sqref>'proces implantaten en MHM'!$R$214:$R$216</c15:sqref>
                  </c15:fullRef>
                </c:ext>
              </c:extLst>
              <c:f>'proces implantaten en MHM'!$R$214</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MHM'!$P$214</c:f>
              <c:strCache>
                <c:ptCount val="1"/>
                <c:pt idx="0">
                  <c:v>Niveau 1</c:v>
                </c:pt>
              </c:strCache>
            </c:strRef>
          </c:cat>
          <c:val>
            <c:numRef>
              <c:extLst>
                <c:ext xmlns:c15="http://schemas.microsoft.com/office/drawing/2012/chart" uri="{02D57815-91ED-43cb-92C2-25804820EDAC}">
                  <c15:fullRef>
                    <c15:sqref>'proces implantaten en MHM'!$S$214:$S$216</c15:sqref>
                  </c15:fullRef>
                </c:ext>
              </c:extLst>
              <c:f>'proces implantaten en MHM'!$S$214</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MHM'!$P$215</c:f>
              <c:strCache>
                <c:ptCount val="1"/>
                <c:pt idx="0">
                  <c:v>Niveau 2</c:v>
                </c:pt>
              </c:strCache>
            </c:strRef>
          </c:cat>
          <c:val>
            <c:numRef>
              <c:extLst>
                <c:ext xmlns:c15="http://schemas.microsoft.com/office/drawing/2012/chart" uri="{02D57815-91ED-43cb-92C2-25804820EDAC}">
                  <c15:fullRef>
                    <c15:sqref>'proces implantaten en MHM'!$Q$214:$Q$216</c15:sqref>
                  </c15:fullRef>
                </c:ext>
              </c:extLst>
              <c:f>'proces implantaten en MHM'!$Q$215</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MHM'!$P$215</c:f>
              <c:strCache>
                <c:ptCount val="1"/>
                <c:pt idx="0">
                  <c:v>Niveau 2</c:v>
                </c:pt>
              </c:strCache>
            </c:strRef>
          </c:cat>
          <c:val>
            <c:numRef>
              <c:extLst>
                <c:ext xmlns:c15="http://schemas.microsoft.com/office/drawing/2012/chart" uri="{02D57815-91ED-43cb-92C2-25804820EDAC}">
                  <c15:fullRef>
                    <c15:sqref>'proces implantaten en MHM'!$R$214:$R$216</c15:sqref>
                  </c15:fullRef>
                </c:ext>
              </c:extLst>
              <c:f>'proces implantaten en MHM'!$R$215</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MHM'!$P$215</c:f>
              <c:strCache>
                <c:ptCount val="1"/>
                <c:pt idx="0">
                  <c:v>Niveau 2</c:v>
                </c:pt>
              </c:strCache>
            </c:strRef>
          </c:cat>
          <c:val>
            <c:numRef>
              <c:extLst>
                <c:ext xmlns:c15="http://schemas.microsoft.com/office/drawing/2012/chart" uri="{02D57815-91ED-43cb-92C2-25804820EDAC}">
                  <c15:fullRef>
                    <c15:sqref>'proces implantaten en MHM'!$S$214:$S$216</c15:sqref>
                  </c15:fullRef>
                </c:ext>
              </c:extLst>
              <c:f>'proces implantaten en MHM'!$S$215</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implantaten en MHM'!$Q$213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MHM'!$P$216</c:f>
              <c:strCache>
                <c:ptCount val="1"/>
                <c:pt idx="0">
                  <c:v>Niveau 3</c:v>
                </c:pt>
              </c:strCache>
            </c:strRef>
          </c:cat>
          <c:val>
            <c:numRef>
              <c:extLst>
                <c:ext xmlns:c15="http://schemas.microsoft.com/office/drawing/2012/chart" uri="{02D57815-91ED-43cb-92C2-25804820EDAC}">
                  <c15:fullRef>
                    <c15:sqref>'proces implantaten en MHM'!$Q$214:$Q$216</c15:sqref>
                  </c15:fullRef>
                </c:ext>
              </c:extLst>
              <c:f>'proces implantaten en MHM'!$Q$216</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implantaten en MHM'!$R$213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MHM'!$P$216</c:f>
              <c:strCache>
                <c:ptCount val="1"/>
                <c:pt idx="0">
                  <c:v>Niveau 3</c:v>
                </c:pt>
              </c:strCache>
            </c:strRef>
          </c:cat>
          <c:val>
            <c:numRef>
              <c:extLst>
                <c:ext xmlns:c15="http://schemas.microsoft.com/office/drawing/2012/chart" uri="{02D57815-91ED-43cb-92C2-25804820EDAC}">
                  <c15:fullRef>
                    <c15:sqref>'proces implantaten en MHM'!$R$214:$R$216</c15:sqref>
                  </c15:fullRef>
                </c:ext>
              </c:extLst>
              <c:f>'proces implantaten en MHM'!$R$216</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implantaten en MHM'!$S$213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implantaten en MHM'!$P$214:$P$216</c15:sqref>
                  </c15:fullRef>
                </c:ext>
              </c:extLst>
              <c:f>'proces implantaten en MHM'!$P$216</c:f>
              <c:strCache>
                <c:ptCount val="1"/>
                <c:pt idx="0">
                  <c:v>Niveau 3</c:v>
                </c:pt>
              </c:strCache>
            </c:strRef>
          </c:cat>
          <c:val>
            <c:numRef>
              <c:extLst>
                <c:ext xmlns:c15="http://schemas.microsoft.com/office/drawing/2012/chart" uri="{02D57815-91ED-43cb-92C2-25804820EDAC}">
                  <c15:fullRef>
                    <c15:sqref>'proces implantaten en MHM'!$S$214:$S$216</c15:sqref>
                  </c15:fullRef>
                </c:ext>
              </c:extLst>
              <c:f>'proces implantaten en MHM'!$S$216</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implantaten en MHM'!$P$219</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implantaten en MHM'!$Q$213:$S$213</c:f>
              <c:strCache>
                <c:ptCount val="3"/>
                <c:pt idx="0">
                  <c:v>Ja</c:v>
                </c:pt>
                <c:pt idx="1">
                  <c:v>Nee</c:v>
                </c:pt>
                <c:pt idx="2">
                  <c:v>NVT</c:v>
                </c:pt>
              </c:strCache>
            </c:strRef>
          </c:cat>
          <c:val>
            <c:numRef>
              <c:f>'proces implantaten en MHM'!$Q$219:$S$219</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implantaten en MHM'!$P$220</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implantaten en MHM'!$Q$213:$S$213</c15:sqref>
                        </c15:formulaRef>
                      </c:ext>
                    </c:extLst>
                    <c:strCache>
                      <c:ptCount val="3"/>
                      <c:pt idx="0">
                        <c:v>Ja</c:v>
                      </c:pt>
                      <c:pt idx="1">
                        <c:v>Nee</c:v>
                      </c:pt>
                      <c:pt idx="2">
                        <c:v>NVT</c:v>
                      </c:pt>
                    </c:strCache>
                  </c:strRef>
                </c:cat>
                <c:val>
                  <c:numRef>
                    <c:extLst>
                      <c:ext uri="{02D57815-91ED-43cb-92C2-25804820EDAC}">
                        <c15:formulaRef>
                          <c15:sqref>'proces implantaten en MHM'!$Q$220:$S$220</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implantaten en MHM'!$P$221</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implantaten en MHM'!$Q$213:$S$213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implantaten en MHM'!$Q$221:$S$221</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implantaten en MHM'!$P$220</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implantaten en MHM'!$Q$213:$S$213</c:f>
              <c:strCache>
                <c:ptCount val="3"/>
                <c:pt idx="0">
                  <c:v>Ja</c:v>
                </c:pt>
                <c:pt idx="1">
                  <c:v>Nee</c:v>
                </c:pt>
                <c:pt idx="2">
                  <c:v>NVT</c:v>
                </c:pt>
              </c:strCache>
              <c:extLst xmlns:c15="http://schemas.microsoft.com/office/drawing/2012/chart"/>
            </c:strRef>
          </c:cat>
          <c:val>
            <c:numRef>
              <c:f>'proces implantaten en MHM'!$Q$220:$S$220</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implantaten en MHM'!$P$219</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implantaten en MHM'!$Q$213:$S$213</c15:sqref>
                        </c15:formulaRef>
                      </c:ext>
                    </c:extLst>
                    <c:strCache>
                      <c:ptCount val="3"/>
                      <c:pt idx="0">
                        <c:v>Ja</c:v>
                      </c:pt>
                      <c:pt idx="1">
                        <c:v>Nee</c:v>
                      </c:pt>
                      <c:pt idx="2">
                        <c:v>NVT</c:v>
                      </c:pt>
                    </c:strCache>
                  </c:strRef>
                </c:cat>
                <c:val>
                  <c:numRef>
                    <c:extLst>
                      <c:ext uri="{02D57815-91ED-43cb-92C2-25804820EDAC}">
                        <c15:formulaRef>
                          <c15:sqref>'proces implantaten en MHM'!$Q$219:$S$219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implantaten en MHM'!$P$221</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implantaten en MHM'!$Q$213:$S$213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implantaten en MHM'!$Q$221:$S$221</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implantaten en MHM'!$P$221</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implantaten en MHM'!$Q$213:$S$213</c:f>
              <c:strCache>
                <c:ptCount val="3"/>
                <c:pt idx="0">
                  <c:v>Ja</c:v>
                </c:pt>
                <c:pt idx="1">
                  <c:v>Nee</c:v>
                </c:pt>
                <c:pt idx="2">
                  <c:v>NVT</c:v>
                </c:pt>
              </c:strCache>
              <c:extLst xmlns:c15="http://schemas.microsoft.com/office/drawing/2012/chart"/>
            </c:strRef>
          </c:cat>
          <c:val>
            <c:numRef>
              <c:f>'proces implantaten en MHM'!$Q$221:$S$221</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implantaten en MHM'!$P$219</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implantaten en MHM'!$Q$213:$S$213</c15:sqref>
                        </c15:formulaRef>
                      </c:ext>
                    </c:extLst>
                    <c:strCache>
                      <c:ptCount val="3"/>
                      <c:pt idx="0">
                        <c:v>Ja</c:v>
                      </c:pt>
                      <c:pt idx="1">
                        <c:v>Nee</c:v>
                      </c:pt>
                      <c:pt idx="2">
                        <c:v>NVT</c:v>
                      </c:pt>
                    </c:strCache>
                  </c:strRef>
                </c:cat>
                <c:val>
                  <c:numRef>
                    <c:extLst>
                      <c:ext uri="{02D57815-91ED-43cb-92C2-25804820EDAC}">
                        <c15:formulaRef>
                          <c15:sqref>'proces implantaten en MHM'!$Q$219:$S$219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implantaten en MHM'!$P$220</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implantaten en MHM'!$Q$213:$S$213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implantaten en MHM'!$Q$220:$S$220</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0</xdr:colOff>
      <xdr:row>32</xdr:row>
      <xdr:rowOff>101498</xdr:rowOff>
    </xdr:to>
    <xdr:pic>
      <xdr:nvPicPr>
        <xdr:cNvPr id="6" name="Afbeelding 5">
          <a:extLst>
            <a:ext uri="{FF2B5EF4-FFF2-40B4-BE49-F238E27FC236}">
              <a16:creationId xmlns:a16="http://schemas.microsoft.com/office/drawing/2014/main" id="{E8B3A36D-3D15-93F8-8C99-27E8DEBF75F7}"/>
            </a:ext>
          </a:extLst>
        </xdr:cNvPr>
        <xdr:cNvPicPr>
          <a:picLocks noChangeAspect="1"/>
        </xdr:cNvPicPr>
      </xdr:nvPicPr>
      <xdr:blipFill>
        <a:blip xmlns:r="http://schemas.openxmlformats.org/officeDocument/2006/relationships" r:embed="rId1"/>
        <a:stretch>
          <a:fillRect/>
        </a:stretch>
      </xdr:blipFill>
      <xdr:spPr>
        <a:xfrm>
          <a:off x="0" y="266701"/>
          <a:ext cx="6448425" cy="57117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238125</xdr:colOff>
      <xdr:row>40</xdr:row>
      <xdr:rowOff>52388</xdr:rowOff>
    </xdr:to>
    <xdr:pic>
      <xdr:nvPicPr>
        <xdr:cNvPr id="6" name="Afbeelding 5">
          <a:extLst>
            <a:ext uri="{FF2B5EF4-FFF2-40B4-BE49-F238E27FC236}">
              <a16:creationId xmlns:a16="http://schemas.microsoft.com/office/drawing/2014/main" id="{69A91201-E8DF-AA86-0699-912562595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58225" cy="7291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19</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327060" y="238837"/>
          <a:ext cx="8252793" cy="6523913"/>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59</xdr:row>
      <xdr:rowOff>28576</xdr:rowOff>
    </xdr:from>
    <xdr:to>
      <xdr:col>2</xdr:col>
      <xdr:colOff>193192</xdr:colOff>
      <xdr:row>84</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3785397"/>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59</xdr:row>
      <xdr:rowOff>89807</xdr:rowOff>
    </xdr:from>
    <xdr:to>
      <xdr:col>3</xdr:col>
      <xdr:colOff>762566</xdr:colOff>
      <xdr:row>63</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opLeftCell="A29" workbookViewId="0">
      <selection activeCell="K50" sqref="K50"/>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J7" sqref="J7"/>
    </sheetView>
  </sheetViews>
  <sheetFormatPr defaultRowHeight="14.25" x14ac:dyDescent="0.45"/>
  <cols>
    <col min="1" max="1" width="23.33203125" customWidth="1"/>
  </cols>
  <sheetData>
    <row r="2" spans="1:9" ht="23.25" x14ac:dyDescent="0.7">
      <c r="A2" s="155" t="s">
        <v>136</v>
      </c>
      <c r="B2" s="155"/>
      <c r="C2" s="155"/>
      <c r="D2" s="155"/>
      <c r="E2" s="155"/>
      <c r="F2" s="155"/>
      <c r="G2" s="155"/>
      <c r="H2" s="155"/>
      <c r="I2" s="155"/>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3"/>
  <sheetViews>
    <sheetView workbookViewId="0">
      <selection activeCell="F23" sqref="F23"/>
    </sheetView>
  </sheetViews>
  <sheetFormatPr defaultRowHeight="14.25" x14ac:dyDescent="0.45"/>
  <cols>
    <col min="1" max="1" width="75.265625" customWidth="1"/>
  </cols>
  <sheetData>
    <row r="1" spans="1:1" ht="21" x14ac:dyDescent="0.65">
      <c r="A1" s="154" t="s">
        <v>135</v>
      </c>
    </row>
    <row r="2" spans="1:1" x14ac:dyDescent="0.45">
      <c r="A2" s="119" t="s">
        <v>363</v>
      </c>
    </row>
    <row r="3" spans="1:1" x14ac:dyDescent="0.45">
      <c r="A3" s="119" t="s">
        <v>364</v>
      </c>
    </row>
    <row r="4" spans="1:1" x14ac:dyDescent="0.45">
      <c r="A4" s="119" t="s">
        <v>374</v>
      </c>
    </row>
    <row r="5" spans="1:1" x14ac:dyDescent="0.45">
      <c r="A5" s="119" t="s">
        <v>365</v>
      </c>
    </row>
    <row r="6" spans="1:1" x14ac:dyDescent="0.45">
      <c r="A6" s="119" t="s">
        <v>366</v>
      </c>
    </row>
    <row r="7" spans="1:1" x14ac:dyDescent="0.45">
      <c r="A7" s="119" t="s">
        <v>367</v>
      </c>
    </row>
    <row r="8" spans="1:1" x14ac:dyDescent="0.45">
      <c r="A8" s="119" t="s">
        <v>368</v>
      </c>
    </row>
    <row r="9" spans="1:1" x14ac:dyDescent="0.45">
      <c r="A9" s="119" t="s">
        <v>369</v>
      </c>
    </row>
    <row r="10" spans="1:1" x14ac:dyDescent="0.45">
      <c r="A10" s="119" t="s">
        <v>370</v>
      </c>
    </row>
    <row r="11" spans="1:1" x14ac:dyDescent="0.45">
      <c r="A11" s="119" t="s">
        <v>371</v>
      </c>
    </row>
    <row r="12" spans="1:1" x14ac:dyDescent="0.45">
      <c r="A12" s="119" t="s">
        <v>372</v>
      </c>
    </row>
    <row r="13" spans="1:1" x14ac:dyDescent="0.45">
      <c r="A13" s="119" t="s">
        <v>373</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C18" sqref="C18"/>
    </sheetView>
  </sheetViews>
  <sheetFormatPr defaultRowHeight="14.25" x14ac:dyDescent="0.45"/>
  <cols>
    <col min="1" max="1" width="90.19921875" customWidth="1"/>
  </cols>
  <sheetData>
    <row r="1" spans="1:1" ht="21" x14ac:dyDescent="0.65">
      <c r="A1" s="71" t="s">
        <v>362</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A3E85-451D-4A9F-AFD9-655CD5AB351A}">
  <dimension ref="A1"/>
  <sheetViews>
    <sheetView workbookViewId="0">
      <selection activeCell="P21" sqref="P21"/>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482"/>
  <sheetViews>
    <sheetView showGridLines="0" tabSelected="1" showRuler="0" zoomScale="80" zoomScaleNormal="80" zoomScaleSheetLayoutView="10" zoomScalePageLayoutView="25" workbookViewId="0">
      <selection activeCell="G12" sqref="G12"/>
    </sheetView>
  </sheetViews>
  <sheetFormatPr defaultColWidth="0" defaultRowHeight="15.75" zeroHeight="1" outlineLevelRow="1" outlineLevelCol="1" x14ac:dyDescent="0.55000000000000004"/>
  <cols>
    <col min="1" max="1" width="19.1328125" style="85" customWidth="1"/>
    <col min="2" max="2" width="102" style="87" customWidth="1"/>
    <col min="3" max="3" width="24.1328125" style="88" customWidth="1"/>
    <col min="4" max="4" width="23.6640625" style="87" customWidth="1" outlineLevel="1"/>
    <col min="5" max="5" width="15.265625" style="87" customWidth="1" outlineLevel="1"/>
    <col min="6" max="6" width="4.3984375" customWidth="1"/>
    <col min="7" max="7" width="24.1328125" style="85" customWidth="1"/>
    <col min="8" max="8" width="37" style="89" customWidth="1"/>
    <col min="9" max="9" width="4.3984375" style="11" customWidth="1"/>
    <col min="10" max="14" width="15.265625" style="88"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8" customFormat="1" ht="54.75" customHeight="1" x14ac:dyDescent="0.9">
      <c r="A2" s="147" t="s">
        <v>137</v>
      </c>
      <c r="B2" s="77" t="s">
        <v>138</v>
      </c>
      <c r="C2" s="19" t="s">
        <v>44</v>
      </c>
      <c r="D2" s="27" t="s">
        <v>13</v>
      </c>
      <c r="E2" s="24" t="s">
        <v>14</v>
      </c>
      <c r="G2" s="19" t="s">
        <v>43</v>
      </c>
      <c r="H2" s="76" t="s">
        <v>15</v>
      </c>
      <c r="J2" s="24" t="s">
        <v>16</v>
      </c>
      <c r="K2" s="24"/>
      <c r="L2" s="24" t="s">
        <v>93</v>
      </c>
      <c r="M2" s="24" t="s">
        <v>94</v>
      </c>
      <c r="N2" s="24"/>
    </row>
    <row r="3" spans="1:14" outlineLevel="1" x14ac:dyDescent="0.55000000000000004">
      <c r="A3" s="13"/>
      <c r="B3" s="25"/>
      <c r="C3" s="156" t="s">
        <v>17</v>
      </c>
      <c r="D3" s="156"/>
      <c r="E3" s="156"/>
      <c r="G3" s="14"/>
      <c r="H3" s="14" t="s">
        <v>15</v>
      </c>
      <c r="J3" s="13"/>
      <c r="K3" s="13"/>
      <c r="L3" s="13">
        <f>SUBTOTAL(9,L7:L284)</f>
        <v>3</v>
      </c>
      <c r="M3" s="13">
        <f>SUBTOTAL(9,M7:M284)</f>
        <v>3</v>
      </c>
      <c r="N3" s="13"/>
    </row>
    <row r="4" spans="1:14" ht="31.5" customHeight="1" outlineLevel="1" x14ac:dyDescent="0.55000000000000004">
      <c r="A4" s="13"/>
      <c r="B4" s="25"/>
      <c r="C4" s="156" t="s">
        <v>18</v>
      </c>
      <c r="D4" s="156"/>
      <c r="E4" s="156"/>
      <c r="G4" s="13" t="s">
        <v>5</v>
      </c>
      <c r="H4" s="15"/>
      <c r="J4" s="13"/>
      <c r="K4" s="13"/>
      <c r="L4" s="13"/>
      <c r="M4" s="13"/>
      <c r="N4" s="13"/>
    </row>
    <row r="5" spans="1:14" ht="32.25" customHeight="1" outlineLevel="1" x14ac:dyDescent="0.55000000000000004">
      <c r="A5" s="13"/>
      <c r="B5" s="15"/>
      <c r="C5" s="156" t="s">
        <v>19</v>
      </c>
      <c r="D5" s="156"/>
      <c r="E5" s="156"/>
      <c r="G5" s="13" t="s">
        <v>6</v>
      </c>
      <c r="H5" s="15"/>
      <c r="J5" s="13"/>
      <c r="K5" s="13"/>
      <c r="L5" s="13"/>
      <c r="M5" s="13"/>
      <c r="N5" s="13"/>
    </row>
    <row r="6" spans="1:14" ht="27.75" customHeight="1" outlineLevel="1" x14ac:dyDescent="0.55000000000000004">
      <c r="A6" s="13"/>
      <c r="B6" s="25"/>
      <c r="C6" s="156"/>
      <c r="D6" s="156"/>
      <c r="E6" s="156"/>
      <c r="G6" s="13" t="s">
        <v>10</v>
      </c>
      <c r="H6" s="15"/>
      <c r="J6" s="13"/>
      <c r="K6" s="13" t="s">
        <v>21</v>
      </c>
      <c r="L6" s="13" t="s">
        <v>22</v>
      </c>
      <c r="M6" s="13" t="s">
        <v>23</v>
      </c>
      <c r="N6" s="13"/>
    </row>
    <row r="7" spans="1:14" s="22" customFormat="1" ht="71.25" customHeight="1" x14ac:dyDescent="0.75">
      <c r="A7" s="21" t="s">
        <v>45</v>
      </c>
      <c r="B7" s="20" t="s">
        <v>139</v>
      </c>
      <c r="C7" s="47" t="s">
        <v>73</v>
      </c>
      <c r="D7" s="45"/>
      <c r="E7" s="46"/>
      <c r="G7" s="48">
        <f>SUBTOTAL(3,G10:G12)/SUBTOTAL(3,C10:C12)</f>
        <v>0.33333333333333331</v>
      </c>
      <c r="H7" s="20"/>
      <c r="J7" s="53"/>
      <c r="K7" s="53"/>
      <c r="L7" s="53">
        <f>SUBTOTAL(9,L10:L12)</f>
        <v>3</v>
      </c>
      <c r="M7" s="53">
        <f>SUBTOTAL(9,M10:M12)</f>
        <v>3</v>
      </c>
      <c r="N7" s="53"/>
    </row>
    <row r="8" spans="1:14" outlineLevel="1" x14ac:dyDescent="0.55000000000000004">
      <c r="A8" s="16"/>
      <c r="B8" s="17" t="s">
        <v>104</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105</v>
      </c>
      <c r="C10" s="29">
        <v>3</v>
      </c>
      <c r="D10" s="30" t="s">
        <v>4</v>
      </c>
      <c r="E10" s="31"/>
      <c r="G10" s="39" t="s">
        <v>5</v>
      </c>
      <c r="H10" s="40"/>
      <c r="J10" s="29" t="s">
        <v>9</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106</v>
      </c>
      <c r="C11" s="33">
        <v>3</v>
      </c>
      <c r="D11" s="34" t="s">
        <v>4</v>
      </c>
      <c r="E11" s="35"/>
      <c r="G11" s="41"/>
      <c r="H11" s="42"/>
      <c r="J11" s="33" t="s">
        <v>7</v>
      </c>
      <c r="K11" s="33" t="str">
        <f>C11&amp;J11&amp;G11</f>
        <v>3X2</v>
      </c>
      <c r="L11" s="33" t="str">
        <f>IFERROR(VLOOKUP($K11,Mapping!F:H,2,0),"")</f>
        <v/>
      </c>
      <c r="M11" s="33" t="str">
        <f>IFERROR(VLOOKUP($K11,Mapping!$F:$H,3,0),"")</f>
        <v/>
      </c>
      <c r="N11" s="33" t="str">
        <f t="shared" ref="N11:N25" si="0">C11&amp;G11</f>
        <v>3</v>
      </c>
    </row>
    <row r="12" spans="1:14" ht="31.5" outlineLevel="1" x14ac:dyDescent="0.55000000000000004">
      <c r="A12" s="33">
        <v>3</v>
      </c>
      <c r="B12" s="32" t="s">
        <v>107</v>
      </c>
      <c r="C12" s="33">
        <v>3</v>
      </c>
      <c r="D12" s="34" t="s">
        <v>4</v>
      </c>
      <c r="E12" s="35"/>
      <c r="G12" s="41"/>
      <c r="H12" s="42"/>
      <c r="J12" s="33" t="s">
        <v>8</v>
      </c>
      <c r="K12" s="33" t="str">
        <f>C12&amp;J12&amp;G12</f>
        <v>3X1</v>
      </c>
      <c r="L12" s="33" t="str">
        <f>IFERROR(VLOOKUP($K12,Mapping!F:H,2,0),"")</f>
        <v/>
      </c>
      <c r="M12" s="33" t="str">
        <f>IFERROR(VLOOKUP($K12,Mapping!$F:$H,3,0),"")</f>
        <v/>
      </c>
      <c r="N12" s="33" t="str">
        <f t="shared" si="0"/>
        <v>3</v>
      </c>
    </row>
    <row r="13" spans="1:14" s="22" customFormat="1" ht="28.5" customHeight="1" x14ac:dyDescent="0.75">
      <c r="A13" s="21" t="s">
        <v>46</v>
      </c>
      <c r="B13" s="72" t="s">
        <v>2</v>
      </c>
      <c r="C13" s="47" t="s">
        <v>73</v>
      </c>
      <c r="D13" s="45"/>
      <c r="E13" s="46"/>
      <c r="G13" s="48">
        <f>SUBTOTAL(3,G16:G19)/(SUBTOTAL(3,C16:C19)-0)</f>
        <v>0</v>
      </c>
      <c r="H13" s="20"/>
      <c r="J13" s="53"/>
      <c r="K13" s="53"/>
      <c r="L13" s="53">
        <f>SUBTOTAL(9,L16:L19)</f>
        <v>0</v>
      </c>
      <c r="M13" s="53">
        <f>SUBTOTAL(9,M16:M19)</f>
        <v>0</v>
      </c>
      <c r="N13" s="53"/>
    </row>
    <row r="14" spans="1:14" outlineLevel="1" x14ac:dyDescent="0.55000000000000004">
      <c r="A14" s="16"/>
      <c r="B14" s="17" t="s">
        <v>104</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outlineLevel="1" x14ac:dyDescent="0.55000000000000004">
      <c r="A16" s="29">
        <v>1</v>
      </c>
      <c r="B16" s="28" t="s">
        <v>140</v>
      </c>
      <c r="C16" s="82">
        <v>1</v>
      </c>
      <c r="D16" s="30" t="s">
        <v>109</v>
      </c>
      <c r="E16" s="28" t="s">
        <v>144</v>
      </c>
      <c r="G16" s="39"/>
      <c r="H16" s="40"/>
      <c r="J16" s="29" t="s">
        <v>8</v>
      </c>
      <c r="K16" s="29" t="str">
        <f>C16&amp;J16&amp;G16</f>
        <v>1X1</v>
      </c>
      <c r="L16" s="29" t="str">
        <f>IFERROR(VLOOKUP($K16,Mapping!F:H,2,0),"")</f>
        <v/>
      </c>
      <c r="M16" s="29" t="str">
        <f>IFERROR(VLOOKUP($K16,Mapping!$F:$H,3,0),"")</f>
        <v/>
      </c>
      <c r="N16" s="29" t="str">
        <f t="shared" si="0"/>
        <v>1</v>
      </c>
    </row>
    <row r="17" spans="1:14" outlineLevel="1" x14ac:dyDescent="0.55000000000000004">
      <c r="A17" s="29">
        <v>2</v>
      </c>
      <c r="B17" s="32" t="s">
        <v>141</v>
      </c>
      <c r="C17" s="82">
        <v>1</v>
      </c>
      <c r="D17" s="30" t="s">
        <v>145</v>
      </c>
      <c r="E17" s="28" t="s">
        <v>144</v>
      </c>
      <c r="G17" s="41"/>
      <c r="H17" s="42"/>
      <c r="J17" s="33" t="s">
        <v>8</v>
      </c>
      <c r="K17" s="33" t="str">
        <f>C17&amp;J17&amp;G17</f>
        <v>1X1</v>
      </c>
      <c r="L17" s="33" t="str">
        <f>IFERROR(VLOOKUP($K17,Mapping!F:H,2,0),"")</f>
        <v/>
      </c>
      <c r="M17" s="33" t="str">
        <f>IFERROR(VLOOKUP($K17,Mapping!$F:$H,3,0),"")</f>
        <v/>
      </c>
      <c r="N17" s="33" t="str">
        <f t="shared" si="0"/>
        <v>1</v>
      </c>
    </row>
    <row r="18" spans="1:14" ht="31.5" outlineLevel="1" x14ac:dyDescent="0.55000000000000004">
      <c r="A18" s="29">
        <v>3</v>
      </c>
      <c r="B18" s="36" t="s">
        <v>142</v>
      </c>
      <c r="C18" s="37">
        <v>2</v>
      </c>
      <c r="D18" s="38" t="s">
        <v>146</v>
      </c>
      <c r="E18" s="36"/>
      <c r="G18" s="43"/>
      <c r="H18" s="44"/>
      <c r="J18" s="37" t="s">
        <v>8</v>
      </c>
      <c r="K18" s="37" t="str">
        <f>C18&amp;J18&amp;G18</f>
        <v>2X1</v>
      </c>
      <c r="L18" s="37" t="str">
        <f>IFERROR(VLOOKUP($K18,Mapping!F:H,2,0),"")</f>
        <v/>
      </c>
      <c r="M18" s="37" t="str">
        <f>IFERROR(VLOOKUP($K18,Mapping!$F:$H,3,0),"")</f>
        <v/>
      </c>
      <c r="N18" s="37" t="str">
        <f t="shared" si="0"/>
        <v>2</v>
      </c>
    </row>
    <row r="19" spans="1:14" ht="31.5" outlineLevel="1" x14ac:dyDescent="0.55000000000000004">
      <c r="A19" s="29">
        <v>4</v>
      </c>
      <c r="B19" s="32" t="s">
        <v>143</v>
      </c>
      <c r="C19" s="37">
        <v>2</v>
      </c>
      <c r="D19" s="38" t="s">
        <v>146</v>
      </c>
      <c r="E19" s="32"/>
      <c r="G19" s="41"/>
      <c r="H19" s="42"/>
      <c r="J19" s="33" t="s">
        <v>8</v>
      </c>
      <c r="K19" s="33" t="str">
        <f>C19&amp;J19&amp;G19</f>
        <v>2X1</v>
      </c>
      <c r="L19" s="33" t="str">
        <f>IFERROR(VLOOKUP($K19,Mapping!F:H,2,0),"")</f>
        <v/>
      </c>
      <c r="M19" s="33" t="str">
        <f>IFERROR(VLOOKUP($K19,Mapping!$F:$H,3,0),"")</f>
        <v/>
      </c>
      <c r="N19" s="33" t="str">
        <f t="shared" si="0"/>
        <v>2</v>
      </c>
    </row>
    <row r="20" spans="1:14" s="22" customFormat="1" ht="33" customHeight="1" x14ac:dyDescent="0.75">
      <c r="A20" s="21" t="s">
        <v>47</v>
      </c>
      <c r="B20" s="72" t="s">
        <v>147</v>
      </c>
      <c r="C20" s="47" t="s">
        <v>73</v>
      </c>
      <c r="D20" s="45"/>
      <c r="E20" s="46"/>
      <c r="G20" s="48">
        <f>SUBTOTAL(3,G23:G25)/(SUBTOTAL(3,C23:C25)-0)</f>
        <v>0</v>
      </c>
      <c r="H20" s="20"/>
      <c r="J20" s="53"/>
      <c r="K20" s="53"/>
      <c r="L20" s="53">
        <f>SUBTOTAL(9,L23:L25)</f>
        <v>0</v>
      </c>
      <c r="M20" s="53">
        <f>SUBTOTAL(9,M23:M25)</f>
        <v>0</v>
      </c>
      <c r="N20" s="53"/>
    </row>
    <row r="21" spans="1:14" outlineLevel="1" x14ac:dyDescent="0.55000000000000004">
      <c r="A21" s="16"/>
      <c r="B21" s="17" t="s">
        <v>110</v>
      </c>
      <c r="C21" s="16"/>
      <c r="D21" s="26"/>
      <c r="E21" s="18"/>
      <c r="F21" s="11"/>
      <c r="G21" s="16"/>
      <c r="H21" s="17"/>
      <c r="J21" s="16"/>
      <c r="K21" s="16"/>
      <c r="L21" s="16"/>
      <c r="M21" s="16"/>
      <c r="N21" s="16"/>
    </row>
    <row r="22" spans="1:14" outlineLevel="1" x14ac:dyDescent="0.55000000000000004">
      <c r="A22" s="16"/>
      <c r="B22" s="17" t="s">
        <v>0</v>
      </c>
      <c r="C22" s="16"/>
      <c r="D22" s="26"/>
      <c r="E22" s="18"/>
      <c r="F22" s="11"/>
      <c r="G22" s="16"/>
      <c r="H22" s="17"/>
      <c r="J22" s="16"/>
      <c r="K22" s="16"/>
      <c r="L22" s="16"/>
      <c r="M22" s="16"/>
      <c r="N22" s="16"/>
    </row>
    <row r="23" spans="1:14" outlineLevel="1" x14ac:dyDescent="0.55000000000000004">
      <c r="A23" s="29">
        <v>1</v>
      </c>
      <c r="B23" s="28" t="s">
        <v>148</v>
      </c>
      <c r="C23" s="82">
        <v>1</v>
      </c>
      <c r="D23" s="30" t="s">
        <v>152</v>
      </c>
      <c r="E23" s="28" t="s">
        <v>153</v>
      </c>
      <c r="F23" s="11"/>
      <c r="G23" s="39"/>
      <c r="H23" s="40"/>
      <c r="J23" s="29" t="s">
        <v>8</v>
      </c>
      <c r="K23" s="29" t="str">
        <f>C23&amp;J23&amp;G23</f>
        <v>1X1</v>
      </c>
      <c r="L23" s="29" t="str">
        <f>IFERROR(VLOOKUP($K23,Mapping!F:H,2,0),"")</f>
        <v/>
      </c>
      <c r="M23" s="29" t="str">
        <f>IFERROR(VLOOKUP($K23,Mapping!$F:$H,3,0),"")</f>
        <v/>
      </c>
      <c r="N23" s="29" t="str">
        <f t="shared" si="0"/>
        <v>1</v>
      </c>
    </row>
    <row r="24" spans="1:14" ht="31.5" outlineLevel="1" x14ac:dyDescent="0.55000000000000004">
      <c r="A24" s="33">
        <v>2</v>
      </c>
      <c r="B24" s="32" t="s">
        <v>149</v>
      </c>
      <c r="C24" s="83">
        <v>3</v>
      </c>
      <c r="D24" s="34" t="s">
        <v>3</v>
      </c>
      <c r="E24" s="32"/>
      <c r="F24" s="11"/>
      <c r="G24" s="41"/>
      <c r="H24" s="42"/>
      <c r="J24" s="33" t="s">
        <v>8</v>
      </c>
      <c r="K24" s="33" t="str">
        <f>C24&amp;J24&amp;G24</f>
        <v>3X1</v>
      </c>
      <c r="L24" s="33" t="str">
        <f>IFERROR(VLOOKUP($K24,Mapping!F:H,2,0),"")</f>
        <v/>
      </c>
      <c r="M24" s="33" t="str">
        <f>IFERROR(VLOOKUP($K24,Mapping!$F:$H,3,0),"")</f>
        <v/>
      </c>
      <c r="N24" s="33" t="str">
        <f t="shared" si="0"/>
        <v>3</v>
      </c>
    </row>
    <row r="25" spans="1:14" ht="31.5" outlineLevel="1" x14ac:dyDescent="0.55000000000000004">
      <c r="A25" s="33">
        <v>3</v>
      </c>
      <c r="B25" s="32" t="s">
        <v>150</v>
      </c>
      <c r="C25" s="83">
        <v>1</v>
      </c>
      <c r="D25" s="34" t="s">
        <v>151</v>
      </c>
      <c r="E25" s="32"/>
      <c r="F25" s="11"/>
      <c r="G25" s="41"/>
      <c r="H25" s="42"/>
      <c r="J25" s="33" t="s">
        <v>8</v>
      </c>
      <c r="K25" s="33" t="str">
        <f>C25&amp;J25&amp;G25</f>
        <v>1X1</v>
      </c>
      <c r="L25" s="33" t="str">
        <f>IFERROR(VLOOKUP($K25,Mapping!F:H,2,0),"")</f>
        <v/>
      </c>
      <c r="M25" s="33" t="str">
        <f>IFERROR(VLOOKUP($K25,Mapping!$F:$H,3,0),"")</f>
        <v/>
      </c>
      <c r="N25" s="33" t="str">
        <f t="shared" si="0"/>
        <v>1</v>
      </c>
    </row>
    <row r="26" spans="1:14" s="22" customFormat="1" ht="33" customHeight="1" x14ac:dyDescent="0.75">
      <c r="A26" s="21" t="s">
        <v>48</v>
      </c>
      <c r="B26" s="72" t="s">
        <v>154</v>
      </c>
      <c r="C26" s="47" t="s">
        <v>73</v>
      </c>
      <c r="D26" s="45"/>
      <c r="E26" s="46"/>
      <c r="G26" s="48">
        <f>SUBTOTAL(3,G29:G52)/(SUBTOTAL(3,C29:C52)-0)</f>
        <v>0</v>
      </c>
      <c r="H26" s="20"/>
      <c r="J26" s="53"/>
      <c r="K26" s="53"/>
      <c r="L26" s="53">
        <f>SUBTOTAL(9,L29:L52)</f>
        <v>0</v>
      </c>
      <c r="M26" s="53">
        <f>SUBTOTAL(9,M29:M52)</f>
        <v>0</v>
      </c>
      <c r="N26" s="53"/>
    </row>
    <row r="27" spans="1:14" outlineLevel="1" x14ac:dyDescent="0.55000000000000004">
      <c r="A27" s="16"/>
      <c r="B27" s="17" t="s">
        <v>104</v>
      </c>
      <c r="C27" s="16"/>
      <c r="D27" s="26"/>
      <c r="E27" s="18"/>
      <c r="F27" s="11"/>
      <c r="G27" s="16"/>
      <c r="H27" s="17"/>
      <c r="J27" s="16"/>
      <c r="K27" s="16"/>
      <c r="L27" s="16"/>
      <c r="M27" s="16"/>
      <c r="N27" s="16"/>
    </row>
    <row r="28" spans="1:14" outlineLevel="1" x14ac:dyDescent="0.55000000000000004">
      <c r="A28" s="16"/>
      <c r="B28" s="17" t="s">
        <v>0</v>
      </c>
      <c r="C28" s="16"/>
      <c r="D28" s="26"/>
      <c r="E28" s="18"/>
      <c r="F28" s="11"/>
      <c r="G28" s="16"/>
      <c r="H28" s="17"/>
      <c r="J28" s="16"/>
      <c r="K28" s="16"/>
      <c r="L28" s="16"/>
      <c r="M28" s="16"/>
      <c r="N28" s="16"/>
    </row>
    <row r="29" spans="1:14" ht="47.25" outlineLevel="1" collapsed="1" x14ac:dyDescent="0.55000000000000004">
      <c r="A29" s="29">
        <v>1</v>
      </c>
      <c r="B29" s="28" t="s">
        <v>155</v>
      </c>
      <c r="C29" s="29">
        <v>1</v>
      </c>
      <c r="D29" s="30" t="s">
        <v>109</v>
      </c>
      <c r="E29" s="28" t="s">
        <v>178</v>
      </c>
      <c r="G29" s="39"/>
      <c r="H29" s="40"/>
      <c r="J29" s="29" t="s">
        <v>8</v>
      </c>
      <c r="K29" s="29" t="str">
        <f t="shared" ref="K29:K52" si="1">C29&amp;J29&amp;G29</f>
        <v>1X1</v>
      </c>
      <c r="L29" s="29" t="str">
        <f>IFERROR(VLOOKUP($K29,Mapping!F:H,2,0),"")</f>
        <v/>
      </c>
      <c r="M29" s="29" t="str">
        <f>IFERROR(VLOOKUP($K29,Mapping!$F:$H,3,0),"")</f>
        <v/>
      </c>
      <c r="N29" s="29" t="str">
        <f t="shared" ref="N29:N158" si="2">C29&amp;G29</f>
        <v>1</v>
      </c>
    </row>
    <row r="30" spans="1:14" ht="31.5" outlineLevel="1" x14ac:dyDescent="0.55000000000000004">
      <c r="A30" s="29">
        <v>2</v>
      </c>
      <c r="B30" s="32" t="s">
        <v>156</v>
      </c>
      <c r="C30" s="83">
        <v>1</v>
      </c>
      <c r="D30" s="30" t="s">
        <v>180</v>
      </c>
      <c r="E30" s="28" t="s">
        <v>179</v>
      </c>
      <c r="G30" s="41"/>
      <c r="H30" s="42"/>
      <c r="J30" s="33" t="s">
        <v>8</v>
      </c>
      <c r="K30" s="33" t="str">
        <f t="shared" ref="K30:K51" si="3">C30&amp;J30&amp;G30</f>
        <v>1X1</v>
      </c>
      <c r="L30" s="33" t="str">
        <f>IFERROR(VLOOKUP($K30,Mapping!F:H,2,0),"")</f>
        <v/>
      </c>
      <c r="M30" s="33" t="str">
        <f>IFERROR(VLOOKUP($K30,Mapping!$F:$H,3,0),"")</f>
        <v/>
      </c>
      <c r="N30" s="33" t="str">
        <f t="shared" ref="N30:N51" si="4">C30&amp;G30</f>
        <v>1</v>
      </c>
    </row>
    <row r="31" spans="1:14" ht="31.5" outlineLevel="1" x14ac:dyDescent="0.55000000000000004">
      <c r="A31" s="29">
        <v>3</v>
      </c>
      <c r="B31" s="32" t="s">
        <v>157</v>
      </c>
      <c r="C31" s="83">
        <v>1</v>
      </c>
      <c r="D31" s="30" t="s">
        <v>151</v>
      </c>
      <c r="E31" s="28" t="s">
        <v>181</v>
      </c>
      <c r="G31" s="41"/>
      <c r="H31" s="42"/>
      <c r="J31" s="33" t="s">
        <v>8</v>
      </c>
      <c r="K31" s="33" t="str">
        <f t="shared" ref="K31:K44" si="5">C31&amp;J31&amp;G31</f>
        <v>1X1</v>
      </c>
      <c r="L31" s="33" t="str">
        <f>IFERROR(VLOOKUP($K31,Mapping!F:H,2,0),"")</f>
        <v/>
      </c>
      <c r="M31" s="33" t="str">
        <f>IFERROR(VLOOKUP($K31,Mapping!$F:$H,3,0),"")</f>
        <v/>
      </c>
      <c r="N31" s="33" t="str">
        <f t="shared" ref="N31:N44" si="6">C31&amp;G31</f>
        <v>1</v>
      </c>
    </row>
    <row r="32" spans="1:14" outlineLevel="1" x14ac:dyDescent="0.55000000000000004">
      <c r="A32" s="29">
        <v>4</v>
      </c>
      <c r="B32" s="32" t="s">
        <v>158</v>
      </c>
      <c r="C32" s="33">
        <v>3</v>
      </c>
      <c r="D32" s="30" t="s">
        <v>3</v>
      </c>
      <c r="E32" s="28"/>
      <c r="G32" s="41"/>
      <c r="H32" s="42"/>
      <c r="J32" s="33" t="s">
        <v>8</v>
      </c>
      <c r="K32" s="33" t="str">
        <f t="shared" si="5"/>
        <v>3X1</v>
      </c>
      <c r="L32" s="33" t="str">
        <f>IFERROR(VLOOKUP($K32,Mapping!F:H,2,0),"")</f>
        <v/>
      </c>
      <c r="M32" s="33" t="str">
        <f>IFERROR(VLOOKUP($K32,Mapping!$F:$H,3,0),"")</f>
        <v/>
      </c>
      <c r="N32" s="33" t="str">
        <f t="shared" si="6"/>
        <v>3</v>
      </c>
    </row>
    <row r="33" spans="1:14" outlineLevel="1" x14ac:dyDescent="0.55000000000000004">
      <c r="A33" s="29">
        <v>5</v>
      </c>
      <c r="B33" s="32" t="s">
        <v>159</v>
      </c>
      <c r="C33" s="33">
        <v>3</v>
      </c>
      <c r="D33" s="30" t="s">
        <v>3</v>
      </c>
      <c r="E33" s="32"/>
      <c r="G33" s="41"/>
      <c r="H33" s="42"/>
      <c r="J33" s="33" t="s">
        <v>8</v>
      </c>
      <c r="K33" s="33" t="str">
        <f t="shared" si="5"/>
        <v>3X1</v>
      </c>
      <c r="L33" s="33" t="str">
        <f>IFERROR(VLOOKUP($K33,Mapping!F:H,2,0),"")</f>
        <v/>
      </c>
      <c r="M33" s="33" t="str">
        <f>IFERROR(VLOOKUP($K33,Mapping!$F:$H,3,0),"")</f>
        <v/>
      </c>
      <c r="N33" s="33" t="str">
        <f t="shared" si="6"/>
        <v>3</v>
      </c>
    </row>
    <row r="34" spans="1:14" ht="31.5" outlineLevel="1" x14ac:dyDescent="0.55000000000000004">
      <c r="A34" s="29">
        <v>6</v>
      </c>
      <c r="B34" s="32" t="s">
        <v>160</v>
      </c>
      <c r="C34" s="83">
        <v>1</v>
      </c>
      <c r="D34" s="34" t="s">
        <v>151</v>
      </c>
      <c r="E34" s="28" t="s">
        <v>181</v>
      </c>
      <c r="G34" s="41"/>
      <c r="H34" s="42"/>
      <c r="J34" s="33" t="s">
        <v>8</v>
      </c>
      <c r="K34" s="33" t="str">
        <f t="shared" si="5"/>
        <v>1X1</v>
      </c>
      <c r="L34" s="33" t="str">
        <f>IFERROR(VLOOKUP($K34,Mapping!F:H,2,0),"")</f>
        <v/>
      </c>
      <c r="M34" s="33" t="str">
        <f>IFERROR(VLOOKUP($K34,Mapping!$F:$H,3,0),"")</f>
        <v/>
      </c>
      <c r="N34" s="33" t="str">
        <f t="shared" si="6"/>
        <v>1</v>
      </c>
    </row>
    <row r="35" spans="1:14" ht="31.5" outlineLevel="1" x14ac:dyDescent="0.55000000000000004">
      <c r="A35" s="29">
        <v>7</v>
      </c>
      <c r="B35" s="32" t="s">
        <v>161</v>
      </c>
      <c r="C35" s="83">
        <v>1</v>
      </c>
      <c r="D35" s="34" t="s">
        <v>108</v>
      </c>
      <c r="E35" s="32" t="s">
        <v>178</v>
      </c>
      <c r="G35" s="41"/>
      <c r="H35" s="42"/>
      <c r="J35" s="33" t="s">
        <v>8</v>
      </c>
      <c r="K35" s="33" t="str">
        <f t="shared" si="5"/>
        <v>1X1</v>
      </c>
      <c r="L35" s="33" t="str">
        <f>IFERROR(VLOOKUP($K35,Mapping!F:H,2,0),"")</f>
        <v/>
      </c>
      <c r="M35" s="33" t="str">
        <f>IFERROR(VLOOKUP($K35,Mapping!$F:$H,3,0),"")</f>
        <v/>
      </c>
      <c r="N35" s="33" t="str">
        <f t="shared" si="6"/>
        <v>1</v>
      </c>
    </row>
    <row r="36" spans="1:14" ht="31.5" outlineLevel="1" x14ac:dyDescent="0.55000000000000004">
      <c r="A36" s="29">
        <v>8</v>
      </c>
      <c r="B36" s="32" t="s">
        <v>162</v>
      </c>
      <c r="C36" s="83">
        <v>1</v>
      </c>
      <c r="D36" s="34" t="s">
        <v>109</v>
      </c>
      <c r="E36" s="32" t="s">
        <v>178</v>
      </c>
      <c r="G36" s="41"/>
      <c r="H36" s="42"/>
      <c r="J36" s="33" t="s">
        <v>8</v>
      </c>
      <c r="K36" s="33" t="str">
        <f t="shared" si="5"/>
        <v>1X1</v>
      </c>
      <c r="L36" s="33" t="str">
        <f>IFERROR(VLOOKUP($K36,Mapping!F:H,2,0),"")</f>
        <v/>
      </c>
      <c r="M36" s="33" t="str">
        <f>IFERROR(VLOOKUP($K36,Mapping!$F:$H,3,0),"")</f>
        <v/>
      </c>
      <c r="N36" s="33" t="str">
        <f t="shared" si="6"/>
        <v>1</v>
      </c>
    </row>
    <row r="37" spans="1:14" outlineLevel="1" x14ac:dyDescent="0.55000000000000004">
      <c r="A37" s="29">
        <v>9</v>
      </c>
      <c r="B37" s="32" t="s">
        <v>163</v>
      </c>
      <c r="C37" s="33">
        <v>1</v>
      </c>
      <c r="D37" s="34" t="s">
        <v>109</v>
      </c>
      <c r="E37" s="32" t="s">
        <v>178</v>
      </c>
      <c r="G37" s="41"/>
      <c r="H37" s="42"/>
      <c r="J37" s="33" t="s">
        <v>8</v>
      </c>
      <c r="K37" s="33" t="str">
        <f t="shared" si="5"/>
        <v>1X1</v>
      </c>
      <c r="L37" s="33" t="str">
        <f>IFERROR(VLOOKUP($K37,Mapping!F:H,2,0),"")</f>
        <v/>
      </c>
      <c r="M37" s="33" t="str">
        <f>IFERROR(VLOOKUP($K37,Mapping!$F:$H,3,0),"")</f>
        <v/>
      </c>
      <c r="N37" s="33" t="str">
        <f t="shared" si="6"/>
        <v>1</v>
      </c>
    </row>
    <row r="38" spans="1:14" outlineLevel="1" x14ac:dyDescent="0.55000000000000004">
      <c r="A38" s="29">
        <v>10</v>
      </c>
      <c r="B38" s="32" t="s">
        <v>164</v>
      </c>
      <c r="C38" s="83">
        <v>1</v>
      </c>
      <c r="D38" s="34" t="s">
        <v>109</v>
      </c>
      <c r="E38" s="32" t="s">
        <v>178</v>
      </c>
      <c r="G38" s="41"/>
      <c r="H38" s="42"/>
      <c r="J38" s="33" t="s">
        <v>8</v>
      </c>
      <c r="K38" s="33" t="str">
        <f t="shared" si="5"/>
        <v>1X1</v>
      </c>
      <c r="L38" s="33" t="str">
        <f>IFERROR(VLOOKUP($K38,Mapping!F:H,2,0),"")</f>
        <v/>
      </c>
      <c r="M38" s="33" t="str">
        <f>IFERROR(VLOOKUP($K38,Mapping!$F:$H,3,0),"")</f>
        <v/>
      </c>
      <c r="N38" s="33" t="str">
        <f t="shared" si="6"/>
        <v>1</v>
      </c>
    </row>
    <row r="39" spans="1:14" ht="31.5" outlineLevel="1" x14ac:dyDescent="0.55000000000000004">
      <c r="A39" s="29">
        <v>11</v>
      </c>
      <c r="B39" s="32" t="s">
        <v>165</v>
      </c>
      <c r="C39" s="83">
        <v>1</v>
      </c>
      <c r="D39" s="34" t="s">
        <v>109</v>
      </c>
      <c r="E39" s="32" t="s">
        <v>178</v>
      </c>
      <c r="G39" s="41"/>
      <c r="H39" s="42"/>
      <c r="J39" s="33" t="s">
        <v>8</v>
      </c>
      <c r="K39" s="33" t="str">
        <f t="shared" si="5"/>
        <v>1X1</v>
      </c>
      <c r="L39" s="33" t="str">
        <f>IFERROR(VLOOKUP($K39,Mapping!F:H,2,0),"")</f>
        <v/>
      </c>
      <c r="M39" s="33" t="str">
        <f>IFERROR(VLOOKUP($K39,Mapping!$F:$H,3,0),"")</f>
        <v/>
      </c>
      <c r="N39" s="33" t="str">
        <f t="shared" si="6"/>
        <v>1</v>
      </c>
    </row>
    <row r="40" spans="1:14" ht="31.5" outlineLevel="1" x14ac:dyDescent="0.55000000000000004">
      <c r="A40" s="29">
        <v>12</v>
      </c>
      <c r="B40" s="32" t="s">
        <v>166</v>
      </c>
      <c r="C40" s="33">
        <v>1</v>
      </c>
      <c r="D40" s="34" t="s">
        <v>109</v>
      </c>
      <c r="E40" s="32" t="s">
        <v>178</v>
      </c>
      <c r="G40" s="41"/>
      <c r="H40" s="42"/>
      <c r="J40" s="33" t="s">
        <v>8</v>
      </c>
      <c r="K40" s="33" t="str">
        <f t="shared" si="5"/>
        <v>1X1</v>
      </c>
      <c r="L40" s="33" t="str">
        <f>IFERROR(VLOOKUP($K40,Mapping!F:H,2,0),"")</f>
        <v/>
      </c>
      <c r="M40" s="33" t="str">
        <f>IFERROR(VLOOKUP($K40,Mapping!$F:$H,3,0),"")</f>
        <v/>
      </c>
      <c r="N40" s="33" t="str">
        <f t="shared" si="6"/>
        <v>1</v>
      </c>
    </row>
    <row r="41" spans="1:14" ht="31.5" outlineLevel="1" x14ac:dyDescent="0.55000000000000004">
      <c r="A41" s="29">
        <v>13</v>
      </c>
      <c r="B41" s="32" t="s">
        <v>167</v>
      </c>
      <c r="C41" s="33">
        <v>1</v>
      </c>
      <c r="D41" s="34" t="s">
        <v>109</v>
      </c>
      <c r="E41" s="32" t="s">
        <v>178</v>
      </c>
      <c r="G41" s="41"/>
      <c r="H41" s="42"/>
      <c r="J41" s="33" t="s">
        <v>8</v>
      </c>
      <c r="K41" s="33" t="str">
        <f t="shared" si="5"/>
        <v>1X1</v>
      </c>
      <c r="L41" s="33" t="str">
        <f>IFERROR(VLOOKUP($K41,Mapping!F:H,2,0),"")</f>
        <v/>
      </c>
      <c r="M41" s="33" t="str">
        <f>IFERROR(VLOOKUP($K41,Mapping!$F:$H,3,0),"")</f>
        <v/>
      </c>
      <c r="N41" s="33" t="str">
        <f t="shared" si="6"/>
        <v>1</v>
      </c>
    </row>
    <row r="42" spans="1:14" ht="31.5" outlineLevel="1" x14ac:dyDescent="0.55000000000000004">
      <c r="A42" s="29">
        <v>14</v>
      </c>
      <c r="B42" s="32" t="s">
        <v>168</v>
      </c>
      <c r="C42" s="83">
        <v>1</v>
      </c>
      <c r="D42" s="34" t="s">
        <v>109</v>
      </c>
      <c r="E42" s="32" t="s">
        <v>178</v>
      </c>
      <c r="G42" s="41"/>
      <c r="H42" s="42"/>
      <c r="J42" s="33" t="s">
        <v>8</v>
      </c>
      <c r="K42" s="33" t="str">
        <f t="shared" si="5"/>
        <v>1X1</v>
      </c>
      <c r="L42" s="33" t="str">
        <f>IFERROR(VLOOKUP($K42,Mapping!F:H,2,0),"")</f>
        <v/>
      </c>
      <c r="M42" s="33" t="str">
        <f>IFERROR(VLOOKUP($K42,Mapping!$F:$H,3,0),"")</f>
        <v/>
      </c>
      <c r="N42" s="33" t="str">
        <f t="shared" si="6"/>
        <v>1</v>
      </c>
    </row>
    <row r="43" spans="1:14" outlineLevel="1" x14ac:dyDescent="0.55000000000000004">
      <c r="A43" s="29">
        <v>15</v>
      </c>
      <c r="B43" s="32" t="s">
        <v>169</v>
      </c>
      <c r="C43" s="83">
        <v>1</v>
      </c>
      <c r="D43" s="34" t="s">
        <v>109</v>
      </c>
      <c r="E43" s="32" t="s">
        <v>178</v>
      </c>
      <c r="G43" s="41"/>
      <c r="H43" s="42"/>
      <c r="J43" s="33" t="s">
        <v>8</v>
      </c>
      <c r="K43" s="33" t="str">
        <f t="shared" si="5"/>
        <v>1X1</v>
      </c>
      <c r="L43" s="33" t="str">
        <f>IFERROR(VLOOKUP($K43,Mapping!F:H,2,0),"")</f>
        <v/>
      </c>
      <c r="M43" s="33" t="str">
        <f>IFERROR(VLOOKUP($K43,Mapping!$F:$H,3,0),"")</f>
        <v/>
      </c>
      <c r="N43" s="33" t="str">
        <f t="shared" si="6"/>
        <v>1</v>
      </c>
    </row>
    <row r="44" spans="1:14" outlineLevel="1" x14ac:dyDescent="0.55000000000000004">
      <c r="A44" s="29">
        <v>16</v>
      </c>
      <c r="B44" s="32" t="s">
        <v>170</v>
      </c>
      <c r="C44" s="83">
        <v>1</v>
      </c>
      <c r="D44" s="34" t="s">
        <v>109</v>
      </c>
      <c r="E44" s="32" t="s">
        <v>178</v>
      </c>
      <c r="G44" s="41"/>
      <c r="H44" s="42"/>
      <c r="J44" s="33" t="s">
        <v>8</v>
      </c>
      <c r="K44" s="33" t="str">
        <f t="shared" si="5"/>
        <v>1X1</v>
      </c>
      <c r="L44" s="33" t="str">
        <f>IFERROR(VLOOKUP($K44,Mapping!F:H,2,0),"")</f>
        <v/>
      </c>
      <c r="M44" s="33" t="str">
        <f>IFERROR(VLOOKUP($K44,Mapping!$F:$H,3,0),"")</f>
        <v/>
      </c>
      <c r="N44" s="33" t="str">
        <f t="shared" si="6"/>
        <v>1</v>
      </c>
    </row>
    <row r="45" spans="1:14" ht="31.5" outlineLevel="1" x14ac:dyDescent="0.55000000000000004">
      <c r="A45" s="29">
        <v>17</v>
      </c>
      <c r="B45" s="32" t="s">
        <v>171</v>
      </c>
      <c r="C45" s="83">
        <v>3</v>
      </c>
      <c r="D45" s="30" t="s">
        <v>3</v>
      </c>
      <c r="E45" s="28"/>
      <c r="G45" s="41"/>
      <c r="H45" s="42"/>
      <c r="J45" s="33" t="s">
        <v>8</v>
      </c>
      <c r="K45" s="33" t="str">
        <f t="shared" si="3"/>
        <v>3X1</v>
      </c>
      <c r="L45" s="33" t="str">
        <f>IFERROR(VLOOKUP($K45,Mapping!F:H,2,0),"")</f>
        <v/>
      </c>
      <c r="M45" s="33" t="str">
        <f>IFERROR(VLOOKUP($K45,Mapping!$F:$H,3,0),"")</f>
        <v/>
      </c>
      <c r="N45" s="33" t="str">
        <f t="shared" si="4"/>
        <v>3</v>
      </c>
    </row>
    <row r="46" spans="1:14" ht="47.25" outlineLevel="1" x14ac:dyDescent="0.55000000000000004">
      <c r="A46" s="29">
        <v>18</v>
      </c>
      <c r="B46" s="32" t="s">
        <v>172</v>
      </c>
      <c r="C46" s="33">
        <v>3</v>
      </c>
      <c r="D46" s="30" t="s">
        <v>3</v>
      </c>
      <c r="E46" s="28"/>
      <c r="G46" s="41"/>
      <c r="H46" s="42"/>
      <c r="J46" s="33" t="s">
        <v>8</v>
      </c>
      <c r="K46" s="33" t="str">
        <f t="shared" si="3"/>
        <v>3X1</v>
      </c>
      <c r="L46" s="33" t="str">
        <f>IFERROR(VLOOKUP($K46,Mapping!F:H,2,0),"")</f>
        <v/>
      </c>
      <c r="M46" s="33" t="str">
        <f>IFERROR(VLOOKUP($K46,Mapping!$F:$H,3,0),"")</f>
        <v/>
      </c>
      <c r="N46" s="33" t="str">
        <f t="shared" si="4"/>
        <v>3</v>
      </c>
    </row>
    <row r="47" spans="1:14" outlineLevel="1" x14ac:dyDescent="0.55000000000000004">
      <c r="A47" s="29">
        <v>19</v>
      </c>
      <c r="B47" s="32" t="s">
        <v>173</v>
      </c>
      <c r="C47" s="33">
        <v>3</v>
      </c>
      <c r="D47" s="34" t="s">
        <v>3</v>
      </c>
      <c r="E47" s="32"/>
      <c r="G47" s="41"/>
      <c r="H47" s="42"/>
      <c r="J47" s="33" t="s">
        <v>8</v>
      </c>
      <c r="K47" s="33" t="str">
        <f t="shared" si="3"/>
        <v>3X1</v>
      </c>
      <c r="L47" s="33" t="str">
        <f>IFERROR(VLOOKUP($K47,Mapping!F:H,2,0),"")</f>
        <v/>
      </c>
      <c r="M47" s="33" t="str">
        <f>IFERROR(VLOOKUP($K47,Mapping!$F:$H,3,0),"")</f>
        <v/>
      </c>
      <c r="N47" s="33" t="str">
        <f t="shared" si="4"/>
        <v>3</v>
      </c>
    </row>
    <row r="48" spans="1:14" outlineLevel="1" x14ac:dyDescent="0.55000000000000004">
      <c r="A48" s="29">
        <v>20</v>
      </c>
      <c r="B48" s="32" t="s">
        <v>174</v>
      </c>
      <c r="C48" s="83">
        <v>3</v>
      </c>
      <c r="D48" s="34" t="s">
        <v>3</v>
      </c>
      <c r="E48" s="32"/>
      <c r="G48" s="41"/>
      <c r="H48" s="42"/>
      <c r="J48" s="33" t="s">
        <v>8</v>
      </c>
      <c r="K48" s="33" t="str">
        <f t="shared" si="3"/>
        <v>3X1</v>
      </c>
      <c r="L48" s="33" t="str">
        <f>IFERROR(VLOOKUP($K48,Mapping!F:H,2,0),"")</f>
        <v/>
      </c>
      <c r="M48" s="33" t="str">
        <f>IFERROR(VLOOKUP($K48,Mapping!$F:$H,3,0),"")</f>
        <v/>
      </c>
      <c r="N48" s="33" t="str">
        <f t="shared" si="4"/>
        <v>3</v>
      </c>
    </row>
    <row r="49" spans="1:14" ht="47.25" outlineLevel="1" x14ac:dyDescent="0.55000000000000004">
      <c r="A49" s="29">
        <v>21</v>
      </c>
      <c r="B49" s="32" t="s">
        <v>175</v>
      </c>
      <c r="C49" s="83">
        <v>1</v>
      </c>
      <c r="D49" s="34" t="s">
        <v>109</v>
      </c>
      <c r="E49" s="32" t="s">
        <v>182</v>
      </c>
      <c r="G49" s="41"/>
      <c r="H49" s="42"/>
      <c r="J49" s="33" t="s">
        <v>8</v>
      </c>
      <c r="K49" s="33" t="str">
        <f t="shared" si="3"/>
        <v>1X1</v>
      </c>
      <c r="L49" s="33" t="str">
        <f>IFERROR(VLOOKUP($K49,Mapping!F:H,2,0),"")</f>
        <v/>
      </c>
      <c r="M49" s="33" t="str">
        <f>IFERROR(VLOOKUP($K49,Mapping!$F:$H,3,0),"")</f>
        <v/>
      </c>
      <c r="N49" s="33" t="str">
        <f t="shared" si="4"/>
        <v>1</v>
      </c>
    </row>
    <row r="50" spans="1:14" outlineLevel="1" x14ac:dyDescent="0.55000000000000004">
      <c r="A50" s="29">
        <v>22</v>
      </c>
      <c r="B50" s="32" t="s">
        <v>183</v>
      </c>
      <c r="C50" s="83">
        <v>3</v>
      </c>
      <c r="D50" s="34" t="s">
        <v>3</v>
      </c>
      <c r="E50" s="32"/>
      <c r="G50" s="41"/>
      <c r="H50" s="42"/>
      <c r="J50" s="33" t="s">
        <v>8</v>
      </c>
      <c r="K50" s="33" t="str">
        <f t="shared" si="3"/>
        <v>3X1</v>
      </c>
      <c r="L50" s="33" t="str">
        <f>IFERROR(VLOOKUP($K50,Mapping!F:H,2,0),"")</f>
        <v/>
      </c>
      <c r="M50" s="33" t="str">
        <f>IFERROR(VLOOKUP($K50,Mapping!$F:$H,3,0),"")</f>
        <v/>
      </c>
      <c r="N50" s="33" t="str">
        <f t="shared" si="4"/>
        <v>3</v>
      </c>
    </row>
    <row r="51" spans="1:14" outlineLevel="1" x14ac:dyDescent="0.55000000000000004">
      <c r="A51" s="29">
        <v>23</v>
      </c>
      <c r="B51" s="32" t="s">
        <v>176</v>
      </c>
      <c r="C51" s="33">
        <v>3</v>
      </c>
      <c r="D51" s="34" t="s">
        <v>3</v>
      </c>
      <c r="E51" s="32"/>
      <c r="G51" s="41"/>
      <c r="H51" s="42"/>
      <c r="J51" s="33" t="s">
        <v>8</v>
      </c>
      <c r="K51" s="33" t="str">
        <f t="shared" si="3"/>
        <v>3X1</v>
      </c>
      <c r="L51" s="33" t="str">
        <f>IFERROR(VLOOKUP($K51,Mapping!F:H,2,0),"")</f>
        <v/>
      </c>
      <c r="M51" s="33" t="str">
        <f>IFERROR(VLOOKUP($K51,Mapping!$F:$H,3,0),"")</f>
        <v/>
      </c>
      <c r="N51" s="33" t="str">
        <f t="shared" si="4"/>
        <v>3</v>
      </c>
    </row>
    <row r="52" spans="1:14" outlineLevel="1" x14ac:dyDescent="0.55000000000000004">
      <c r="A52" s="29">
        <v>24</v>
      </c>
      <c r="B52" s="32" t="s">
        <v>177</v>
      </c>
      <c r="C52" s="83">
        <v>3</v>
      </c>
      <c r="D52" s="30" t="s">
        <v>3</v>
      </c>
      <c r="E52" s="28"/>
      <c r="G52" s="41"/>
      <c r="H52" s="42"/>
      <c r="J52" s="33" t="s">
        <v>8</v>
      </c>
      <c r="K52" s="33" t="str">
        <f t="shared" si="1"/>
        <v>3X1</v>
      </c>
      <c r="L52" s="33" t="str">
        <f>IFERROR(VLOOKUP($K52,Mapping!F:H,2,0),"")</f>
        <v/>
      </c>
      <c r="M52" s="33" t="str">
        <f>IFERROR(VLOOKUP($K52,Mapping!$F:$H,3,0),"")</f>
        <v/>
      </c>
      <c r="N52" s="33" t="str">
        <f t="shared" si="2"/>
        <v>3</v>
      </c>
    </row>
    <row r="53" spans="1:14" s="22" customFormat="1" ht="33" customHeight="1" x14ac:dyDescent="0.75">
      <c r="A53" s="21" t="s">
        <v>49</v>
      </c>
      <c r="B53" s="72" t="s">
        <v>184</v>
      </c>
      <c r="C53" s="47" t="s">
        <v>73</v>
      </c>
      <c r="D53" s="45"/>
      <c r="E53" s="46"/>
      <c r="G53" s="48">
        <f>SUBTOTAL(3,G56:G138)/(SUBTOTAL(3,C56:C138)-9)</f>
        <v>0</v>
      </c>
      <c r="H53" s="20"/>
      <c r="J53" s="53"/>
      <c r="K53" s="53"/>
      <c r="L53" s="53">
        <f>SUBTOTAL(9,L56:L138)</f>
        <v>0</v>
      </c>
      <c r="M53" s="53">
        <f>SUBTOTAL(9,M56:M138)</f>
        <v>0</v>
      </c>
      <c r="N53" s="53"/>
    </row>
    <row r="54" spans="1:14" outlineLevel="1" x14ac:dyDescent="0.55000000000000004">
      <c r="A54" s="16"/>
      <c r="B54" s="17" t="s">
        <v>104</v>
      </c>
      <c r="C54" s="16"/>
      <c r="D54" s="26"/>
      <c r="E54" s="18"/>
      <c r="G54" s="16"/>
      <c r="H54" s="17"/>
      <c r="J54" s="16"/>
      <c r="K54" s="16"/>
      <c r="L54" s="16"/>
      <c r="M54" s="16"/>
      <c r="N54" s="16"/>
    </row>
    <row r="55" spans="1:14" outlineLevel="1" x14ac:dyDescent="0.55000000000000004">
      <c r="A55" s="16"/>
      <c r="B55" s="17" t="s">
        <v>0</v>
      </c>
      <c r="C55" s="16"/>
      <c r="D55" s="26"/>
      <c r="E55" s="18"/>
      <c r="G55" s="16"/>
      <c r="H55" s="17"/>
      <c r="J55" s="16"/>
      <c r="K55" s="16"/>
      <c r="L55" s="16"/>
      <c r="M55" s="16"/>
      <c r="N55" s="16"/>
    </row>
    <row r="56" spans="1:14" s="12" customFormat="1" ht="17.25" x14ac:dyDescent="0.6">
      <c r="A56" s="23" t="s">
        <v>54</v>
      </c>
      <c r="B56" s="73" t="s">
        <v>2</v>
      </c>
      <c r="C56" s="79" t="s">
        <v>73</v>
      </c>
      <c r="D56" s="74"/>
      <c r="E56" s="80"/>
      <c r="G56" s="81">
        <f>SUBTOTAL(3,G57:G69)/SUBTOTAL(3,C57:C69)</f>
        <v>0</v>
      </c>
      <c r="H56" s="73"/>
      <c r="J56" s="75"/>
      <c r="K56" s="75"/>
      <c r="L56" s="75">
        <f>SUBTOTAL(9,L57:L69)</f>
        <v>0</v>
      </c>
      <c r="M56" s="75">
        <f>SUBTOTAL(9,M57:M69)</f>
        <v>0</v>
      </c>
      <c r="N56" s="75"/>
    </row>
    <row r="57" spans="1:14" ht="31.5" outlineLevel="1" x14ac:dyDescent="0.55000000000000004">
      <c r="A57" s="29">
        <v>1</v>
      </c>
      <c r="B57" s="28" t="s">
        <v>193</v>
      </c>
      <c r="C57" s="82">
        <v>1</v>
      </c>
      <c r="D57" s="34" t="s">
        <v>109</v>
      </c>
      <c r="E57" s="32" t="s">
        <v>208</v>
      </c>
      <c r="G57" s="39"/>
      <c r="H57" s="40"/>
      <c r="J57" s="29" t="s">
        <v>8</v>
      </c>
      <c r="K57" s="29" t="str">
        <f t="shared" ref="K57:K69" si="7">C57&amp;J57&amp;G57</f>
        <v>1X1</v>
      </c>
      <c r="L57" s="29" t="str">
        <f>IFERROR(VLOOKUP($K57,Mapping!F:H,2,0),"")</f>
        <v/>
      </c>
      <c r="M57" s="29" t="str">
        <f>IFERROR(VLOOKUP($K57,Mapping!$F:$H,3,0),"")</f>
        <v/>
      </c>
      <c r="N57" s="29" t="str">
        <f t="shared" si="2"/>
        <v>1</v>
      </c>
    </row>
    <row r="58" spans="1:14" ht="31.5" outlineLevel="1" x14ac:dyDescent="0.55000000000000004">
      <c r="A58" s="29">
        <v>2</v>
      </c>
      <c r="B58" s="32" t="s">
        <v>194</v>
      </c>
      <c r="C58" s="83">
        <v>1</v>
      </c>
      <c r="D58" s="34" t="s">
        <v>109</v>
      </c>
      <c r="E58" s="32" t="s">
        <v>208</v>
      </c>
      <c r="G58" s="41"/>
      <c r="H58" s="42"/>
      <c r="J58" s="33" t="s">
        <v>8</v>
      </c>
      <c r="K58" s="33" t="str">
        <f t="shared" ref="K58:K65" si="8">C58&amp;J58&amp;G58</f>
        <v>1X1</v>
      </c>
      <c r="L58" s="33" t="str">
        <f>IFERROR(VLOOKUP($K58,Mapping!F:H,2,0),"")</f>
        <v/>
      </c>
      <c r="M58" s="33" t="str">
        <f>IFERROR(VLOOKUP($K58,Mapping!$F:$H,3,0),"")</f>
        <v/>
      </c>
      <c r="N58" s="33" t="str">
        <f t="shared" ref="N58:N65" si="9">C58&amp;G58</f>
        <v>1</v>
      </c>
    </row>
    <row r="59" spans="1:14" ht="63" outlineLevel="1" x14ac:dyDescent="0.55000000000000004">
      <c r="A59" s="29">
        <v>3</v>
      </c>
      <c r="B59" s="32" t="s">
        <v>195</v>
      </c>
      <c r="C59" s="83">
        <v>1</v>
      </c>
      <c r="D59" s="34" t="s">
        <v>109</v>
      </c>
      <c r="E59" s="32" t="s">
        <v>209</v>
      </c>
      <c r="G59" s="41"/>
      <c r="H59" s="42"/>
      <c r="J59" s="33" t="s">
        <v>8</v>
      </c>
      <c r="K59" s="33" t="str">
        <f t="shared" si="8"/>
        <v>1X1</v>
      </c>
      <c r="L59" s="33" t="str">
        <f>IFERROR(VLOOKUP($K59,Mapping!F:H,2,0),"")</f>
        <v/>
      </c>
      <c r="M59" s="33" t="str">
        <f>IFERROR(VLOOKUP($K59,Mapping!$F:$H,3,0),"")</f>
        <v/>
      </c>
      <c r="N59" s="33" t="str">
        <f t="shared" si="9"/>
        <v>1</v>
      </c>
    </row>
    <row r="60" spans="1:14" ht="31.5" outlineLevel="1" x14ac:dyDescent="0.55000000000000004">
      <c r="A60" s="29">
        <v>4</v>
      </c>
      <c r="B60" s="32" t="s">
        <v>196</v>
      </c>
      <c r="C60" s="83">
        <v>1</v>
      </c>
      <c r="D60" s="30" t="s">
        <v>108</v>
      </c>
      <c r="E60" s="28" t="s">
        <v>210</v>
      </c>
      <c r="G60" s="41"/>
      <c r="H60" s="42"/>
      <c r="J60" s="33" t="s">
        <v>8</v>
      </c>
      <c r="K60" s="33" t="str">
        <f t="shared" si="8"/>
        <v>1X1</v>
      </c>
      <c r="L60" s="33" t="str">
        <f>IFERROR(VLOOKUP($K60,Mapping!F:H,2,0),"")</f>
        <v/>
      </c>
      <c r="M60" s="33" t="str">
        <f>IFERROR(VLOOKUP($K60,Mapping!$F:$H,3,0),"")</f>
        <v/>
      </c>
      <c r="N60" s="33" t="str">
        <f t="shared" si="9"/>
        <v>1</v>
      </c>
    </row>
    <row r="61" spans="1:14" ht="31.5" outlineLevel="1" x14ac:dyDescent="0.55000000000000004">
      <c r="A61" s="29">
        <v>5</v>
      </c>
      <c r="B61" s="32" t="s">
        <v>197</v>
      </c>
      <c r="C61" s="83">
        <v>1</v>
      </c>
      <c r="D61" s="30" t="s">
        <v>108</v>
      </c>
      <c r="E61" s="28" t="s">
        <v>211</v>
      </c>
      <c r="G61" s="41"/>
      <c r="H61" s="42"/>
      <c r="J61" s="33" t="s">
        <v>8</v>
      </c>
      <c r="K61" s="33" t="str">
        <f t="shared" si="8"/>
        <v>1X1</v>
      </c>
      <c r="L61" s="33" t="str">
        <f>IFERROR(VLOOKUP($K61,Mapping!F:H,2,0),"")</f>
        <v/>
      </c>
      <c r="M61" s="33" t="str">
        <f>IFERROR(VLOOKUP($K61,Mapping!$F:$H,3,0),"")</f>
        <v/>
      </c>
      <c r="N61" s="33" t="str">
        <f t="shared" si="9"/>
        <v>1</v>
      </c>
    </row>
    <row r="62" spans="1:14" ht="31.5" outlineLevel="1" x14ac:dyDescent="0.55000000000000004">
      <c r="A62" s="29">
        <v>6</v>
      </c>
      <c r="B62" s="32" t="s">
        <v>198</v>
      </c>
      <c r="C62" s="83">
        <v>1</v>
      </c>
      <c r="D62" s="34" t="s">
        <v>108</v>
      </c>
      <c r="E62" s="32" t="s">
        <v>212</v>
      </c>
      <c r="G62" s="41"/>
      <c r="H62" s="42"/>
      <c r="J62" s="33" t="s">
        <v>8</v>
      </c>
      <c r="K62" s="33" t="str">
        <f t="shared" si="8"/>
        <v>1X1</v>
      </c>
      <c r="L62" s="33" t="str">
        <f>IFERROR(VLOOKUP($K62,Mapping!F:H,2,0),"")</f>
        <v/>
      </c>
      <c r="M62" s="33" t="str">
        <f>IFERROR(VLOOKUP($K62,Mapping!$F:$H,3,0),"")</f>
        <v/>
      </c>
      <c r="N62" s="33" t="str">
        <f t="shared" si="9"/>
        <v>1</v>
      </c>
    </row>
    <row r="63" spans="1:14" ht="31.5" outlineLevel="1" x14ac:dyDescent="0.55000000000000004">
      <c r="A63" s="29">
        <v>7</v>
      </c>
      <c r="B63" s="32" t="s">
        <v>199</v>
      </c>
      <c r="C63" s="83">
        <v>1</v>
      </c>
      <c r="D63" s="34" t="s">
        <v>109</v>
      </c>
      <c r="E63" s="32" t="s">
        <v>212</v>
      </c>
      <c r="G63" s="43"/>
      <c r="H63" s="44"/>
      <c r="J63" s="33" t="s">
        <v>8</v>
      </c>
      <c r="K63" s="33" t="str">
        <f t="shared" si="8"/>
        <v>1X1</v>
      </c>
      <c r="L63" s="33" t="str">
        <f>IFERROR(VLOOKUP($K63,Mapping!F:H,2,0),"")</f>
        <v/>
      </c>
      <c r="M63" s="33" t="str">
        <f>IFERROR(VLOOKUP($K63,Mapping!$F:$H,3,0),"")</f>
        <v/>
      </c>
      <c r="N63" s="33" t="str">
        <f t="shared" si="9"/>
        <v>1</v>
      </c>
    </row>
    <row r="64" spans="1:14" ht="31.5" outlineLevel="1" x14ac:dyDescent="0.55000000000000004">
      <c r="A64" s="29">
        <v>8</v>
      </c>
      <c r="B64" s="32" t="s">
        <v>200</v>
      </c>
      <c r="C64" s="83">
        <v>2</v>
      </c>
      <c r="D64" s="34" t="s">
        <v>206</v>
      </c>
      <c r="E64" s="32"/>
      <c r="G64" s="41"/>
      <c r="H64" s="42"/>
      <c r="J64" s="33" t="s">
        <v>8</v>
      </c>
      <c r="K64" s="33" t="str">
        <f t="shared" si="8"/>
        <v>2X1</v>
      </c>
      <c r="L64" s="33" t="str">
        <f>IFERROR(VLOOKUP($K64,Mapping!F:H,2,0),"")</f>
        <v/>
      </c>
      <c r="M64" s="33" t="str">
        <f>IFERROR(VLOOKUP($K64,Mapping!$F:$H,3,0),"")</f>
        <v/>
      </c>
      <c r="N64" s="33" t="str">
        <f t="shared" si="9"/>
        <v>2</v>
      </c>
    </row>
    <row r="65" spans="1:14" outlineLevel="1" x14ac:dyDescent="0.55000000000000004">
      <c r="A65" s="29">
        <v>9</v>
      </c>
      <c r="B65" s="32" t="s">
        <v>201</v>
      </c>
      <c r="C65" s="83">
        <v>2</v>
      </c>
      <c r="D65" s="34" t="s">
        <v>207</v>
      </c>
      <c r="E65" s="32"/>
      <c r="G65" s="43"/>
      <c r="H65" s="44"/>
      <c r="J65" s="33" t="s">
        <v>8</v>
      </c>
      <c r="K65" s="33" t="str">
        <f t="shared" si="8"/>
        <v>2X1</v>
      </c>
      <c r="L65" s="33" t="str">
        <f>IFERROR(VLOOKUP($K65,Mapping!F:H,2,0),"")</f>
        <v/>
      </c>
      <c r="M65" s="33" t="str">
        <f>IFERROR(VLOOKUP($K65,Mapping!$F:$H,3,0),"")</f>
        <v/>
      </c>
      <c r="N65" s="33" t="str">
        <f t="shared" si="9"/>
        <v>2</v>
      </c>
    </row>
    <row r="66" spans="1:14" outlineLevel="1" x14ac:dyDescent="0.55000000000000004">
      <c r="A66" s="29">
        <v>10</v>
      </c>
      <c r="B66" s="32" t="s">
        <v>202</v>
      </c>
      <c r="C66" s="83">
        <v>1</v>
      </c>
      <c r="D66" s="30" t="s">
        <v>108</v>
      </c>
      <c r="E66" s="32" t="s">
        <v>212</v>
      </c>
      <c r="G66" s="41"/>
      <c r="H66" s="42"/>
      <c r="J66" s="33" t="s">
        <v>8</v>
      </c>
      <c r="K66" s="33" t="str">
        <f t="shared" si="7"/>
        <v>1X1</v>
      </c>
      <c r="L66" s="33" t="str">
        <f>IFERROR(VLOOKUP($K66,Mapping!F:H,2,0),"")</f>
        <v/>
      </c>
      <c r="M66" s="33" t="str">
        <f>IFERROR(VLOOKUP($K66,Mapping!$F:$H,3,0),"")</f>
        <v/>
      </c>
      <c r="N66" s="33" t="str">
        <f t="shared" si="2"/>
        <v>1</v>
      </c>
    </row>
    <row r="67" spans="1:14" outlineLevel="1" x14ac:dyDescent="0.55000000000000004">
      <c r="A67" s="29">
        <v>11</v>
      </c>
      <c r="B67" s="32" t="s">
        <v>203</v>
      </c>
      <c r="C67" s="83">
        <v>1</v>
      </c>
      <c r="D67" s="30" t="s">
        <v>108</v>
      </c>
      <c r="E67" s="32" t="s">
        <v>212</v>
      </c>
      <c r="G67" s="41"/>
      <c r="H67" s="42"/>
      <c r="J67" s="33" t="s">
        <v>8</v>
      </c>
      <c r="K67" s="33" t="str">
        <f t="shared" si="7"/>
        <v>1X1</v>
      </c>
      <c r="L67" s="33" t="str">
        <f>IFERROR(VLOOKUP($K67,Mapping!F:H,2,0),"")</f>
        <v/>
      </c>
      <c r="M67" s="33" t="str">
        <f>IFERROR(VLOOKUP($K67,Mapping!$F:$H,3,0),"")</f>
        <v/>
      </c>
      <c r="N67" s="33" t="str">
        <f t="shared" si="2"/>
        <v>1</v>
      </c>
    </row>
    <row r="68" spans="1:14" ht="31.5" outlineLevel="1" x14ac:dyDescent="0.55000000000000004">
      <c r="A68" s="29">
        <v>12</v>
      </c>
      <c r="B68" s="32" t="s">
        <v>204</v>
      </c>
      <c r="C68" s="83">
        <v>3</v>
      </c>
      <c r="D68" s="30" t="s">
        <v>3</v>
      </c>
      <c r="E68" s="28"/>
      <c r="G68" s="41"/>
      <c r="H68" s="42"/>
      <c r="J68" s="33" t="s">
        <v>8</v>
      </c>
      <c r="K68" s="33" t="str">
        <f t="shared" si="7"/>
        <v>3X1</v>
      </c>
      <c r="L68" s="33" t="str">
        <f>IFERROR(VLOOKUP($K68,Mapping!F:H,2,0),"")</f>
        <v/>
      </c>
      <c r="M68" s="33" t="str">
        <f>IFERROR(VLOOKUP($K68,Mapping!$F:$H,3,0),"")</f>
        <v/>
      </c>
      <c r="N68" s="33" t="str">
        <f t="shared" si="2"/>
        <v>3</v>
      </c>
    </row>
    <row r="69" spans="1:14" outlineLevel="1" x14ac:dyDescent="0.55000000000000004">
      <c r="A69" s="29">
        <v>13</v>
      </c>
      <c r="B69" s="32" t="s">
        <v>205</v>
      </c>
      <c r="C69" s="83">
        <v>3</v>
      </c>
      <c r="D69" s="30" t="s">
        <v>3</v>
      </c>
      <c r="E69" s="28"/>
      <c r="G69" s="41"/>
      <c r="H69" s="42"/>
      <c r="J69" s="33" t="s">
        <v>8</v>
      </c>
      <c r="K69" s="33" t="str">
        <f t="shared" si="7"/>
        <v>3X1</v>
      </c>
      <c r="L69" s="33" t="str">
        <f>IFERROR(VLOOKUP($K69,Mapping!F:H,2,0),"")</f>
        <v/>
      </c>
      <c r="M69" s="33" t="str">
        <f>IFERROR(VLOOKUP($K69,Mapping!$F:$H,3,0),"")</f>
        <v/>
      </c>
      <c r="N69" s="33" t="str">
        <f t="shared" si="2"/>
        <v>3</v>
      </c>
    </row>
    <row r="70" spans="1:14" s="12" customFormat="1" ht="17.25" x14ac:dyDescent="0.6">
      <c r="A70" s="23" t="s">
        <v>55</v>
      </c>
      <c r="B70" s="73" t="s">
        <v>185</v>
      </c>
      <c r="C70" s="79" t="s">
        <v>73</v>
      </c>
      <c r="D70" s="74"/>
      <c r="E70" s="80"/>
      <c r="G70" s="81">
        <f>SUBTOTAL(3,G71:G80)/SUBTOTAL(3,C71:C80)</f>
        <v>0</v>
      </c>
      <c r="H70" s="73"/>
      <c r="J70" s="75"/>
      <c r="K70" s="75"/>
      <c r="L70" s="75">
        <f>SUBTOTAL(9,L71:L80)</f>
        <v>0</v>
      </c>
      <c r="M70" s="75">
        <f>SUBTOTAL(9,M71:M80)</f>
        <v>0</v>
      </c>
      <c r="N70" s="75"/>
    </row>
    <row r="71" spans="1:14" ht="31.5" outlineLevel="1" x14ac:dyDescent="0.55000000000000004">
      <c r="A71" s="29">
        <v>1</v>
      </c>
      <c r="B71" s="28" t="s">
        <v>213</v>
      </c>
      <c r="C71" s="82">
        <v>3</v>
      </c>
      <c r="D71" s="30" t="s">
        <v>3</v>
      </c>
      <c r="E71" s="28"/>
      <c r="G71" s="39"/>
      <c r="H71" s="40"/>
      <c r="J71" s="29" t="s">
        <v>8</v>
      </c>
      <c r="K71" s="29" t="str">
        <f t="shared" ref="K71:K80" si="10">C71&amp;J71&amp;G71</f>
        <v>3X1</v>
      </c>
      <c r="L71" s="29" t="str">
        <f>IFERROR(VLOOKUP($K71,Mapping!F:H,2,0),"")</f>
        <v/>
      </c>
      <c r="M71" s="29" t="str">
        <f>IFERROR(VLOOKUP($K71,Mapping!$F:$H,3,0),"")</f>
        <v/>
      </c>
      <c r="N71" s="29" t="str">
        <f t="shared" ref="N71:N80" si="11">C71&amp;G71</f>
        <v>3</v>
      </c>
    </row>
    <row r="72" spans="1:14" ht="31.5" outlineLevel="1" x14ac:dyDescent="0.55000000000000004">
      <c r="A72" s="29">
        <v>2</v>
      </c>
      <c r="B72" s="32" t="s">
        <v>214</v>
      </c>
      <c r="C72" s="82">
        <v>3</v>
      </c>
      <c r="D72" s="30" t="s">
        <v>3</v>
      </c>
      <c r="E72" s="28"/>
      <c r="G72" s="41"/>
      <c r="H72" s="42"/>
      <c r="J72" s="33" t="s">
        <v>8</v>
      </c>
      <c r="K72" s="33" t="str">
        <f t="shared" si="10"/>
        <v>3X1</v>
      </c>
      <c r="L72" s="33" t="str">
        <f>IFERROR(VLOOKUP($K72,Mapping!F:H,2,0),"")</f>
        <v/>
      </c>
      <c r="M72" s="33" t="str">
        <f>IFERROR(VLOOKUP($K72,Mapping!$F:$H,3,0),"")</f>
        <v/>
      </c>
      <c r="N72" s="33" t="str">
        <f t="shared" ref="N72:N79" si="12">C72&amp;G72</f>
        <v>3</v>
      </c>
    </row>
    <row r="73" spans="1:14" outlineLevel="1" x14ac:dyDescent="0.55000000000000004">
      <c r="A73" s="29">
        <v>3</v>
      </c>
      <c r="B73" s="36" t="s">
        <v>215</v>
      </c>
      <c r="C73" s="82">
        <v>3</v>
      </c>
      <c r="D73" s="30" t="s">
        <v>3</v>
      </c>
      <c r="E73" s="28"/>
      <c r="G73" s="43"/>
      <c r="H73" s="44"/>
      <c r="J73" s="37" t="s">
        <v>8</v>
      </c>
      <c r="K73" s="37" t="str">
        <f t="shared" si="10"/>
        <v>3X1</v>
      </c>
      <c r="L73" s="37" t="str">
        <f>IFERROR(VLOOKUP($K73,Mapping!F:H,2,0),"")</f>
        <v/>
      </c>
      <c r="M73" s="37" t="str">
        <f>IFERROR(VLOOKUP($K73,Mapping!$F:$H,3,0),"")</f>
        <v/>
      </c>
      <c r="N73" s="37" t="str">
        <f t="shared" si="12"/>
        <v>3</v>
      </c>
    </row>
    <row r="74" spans="1:14" ht="31.5" outlineLevel="1" x14ac:dyDescent="0.55000000000000004">
      <c r="A74" s="29">
        <v>4</v>
      </c>
      <c r="B74" s="32" t="s">
        <v>216</v>
      </c>
      <c r="C74" s="83">
        <v>1</v>
      </c>
      <c r="D74" s="30" t="s">
        <v>109</v>
      </c>
      <c r="E74" s="28" t="s">
        <v>223</v>
      </c>
      <c r="G74" s="41"/>
      <c r="H74" s="42"/>
      <c r="J74" s="33" t="s">
        <v>8</v>
      </c>
      <c r="K74" s="33" t="str">
        <f t="shared" si="10"/>
        <v>1X1</v>
      </c>
      <c r="L74" s="33" t="str">
        <f>IFERROR(VLOOKUP($K74,Mapping!F:H,2,0),"")</f>
        <v/>
      </c>
      <c r="M74" s="33" t="str">
        <f>IFERROR(VLOOKUP($K74,Mapping!$F:$H,3,0),"")</f>
        <v/>
      </c>
      <c r="N74" s="33" t="str">
        <f t="shared" si="12"/>
        <v>1</v>
      </c>
    </row>
    <row r="75" spans="1:14" ht="31.5" outlineLevel="1" x14ac:dyDescent="0.55000000000000004">
      <c r="A75" s="29">
        <v>5</v>
      </c>
      <c r="B75" s="36" t="s">
        <v>217</v>
      </c>
      <c r="C75" s="84">
        <v>3</v>
      </c>
      <c r="D75" s="30" t="s">
        <v>3</v>
      </c>
      <c r="E75" s="28"/>
      <c r="G75" s="43"/>
      <c r="H75" s="44"/>
      <c r="J75" s="37" t="s">
        <v>8</v>
      </c>
      <c r="K75" s="37" t="str">
        <f t="shared" si="10"/>
        <v>3X1</v>
      </c>
      <c r="L75" s="37" t="str">
        <f>IFERROR(VLOOKUP($K75,Mapping!F:H,2,0),"")</f>
        <v/>
      </c>
      <c r="M75" s="37" t="str">
        <f>IFERROR(VLOOKUP($K75,Mapping!$F:$H,3,0),"")</f>
        <v/>
      </c>
      <c r="N75" s="37" t="str">
        <f t="shared" si="12"/>
        <v>3</v>
      </c>
    </row>
    <row r="76" spans="1:14" ht="31.5" outlineLevel="1" x14ac:dyDescent="0.55000000000000004">
      <c r="A76" s="29">
        <v>6</v>
      </c>
      <c r="B76" s="32" t="s">
        <v>218</v>
      </c>
      <c r="C76" s="84">
        <v>3</v>
      </c>
      <c r="D76" s="30" t="s">
        <v>3</v>
      </c>
      <c r="E76" s="28"/>
      <c r="G76" s="41"/>
      <c r="H76" s="42"/>
      <c r="J76" s="33" t="s">
        <v>8</v>
      </c>
      <c r="K76" s="33" t="str">
        <f t="shared" si="10"/>
        <v>3X1</v>
      </c>
      <c r="L76" s="33" t="str">
        <f>IFERROR(VLOOKUP($K76,Mapping!F:H,2,0),"")</f>
        <v/>
      </c>
      <c r="M76" s="33" t="str">
        <f>IFERROR(VLOOKUP($K76,Mapping!$F:$H,3,0),"")</f>
        <v/>
      </c>
      <c r="N76" s="33" t="str">
        <f t="shared" si="12"/>
        <v>3</v>
      </c>
    </row>
    <row r="77" spans="1:14" ht="31.5" outlineLevel="1" x14ac:dyDescent="0.55000000000000004">
      <c r="A77" s="29">
        <v>7</v>
      </c>
      <c r="B77" s="36" t="s">
        <v>219</v>
      </c>
      <c r="C77" s="84">
        <v>3</v>
      </c>
      <c r="D77" s="30" t="s">
        <v>3</v>
      </c>
      <c r="E77" s="28"/>
      <c r="G77" s="43"/>
      <c r="H77" s="44"/>
      <c r="J77" s="37" t="s">
        <v>8</v>
      </c>
      <c r="K77" s="37" t="str">
        <f t="shared" si="10"/>
        <v>3X1</v>
      </c>
      <c r="L77" s="37" t="str">
        <f>IFERROR(VLOOKUP($K77,Mapping!F:H,2,0),"")</f>
        <v/>
      </c>
      <c r="M77" s="37" t="str">
        <f>IFERROR(VLOOKUP($K77,Mapping!$F:$H,3,0),"")</f>
        <v/>
      </c>
      <c r="N77" s="37" t="str">
        <f t="shared" si="12"/>
        <v>3</v>
      </c>
    </row>
    <row r="78" spans="1:14" ht="31.5" outlineLevel="1" x14ac:dyDescent="0.55000000000000004">
      <c r="A78" s="29">
        <v>8</v>
      </c>
      <c r="B78" s="32" t="s">
        <v>220</v>
      </c>
      <c r="C78" s="84">
        <v>3</v>
      </c>
      <c r="D78" s="30" t="s">
        <v>3</v>
      </c>
      <c r="E78" s="28"/>
      <c r="G78" s="41"/>
      <c r="H78" s="42"/>
      <c r="J78" s="33" t="s">
        <v>8</v>
      </c>
      <c r="K78" s="33" t="str">
        <f t="shared" si="10"/>
        <v>3X1</v>
      </c>
      <c r="L78" s="33" t="str">
        <f>IFERROR(VLOOKUP($K78,Mapping!F:H,2,0),"")</f>
        <v/>
      </c>
      <c r="M78" s="33" t="str">
        <f>IFERROR(VLOOKUP($K78,Mapping!$F:$H,3,0),"")</f>
        <v/>
      </c>
      <c r="N78" s="33" t="str">
        <f t="shared" si="12"/>
        <v>3</v>
      </c>
    </row>
    <row r="79" spans="1:14" ht="31.5" outlineLevel="1" x14ac:dyDescent="0.55000000000000004">
      <c r="A79" s="29">
        <v>9</v>
      </c>
      <c r="B79" s="36" t="s">
        <v>221</v>
      </c>
      <c r="C79" s="84">
        <v>3</v>
      </c>
      <c r="D79" s="30" t="s">
        <v>3</v>
      </c>
      <c r="E79" s="28"/>
      <c r="G79" s="43"/>
      <c r="H79" s="44"/>
      <c r="J79" s="37" t="s">
        <v>8</v>
      </c>
      <c r="K79" s="37" t="str">
        <f t="shared" si="10"/>
        <v>3X1</v>
      </c>
      <c r="L79" s="37" t="str">
        <f>IFERROR(VLOOKUP($K79,Mapping!F:H,2,0),"")</f>
        <v/>
      </c>
      <c r="M79" s="37" t="str">
        <f>IFERROR(VLOOKUP($K79,Mapping!$F:$H,3,0),"")</f>
        <v/>
      </c>
      <c r="N79" s="37" t="str">
        <f t="shared" si="12"/>
        <v>3</v>
      </c>
    </row>
    <row r="80" spans="1:14" ht="31.5" outlineLevel="1" x14ac:dyDescent="0.55000000000000004">
      <c r="A80" s="29">
        <v>10</v>
      </c>
      <c r="B80" s="32" t="s">
        <v>222</v>
      </c>
      <c r="C80" s="83">
        <v>3</v>
      </c>
      <c r="D80" s="30" t="s">
        <v>3</v>
      </c>
      <c r="E80" s="28"/>
      <c r="G80" s="41"/>
      <c r="H80" s="42"/>
      <c r="J80" s="33" t="s">
        <v>8</v>
      </c>
      <c r="K80" s="33" t="str">
        <f t="shared" si="10"/>
        <v>3X1</v>
      </c>
      <c r="L80" s="33" t="str">
        <f>IFERROR(VLOOKUP($K80,Mapping!F:H,2,0),"")</f>
        <v/>
      </c>
      <c r="M80" s="33" t="str">
        <f>IFERROR(VLOOKUP($K80,Mapping!$F:$H,3,0),"")</f>
        <v/>
      </c>
      <c r="N80" s="33" t="str">
        <f t="shared" si="11"/>
        <v>3</v>
      </c>
    </row>
    <row r="81" spans="1:14" s="12" customFormat="1" ht="17.25" x14ac:dyDescent="0.6">
      <c r="A81" s="23" t="s">
        <v>56</v>
      </c>
      <c r="B81" s="73" t="s">
        <v>186</v>
      </c>
      <c r="C81" s="79" t="s">
        <v>73</v>
      </c>
      <c r="D81" s="74"/>
      <c r="E81" s="80"/>
      <c r="G81" s="81">
        <f>SUBTOTAL(3,G82:G87)/SUBTOTAL(3,C82:C87)</f>
        <v>0</v>
      </c>
      <c r="H81" s="73"/>
      <c r="J81" s="75"/>
      <c r="K81" s="75"/>
      <c r="L81" s="75">
        <f>SUBTOTAL(9,L82:L87)</f>
        <v>0</v>
      </c>
      <c r="M81" s="75">
        <f>SUBTOTAL(9,M82:M87)</f>
        <v>0</v>
      </c>
      <c r="N81" s="75"/>
    </row>
    <row r="82" spans="1:14" ht="31.5" outlineLevel="1" x14ac:dyDescent="0.55000000000000004">
      <c r="A82" s="29">
        <v>1</v>
      </c>
      <c r="B82" s="28" t="s">
        <v>224</v>
      </c>
      <c r="C82" s="82">
        <v>3</v>
      </c>
      <c r="D82" s="30" t="s">
        <v>3</v>
      </c>
      <c r="E82" s="28"/>
      <c r="G82" s="39"/>
      <c r="H82" s="40"/>
      <c r="J82" s="29" t="s">
        <v>8</v>
      </c>
      <c r="K82" s="29" t="str">
        <f t="shared" ref="K82:K87" si="13">C82&amp;J82&amp;G82</f>
        <v>3X1</v>
      </c>
      <c r="L82" s="29" t="str">
        <f>IFERROR(VLOOKUP($K82,Mapping!F:H,2,0),"")</f>
        <v/>
      </c>
      <c r="M82" s="29" t="str">
        <f>IFERROR(VLOOKUP($K82,Mapping!$F:$H,3,0),"")</f>
        <v/>
      </c>
      <c r="N82" s="29" t="str">
        <f t="shared" ref="N82" si="14">C82&amp;G82</f>
        <v>3</v>
      </c>
    </row>
    <row r="83" spans="1:14" ht="31.5" outlineLevel="1" x14ac:dyDescent="0.55000000000000004">
      <c r="A83" s="29">
        <v>2</v>
      </c>
      <c r="B83" s="32" t="s">
        <v>225</v>
      </c>
      <c r="C83" s="83">
        <v>3</v>
      </c>
      <c r="D83" s="30" t="s">
        <v>3</v>
      </c>
      <c r="E83" s="28"/>
      <c r="G83" s="41"/>
      <c r="H83" s="42"/>
      <c r="J83" s="33" t="s">
        <v>8</v>
      </c>
      <c r="K83" s="33" t="str">
        <f t="shared" si="13"/>
        <v>3X1</v>
      </c>
      <c r="L83" s="33" t="str">
        <f>IFERROR(VLOOKUP($K83,Mapping!F:H,2,0),"")</f>
        <v/>
      </c>
      <c r="M83" s="33" t="str">
        <f>IFERROR(VLOOKUP($K83,Mapping!$F:$H,3,0),"")</f>
        <v/>
      </c>
      <c r="N83" s="33" t="str">
        <f t="shared" ref="N83:N87" si="15">C83&amp;G83</f>
        <v>3</v>
      </c>
    </row>
    <row r="84" spans="1:14" ht="31.5" outlineLevel="1" x14ac:dyDescent="0.55000000000000004">
      <c r="A84" s="29">
        <v>3</v>
      </c>
      <c r="B84" s="36" t="s">
        <v>226</v>
      </c>
      <c r="C84" s="84">
        <v>3</v>
      </c>
      <c r="D84" s="30" t="s">
        <v>3</v>
      </c>
      <c r="E84" s="28"/>
      <c r="G84" s="43"/>
      <c r="H84" s="44"/>
      <c r="J84" s="37" t="s">
        <v>8</v>
      </c>
      <c r="K84" s="37" t="str">
        <f t="shared" si="13"/>
        <v>3X1</v>
      </c>
      <c r="L84" s="37" t="str">
        <f>IFERROR(VLOOKUP($K84,Mapping!F:H,2,0),"")</f>
        <v/>
      </c>
      <c r="M84" s="37" t="str">
        <f>IFERROR(VLOOKUP($K84,Mapping!$F:$H,3,0),"")</f>
        <v/>
      </c>
      <c r="N84" s="37" t="str">
        <f t="shared" si="15"/>
        <v>3</v>
      </c>
    </row>
    <row r="85" spans="1:14" outlineLevel="1" x14ac:dyDescent="0.55000000000000004">
      <c r="A85" s="29">
        <v>4</v>
      </c>
      <c r="B85" s="28" t="s">
        <v>227</v>
      </c>
      <c r="C85" s="82">
        <v>3</v>
      </c>
      <c r="D85" s="30" t="s">
        <v>3</v>
      </c>
      <c r="E85" s="28"/>
      <c r="G85" s="39"/>
      <c r="H85" s="40"/>
      <c r="J85" s="29" t="s">
        <v>8</v>
      </c>
      <c r="K85" s="29" t="str">
        <f t="shared" si="13"/>
        <v>3X1</v>
      </c>
      <c r="L85" s="29" t="str">
        <f>IFERROR(VLOOKUP($K85,Mapping!F:H,2,0),"")</f>
        <v/>
      </c>
      <c r="M85" s="29" t="str">
        <f>IFERROR(VLOOKUP($K85,Mapping!$F:$H,3,0),"")</f>
        <v/>
      </c>
      <c r="N85" s="29" t="str">
        <f t="shared" si="15"/>
        <v>3</v>
      </c>
    </row>
    <row r="86" spans="1:14" ht="31.5" outlineLevel="1" x14ac:dyDescent="0.55000000000000004">
      <c r="A86" s="29">
        <v>5</v>
      </c>
      <c r="B86" s="32" t="s">
        <v>228</v>
      </c>
      <c r="C86" s="83">
        <v>3</v>
      </c>
      <c r="D86" s="30" t="s">
        <v>3</v>
      </c>
      <c r="E86" s="28"/>
      <c r="G86" s="41"/>
      <c r="H86" s="42"/>
      <c r="J86" s="33" t="s">
        <v>8</v>
      </c>
      <c r="K86" s="33" t="str">
        <f t="shared" si="13"/>
        <v>3X1</v>
      </c>
      <c r="L86" s="33" t="str">
        <f>IFERROR(VLOOKUP($K86,Mapping!F:H,2,0),"")</f>
        <v/>
      </c>
      <c r="M86" s="33" t="str">
        <f>IFERROR(VLOOKUP($K86,Mapping!$F:$H,3,0),"")</f>
        <v/>
      </c>
      <c r="N86" s="33" t="str">
        <f t="shared" si="15"/>
        <v>3</v>
      </c>
    </row>
    <row r="87" spans="1:14" outlineLevel="1" x14ac:dyDescent="0.55000000000000004">
      <c r="A87" s="29">
        <v>6</v>
      </c>
      <c r="B87" s="36" t="s">
        <v>229</v>
      </c>
      <c r="C87" s="84">
        <v>3</v>
      </c>
      <c r="D87" s="30" t="s">
        <v>3</v>
      </c>
      <c r="E87" s="28"/>
      <c r="G87" s="43"/>
      <c r="H87" s="44"/>
      <c r="J87" s="37" t="s">
        <v>8</v>
      </c>
      <c r="K87" s="37" t="str">
        <f t="shared" si="13"/>
        <v>3X1</v>
      </c>
      <c r="L87" s="37" t="str">
        <f>IFERROR(VLOOKUP($K87,Mapping!F:H,2,0),"")</f>
        <v/>
      </c>
      <c r="M87" s="37" t="str">
        <f>IFERROR(VLOOKUP($K87,Mapping!$F:$H,3,0),"")</f>
        <v/>
      </c>
      <c r="N87" s="37" t="str">
        <f t="shared" si="15"/>
        <v>3</v>
      </c>
    </row>
    <row r="88" spans="1:14" s="12" customFormat="1" ht="17.25" x14ac:dyDescent="0.6">
      <c r="A88" s="23" t="s">
        <v>235</v>
      </c>
      <c r="B88" s="73" t="s">
        <v>187</v>
      </c>
      <c r="C88" s="79" t="s">
        <v>73</v>
      </c>
      <c r="D88" s="74"/>
      <c r="E88" s="80"/>
      <c r="G88" s="81">
        <f>SUBTOTAL(3,G89:G91)/SUBTOTAL(3,C89:C91)</f>
        <v>0</v>
      </c>
      <c r="H88" s="73"/>
      <c r="J88" s="75"/>
      <c r="K88" s="75"/>
      <c r="L88" s="75">
        <f>SUBTOTAL(9,L89:L91)</f>
        <v>0</v>
      </c>
      <c r="M88" s="75">
        <f>SUBTOTAL(9,M89:M91)</f>
        <v>0</v>
      </c>
      <c r="N88" s="75"/>
    </row>
    <row r="89" spans="1:14" ht="31.5" outlineLevel="1" x14ac:dyDescent="0.55000000000000004">
      <c r="A89" s="29">
        <v>1</v>
      </c>
      <c r="B89" s="28" t="s">
        <v>230</v>
      </c>
      <c r="C89" s="82">
        <v>1</v>
      </c>
      <c r="D89" s="157" t="s">
        <v>233</v>
      </c>
      <c r="E89" s="157"/>
      <c r="G89" s="39"/>
      <c r="H89" s="40"/>
      <c r="J89" s="29" t="s">
        <v>8</v>
      </c>
      <c r="K89" s="29" t="str">
        <f>C89&amp;J89&amp;G89</f>
        <v>1X1</v>
      </c>
      <c r="L89" s="29" t="str">
        <f>IFERROR(VLOOKUP($K89,Mapping!F:H,2,0),"")</f>
        <v/>
      </c>
      <c r="M89" s="29" t="str">
        <f>IFERROR(VLOOKUP($K89,Mapping!$F:$H,3,0),"")</f>
        <v/>
      </c>
      <c r="N89" s="29" t="str">
        <f t="shared" ref="N89:N91" si="16">C89&amp;G89</f>
        <v>1</v>
      </c>
    </row>
    <row r="90" spans="1:14" outlineLevel="1" x14ac:dyDescent="0.55000000000000004">
      <c r="A90" s="33">
        <v>2</v>
      </c>
      <c r="B90" s="32" t="s">
        <v>231</v>
      </c>
      <c r="C90" s="83">
        <v>3</v>
      </c>
      <c r="D90" s="30" t="s">
        <v>3</v>
      </c>
      <c r="E90" s="28"/>
      <c r="G90" s="41"/>
      <c r="H90" s="42"/>
      <c r="J90" s="33" t="s">
        <v>8</v>
      </c>
      <c r="K90" s="33" t="str">
        <f>C90&amp;J90&amp;G90</f>
        <v>3X1</v>
      </c>
      <c r="L90" s="33" t="str">
        <f>IFERROR(VLOOKUP($K90,Mapping!F:H,2,0),"")</f>
        <v/>
      </c>
      <c r="M90" s="33" t="str">
        <f>IFERROR(VLOOKUP($K90,Mapping!$F:$H,3,0),"")</f>
        <v/>
      </c>
      <c r="N90" s="33" t="str">
        <f t="shared" si="16"/>
        <v>3</v>
      </c>
    </row>
    <row r="91" spans="1:14" ht="31.5" outlineLevel="1" x14ac:dyDescent="0.55000000000000004">
      <c r="A91" s="33">
        <v>3</v>
      </c>
      <c r="B91" s="36" t="s">
        <v>232</v>
      </c>
      <c r="C91" s="84">
        <v>2</v>
      </c>
      <c r="D91" s="160" t="s">
        <v>234</v>
      </c>
      <c r="E91" s="160"/>
      <c r="G91" s="43"/>
      <c r="H91" s="44"/>
      <c r="J91" s="37" t="s">
        <v>8</v>
      </c>
      <c r="K91" s="37" t="str">
        <f>C91&amp;J91&amp;G91</f>
        <v>2X1</v>
      </c>
      <c r="L91" s="37" t="str">
        <f>IFERROR(VLOOKUP($K91,Mapping!F:H,2,0),"")</f>
        <v/>
      </c>
      <c r="M91" s="37" t="str">
        <f>IFERROR(VLOOKUP($K91,Mapping!$F:$H,3,0),"")</f>
        <v/>
      </c>
      <c r="N91" s="37" t="str">
        <f t="shared" si="16"/>
        <v>2</v>
      </c>
    </row>
    <row r="92" spans="1:14" s="12" customFormat="1" ht="17.25" x14ac:dyDescent="0.6">
      <c r="A92" s="23" t="s">
        <v>236</v>
      </c>
      <c r="B92" s="73" t="s">
        <v>188</v>
      </c>
      <c r="C92" s="79" t="s">
        <v>73</v>
      </c>
      <c r="D92" s="74"/>
      <c r="E92" s="80"/>
      <c r="G92" s="81">
        <f>SUBTOTAL(3,G93:G101)/SUBTOTAL(3,C93:C101)</f>
        <v>0</v>
      </c>
      <c r="H92" s="73"/>
      <c r="J92" s="75"/>
      <c r="K92" s="75"/>
      <c r="L92" s="75">
        <f>SUBTOTAL(9,L93:L101)</f>
        <v>0</v>
      </c>
      <c r="M92" s="75">
        <f>SUBTOTAL(9,M93:M101)</f>
        <v>0</v>
      </c>
      <c r="N92" s="75"/>
    </row>
    <row r="93" spans="1:14" outlineLevel="1" x14ac:dyDescent="0.55000000000000004">
      <c r="A93" s="29">
        <v>1</v>
      </c>
      <c r="B93" s="28" t="s">
        <v>237</v>
      </c>
      <c r="C93" s="82">
        <v>1</v>
      </c>
      <c r="D93" s="30" t="s">
        <v>108</v>
      </c>
      <c r="E93" s="28" t="s">
        <v>247</v>
      </c>
      <c r="G93" s="39"/>
      <c r="H93" s="40"/>
      <c r="J93" s="29" t="s">
        <v>8</v>
      </c>
      <c r="K93" s="29" t="str">
        <f t="shared" ref="K93:K101" si="17">C93&amp;J93&amp;G93</f>
        <v>1X1</v>
      </c>
      <c r="L93" s="29" t="str">
        <f>IFERROR(VLOOKUP($K93,Mapping!F:H,2,0),"")</f>
        <v/>
      </c>
      <c r="M93" s="29" t="str">
        <f>IFERROR(VLOOKUP($K93,Mapping!$F:$H,3,0),"")</f>
        <v/>
      </c>
      <c r="N93" s="29" t="str">
        <f t="shared" ref="N93" si="18">C93&amp;G93</f>
        <v>1</v>
      </c>
    </row>
    <row r="94" spans="1:14" ht="31.5" outlineLevel="1" x14ac:dyDescent="0.55000000000000004">
      <c r="A94" s="29">
        <v>2</v>
      </c>
      <c r="B94" s="32" t="s">
        <v>238</v>
      </c>
      <c r="C94" s="83">
        <v>3</v>
      </c>
      <c r="D94" s="30" t="s">
        <v>3</v>
      </c>
      <c r="E94" s="28"/>
      <c r="G94" s="41"/>
      <c r="H94" s="42"/>
      <c r="J94" s="33" t="s">
        <v>8</v>
      </c>
      <c r="K94" s="33" t="str">
        <f t="shared" si="17"/>
        <v>3X1</v>
      </c>
      <c r="L94" s="33" t="str">
        <f>IFERROR(VLOOKUP($K94,Mapping!F:H,2,0),"")</f>
        <v/>
      </c>
      <c r="M94" s="33" t="str">
        <f>IFERROR(VLOOKUP($K94,Mapping!$F:$H,3,0),"")</f>
        <v/>
      </c>
      <c r="N94" s="33" t="str">
        <f t="shared" ref="N94:N101" si="19">C94&amp;G94</f>
        <v>3</v>
      </c>
    </row>
    <row r="95" spans="1:14" ht="31.5" outlineLevel="1" x14ac:dyDescent="0.55000000000000004">
      <c r="A95" s="29">
        <v>3</v>
      </c>
      <c r="B95" s="36" t="s">
        <v>239</v>
      </c>
      <c r="C95" s="84">
        <v>3</v>
      </c>
      <c r="D95" s="30" t="s">
        <v>3</v>
      </c>
      <c r="E95" s="28"/>
      <c r="G95" s="43"/>
      <c r="H95" s="44"/>
      <c r="J95" s="37" t="s">
        <v>8</v>
      </c>
      <c r="K95" s="37" t="str">
        <f t="shared" si="17"/>
        <v>3X1</v>
      </c>
      <c r="L95" s="37" t="str">
        <f>IFERROR(VLOOKUP($K95,Mapping!F:H,2,0),"")</f>
        <v/>
      </c>
      <c r="M95" s="37" t="str">
        <f>IFERROR(VLOOKUP($K95,Mapping!$F:$H,3,0),"")</f>
        <v/>
      </c>
      <c r="N95" s="37" t="str">
        <f t="shared" si="19"/>
        <v>3</v>
      </c>
    </row>
    <row r="96" spans="1:14" ht="31.5" outlineLevel="1" x14ac:dyDescent="0.55000000000000004">
      <c r="A96" s="29">
        <v>4</v>
      </c>
      <c r="B96" s="32" t="s">
        <v>248</v>
      </c>
      <c r="C96" s="83">
        <v>3</v>
      </c>
      <c r="D96" s="30" t="s">
        <v>3</v>
      </c>
      <c r="E96" s="28"/>
      <c r="G96" s="41"/>
      <c r="H96" s="42"/>
      <c r="J96" s="33" t="s">
        <v>8</v>
      </c>
      <c r="K96" s="33" t="str">
        <f t="shared" si="17"/>
        <v>3X1</v>
      </c>
      <c r="L96" s="33" t="str">
        <f>IFERROR(VLOOKUP($K96,Mapping!F:H,2,0),"")</f>
        <v/>
      </c>
      <c r="M96" s="33" t="str">
        <f>IFERROR(VLOOKUP($K96,Mapping!$F:$H,3,0),"")</f>
        <v/>
      </c>
      <c r="N96" s="33" t="str">
        <f t="shared" si="19"/>
        <v>3</v>
      </c>
    </row>
    <row r="97" spans="1:14" ht="31.5" outlineLevel="1" x14ac:dyDescent="0.55000000000000004">
      <c r="A97" s="29">
        <v>5</v>
      </c>
      <c r="B97" s="36" t="s">
        <v>240</v>
      </c>
      <c r="C97" s="84">
        <v>1</v>
      </c>
      <c r="D97" s="30" t="s">
        <v>108</v>
      </c>
      <c r="E97" s="28" t="s">
        <v>249</v>
      </c>
      <c r="G97" s="43"/>
      <c r="H97" s="44"/>
      <c r="J97" s="37" t="s">
        <v>8</v>
      </c>
      <c r="K97" s="37" t="str">
        <f t="shared" si="17"/>
        <v>1X1</v>
      </c>
      <c r="L97" s="37" t="str">
        <f>IFERROR(VLOOKUP($K97,Mapping!F:H,2,0),"")</f>
        <v/>
      </c>
      <c r="M97" s="37" t="str">
        <f>IFERROR(VLOOKUP($K97,Mapping!$F:$H,3,0),"")</f>
        <v/>
      </c>
      <c r="N97" s="37" t="str">
        <f t="shared" si="19"/>
        <v>1</v>
      </c>
    </row>
    <row r="98" spans="1:14" outlineLevel="1" x14ac:dyDescent="0.55000000000000004">
      <c r="A98" s="29">
        <v>6</v>
      </c>
      <c r="B98" s="32" t="s">
        <v>241</v>
      </c>
      <c r="C98" s="83">
        <v>1</v>
      </c>
      <c r="D98" s="30" t="s">
        <v>108</v>
      </c>
      <c r="E98" s="28" t="s">
        <v>250</v>
      </c>
      <c r="G98" s="41"/>
      <c r="H98" s="42"/>
      <c r="J98" s="33" t="s">
        <v>8</v>
      </c>
      <c r="K98" s="33" t="str">
        <f t="shared" si="17"/>
        <v>1X1</v>
      </c>
      <c r="L98" s="33" t="str">
        <f>IFERROR(VLOOKUP($K98,Mapping!F:H,2,0),"")</f>
        <v/>
      </c>
      <c r="M98" s="33" t="str">
        <f>IFERROR(VLOOKUP($K98,Mapping!$F:$H,3,0),"")</f>
        <v/>
      </c>
      <c r="N98" s="33" t="str">
        <f t="shared" si="19"/>
        <v>1</v>
      </c>
    </row>
    <row r="99" spans="1:14" ht="31.5" outlineLevel="1" x14ac:dyDescent="0.55000000000000004">
      <c r="A99" s="29">
        <v>7</v>
      </c>
      <c r="B99" s="36" t="s">
        <v>242</v>
      </c>
      <c r="C99" s="84">
        <v>1</v>
      </c>
      <c r="D99" s="30" t="s">
        <v>108</v>
      </c>
      <c r="E99" s="28" t="s">
        <v>250</v>
      </c>
      <c r="G99" s="43"/>
      <c r="H99" s="44"/>
      <c r="J99" s="37" t="s">
        <v>8</v>
      </c>
      <c r="K99" s="37" t="str">
        <f t="shared" si="17"/>
        <v>1X1</v>
      </c>
      <c r="L99" s="37" t="str">
        <f>IFERROR(VLOOKUP($K99,Mapping!F:H,2,0),"")</f>
        <v/>
      </c>
      <c r="M99" s="37" t="str">
        <f>IFERROR(VLOOKUP($K99,Mapping!$F:$H,3,0),"")</f>
        <v/>
      </c>
      <c r="N99" s="37" t="str">
        <f t="shared" si="19"/>
        <v>1</v>
      </c>
    </row>
    <row r="100" spans="1:14" ht="31.5" outlineLevel="1" x14ac:dyDescent="0.55000000000000004">
      <c r="A100" s="29">
        <v>8</v>
      </c>
      <c r="B100" s="32" t="s">
        <v>243</v>
      </c>
      <c r="C100" s="83">
        <v>2</v>
      </c>
      <c r="D100" s="30" t="s">
        <v>245</v>
      </c>
      <c r="E100" s="28"/>
      <c r="G100" s="41"/>
      <c r="H100" s="42"/>
      <c r="J100" s="33" t="s">
        <v>8</v>
      </c>
      <c r="K100" s="33" t="str">
        <f t="shared" si="17"/>
        <v>2X1</v>
      </c>
      <c r="L100" s="33" t="str">
        <f>IFERROR(VLOOKUP($K100,Mapping!F:H,2,0),"")</f>
        <v/>
      </c>
      <c r="M100" s="33" t="str">
        <f>IFERROR(VLOOKUP($K100,Mapping!$F:$H,3,0),"")</f>
        <v/>
      </c>
      <c r="N100" s="33" t="str">
        <f t="shared" si="19"/>
        <v>2</v>
      </c>
    </row>
    <row r="101" spans="1:14" outlineLevel="1" x14ac:dyDescent="0.55000000000000004">
      <c r="A101" s="29">
        <v>9</v>
      </c>
      <c r="B101" s="36" t="s">
        <v>244</v>
      </c>
      <c r="C101" s="84">
        <v>2</v>
      </c>
      <c r="D101" s="30" t="s">
        <v>246</v>
      </c>
      <c r="E101" s="28"/>
      <c r="G101" s="43"/>
      <c r="H101" s="44"/>
      <c r="J101" s="37" t="s">
        <v>8</v>
      </c>
      <c r="K101" s="37" t="str">
        <f t="shared" si="17"/>
        <v>2X1</v>
      </c>
      <c r="L101" s="37" t="str">
        <f>IFERROR(VLOOKUP($K101,Mapping!F:H,2,0),"")</f>
        <v/>
      </c>
      <c r="M101" s="37" t="str">
        <f>IFERROR(VLOOKUP($K101,Mapping!$F:$H,3,0),"")</f>
        <v/>
      </c>
      <c r="N101" s="37" t="str">
        <f t="shared" si="19"/>
        <v>2</v>
      </c>
    </row>
    <row r="102" spans="1:14" s="12" customFormat="1" ht="17.25" x14ac:dyDescent="0.6">
      <c r="A102" s="23" t="s">
        <v>251</v>
      </c>
      <c r="B102" s="73" t="s">
        <v>189</v>
      </c>
      <c r="C102" s="79" t="s">
        <v>73</v>
      </c>
      <c r="D102" s="74"/>
      <c r="E102" s="80"/>
      <c r="G102" s="81">
        <f>SUBTOTAL(3,G103:G108)/SUBTOTAL(3,C103:C108)</f>
        <v>0</v>
      </c>
      <c r="H102" s="73"/>
      <c r="J102" s="75"/>
      <c r="K102" s="75"/>
      <c r="L102" s="75">
        <f>SUBTOTAL(9,L103:L108)</f>
        <v>0</v>
      </c>
      <c r="M102" s="75">
        <f>SUBTOTAL(9,M103:M108)</f>
        <v>0</v>
      </c>
      <c r="N102" s="75"/>
    </row>
    <row r="103" spans="1:14" outlineLevel="1" x14ac:dyDescent="0.55000000000000004">
      <c r="A103" s="29">
        <v>1</v>
      </c>
      <c r="B103" s="28" t="s">
        <v>252</v>
      </c>
      <c r="C103" s="82">
        <v>1</v>
      </c>
      <c r="D103" s="30" t="s">
        <v>109</v>
      </c>
      <c r="E103" s="28" t="s">
        <v>247</v>
      </c>
      <c r="G103" s="39"/>
      <c r="H103" s="40"/>
      <c r="J103" s="29" t="s">
        <v>8</v>
      </c>
      <c r="K103" s="29" t="str">
        <f t="shared" ref="K103:K108" si="20">C103&amp;J103&amp;G103</f>
        <v>1X1</v>
      </c>
      <c r="L103" s="29" t="str">
        <f>IFERROR(VLOOKUP($K103,Mapping!F:H,2,0),"")</f>
        <v/>
      </c>
      <c r="M103" s="29" t="str">
        <f>IFERROR(VLOOKUP($K103,Mapping!$F:$H,3,0),"")</f>
        <v/>
      </c>
      <c r="N103" s="29" t="str">
        <f t="shared" ref="N103:N105" si="21">C103&amp;G103</f>
        <v>1</v>
      </c>
    </row>
    <row r="104" spans="1:14" outlineLevel="1" x14ac:dyDescent="0.55000000000000004">
      <c r="A104" s="29">
        <v>2</v>
      </c>
      <c r="B104" s="32" t="s">
        <v>253</v>
      </c>
      <c r="C104" s="83">
        <v>1</v>
      </c>
      <c r="D104" s="30" t="s">
        <v>109</v>
      </c>
      <c r="E104" s="28" t="s">
        <v>247</v>
      </c>
      <c r="G104" s="41"/>
      <c r="H104" s="42"/>
      <c r="J104" s="33" t="s">
        <v>8</v>
      </c>
      <c r="K104" s="33" t="str">
        <f t="shared" si="20"/>
        <v>1X1</v>
      </c>
      <c r="L104" s="33" t="str">
        <f>IFERROR(VLOOKUP($K104,Mapping!F:H,2,0),"")</f>
        <v/>
      </c>
      <c r="M104" s="33" t="str">
        <f>IFERROR(VLOOKUP($K104,Mapping!$F:$H,3,0),"")</f>
        <v/>
      </c>
      <c r="N104" s="33" t="str">
        <f t="shared" si="21"/>
        <v>1</v>
      </c>
    </row>
    <row r="105" spans="1:14" ht="31.5" outlineLevel="1" x14ac:dyDescent="0.55000000000000004">
      <c r="A105" s="29">
        <v>3</v>
      </c>
      <c r="B105" s="36" t="s">
        <v>254</v>
      </c>
      <c r="C105" s="84">
        <v>1</v>
      </c>
      <c r="D105" s="30" t="s">
        <v>108</v>
      </c>
      <c r="E105" s="28" t="s">
        <v>247</v>
      </c>
      <c r="G105" s="43"/>
      <c r="H105" s="44"/>
      <c r="J105" s="37" t="s">
        <v>8</v>
      </c>
      <c r="K105" s="37" t="str">
        <f t="shared" si="20"/>
        <v>1X1</v>
      </c>
      <c r="L105" s="37" t="str">
        <f>IFERROR(VLOOKUP($K105,Mapping!F:H,2,0),"")</f>
        <v/>
      </c>
      <c r="M105" s="37" t="str">
        <f>IFERROR(VLOOKUP($K105,Mapping!$F:$H,3,0),"")</f>
        <v/>
      </c>
      <c r="N105" s="37" t="str">
        <f t="shared" si="21"/>
        <v>1</v>
      </c>
    </row>
    <row r="106" spans="1:14" ht="31.5" outlineLevel="1" x14ac:dyDescent="0.55000000000000004">
      <c r="A106" s="29">
        <v>4</v>
      </c>
      <c r="B106" s="32" t="s">
        <v>255</v>
      </c>
      <c r="C106" s="83">
        <v>1</v>
      </c>
      <c r="D106" s="30" t="s">
        <v>108</v>
      </c>
      <c r="E106" s="28" t="s">
        <v>258</v>
      </c>
      <c r="G106" s="41"/>
      <c r="H106" s="42"/>
      <c r="J106" s="33" t="s">
        <v>8</v>
      </c>
      <c r="K106" s="33" t="str">
        <f t="shared" si="20"/>
        <v>1X1</v>
      </c>
      <c r="L106" s="33" t="str">
        <f>IFERROR(VLOOKUP($K106,Mapping!F:H,2,0),"")</f>
        <v/>
      </c>
      <c r="M106" s="33" t="str">
        <f>IFERROR(VLOOKUP($K106,Mapping!$F:$H,3,0),"")</f>
        <v/>
      </c>
      <c r="N106" s="33" t="str">
        <f t="shared" ref="N106:N107" si="22">C106&amp;G106</f>
        <v>1</v>
      </c>
    </row>
    <row r="107" spans="1:14" outlineLevel="1" x14ac:dyDescent="0.55000000000000004">
      <c r="A107" s="29">
        <v>5</v>
      </c>
      <c r="B107" s="36" t="s">
        <v>256</v>
      </c>
      <c r="C107" s="84">
        <v>1</v>
      </c>
      <c r="D107" s="30" t="s">
        <v>109</v>
      </c>
      <c r="E107" s="28" t="s">
        <v>247</v>
      </c>
      <c r="G107" s="43"/>
      <c r="H107" s="44"/>
      <c r="J107" s="37" t="s">
        <v>8</v>
      </c>
      <c r="K107" s="37" t="str">
        <f t="shared" si="20"/>
        <v>1X1</v>
      </c>
      <c r="L107" s="37" t="str">
        <f>IFERROR(VLOOKUP($K107,Mapping!F:H,2,0),"")</f>
        <v/>
      </c>
      <c r="M107" s="37" t="str">
        <f>IFERROR(VLOOKUP($K107,Mapping!$F:$H,3,0),"")</f>
        <v/>
      </c>
      <c r="N107" s="37" t="str">
        <f t="shared" si="22"/>
        <v>1</v>
      </c>
    </row>
    <row r="108" spans="1:14" outlineLevel="1" x14ac:dyDescent="0.55000000000000004">
      <c r="A108" s="29">
        <v>6</v>
      </c>
      <c r="B108" s="32" t="s">
        <v>257</v>
      </c>
      <c r="C108" s="83">
        <v>3</v>
      </c>
      <c r="D108" s="30" t="s">
        <v>3</v>
      </c>
      <c r="E108" s="28"/>
      <c r="G108" s="41"/>
      <c r="H108" s="42"/>
      <c r="J108" s="33" t="s">
        <v>8</v>
      </c>
      <c r="K108" s="33" t="str">
        <f t="shared" si="20"/>
        <v>3X1</v>
      </c>
      <c r="L108" s="33" t="str">
        <f>IFERROR(VLOOKUP($K108,Mapping!F:H,2,0),"")</f>
        <v/>
      </c>
      <c r="M108" s="33" t="str">
        <f>IFERROR(VLOOKUP($K108,Mapping!$F:$H,3,0),"")</f>
        <v/>
      </c>
      <c r="N108" s="33" t="str">
        <f t="shared" ref="N108" si="23">C108&amp;G108</f>
        <v>3</v>
      </c>
    </row>
    <row r="109" spans="1:14" s="12" customFormat="1" ht="17.25" x14ac:dyDescent="0.6">
      <c r="A109" s="23" t="s">
        <v>259</v>
      </c>
      <c r="B109" s="73" t="s">
        <v>190</v>
      </c>
      <c r="C109" s="79" t="s">
        <v>73</v>
      </c>
      <c r="D109" s="74"/>
      <c r="E109" s="80"/>
      <c r="G109" s="81">
        <f>SUBTOTAL(3,G110:G114)/SUBTOTAL(3,C110:C114)</f>
        <v>0</v>
      </c>
      <c r="H109" s="73"/>
      <c r="J109" s="75"/>
      <c r="K109" s="75"/>
      <c r="L109" s="75">
        <f>SUBTOTAL(9,L110:L114)</f>
        <v>0</v>
      </c>
      <c r="M109" s="75">
        <f>SUBTOTAL(9,M110:M114)</f>
        <v>0</v>
      </c>
      <c r="N109" s="75"/>
    </row>
    <row r="110" spans="1:14" ht="31.5" outlineLevel="1" x14ac:dyDescent="0.55000000000000004">
      <c r="A110" s="29">
        <v>1</v>
      </c>
      <c r="B110" s="28" t="s">
        <v>260</v>
      </c>
      <c r="C110" s="82">
        <v>1</v>
      </c>
      <c r="D110" s="30" t="s">
        <v>109</v>
      </c>
      <c r="E110" s="28" t="s">
        <v>265</v>
      </c>
      <c r="G110" s="39"/>
      <c r="H110" s="40"/>
      <c r="J110" s="29" t="s">
        <v>8</v>
      </c>
      <c r="K110" s="29" t="str">
        <f>C110&amp;J110&amp;G110</f>
        <v>1X1</v>
      </c>
      <c r="L110" s="29" t="str">
        <f>IFERROR(VLOOKUP($K110,Mapping!F:H,2,0),"")</f>
        <v/>
      </c>
      <c r="M110" s="29" t="str">
        <f>IFERROR(VLOOKUP($K110,Mapping!$F:$H,3,0),"")</f>
        <v/>
      </c>
      <c r="N110" s="29" t="str">
        <f t="shared" ref="N110:N112" si="24">C110&amp;G110</f>
        <v>1</v>
      </c>
    </row>
    <row r="111" spans="1:14" ht="31.5" outlineLevel="1" x14ac:dyDescent="0.55000000000000004">
      <c r="A111" s="29">
        <v>2</v>
      </c>
      <c r="B111" s="32" t="s">
        <v>261</v>
      </c>
      <c r="C111" s="83">
        <v>1</v>
      </c>
      <c r="D111" s="30" t="s">
        <v>109</v>
      </c>
      <c r="E111" s="28" t="s">
        <v>265</v>
      </c>
      <c r="G111" s="41"/>
      <c r="H111" s="42"/>
      <c r="J111" s="33" t="s">
        <v>8</v>
      </c>
      <c r="K111" s="33" t="str">
        <f>C111&amp;J111&amp;G111</f>
        <v>1X1</v>
      </c>
      <c r="L111" s="33" t="str">
        <f>IFERROR(VLOOKUP($K111,Mapping!F:H,2,0),"")</f>
        <v/>
      </c>
      <c r="M111" s="33" t="str">
        <f>IFERROR(VLOOKUP($K111,Mapping!$F:$H,3,0),"")</f>
        <v/>
      </c>
      <c r="N111" s="33" t="str">
        <f t="shared" si="24"/>
        <v>1</v>
      </c>
    </row>
    <row r="112" spans="1:14" ht="31.5" outlineLevel="1" x14ac:dyDescent="0.55000000000000004">
      <c r="A112" s="29">
        <v>3</v>
      </c>
      <c r="B112" s="36" t="s">
        <v>262</v>
      </c>
      <c r="C112" s="84">
        <v>1</v>
      </c>
      <c r="D112" s="30" t="s">
        <v>109</v>
      </c>
      <c r="E112" s="28" t="s">
        <v>265</v>
      </c>
      <c r="G112" s="43"/>
      <c r="H112" s="44"/>
      <c r="J112" s="37" t="s">
        <v>8</v>
      </c>
      <c r="K112" s="37" t="str">
        <f>C112&amp;J112&amp;G112</f>
        <v>1X1</v>
      </c>
      <c r="L112" s="37" t="str">
        <f>IFERROR(VLOOKUP($K112,Mapping!F:H,2,0),"")</f>
        <v/>
      </c>
      <c r="M112" s="37" t="str">
        <f>IFERROR(VLOOKUP($K112,Mapping!$F:$H,3,0),"")</f>
        <v/>
      </c>
      <c r="N112" s="37" t="str">
        <f t="shared" si="24"/>
        <v>1</v>
      </c>
    </row>
    <row r="113" spans="1:14" ht="31.5" outlineLevel="1" x14ac:dyDescent="0.55000000000000004">
      <c r="A113" s="29">
        <v>4</v>
      </c>
      <c r="B113" s="32" t="s">
        <v>263</v>
      </c>
      <c r="C113" s="83">
        <v>1</v>
      </c>
      <c r="D113" s="30" t="s">
        <v>109</v>
      </c>
      <c r="E113" s="28" t="s">
        <v>265</v>
      </c>
      <c r="G113" s="41"/>
      <c r="H113" s="42"/>
      <c r="J113" s="33" t="s">
        <v>8</v>
      </c>
      <c r="K113" s="33" t="str">
        <f>C113&amp;J113&amp;G113</f>
        <v>1X1</v>
      </c>
      <c r="L113" s="33" t="str">
        <f>IFERROR(VLOOKUP($K113,Mapping!F:H,2,0),"")</f>
        <v/>
      </c>
      <c r="M113" s="33" t="str">
        <f>IFERROR(VLOOKUP($K113,Mapping!$F:$H,3,0),"")</f>
        <v/>
      </c>
      <c r="N113" s="33" t="str">
        <f t="shared" ref="N113:N114" si="25">C113&amp;G113</f>
        <v>1</v>
      </c>
    </row>
    <row r="114" spans="1:14" ht="31.5" outlineLevel="1" x14ac:dyDescent="0.55000000000000004">
      <c r="A114" s="29">
        <v>5</v>
      </c>
      <c r="B114" s="36" t="s">
        <v>264</v>
      </c>
      <c r="C114" s="84">
        <v>3</v>
      </c>
      <c r="D114" s="30" t="s">
        <v>3</v>
      </c>
      <c r="E114" s="28"/>
      <c r="G114" s="43"/>
      <c r="H114" s="44"/>
      <c r="J114" s="37" t="s">
        <v>8</v>
      </c>
      <c r="K114" s="37" t="str">
        <f>C114&amp;J114&amp;G114</f>
        <v>3X1</v>
      </c>
      <c r="L114" s="37" t="str">
        <f>IFERROR(VLOOKUP($K114,Mapping!F:H,2,0),"")</f>
        <v/>
      </c>
      <c r="M114" s="37" t="str">
        <f>IFERROR(VLOOKUP($K114,Mapping!$F:$H,3,0),"")</f>
        <v/>
      </c>
      <c r="N114" s="37" t="str">
        <f t="shared" si="25"/>
        <v>3</v>
      </c>
    </row>
    <row r="115" spans="1:14" s="12" customFormat="1" ht="17.25" x14ac:dyDescent="0.6">
      <c r="A115" s="23" t="s">
        <v>266</v>
      </c>
      <c r="B115" s="73" t="s">
        <v>191</v>
      </c>
      <c r="C115" s="79" t="s">
        <v>73</v>
      </c>
      <c r="D115" s="74"/>
      <c r="E115" s="80"/>
      <c r="G115" s="81">
        <f>SUBTOTAL(3,G116:G127)/SUBTOTAL(3,C116:C127)</f>
        <v>0</v>
      </c>
      <c r="H115" s="73"/>
      <c r="J115" s="75"/>
      <c r="K115" s="75"/>
      <c r="L115" s="75">
        <f>SUBTOTAL(9,L116:L127)</f>
        <v>0</v>
      </c>
      <c r="M115" s="75">
        <f>SUBTOTAL(9,M116:M127)</f>
        <v>0</v>
      </c>
      <c r="N115" s="75"/>
    </row>
    <row r="116" spans="1:14" ht="47.25" outlineLevel="1" x14ac:dyDescent="0.55000000000000004">
      <c r="A116" s="29">
        <v>1</v>
      </c>
      <c r="B116" s="28" t="s">
        <v>267</v>
      </c>
      <c r="C116" s="82">
        <v>1</v>
      </c>
      <c r="D116" s="30" t="s">
        <v>108</v>
      </c>
      <c r="E116" s="28" t="s">
        <v>212</v>
      </c>
      <c r="G116" s="39"/>
      <c r="H116" s="40"/>
      <c r="J116" s="29" t="s">
        <v>8</v>
      </c>
      <c r="K116" s="29" t="str">
        <f t="shared" ref="K116:K127" si="26">C116&amp;J116&amp;G116</f>
        <v>1X1</v>
      </c>
      <c r="L116" s="29" t="str">
        <f>IFERROR(VLOOKUP($K116,Mapping!F:H,2,0),"")</f>
        <v/>
      </c>
      <c r="M116" s="29" t="str">
        <f>IFERROR(VLOOKUP($K116,Mapping!$F:$H,3,0),"")</f>
        <v/>
      </c>
      <c r="N116" s="29" t="str">
        <f t="shared" ref="N116:N126" si="27">C116&amp;G116</f>
        <v>1</v>
      </c>
    </row>
    <row r="117" spans="1:14" ht="47.25" outlineLevel="1" x14ac:dyDescent="0.55000000000000004">
      <c r="A117" s="29">
        <v>2</v>
      </c>
      <c r="B117" s="32" t="s">
        <v>268</v>
      </c>
      <c r="C117" s="83">
        <v>1</v>
      </c>
      <c r="D117" s="30" t="s">
        <v>109</v>
      </c>
      <c r="E117" s="28" t="s">
        <v>212</v>
      </c>
      <c r="G117" s="41"/>
      <c r="H117" s="42"/>
      <c r="J117" s="33" t="s">
        <v>8</v>
      </c>
      <c r="K117" s="33" t="str">
        <f t="shared" si="26"/>
        <v>1X1</v>
      </c>
      <c r="L117" s="33" t="str">
        <f>IFERROR(VLOOKUP($K117,Mapping!F:H,2,0),"")</f>
        <v/>
      </c>
      <c r="M117" s="33" t="str">
        <f>IFERROR(VLOOKUP($K117,Mapping!$F:$H,3,0),"")</f>
        <v/>
      </c>
      <c r="N117" s="33" t="str">
        <f t="shared" ref="N117:N124" si="28">C117&amp;G117</f>
        <v>1</v>
      </c>
    </row>
    <row r="118" spans="1:14" outlineLevel="1" x14ac:dyDescent="0.55000000000000004">
      <c r="A118" s="29">
        <v>3</v>
      </c>
      <c r="B118" s="36" t="s">
        <v>269</v>
      </c>
      <c r="C118" s="84">
        <v>1</v>
      </c>
      <c r="D118" s="30" t="s">
        <v>108</v>
      </c>
      <c r="E118" s="28" t="s">
        <v>212</v>
      </c>
      <c r="G118" s="43"/>
      <c r="H118" s="44"/>
      <c r="J118" s="37" t="s">
        <v>8</v>
      </c>
      <c r="K118" s="37" t="str">
        <f t="shared" si="26"/>
        <v>1X1</v>
      </c>
      <c r="L118" s="37" t="str">
        <f>IFERROR(VLOOKUP($K118,Mapping!F:H,2,0),"")</f>
        <v/>
      </c>
      <c r="M118" s="37" t="str">
        <f>IFERROR(VLOOKUP($K118,Mapping!$F:$H,3,0),"")</f>
        <v/>
      </c>
      <c r="N118" s="37" t="str">
        <f t="shared" si="28"/>
        <v>1</v>
      </c>
    </row>
    <row r="119" spans="1:14" outlineLevel="1" x14ac:dyDescent="0.55000000000000004">
      <c r="A119" s="29">
        <v>4</v>
      </c>
      <c r="B119" s="32" t="s">
        <v>270</v>
      </c>
      <c r="C119" s="83">
        <v>1</v>
      </c>
      <c r="D119" s="30" t="s">
        <v>108</v>
      </c>
      <c r="E119" s="28" t="s">
        <v>212</v>
      </c>
      <c r="G119" s="41"/>
      <c r="H119" s="42"/>
      <c r="J119" s="33" t="s">
        <v>8</v>
      </c>
      <c r="K119" s="33" t="str">
        <f t="shared" si="26"/>
        <v>1X1</v>
      </c>
      <c r="L119" s="33" t="str">
        <f>IFERROR(VLOOKUP($K119,Mapping!F:H,2,0),"")</f>
        <v/>
      </c>
      <c r="M119" s="33" t="str">
        <f>IFERROR(VLOOKUP($K119,Mapping!$F:$H,3,0),"")</f>
        <v/>
      </c>
      <c r="N119" s="33" t="str">
        <f t="shared" si="28"/>
        <v>1</v>
      </c>
    </row>
    <row r="120" spans="1:14" outlineLevel="1" x14ac:dyDescent="0.55000000000000004">
      <c r="A120" s="29">
        <v>5</v>
      </c>
      <c r="B120" s="36" t="s">
        <v>271</v>
      </c>
      <c r="C120" s="84">
        <v>1</v>
      </c>
      <c r="D120" s="30" t="s">
        <v>109</v>
      </c>
      <c r="E120" s="28" t="s">
        <v>212</v>
      </c>
      <c r="G120" s="43"/>
      <c r="H120" s="44"/>
      <c r="J120" s="37" t="s">
        <v>8</v>
      </c>
      <c r="K120" s="37" t="str">
        <f t="shared" si="26"/>
        <v>1X1</v>
      </c>
      <c r="L120" s="37" t="str">
        <f>IFERROR(VLOOKUP($K120,Mapping!F:H,2,0),"")</f>
        <v/>
      </c>
      <c r="M120" s="37" t="str">
        <f>IFERROR(VLOOKUP($K120,Mapping!$F:$H,3,0),"")</f>
        <v/>
      </c>
      <c r="N120" s="37" t="str">
        <f t="shared" si="28"/>
        <v>1</v>
      </c>
    </row>
    <row r="121" spans="1:14" outlineLevel="1" x14ac:dyDescent="0.55000000000000004">
      <c r="A121" s="29">
        <v>6</v>
      </c>
      <c r="B121" s="32" t="s">
        <v>272</v>
      </c>
      <c r="C121" s="83">
        <v>3</v>
      </c>
      <c r="D121" s="30" t="s">
        <v>3</v>
      </c>
      <c r="E121" s="28"/>
      <c r="G121" s="41"/>
      <c r="H121" s="42"/>
      <c r="J121" s="33" t="s">
        <v>8</v>
      </c>
      <c r="K121" s="33" t="str">
        <f t="shared" si="26"/>
        <v>3X1</v>
      </c>
      <c r="L121" s="33" t="str">
        <f>IFERROR(VLOOKUP($K121,Mapping!F:H,2,0),"")</f>
        <v/>
      </c>
      <c r="M121" s="33" t="str">
        <f>IFERROR(VLOOKUP($K121,Mapping!$F:$H,3,0),"")</f>
        <v/>
      </c>
      <c r="N121" s="33" t="str">
        <f t="shared" si="28"/>
        <v>3</v>
      </c>
    </row>
    <row r="122" spans="1:14" outlineLevel="1" x14ac:dyDescent="0.55000000000000004">
      <c r="A122" s="29">
        <v>7</v>
      </c>
      <c r="B122" s="36" t="s">
        <v>273</v>
      </c>
      <c r="C122" s="84">
        <v>3</v>
      </c>
      <c r="D122" s="30" t="s">
        <v>3</v>
      </c>
      <c r="E122" s="28"/>
      <c r="G122" s="43"/>
      <c r="H122" s="44"/>
      <c r="J122" s="37" t="s">
        <v>8</v>
      </c>
      <c r="K122" s="37" t="str">
        <f t="shared" si="26"/>
        <v>3X1</v>
      </c>
      <c r="L122" s="37" t="str">
        <f>IFERROR(VLOOKUP($K122,Mapping!F:H,2,0),"")</f>
        <v/>
      </c>
      <c r="M122" s="37" t="str">
        <f>IFERROR(VLOOKUP($K122,Mapping!$F:$H,3,0),"")</f>
        <v/>
      </c>
      <c r="N122" s="37" t="str">
        <f t="shared" si="28"/>
        <v>3</v>
      </c>
    </row>
    <row r="123" spans="1:14" ht="31.5" outlineLevel="1" x14ac:dyDescent="0.55000000000000004">
      <c r="A123" s="29">
        <v>8</v>
      </c>
      <c r="B123" s="32" t="s">
        <v>274</v>
      </c>
      <c r="C123" s="83">
        <v>3</v>
      </c>
      <c r="D123" s="30" t="s">
        <v>3</v>
      </c>
      <c r="E123" s="28"/>
      <c r="G123" s="41"/>
      <c r="H123" s="42"/>
      <c r="J123" s="33" t="s">
        <v>8</v>
      </c>
      <c r="K123" s="33" t="str">
        <f t="shared" si="26"/>
        <v>3X1</v>
      </c>
      <c r="L123" s="33" t="str">
        <f>IFERROR(VLOOKUP($K123,Mapping!F:H,2,0),"")</f>
        <v/>
      </c>
      <c r="M123" s="33" t="str">
        <f>IFERROR(VLOOKUP($K123,Mapping!$F:$H,3,0),"")</f>
        <v/>
      </c>
      <c r="N123" s="33" t="str">
        <f t="shared" si="28"/>
        <v>3</v>
      </c>
    </row>
    <row r="124" spans="1:14" ht="31.5" outlineLevel="1" x14ac:dyDescent="0.55000000000000004">
      <c r="A124" s="29">
        <v>9</v>
      </c>
      <c r="B124" s="36" t="s">
        <v>275</v>
      </c>
      <c r="C124" s="84">
        <v>3</v>
      </c>
      <c r="D124" s="30" t="s">
        <v>3</v>
      </c>
      <c r="E124" s="28"/>
      <c r="G124" s="43"/>
      <c r="H124" s="44"/>
      <c r="J124" s="37" t="s">
        <v>8</v>
      </c>
      <c r="K124" s="37" t="str">
        <f t="shared" si="26"/>
        <v>3X1</v>
      </c>
      <c r="L124" s="37" t="str">
        <f>IFERROR(VLOOKUP($K124,Mapping!F:H,2,0),"")</f>
        <v/>
      </c>
      <c r="M124" s="37" t="str">
        <f>IFERROR(VLOOKUP($K124,Mapping!$F:$H,3,0),"")</f>
        <v/>
      </c>
      <c r="N124" s="37" t="str">
        <f t="shared" si="28"/>
        <v>3</v>
      </c>
    </row>
    <row r="125" spans="1:14" outlineLevel="1" x14ac:dyDescent="0.55000000000000004">
      <c r="A125" s="29">
        <v>10</v>
      </c>
      <c r="B125" s="32" t="s">
        <v>276</v>
      </c>
      <c r="C125" s="83">
        <v>3</v>
      </c>
      <c r="D125" s="30" t="s">
        <v>3</v>
      </c>
      <c r="E125" s="28"/>
      <c r="G125" s="41"/>
      <c r="H125" s="42"/>
      <c r="J125" s="33" t="s">
        <v>8</v>
      </c>
      <c r="K125" s="33" t="str">
        <f t="shared" si="26"/>
        <v>3X1</v>
      </c>
      <c r="L125" s="33" t="str">
        <f>IFERROR(VLOOKUP($K125,Mapping!F:H,2,0),"")</f>
        <v/>
      </c>
      <c r="M125" s="33" t="str">
        <f>IFERROR(VLOOKUP($K125,Mapping!$F:$H,3,0),"")</f>
        <v/>
      </c>
      <c r="N125" s="33" t="str">
        <f t="shared" si="27"/>
        <v>3</v>
      </c>
    </row>
    <row r="126" spans="1:14" ht="31.5" outlineLevel="1" x14ac:dyDescent="0.55000000000000004">
      <c r="A126" s="29">
        <v>11</v>
      </c>
      <c r="B126" s="36" t="s">
        <v>277</v>
      </c>
      <c r="C126" s="84">
        <v>3</v>
      </c>
      <c r="D126" s="30" t="s">
        <v>3</v>
      </c>
      <c r="E126" s="28"/>
      <c r="G126" s="43"/>
      <c r="H126" s="44"/>
      <c r="J126" s="37" t="s">
        <v>8</v>
      </c>
      <c r="K126" s="37" t="str">
        <f t="shared" si="26"/>
        <v>3X1</v>
      </c>
      <c r="L126" s="37" t="str">
        <f>IFERROR(VLOOKUP($K126,Mapping!F:H,2,0),"")</f>
        <v/>
      </c>
      <c r="M126" s="37" t="str">
        <f>IFERROR(VLOOKUP($K126,Mapping!$F:$H,3,0),"")</f>
        <v/>
      </c>
      <c r="N126" s="37" t="str">
        <f t="shared" si="27"/>
        <v>3</v>
      </c>
    </row>
    <row r="127" spans="1:14" ht="31.5" outlineLevel="1" x14ac:dyDescent="0.55000000000000004">
      <c r="A127" s="29">
        <v>12</v>
      </c>
      <c r="B127" s="32" t="s">
        <v>278</v>
      </c>
      <c r="C127" s="83">
        <v>3</v>
      </c>
      <c r="D127" s="30" t="s">
        <v>3</v>
      </c>
      <c r="E127" s="28"/>
      <c r="G127" s="41"/>
      <c r="H127" s="42"/>
      <c r="J127" s="33" t="s">
        <v>8</v>
      </c>
      <c r="K127" s="33" t="str">
        <f t="shared" si="26"/>
        <v>3X1</v>
      </c>
      <c r="L127" s="33" t="str">
        <f>IFERROR(VLOOKUP($K127,Mapping!F:H,2,0),"")</f>
        <v/>
      </c>
      <c r="M127" s="33" t="str">
        <f>IFERROR(VLOOKUP($K127,Mapping!$F:$H,3,0),"")</f>
        <v/>
      </c>
      <c r="N127" s="33" t="str">
        <f t="shared" ref="N127" si="29">C127&amp;G127</f>
        <v>3</v>
      </c>
    </row>
    <row r="128" spans="1:14" s="12" customFormat="1" ht="17.25" x14ac:dyDescent="0.6">
      <c r="A128" s="23" t="s">
        <v>359</v>
      </c>
      <c r="B128" s="73" t="s">
        <v>192</v>
      </c>
      <c r="C128" s="79" t="s">
        <v>73</v>
      </c>
      <c r="D128" s="74"/>
      <c r="E128" s="80"/>
      <c r="G128" s="81">
        <f>SUBTOTAL(3,G129:G138)/SUBTOTAL(3,C129:C138)</f>
        <v>0</v>
      </c>
      <c r="H128" s="73"/>
      <c r="J128" s="75"/>
      <c r="K128" s="75"/>
      <c r="L128" s="75">
        <f>SUBTOTAL(9,L129:L138)</f>
        <v>0</v>
      </c>
      <c r="M128" s="75">
        <f>SUBTOTAL(9,M129:M138)</f>
        <v>0</v>
      </c>
      <c r="N128" s="75"/>
    </row>
    <row r="129" spans="1:14" outlineLevel="1" x14ac:dyDescent="0.55000000000000004">
      <c r="A129" s="29">
        <v>1</v>
      </c>
      <c r="B129" s="28" t="s">
        <v>279</v>
      </c>
      <c r="C129" s="82">
        <v>2</v>
      </c>
      <c r="D129" s="30" t="s">
        <v>246</v>
      </c>
      <c r="E129" s="28"/>
      <c r="G129" s="39"/>
      <c r="H129" s="40"/>
      <c r="J129" s="29" t="s">
        <v>8</v>
      </c>
      <c r="K129" s="29" t="str">
        <f t="shared" ref="K129:K138" si="30">C129&amp;J129&amp;G129</f>
        <v>2X1</v>
      </c>
      <c r="L129" s="29" t="str">
        <f>IFERROR(VLOOKUP($K129,Mapping!F:H,2,0),"")</f>
        <v/>
      </c>
      <c r="M129" s="29" t="str">
        <f>IFERROR(VLOOKUP($K129,Mapping!$F:$H,3,0),"")</f>
        <v/>
      </c>
      <c r="N129" s="29" t="str">
        <f t="shared" si="2"/>
        <v>2</v>
      </c>
    </row>
    <row r="130" spans="1:14" outlineLevel="1" x14ac:dyDescent="0.55000000000000004">
      <c r="A130" s="29">
        <v>2</v>
      </c>
      <c r="B130" s="32" t="s">
        <v>280</v>
      </c>
      <c r="C130" s="83">
        <v>2</v>
      </c>
      <c r="D130" s="30" t="s">
        <v>246</v>
      </c>
      <c r="E130" s="28"/>
      <c r="G130" s="41"/>
      <c r="H130" s="42"/>
      <c r="J130" s="33" t="s">
        <v>8</v>
      </c>
      <c r="K130" s="33" t="str">
        <f t="shared" si="30"/>
        <v>2X1</v>
      </c>
      <c r="L130" s="33" t="str">
        <f>IFERROR(VLOOKUP($K130,Mapping!F:H,2,0),"")</f>
        <v/>
      </c>
      <c r="M130" s="33" t="str">
        <f>IFERROR(VLOOKUP($K130,Mapping!$F:$H,3,0),"")</f>
        <v/>
      </c>
      <c r="N130" s="33" t="str">
        <f t="shared" ref="N130:N137" si="31">C130&amp;G130</f>
        <v>2</v>
      </c>
    </row>
    <row r="131" spans="1:14" outlineLevel="1" x14ac:dyDescent="0.55000000000000004">
      <c r="A131" s="29">
        <v>3</v>
      </c>
      <c r="B131" s="36" t="s">
        <v>281</v>
      </c>
      <c r="C131" s="84">
        <v>2</v>
      </c>
      <c r="D131" s="30" t="s">
        <v>246</v>
      </c>
      <c r="E131" s="28"/>
      <c r="G131" s="43"/>
      <c r="H131" s="44"/>
      <c r="J131" s="37" t="s">
        <v>8</v>
      </c>
      <c r="K131" s="37" t="str">
        <f t="shared" si="30"/>
        <v>2X1</v>
      </c>
      <c r="L131" s="37" t="str">
        <f>IFERROR(VLOOKUP($K131,Mapping!F:H,2,0),"")</f>
        <v/>
      </c>
      <c r="M131" s="37" t="str">
        <f>IFERROR(VLOOKUP($K131,Mapping!$F:$H,3,0),"")</f>
        <v/>
      </c>
      <c r="N131" s="37" t="str">
        <f t="shared" si="31"/>
        <v>2</v>
      </c>
    </row>
    <row r="132" spans="1:14" ht="31.5" outlineLevel="1" x14ac:dyDescent="0.55000000000000004">
      <c r="A132" s="29">
        <v>4</v>
      </c>
      <c r="B132" s="32" t="s">
        <v>282</v>
      </c>
      <c r="C132" s="83">
        <v>2</v>
      </c>
      <c r="D132" s="30" t="s">
        <v>246</v>
      </c>
      <c r="E132" s="28"/>
      <c r="G132" s="41"/>
      <c r="H132" s="42"/>
      <c r="J132" s="33" t="s">
        <v>8</v>
      </c>
      <c r="K132" s="33" t="str">
        <f t="shared" si="30"/>
        <v>2X1</v>
      </c>
      <c r="L132" s="33" t="str">
        <f>IFERROR(VLOOKUP($K132,Mapping!F:H,2,0),"")</f>
        <v/>
      </c>
      <c r="M132" s="33" t="str">
        <f>IFERROR(VLOOKUP($K132,Mapping!$F:$H,3,0),"")</f>
        <v/>
      </c>
      <c r="N132" s="33" t="str">
        <f t="shared" si="31"/>
        <v>2</v>
      </c>
    </row>
    <row r="133" spans="1:14" ht="31.5" outlineLevel="1" x14ac:dyDescent="0.55000000000000004">
      <c r="A133" s="29">
        <v>5</v>
      </c>
      <c r="B133" s="36" t="s">
        <v>283</v>
      </c>
      <c r="C133" s="84">
        <v>1</v>
      </c>
      <c r="D133" s="30" t="s">
        <v>108</v>
      </c>
      <c r="E133" s="28" t="s">
        <v>212</v>
      </c>
      <c r="G133" s="43"/>
      <c r="H133" s="44"/>
      <c r="J133" s="37" t="s">
        <v>8</v>
      </c>
      <c r="K133" s="37" t="str">
        <f t="shared" si="30"/>
        <v>1X1</v>
      </c>
      <c r="L133" s="37" t="str">
        <f>IFERROR(VLOOKUP($K133,Mapping!F:H,2,0),"")</f>
        <v/>
      </c>
      <c r="M133" s="37" t="str">
        <f>IFERROR(VLOOKUP($K133,Mapping!$F:$H,3,0),"")</f>
        <v/>
      </c>
      <c r="N133" s="37" t="str">
        <f t="shared" si="31"/>
        <v>1</v>
      </c>
    </row>
    <row r="134" spans="1:14" ht="31.5" outlineLevel="1" x14ac:dyDescent="0.55000000000000004">
      <c r="A134" s="29">
        <v>6</v>
      </c>
      <c r="B134" s="32" t="s">
        <v>284</v>
      </c>
      <c r="C134" s="83">
        <v>1</v>
      </c>
      <c r="D134" s="30" t="s">
        <v>108</v>
      </c>
      <c r="E134" s="28" t="s">
        <v>212</v>
      </c>
      <c r="G134" s="41"/>
      <c r="H134" s="42"/>
      <c r="J134" s="33" t="s">
        <v>8</v>
      </c>
      <c r="K134" s="33" t="str">
        <f t="shared" si="30"/>
        <v>1X1</v>
      </c>
      <c r="L134" s="33" t="str">
        <f>IFERROR(VLOOKUP($K134,Mapping!F:H,2,0),"")</f>
        <v/>
      </c>
      <c r="M134" s="33" t="str">
        <f>IFERROR(VLOOKUP($K134,Mapping!$F:$H,3,0),"")</f>
        <v/>
      </c>
      <c r="N134" s="33" t="str">
        <f t="shared" si="31"/>
        <v>1</v>
      </c>
    </row>
    <row r="135" spans="1:14" ht="31.5" outlineLevel="1" x14ac:dyDescent="0.55000000000000004">
      <c r="A135" s="29">
        <v>7</v>
      </c>
      <c r="B135" s="36" t="s">
        <v>285</v>
      </c>
      <c r="C135" s="84">
        <v>1</v>
      </c>
      <c r="D135" s="30" t="s">
        <v>108</v>
      </c>
      <c r="E135" s="28" t="s">
        <v>212</v>
      </c>
      <c r="G135" s="43"/>
      <c r="H135" s="44"/>
      <c r="J135" s="37" t="s">
        <v>8</v>
      </c>
      <c r="K135" s="37" t="str">
        <f t="shared" si="30"/>
        <v>1X1</v>
      </c>
      <c r="L135" s="37" t="str">
        <f>IFERROR(VLOOKUP($K135,Mapping!F:H,2,0),"")</f>
        <v/>
      </c>
      <c r="M135" s="37" t="str">
        <f>IFERROR(VLOOKUP($K135,Mapping!$F:$H,3,0),"")</f>
        <v/>
      </c>
      <c r="N135" s="37" t="str">
        <f t="shared" si="31"/>
        <v>1</v>
      </c>
    </row>
    <row r="136" spans="1:14" ht="31.5" outlineLevel="1" x14ac:dyDescent="0.55000000000000004">
      <c r="A136" s="29">
        <v>8</v>
      </c>
      <c r="B136" s="32" t="s">
        <v>286</v>
      </c>
      <c r="C136" s="83">
        <v>1</v>
      </c>
      <c r="D136" s="30" t="s">
        <v>108</v>
      </c>
      <c r="E136" s="28" t="s">
        <v>212</v>
      </c>
      <c r="G136" s="41"/>
      <c r="H136" s="42"/>
      <c r="J136" s="33" t="s">
        <v>8</v>
      </c>
      <c r="K136" s="33" t="str">
        <f t="shared" si="30"/>
        <v>1X1</v>
      </c>
      <c r="L136" s="33" t="str">
        <f>IFERROR(VLOOKUP($K136,Mapping!F:H,2,0),"")</f>
        <v/>
      </c>
      <c r="M136" s="33" t="str">
        <f>IFERROR(VLOOKUP($K136,Mapping!$F:$H,3,0),"")</f>
        <v/>
      </c>
      <c r="N136" s="33" t="str">
        <f t="shared" si="31"/>
        <v>1</v>
      </c>
    </row>
    <row r="137" spans="1:14" ht="31.5" outlineLevel="1" x14ac:dyDescent="0.55000000000000004">
      <c r="A137" s="29">
        <v>9</v>
      </c>
      <c r="B137" s="36" t="s">
        <v>287</v>
      </c>
      <c r="C137" s="84">
        <v>2</v>
      </c>
      <c r="D137" s="30" t="s">
        <v>246</v>
      </c>
      <c r="E137" s="28"/>
      <c r="G137" s="43"/>
      <c r="H137" s="44"/>
      <c r="J137" s="37" t="s">
        <v>8</v>
      </c>
      <c r="K137" s="37" t="str">
        <f t="shared" si="30"/>
        <v>2X1</v>
      </c>
      <c r="L137" s="37" t="str">
        <f>IFERROR(VLOOKUP($K137,Mapping!F:H,2,0),"")</f>
        <v/>
      </c>
      <c r="M137" s="37" t="str">
        <f>IFERROR(VLOOKUP($K137,Mapping!$F:$H,3,0),"")</f>
        <v/>
      </c>
      <c r="N137" s="37" t="str">
        <f t="shared" si="31"/>
        <v>2</v>
      </c>
    </row>
    <row r="138" spans="1:14" ht="31.5" outlineLevel="1" x14ac:dyDescent="0.55000000000000004">
      <c r="A138" s="29">
        <v>10</v>
      </c>
      <c r="B138" s="32" t="s">
        <v>288</v>
      </c>
      <c r="C138" s="83">
        <v>2</v>
      </c>
      <c r="D138" s="30" t="s">
        <v>246</v>
      </c>
      <c r="E138" s="28"/>
      <c r="G138" s="41"/>
      <c r="H138" s="42"/>
      <c r="J138" s="33" t="s">
        <v>8</v>
      </c>
      <c r="K138" s="33" t="str">
        <f t="shared" si="30"/>
        <v>2X1</v>
      </c>
      <c r="L138" s="33" t="str">
        <f>IFERROR(VLOOKUP($K138,Mapping!F:H,2,0),"")</f>
        <v/>
      </c>
      <c r="M138" s="33" t="str">
        <f>IFERROR(VLOOKUP($K138,Mapping!$F:$H,3,0),"")</f>
        <v/>
      </c>
      <c r="N138" s="33" t="str">
        <f t="shared" si="2"/>
        <v>2</v>
      </c>
    </row>
    <row r="139" spans="1:14" s="22" customFormat="1" ht="33" customHeight="1" x14ac:dyDescent="0.75">
      <c r="A139" s="21" t="s">
        <v>289</v>
      </c>
      <c r="B139" s="72" t="s">
        <v>290</v>
      </c>
      <c r="C139" s="47" t="s">
        <v>73</v>
      </c>
      <c r="D139" s="45"/>
      <c r="E139" s="46"/>
      <c r="G139" s="48">
        <f>SUBTOTAL(3,G142:G154)/(SUBTOTAL(3,C142:C154)-0)</f>
        <v>0</v>
      </c>
      <c r="H139" s="20"/>
      <c r="J139" s="53"/>
      <c r="K139" s="53"/>
      <c r="L139" s="53">
        <f>SUBTOTAL(9,L142:L154)</f>
        <v>0</v>
      </c>
      <c r="M139" s="53">
        <f>SUBTOTAL(9,M142:M154)</f>
        <v>0</v>
      </c>
      <c r="N139" s="53"/>
    </row>
    <row r="140" spans="1:14" outlineLevel="1" x14ac:dyDescent="0.55000000000000004">
      <c r="A140" s="16"/>
      <c r="B140" s="17" t="s">
        <v>104</v>
      </c>
      <c r="C140" s="16"/>
      <c r="D140" s="26"/>
      <c r="E140" s="18"/>
      <c r="G140" s="16"/>
      <c r="H140" s="17"/>
      <c r="J140" s="16"/>
      <c r="K140" s="16"/>
      <c r="L140" s="16"/>
      <c r="M140" s="16"/>
      <c r="N140" s="16"/>
    </row>
    <row r="141" spans="1:14" outlineLevel="1" x14ac:dyDescent="0.55000000000000004">
      <c r="A141" s="16"/>
      <c r="B141" s="17" t="s">
        <v>0</v>
      </c>
      <c r="C141" s="16"/>
      <c r="D141" s="26"/>
      <c r="E141" s="18"/>
      <c r="G141" s="16"/>
      <c r="H141" s="17"/>
      <c r="J141" s="16"/>
      <c r="K141" s="16"/>
      <c r="L141" s="16"/>
      <c r="M141" s="16"/>
      <c r="N141" s="16"/>
    </row>
    <row r="142" spans="1:14" s="85" customFormat="1" ht="31.5" outlineLevel="1" x14ac:dyDescent="0.55000000000000004">
      <c r="A142" s="29">
        <v>1</v>
      </c>
      <c r="B142" s="28" t="s">
        <v>301</v>
      </c>
      <c r="C142" s="82">
        <v>1</v>
      </c>
      <c r="D142" s="30" t="s">
        <v>108</v>
      </c>
      <c r="E142" s="28" t="s">
        <v>302</v>
      </c>
      <c r="G142" s="39"/>
      <c r="H142" s="40"/>
      <c r="J142" s="29" t="s">
        <v>8</v>
      </c>
      <c r="K142" s="29" t="str">
        <f t="shared" ref="K142:K154" si="32">C142&amp;J142&amp;G142</f>
        <v>1X1</v>
      </c>
      <c r="L142" s="29" t="str">
        <f>IFERROR(VLOOKUP($K142,Mapping!F:H,2,0),"")</f>
        <v/>
      </c>
      <c r="M142" s="29" t="str">
        <f>IFERROR(VLOOKUP($K142,Mapping!$F:$H,3,0),"")</f>
        <v/>
      </c>
      <c r="N142" s="29" t="str">
        <f t="shared" ref="N142:N154" si="33">C142&amp;G142</f>
        <v>1</v>
      </c>
    </row>
    <row r="143" spans="1:14" s="85" customFormat="1" outlineLevel="1" x14ac:dyDescent="0.55000000000000004">
      <c r="A143" s="29">
        <v>2</v>
      </c>
      <c r="B143" s="32" t="s">
        <v>291</v>
      </c>
      <c r="C143" s="83">
        <v>3</v>
      </c>
      <c r="D143" s="30" t="s">
        <v>3</v>
      </c>
      <c r="E143" s="32"/>
      <c r="G143" s="41"/>
      <c r="H143" s="42"/>
      <c r="J143" s="33" t="s">
        <v>8</v>
      </c>
      <c r="K143" s="33" t="str">
        <f t="shared" si="32"/>
        <v>3X1</v>
      </c>
      <c r="L143" s="33" t="str">
        <f>IFERROR(VLOOKUP($K143,Mapping!F:H,2,0),"")</f>
        <v/>
      </c>
      <c r="M143" s="33" t="str">
        <f>IFERROR(VLOOKUP($K143,Mapping!$F:$H,3,0),"")</f>
        <v/>
      </c>
      <c r="N143" s="33" t="str">
        <f t="shared" si="33"/>
        <v>3</v>
      </c>
    </row>
    <row r="144" spans="1:14" s="85" customFormat="1" outlineLevel="1" x14ac:dyDescent="0.55000000000000004">
      <c r="A144" s="29">
        <v>3</v>
      </c>
      <c r="B144" s="32" t="s">
        <v>292</v>
      </c>
      <c r="C144" s="83">
        <v>3</v>
      </c>
      <c r="D144" s="34" t="s">
        <v>3</v>
      </c>
      <c r="E144" s="32"/>
      <c r="G144" s="41"/>
      <c r="H144" s="42"/>
      <c r="J144" s="33" t="s">
        <v>8</v>
      </c>
      <c r="K144" s="33" t="str">
        <f t="shared" si="32"/>
        <v>3X1</v>
      </c>
      <c r="L144" s="33" t="str">
        <f>IFERROR(VLOOKUP($K144,Mapping!F:H,2,0),"")</f>
        <v/>
      </c>
      <c r="M144" s="33" t="str">
        <f>IFERROR(VLOOKUP($K144,Mapping!$F:$H,3,0),"")</f>
        <v/>
      </c>
      <c r="N144" s="33" t="str">
        <f t="shared" si="33"/>
        <v>3</v>
      </c>
    </row>
    <row r="145" spans="1:14" s="85" customFormat="1" ht="31.5" outlineLevel="1" x14ac:dyDescent="0.55000000000000004">
      <c r="A145" s="29">
        <v>4</v>
      </c>
      <c r="B145" s="32" t="s">
        <v>293</v>
      </c>
      <c r="C145" s="83">
        <v>3</v>
      </c>
      <c r="D145" s="34" t="s">
        <v>3</v>
      </c>
      <c r="E145" s="32"/>
      <c r="G145" s="41"/>
      <c r="H145" s="42"/>
      <c r="J145" s="33" t="s">
        <v>8</v>
      </c>
      <c r="K145" s="33" t="str">
        <f t="shared" si="32"/>
        <v>3X1</v>
      </c>
      <c r="L145" s="33" t="str">
        <f>IFERROR(VLOOKUP($K145,Mapping!F:H,2,0),"")</f>
        <v/>
      </c>
      <c r="M145" s="33" t="str">
        <f>IFERROR(VLOOKUP($K145,Mapping!$F:$H,3,0),"")</f>
        <v/>
      </c>
      <c r="N145" s="33" t="str">
        <f t="shared" si="33"/>
        <v>3</v>
      </c>
    </row>
    <row r="146" spans="1:14" s="85" customFormat="1" outlineLevel="1" x14ac:dyDescent="0.55000000000000004">
      <c r="A146" s="29">
        <v>5</v>
      </c>
      <c r="B146" s="36" t="s">
        <v>294</v>
      </c>
      <c r="C146" s="84">
        <v>1</v>
      </c>
      <c r="D146" s="161" t="s">
        <v>300</v>
      </c>
      <c r="E146" s="161"/>
      <c r="G146" s="43"/>
      <c r="H146" s="44"/>
      <c r="J146" s="37" t="s">
        <v>8</v>
      </c>
      <c r="K146" s="37" t="str">
        <f t="shared" si="32"/>
        <v>1X1</v>
      </c>
      <c r="L146" s="37" t="str">
        <f>IFERROR(VLOOKUP($K146,Mapping!F:H,2,0),"")</f>
        <v/>
      </c>
      <c r="M146" s="37" t="str">
        <f>IFERROR(VLOOKUP($K146,Mapping!$F:$H,3,0),"")</f>
        <v/>
      </c>
      <c r="N146" s="37" t="str">
        <f t="shared" si="33"/>
        <v>1</v>
      </c>
    </row>
    <row r="147" spans="1:14" s="85" customFormat="1" outlineLevel="1" x14ac:dyDescent="0.55000000000000004">
      <c r="A147" s="29">
        <v>6</v>
      </c>
      <c r="B147" s="32" t="s">
        <v>303</v>
      </c>
      <c r="C147" s="83">
        <v>1</v>
      </c>
      <c r="D147" s="158" t="s">
        <v>300</v>
      </c>
      <c r="E147" s="158"/>
      <c r="G147" s="41"/>
      <c r="H147" s="42"/>
      <c r="J147" s="33" t="s">
        <v>8</v>
      </c>
      <c r="K147" s="33" t="str">
        <f t="shared" si="32"/>
        <v>1X1</v>
      </c>
      <c r="L147" s="33" t="str">
        <f>IFERROR(VLOOKUP($K147,Mapping!F:H,2,0),"")</f>
        <v/>
      </c>
      <c r="M147" s="33" t="str">
        <f>IFERROR(VLOOKUP($K147,Mapping!$F:$H,3,0),"")</f>
        <v/>
      </c>
      <c r="N147" s="33" t="str">
        <f t="shared" si="33"/>
        <v>1</v>
      </c>
    </row>
    <row r="148" spans="1:14" s="85" customFormat="1" outlineLevel="1" x14ac:dyDescent="0.55000000000000004">
      <c r="A148" s="29">
        <v>7</v>
      </c>
      <c r="B148" s="32" t="s">
        <v>304</v>
      </c>
      <c r="C148" s="83">
        <v>1</v>
      </c>
      <c r="D148" s="159" t="s">
        <v>300</v>
      </c>
      <c r="E148" s="159"/>
      <c r="G148" s="41"/>
      <c r="H148" s="42"/>
      <c r="J148" s="33" t="s">
        <v>8</v>
      </c>
      <c r="K148" s="33" t="str">
        <f t="shared" si="32"/>
        <v>1X1</v>
      </c>
      <c r="L148" s="33" t="str">
        <f>IFERROR(VLOOKUP($K148,Mapping!F:H,2,0),"")</f>
        <v/>
      </c>
      <c r="M148" s="33" t="str">
        <f>IFERROR(VLOOKUP($K148,Mapping!$F:$H,3,0),"")</f>
        <v/>
      </c>
      <c r="N148" s="33" t="str">
        <f t="shared" si="33"/>
        <v>1</v>
      </c>
    </row>
    <row r="149" spans="1:14" s="85" customFormat="1" outlineLevel="1" x14ac:dyDescent="0.55000000000000004">
      <c r="A149" s="29">
        <v>8</v>
      </c>
      <c r="B149" s="32" t="s">
        <v>295</v>
      </c>
      <c r="C149" s="83">
        <v>1</v>
      </c>
      <c r="D149" s="159" t="s">
        <v>300</v>
      </c>
      <c r="E149" s="159"/>
      <c r="G149" s="41"/>
      <c r="H149" s="42"/>
      <c r="J149" s="33" t="s">
        <v>8</v>
      </c>
      <c r="K149" s="33" t="str">
        <f t="shared" si="32"/>
        <v>1X1</v>
      </c>
      <c r="L149" s="33" t="str">
        <f>IFERROR(VLOOKUP($K149,Mapping!F:H,2,0),"")</f>
        <v/>
      </c>
      <c r="M149" s="33" t="str">
        <f>IFERROR(VLOOKUP($K149,Mapping!$F:$H,3,0),"")</f>
        <v/>
      </c>
      <c r="N149" s="33" t="str">
        <f t="shared" si="33"/>
        <v>1</v>
      </c>
    </row>
    <row r="150" spans="1:14" s="85" customFormat="1" outlineLevel="1" x14ac:dyDescent="0.55000000000000004">
      <c r="A150" s="29">
        <v>9</v>
      </c>
      <c r="B150" s="36" t="s">
        <v>305</v>
      </c>
      <c r="C150" s="84">
        <v>1</v>
      </c>
      <c r="D150" s="161" t="s">
        <v>300</v>
      </c>
      <c r="E150" s="161"/>
      <c r="G150" s="43"/>
      <c r="H150" s="44"/>
      <c r="J150" s="37" t="s">
        <v>8</v>
      </c>
      <c r="K150" s="37" t="str">
        <f t="shared" si="32"/>
        <v>1X1</v>
      </c>
      <c r="L150" s="37" t="str">
        <f>IFERROR(VLOOKUP($K150,Mapping!F:H,2,0),"")</f>
        <v/>
      </c>
      <c r="M150" s="37" t="str">
        <f>IFERROR(VLOOKUP($K150,Mapping!$F:$H,3,0),"")</f>
        <v/>
      </c>
      <c r="N150" s="37" t="str">
        <f t="shared" si="33"/>
        <v>1</v>
      </c>
    </row>
    <row r="151" spans="1:14" s="85" customFormat="1" outlineLevel="1" x14ac:dyDescent="0.55000000000000004">
      <c r="A151" s="29">
        <v>10</v>
      </c>
      <c r="B151" s="32" t="s">
        <v>296</v>
      </c>
      <c r="C151" s="83">
        <v>1</v>
      </c>
      <c r="D151" s="158" t="s">
        <v>300</v>
      </c>
      <c r="E151" s="158"/>
      <c r="G151" s="41"/>
      <c r="H151" s="42"/>
      <c r="J151" s="33" t="s">
        <v>8</v>
      </c>
      <c r="K151" s="33" t="str">
        <f t="shared" si="32"/>
        <v>1X1</v>
      </c>
      <c r="L151" s="33" t="str">
        <f>IFERROR(VLOOKUP($K151,Mapping!F:H,2,0),"")</f>
        <v/>
      </c>
      <c r="M151" s="33" t="str">
        <f>IFERROR(VLOOKUP($K151,Mapping!$F:$H,3,0),"")</f>
        <v/>
      </c>
      <c r="N151" s="33" t="str">
        <f t="shared" si="33"/>
        <v>1</v>
      </c>
    </row>
    <row r="152" spans="1:14" s="85" customFormat="1" ht="31.5" outlineLevel="1" x14ac:dyDescent="0.55000000000000004">
      <c r="A152" s="29">
        <v>11</v>
      </c>
      <c r="B152" s="32" t="s">
        <v>297</v>
      </c>
      <c r="C152" s="83">
        <v>3</v>
      </c>
      <c r="D152" s="34" t="s">
        <v>3</v>
      </c>
      <c r="E152" s="32"/>
      <c r="G152" s="41"/>
      <c r="H152" s="42"/>
      <c r="J152" s="33" t="s">
        <v>8</v>
      </c>
      <c r="K152" s="33" t="str">
        <f t="shared" si="32"/>
        <v>3X1</v>
      </c>
      <c r="L152" s="33" t="str">
        <f>IFERROR(VLOOKUP($K152,Mapping!F:H,2,0),"")</f>
        <v/>
      </c>
      <c r="M152" s="33" t="str">
        <f>IFERROR(VLOOKUP($K152,Mapping!$F:$H,3,0),"")</f>
        <v/>
      </c>
      <c r="N152" s="33" t="str">
        <f t="shared" si="33"/>
        <v>3</v>
      </c>
    </row>
    <row r="153" spans="1:14" s="85" customFormat="1" ht="31.5" outlineLevel="1" x14ac:dyDescent="0.55000000000000004">
      <c r="A153" s="29">
        <v>12</v>
      </c>
      <c r="B153" s="32" t="s">
        <v>298</v>
      </c>
      <c r="C153" s="83">
        <v>1</v>
      </c>
      <c r="D153" s="159" t="s">
        <v>300</v>
      </c>
      <c r="E153" s="159"/>
      <c r="G153" s="41"/>
      <c r="H153" s="42"/>
      <c r="J153" s="33" t="s">
        <v>8</v>
      </c>
      <c r="K153" s="33" t="str">
        <f t="shared" si="32"/>
        <v>1X1</v>
      </c>
      <c r="L153" s="33" t="str">
        <f>IFERROR(VLOOKUP($K153,Mapping!F:H,2,0),"")</f>
        <v/>
      </c>
      <c r="M153" s="33" t="str">
        <f>IFERROR(VLOOKUP($K153,Mapping!$F:$H,3,0),"")</f>
        <v/>
      </c>
      <c r="N153" s="33" t="str">
        <f t="shared" si="33"/>
        <v>1</v>
      </c>
    </row>
    <row r="154" spans="1:14" s="85" customFormat="1" ht="31.5" outlineLevel="1" x14ac:dyDescent="0.55000000000000004">
      <c r="A154" s="29">
        <v>13</v>
      </c>
      <c r="B154" s="36" t="s">
        <v>299</v>
      </c>
      <c r="C154" s="84">
        <v>3</v>
      </c>
      <c r="D154" s="34" t="s">
        <v>3</v>
      </c>
      <c r="E154" s="36"/>
      <c r="G154" s="43"/>
      <c r="H154" s="44"/>
      <c r="J154" s="37" t="s">
        <v>8</v>
      </c>
      <c r="K154" s="37" t="str">
        <f t="shared" si="32"/>
        <v>3X1</v>
      </c>
      <c r="L154" s="37" t="str">
        <f>IFERROR(VLOOKUP($K154,Mapping!F:H,2,0),"")</f>
        <v/>
      </c>
      <c r="M154" s="37" t="str">
        <f>IFERROR(VLOOKUP($K154,Mapping!$F:$H,3,0),"")</f>
        <v/>
      </c>
      <c r="N154" s="37" t="str">
        <f t="shared" si="33"/>
        <v>3</v>
      </c>
    </row>
    <row r="155" spans="1:14" s="22" customFormat="1" ht="33" customHeight="1" x14ac:dyDescent="0.75">
      <c r="A155" s="21" t="s">
        <v>50</v>
      </c>
      <c r="B155" s="72" t="s">
        <v>306</v>
      </c>
      <c r="C155" s="47" t="s">
        <v>73</v>
      </c>
      <c r="D155" s="45"/>
      <c r="E155" s="46"/>
      <c r="G155" s="48">
        <f>SUBTOTAL(3,G158:G169)/(SUBTOTAL(3,C158:C169)-0)</f>
        <v>0</v>
      </c>
      <c r="H155" s="20"/>
      <c r="J155" s="53"/>
      <c r="K155" s="53"/>
      <c r="L155" s="53">
        <f>SUBTOTAL(9,L158:L169)</f>
        <v>0</v>
      </c>
      <c r="M155" s="53">
        <f>SUBTOTAL(9,M158:M169)</f>
        <v>0</v>
      </c>
      <c r="N155" s="53"/>
    </row>
    <row r="156" spans="1:14" outlineLevel="1" x14ac:dyDescent="0.55000000000000004">
      <c r="A156" s="16"/>
      <c r="B156" s="17" t="s">
        <v>104</v>
      </c>
      <c r="C156" s="16"/>
      <c r="D156" s="26"/>
      <c r="E156" s="18"/>
      <c r="G156" s="16"/>
      <c r="H156" s="17"/>
      <c r="J156" s="16"/>
      <c r="K156" s="16"/>
      <c r="L156" s="16"/>
      <c r="M156" s="16"/>
      <c r="N156" s="16"/>
    </row>
    <row r="157" spans="1:14" outlineLevel="1" x14ac:dyDescent="0.55000000000000004">
      <c r="A157" s="16"/>
      <c r="B157" s="17" t="s">
        <v>0</v>
      </c>
      <c r="C157" s="16"/>
      <c r="D157" s="26"/>
      <c r="E157" s="18"/>
      <c r="G157" s="16"/>
      <c r="H157" s="17"/>
      <c r="J157" s="16"/>
      <c r="K157" s="16"/>
      <c r="L157" s="16"/>
      <c r="M157" s="16"/>
      <c r="N157" s="16"/>
    </row>
    <row r="158" spans="1:14" s="85" customFormat="1" ht="31.5" outlineLevel="1" x14ac:dyDescent="0.55000000000000004">
      <c r="A158" s="29">
        <v>1</v>
      </c>
      <c r="B158" s="28" t="s">
        <v>307</v>
      </c>
      <c r="C158" s="82">
        <v>1</v>
      </c>
      <c r="D158" s="30" t="s">
        <v>108</v>
      </c>
      <c r="E158" s="28" t="s">
        <v>319</v>
      </c>
      <c r="G158" s="39"/>
      <c r="H158" s="40"/>
      <c r="J158" s="29" t="s">
        <v>8</v>
      </c>
      <c r="K158" s="29" t="str">
        <f t="shared" ref="K158:K169" si="34">C158&amp;J158&amp;G158</f>
        <v>1X1</v>
      </c>
      <c r="L158" s="29" t="str">
        <f>IFERROR(VLOOKUP($K158,Mapping!F:H,2,0),"")</f>
        <v/>
      </c>
      <c r="M158" s="29" t="str">
        <f>IFERROR(VLOOKUP($K158,Mapping!$F:$H,3,0),"")</f>
        <v/>
      </c>
      <c r="N158" s="29" t="str">
        <f t="shared" si="2"/>
        <v>1</v>
      </c>
    </row>
    <row r="159" spans="1:14" s="85" customFormat="1" ht="31.5" outlineLevel="1" x14ac:dyDescent="0.55000000000000004">
      <c r="A159" s="29">
        <v>2</v>
      </c>
      <c r="B159" s="32" t="s">
        <v>308</v>
      </c>
      <c r="C159" s="83">
        <v>1</v>
      </c>
      <c r="D159" s="30" t="s">
        <v>108</v>
      </c>
      <c r="E159" s="28" t="s">
        <v>320</v>
      </c>
      <c r="G159" s="41"/>
      <c r="H159" s="42"/>
      <c r="J159" s="33" t="s">
        <v>8</v>
      </c>
      <c r="K159" s="33" t="str">
        <f t="shared" si="34"/>
        <v>1X1</v>
      </c>
      <c r="L159" s="33" t="str">
        <f>IFERROR(VLOOKUP($K159,Mapping!F:H,2,0),"")</f>
        <v/>
      </c>
      <c r="M159" s="33" t="str">
        <f>IFERROR(VLOOKUP($K159,Mapping!$F:$H,3,0),"")</f>
        <v/>
      </c>
      <c r="N159" s="33" t="str">
        <f t="shared" ref="N159:N166" si="35">C159&amp;G159</f>
        <v>1</v>
      </c>
    </row>
    <row r="160" spans="1:14" s="85" customFormat="1" ht="31.5" outlineLevel="1" x14ac:dyDescent="0.55000000000000004">
      <c r="A160" s="29">
        <v>3</v>
      </c>
      <c r="B160" s="32" t="s">
        <v>309</v>
      </c>
      <c r="C160" s="83">
        <v>1</v>
      </c>
      <c r="D160" s="34" t="s">
        <v>108</v>
      </c>
      <c r="E160" s="32" t="s">
        <v>321</v>
      </c>
      <c r="G160" s="41"/>
      <c r="H160" s="42"/>
      <c r="J160" s="33" t="s">
        <v>8</v>
      </c>
      <c r="K160" s="33" t="str">
        <f t="shared" si="34"/>
        <v>1X1</v>
      </c>
      <c r="L160" s="33" t="str">
        <f>IFERROR(VLOOKUP($K160,Mapping!F:H,2,0),"")</f>
        <v/>
      </c>
      <c r="M160" s="33" t="str">
        <f>IFERROR(VLOOKUP($K160,Mapping!$F:$H,3,0),"")</f>
        <v/>
      </c>
      <c r="N160" s="33" t="str">
        <f t="shared" si="35"/>
        <v>1</v>
      </c>
    </row>
    <row r="161" spans="1:14" s="85" customFormat="1" ht="31.5" outlineLevel="1" x14ac:dyDescent="0.55000000000000004">
      <c r="A161" s="29">
        <v>4</v>
      </c>
      <c r="B161" s="32" t="s">
        <v>310</v>
      </c>
      <c r="C161" s="83">
        <v>1</v>
      </c>
      <c r="D161" s="34" t="s">
        <v>108</v>
      </c>
      <c r="E161" s="32" t="s">
        <v>321</v>
      </c>
      <c r="G161" s="41"/>
      <c r="H161" s="42"/>
      <c r="J161" s="33" t="s">
        <v>8</v>
      </c>
      <c r="K161" s="33" t="str">
        <f t="shared" si="34"/>
        <v>1X1</v>
      </c>
      <c r="L161" s="33" t="str">
        <f>IFERROR(VLOOKUP($K161,Mapping!F:H,2,0),"")</f>
        <v/>
      </c>
      <c r="M161" s="33" t="str">
        <f>IFERROR(VLOOKUP($K161,Mapping!$F:$H,3,0),"")</f>
        <v/>
      </c>
      <c r="N161" s="33" t="str">
        <f t="shared" si="35"/>
        <v>1</v>
      </c>
    </row>
    <row r="162" spans="1:14" s="85" customFormat="1" ht="31.5" outlineLevel="1" x14ac:dyDescent="0.55000000000000004">
      <c r="A162" s="29">
        <v>5</v>
      </c>
      <c r="B162" s="36" t="s">
        <v>311</v>
      </c>
      <c r="C162" s="84">
        <v>1</v>
      </c>
      <c r="D162" s="34" t="s">
        <v>108</v>
      </c>
      <c r="E162" s="32" t="s">
        <v>322</v>
      </c>
      <c r="G162" s="43"/>
      <c r="H162" s="44"/>
      <c r="J162" s="37" t="s">
        <v>8</v>
      </c>
      <c r="K162" s="37" t="str">
        <f t="shared" si="34"/>
        <v>1X1</v>
      </c>
      <c r="L162" s="37" t="str">
        <f>IFERROR(VLOOKUP($K162,Mapping!F:H,2,0),"")</f>
        <v/>
      </c>
      <c r="M162" s="37" t="str">
        <f>IFERROR(VLOOKUP($K162,Mapping!$F:$H,3,0),"")</f>
        <v/>
      </c>
      <c r="N162" s="37" t="str">
        <f t="shared" si="35"/>
        <v>1</v>
      </c>
    </row>
    <row r="163" spans="1:14" s="85" customFormat="1" ht="31.5" outlineLevel="1" x14ac:dyDescent="0.55000000000000004">
      <c r="A163" s="29">
        <v>6</v>
      </c>
      <c r="B163" s="32" t="s">
        <v>312</v>
      </c>
      <c r="C163" s="83">
        <v>1</v>
      </c>
      <c r="D163" s="30" t="s">
        <v>108</v>
      </c>
      <c r="E163" s="32" t="s">
        <v>323</v>
      </c>
      <c r="G163" s="41"/>
      <c r="H163" s="42"/>
      <c r="J163" s="33" t="s">
        <v>8</v>
      </c>
      <c r="K163" s="33" t="str">
        <f t="shared" si="34"/>
        <v>1X1</v>
      </c>
      <c r="L163" s="33" t="str">
        <f>IFERROR(VLOOKUP($K163,Mapping!F:H,2,0),"")</f>
        <v/>
      </c>
      <c r="M163" s="33" t="str">
        <f>IFERROR(VLOOKUP($K163,Mapping!$F:$H,3,0),"")</f>
        <v/>
      </c>
      <c r="N163" s="33" t="str">
        <f t="shared" si="35"/>
        <v>1</v>
      </c>
    </row>
    <row r="164" spans="1:14" s="85" customFormat="1" ht="47.25" outlineLevel="1" x14ac:dyDescent="0.55000000000000004">
      <c r="A164" s="29">
        <v>7</v>
      </c>
      <c r="B164" s="32" t="s">
        <v>313</v>
      </c>
      <c r="C164" s="83">
        <v>1</v>
      </c>
      <c r="D164" s="34" t="s">
        <v>108</v>
      </c>
      <c r="E164" s="34" t="s">
        <v>324</v>
      </c>
      <c r="G164" s="41"/>
      <c r="H164" s="42"/>
      <c r="J164" s="33" t="s">
        <v>8</v>
      </c>
      <c r="K164" s="33" t="str">
        <f t="shared" si="34"/>
        <v>1X1</v>
      </c>
      <c r="L164" s="33" t="str">
        <f>IFERROR(VLOOKUP($K164,Mapping!F:H,2,0),"")</f>
        <v/>
      </c>
      <c r="M164" s="33" t="str">
        <f>IFERROR(VLOOKUP($K164,Mapping!$F:$H,3,0),"")</f>
        <v/>
      </c>
      <c r="N164" s="33" t="str">
        <f t="shared" si="35"/>
        <v>1</v>
      </c>
    </row>
    <row r="165" spans="1:14" s="85" customFormat="1" ht="63" outlineLevel="1" x14ac:dyDescent="0.55000000000000004">
      <c r="A165" s="29">
        <v>8</v>
      </c>
      <c r="B165" s="32" t="s">
        <v>314</v>
      </c>
      <c r="C165" s="83">
        <v>1</v>
      </c>
      <c r="D165" s="34" t="s">
        <v>326</v>
      </c>
      <c r="E165" s="34" t="s">
        <v>325</v>
      </c>
      <c r="G165" s="41"/>
      <c r="H165" s="42"/>
      <c r="J165" s="33" t="s">
        <v>8</v>
      </c>
      <c r="K165" s="33" t="str">
        <f t="shared" si="34"/>
        <v>1X1</v>
      </c>
      <c r="L165" s="33" t="str">
        <f>IFERROR(VLOOKUP($K165,Mapping!F:H,2,0),"")</f>
        <v/>
      </c>
      <c r="M165" s="33" t="str">
        <f>IFERROR(VLOOKUP($K165,Mapping!$F:$H,3,0),"")</f>
        <v/>
      </c>
      <c r="N165" s="33" t="str">
        <f t="shared" si="35"/>
        <v>1</v>
      </c>
    </row>
    <row r="166" spans="1:14" s="85" customFormat="1" ht="31.5" outlineLevel="1" x14ac:dyDescent="0.55000000000000004">
      <c r="A166" s="29">
        <v>9</v>
      </c>
      <c r="B166" s="36" t="s">
        <v>315</v>
      </c>
      <c r="C166" s="84">
        <v>1</v>
      </c>
      <c r="D166" s="34" t="s">
        <v>108</v>
      </c>
      <c r="E166" s="32" t="s">
        <v>327</v>
      </c>
      <c r="G166" s="43"/>
      <c r="H166" s="44"/>
      <c r="J166" s="37" t="s">
        <v>8</v>
      </c>
      <c r="K166" s="37" t="str">
        <f t="shared" si="34"/>
        <v>1X1</v>
      </c>
      <c r="L166" s="37" t="str">
        <f>IFERROR(VLOOKUP($K166,Mapping!F:H,2,0),"")</f>
        <v/>
      </c>
      <c r="M166" s="37" t="str">
        <f>IFERROR(VLOOKUP($K166,Mapping!$F:$H,3,0),"")</f>
        <v/>
      </c>
      <c r="N166" s="37" t="str">
        <f t="shared" si="35"/>
        <v>1</v>
      </c>
    </row>
    <row r="167" spans="1:14" s="85" customFormat="1" ht="31.5" outlineLevel="1" x14ac:dyDescent="0.55000000000000004">
      <c r="A167" s="29">
        <v>10</v>
      </c>
      <c r="B167" s="32" t="s">
        <v>316</v>
      </c>
      <c r="C167" s="83">
        <v>1</v>
      </c>
      <c r="D167" s="34" t="s">
        <v>108</v>
      </c>
      <c r="E167" s="32" t="s">
        <v>327</v>
      </c>
      <c r="G167" s="41"/>
      <c r="H167" s="42"/>
      <c r="J167" s="33" t="s">
        <v>8</v>
      </c>
      <c r="K167" s="33" t="str">
        <f t="shared" si="34"/>
        <v>1X1</v>
      </c>
      <c r="L167" s="33" t="str">
        <f>IFERROR(VLOOKUP($K167,Mapping!F:H,2,0),"")</f>
        <v/>
      </c>
      <c r="M167" s="33" t="str">
        <f>IFERROR(VLOOKUP($K167,Mapping!$F:$H,3,0),"")</f>
        <v/>
      </c>
      <c r="N167" s="33" t="str">
        <f t="shared" ref="N167:N169" si="36">C167&amp;G167</f>
        <v>1</v>
      </c>
    </row>
    <row r="168" spans="1:14" s="85" customFormat="1" ht="31.5" outlineLevel="1" x14ac:dyDescent="0.55000000000000004">
      <c r="A168" s="29">
        <v>11</v>
      </c>
      <c r="B168" s="32" t="s">
        <v>317</v>
      </c>
      <c r="C168" s="83">
        <v>1</v>
      </c>
      <c r="D168" s="34" t="s">
        <v>108</v>
      </c>
      <c r="E168" s="32" t="s">
        <v>327</v>
      </c>
      <c r="G168" s="41"/>
      <c r="H168" s="42"/>
      <c r="J168" s="33" t="s">
        <v>8</v>
      </c>
      <c r="K168" s="33" t="str">
        <f t="shared" si="34"/>
        <v>1X1</v>
      </c>
      <c r="L168" s="33" t="str">
        <f>IFERROR(VLOOKUP($K168,Mapping!F:H,2,0),"")</f>
        <v/>
      </c>
      <c r="M168" s="33" t="str">
        <f>IFERROR(VLOOKUP($K168,Mapping!$F:$H,3,0),"")</f>
        <v/>
      </c>
      <c r="N168" s="33" t="str">
        <f t="shared" si="36"/>
        <v>1</v>
      </c>
    </row>
    <row r="169" spans="1:14" s="85" customFormat="1" ht="31.5" outlineLevel="1" x14ac:dyDescent="0.55000000000000004">
      <c r="A169" s="29">
        <v>12</v>
      </c>
      <c r="B169" s="32" t="s">
        <v>318</v>
      </c>
      <c r="C169" s="83">
        <v>1</v>
      </c>
      <c r="D169" s="34" t="s">
        <v>108</v>
      </c>
      <c r="E169" s="32" t="s">
        <v>327</v>
      </c>
      <c r="G169" s="41"/>
      <c r="H169" s="42"/>
      <c r="J169" s="33" t="s">
        <v>8</v>
      </c>
      <c r="K169" s="33" t="str">
        <f t="shared" si="34"/>
        <v>1X1</v>
      </c>
      <c r="L169" s="33" t="str">
        <f>IFERROR(VLOOKUP($K169,Mapping!F:H,2,0),"")</f>
        <v/>
      </c>
      <c r="M169" s="33" t="str">
        <f>IFERROR(VLOOKUP($K169,Mapping!$F:$H,3,0),"")</f>
        <v/>
      </c>
      <c r="N169" s="33" t="str">
        <f t="shared" si="36"/>
        <v>1</v>
      </c>
    </row>
    <row r="170" spans="1:14" s="86" customFormat="1" ht="33" customHeight="1" x14ac:dyDescent="0.75">
      <c r="A170" s="21" t="s">
        <v>51</v>
      </c>
      <c r="B170" s="72" t="s">
        <v>328</v>
      </c>
      <c r="C170" s="47" t="s">
        <v>73</v>
      </c>
      <c r="D170" s="45"/>
      <c r="E170" s="46"/>
      <c r="G170" s="48">
        <f>SUBTOTAL(3,G173:G184)/(SUBTOTAL(3,C173:C184)-0)</f>
        <v>0</v>
      </c>
      <c r="H170" s="20"/>
      <c r="J170" s="53"/>
      <c r="K170" s="53"/>
      <c r="L170" s="53">
        <f>SUBTOTAL(9,L173:L184)</f>
        <v>0</v>
      </c>
      <c r="M170" s="53">
        <f>SUBTOTAL(9,M173:M184)</f>
        <v>0</v>
      </c>
      <c r="N170" s="53"/>
    </row>
    <row r="171" spans="1:14" outlineLevel="1" x14ac:dyDescent="0.55000000000000004">
      <c r="A171" s="16"/>
      <c r="B171" s="17" t="s">
        <v>104</v>
      </c>
      <c r="C171" s="16"/>
      <c r="D171" s="26"/>
      <c r="E171" s="18"/>
      <c r="G171" s="16"/>
      <c r="H171" s="17"/>
      <c r="J171" s="16"/>
      <c r="K171" s="16"/>
      <c r="L171" s="16"/>
      <c r="M171" s="16"/>
      <c r="N171" s="16"/>
    </row>
    <row r="172" spans="1:14" s="85" customFormat="1" outlineLevel="1" x14ac:dyDescent="0.55000000000000004">
      <c r="A172" s="16"/>
      <c r="B172" s="17" t="s">
        <v>0</v>
      </c>
      <c r="C172" s="16"/>
      <c r="D172" s="26"/>
      <c r="E172" s="18"/>
      <c r="G172" s="16"/>
      <c r="H172" s="17"/>
      <c r="J172" s="16"/>
      <c r="K172" s="16"/>
      <c r="L172" s="16"/>
      <c r="M172" s="16"/>
      <c r="N172" s="16"/>
    </row>
    <row r="173" spans="1:14" s="85" customFormat="1" ht="31.5" outlineLevel="1" collapsed="1" x14ac:dyDescent="0.55000000000000004">
      <c r="A173" s="29">
        <v>1</v>
      </c>
      <c r="B173" s="28" t="s">
        <v>329</v>
      </c>
      <c r="C173" s="82">
        <v>1</v>
      </c>
      <c r="D173" s="30" t="s">
        <v>108</v>
      </c>
      <c r="E173" s="28" t="s">
        <v>339</v>
      </c>
      <c r="G173" s="39"/>
      <c r="H173" s="40"/>
      <c r="J173" s="29" t="s">
        <v>8</v>
      </c>
      <c r="K173" s="29" t="str">
        <f t="shared" ref="K173:K184" si="37">C173&amp;J173&amp;G173</f>
        <v>1X1</v>
      </c>
      <c r="L173" s="29" t="str">
        <f>IFERROR(VLOOKUP($K173,Mapping!F:H,2,0),"")</f>
        <v/>
      </c>
      <c r="M173" s="29" t="str">
        <f>IFERROR(VLOOKUP($K173,Mapping!$F:$H,3,0),"")</f>
        <v/>
      </c>
      <c r="N173" s="29" t="str">
        <f t="shared" ref="N173:N190" si="38">C173&amp;G173</f>
        <v>1</v>
      </c>
    </row>
    <row r="174" spans="1:14" outlineLevel="1" x14ac:dyDescent="0.55000000000000004">
      <c r="A174" s="29">
        <v>2</v>
      </c>
      <c r="B174" s="32" t="s">
        <v>330</v>
      </c>
      <c r="C174" s="83">
        <v>1</v>
      </c>
      <c r="D174" s="30" t="s">
        <v>108</v>
      </c>
      <c r="E174" s="28" t="s">
        <v>339</v>
      </c>
      <c r="G174" s="41"/>
      <c r="H174" s="42"/>
      <c r="J174" s="83" t="s">
        <v>8</v>
      </c>
      <c r="K174" s="83" t="str">
        <f t="shared" si="37"/>
        <v>1X1</v>
      </c>
      <c r="L174" s="83" t="str">
        <f>IFERROR(VLOOKUP($K174,Mapping!F:H,2,0),"")</f>
        <v/>
      </c>
      <c r="M174" s="83" t="str">
        <f>IFERROR(VLOOKUP($K174,Mapping!$F:$H,3,0),"")</f>
        <v/>
      </c>
      <c r="N174" s="83" t="str">
        <f t="shared" ref="N174:N180" si="39">C174&amp;G174</f>
        <v>1</v>
      </c>
    </row>
    <row r="175" spans="1:14" ht="31.5" outlineLevel="1" x14ac:dyDescent="0.55000000000000004">
      <c r="A175" s="29">
        <v>3</v>
      </c>
      <c r="B175" s="36" t="s">
        <v>331</v>
      </c>
      <c r="C175" s="84">
        <v>1</v>
      </c>
      <c r="D175" s="30" t="s">
        <v>108</v>
      </c>
      <c r="E175" s="28" t="s">
        <v>339</v>
      </c>
      <c r="G175" s="43"/>
      <c r="H175" s="44"/>
      <c r="J175" s="84" t="s">
        <v>8</v>
      </c>
      <c r="K175" s="84" t="str">
        <f t="shared" si="37"/>
        <v>1X1</v>
      </c>
      <c r="L175" s="84" t="str">
        <f>IFERROR(VLOOKUP($K175,Mapping!F:H,2,0),"")</f>
        <v/>
      </c>
      <c r="M175" s="84" t="str">
        <f>IFERROR(VLOOKUP($K175,Mapping!$F:$H,3,0),"")</f>
        <v/>
      </c>
      <c r="N175" s="84" t="str">
        <f t="shared" si="39"/>
        <v>1</v>
      </c>
    </row>
    <row r="176" spans="1:14" ht="31.5" outlineLevel="1" x14ac:dyDescent="0.55000000000000004">
      <c r="A176" s="29">
        <v>4</v>
      </c>
      <c r="B176" s="32" t="s">
        <v>332</v>
      </c>
      <c r="C176" s="83">
        <v>1</v>
      </c>
      <c r="D176" s="30" t="s">
        <v>108</v>
      </c>
      <c r="E176" s="28" t="s">
        <v>339</v>
      </c>
      <c r="G176" s="41"/>
      <c r="H176" s="42"/>
      <c r="J176" s="83" t="s">
        <v>8</v>
      </c>
      <c r="K176" s="83" t="str">
        <f t="shared" si="37"/>
        <v>1X1</v>
      </c>
      <c r="L176" s="83" t="str">
        <f>IFERROR(VLOOKUP($K176,Mapping!F:H,2,0),"")</f>
        <v/>
      </c>
      <c r="M176" s="83" t="str">
        <f>IFERROR(VLOOKUP($K176,Mapping!$F:$H,3,0),"")</f>
        <v/>
      </c>
      <c r="N176" s="83" t="str">
        <f t="shared" si="39"/>
        <v>1</v>
      </c>
    </row>
    <row r="177" spans="1:14" ht="31.5" outlineLevel="1" x14ac:dyDescent="0.55000000000000004">
      <c r="A177" s="29">
        <v>5</v>
      </c>
      <c r="B177" s="36" t="s">
        <v>340</v>
      </c>
      <c r="C177" s="84">
        <v>3</v>
      </c>
      <c r="D177" s="30" t="s">
        <v>3</v>
      </c>
      <c r="E177" s="28"/>
      <c r="G177" s="43"/>
      <c r="H177" s="44"/>
      <c r="J177" s="84" t="s">
        <v>8</v>
      </c>
      <c r="K177" s="84" t="str">
        <f t="shared" si="37"/>
        <v>3X1</v>
      </c>
      <c r="L177" s="84" t="str">
        <f>IFERROR(VLOOKUP($K177,Mapping!F:H,2,0),"")</f>
        <v/>
      </c>
      <c r="M177" s="84" t="str">
        <f>IFERROR(VLOOKUP($K177,Mapping!$F:$H,3,0),"")</f>
        <v/>
      </c>
      <c r="N177" s="84" t="str">
        <f t="shared" si="39"/>
        <v>3</v>
      </c>
    </row>
    <row r="178" spans="1:14" outlineLevel="1" x14ac:dyDescent="0.55000000000000004">
      <c r="A178" s="29">
        <v>6</v>
      </c>
      <c r="B178" s="32" t="s">
        <v>333</v>
      </c>
      <c r="C178" s="83">
        <v>1</v>
      </c>
      <c r="D178" s="30" t="s">
        <v>108</v>
      </c>
      <c r="E178" s="28" t="s">
        <v>339</v>
      </c>
      <c r="G178" s="41"/>
      <c r="H178" s="42"/>
      <c r="J178" s="83" t="s">
        <v>8</v>
      </c>
      <c r="K178" s="83" t="str">
        <f t="shared" si="37"/>
        <v>1X1</v>
      </c>
      <c r="L178" s="83" t="str">
        <f>IFERROR(VLOOKUP($K178,Mapping!F:H,2,0),"")</f>
        <v/>
      </c>
      <c r="M178" s="83" t="str">
        <f>IFERROR(VLOOKUP($K178,Mapping!$F:$H,3,0),"")</f>
        <v/>
      </c>
      <c r="N178" s="83" t="str">
        <f t="shared" si="39"/>
        <v>1</v>
      </c>
    </row>
    <row r="179" spans="1:14" outlineLevel="1" x14ac:dyDescent="0.55000000000000004">
      <c r="A179" s="29">
        <v>7</v>
      </c>
      <c r="B179" s="36" t="s">
        <v>334</v>
      </c>
      <c r="C179" s="84">
        <v>1</v>
      </c>
      <c r="D179" s="30" t="s">
        <v>108</v>
      </c>
      <c r="E179" s="28" t="s">
        <v>339</v>
      </c>
      <c r="G179" s="43"/>
      <c r="H179" s="44"/>
      <c r="J179" s="84" t="s">
        <v>8</v>
      </c>
      <c r="K179" s="84" t="str">
        <f t="shared" si="37"/>
        <v>1X1</v>
      </c>
      <c r="L179" s="84" t="str">
        <f>IFERROR(VLOOKUP($K179,Mapping!F:H,2,0),"")</f>
        <v/>
      </c>
      <c r="M179" s="84" t="str">
        <f>IFERROR(VLOOKUP($K179,Mapping!$F:$H,3,0),"")</f>
        <v/>
      </c>
      <c r="N179" s="84" t="str">
        <f t="shared" si="39"/>
        <v>1</v>
      </c>
    </row>
    <row r="180" spans="1:14" outlineLevel="1" x14ac:dyDescent="0.55000000000000004">
      <c r="A180" s="29">
        <v>8</v>
      </c>
      <c r="B180" s="32" t="s">
        <v>335</v>
      </c>
      <c r="C180" s="83">
        <v>1</v>
      </c>
      <c r="D180" s="30" t="s">
        <v>108</v>
      </c>
      <c r="E180" s="28" t="s">
        <v>339</v>
      </c>
      <c r="G180" s="41"/>
      <c r="H180" s="42"/>
      <c r="J180" s="83" t="s">
        <v>8</v>
      </c>
      <c r="K180" s="83" t="str">
        <f t="shared" si="37"/>
        <v>1X1</v>
      </c>
      <c r="L180" s="83" t="str">
        <f>IFERROR(VLOOKUP($K180,Mapping!F:H,2,0),"")</f>
        <v/>
      </c>
      <c r="M180" s="83" t="str">
        <f>IFERROR(VLOOKUP($K180,Mapping!$F:$H,3,0),"")</f>
        <v/>
      </c>
      <c r="N180" s="83" t="str">
        <f t="shared" si="39"/>
        <v>1</v>
      </c>
    </row>
    <row r="181" spans="1:14" outlineLevel="1" x14ac:dyDescent="0.55000000000000004">
      <c r="A181" s="29">
        <v>9</v>
      </c>
      <c r="B181" s="32" t="s">
        <v>336</v>
      </c>
      <c r="C181" s="83">
        <v>1</v>
      </c>
      <c r="D181" s="34" t="s">
        <v>338</v>
      </c>
      <c r="E181" s="32"/>
      <c r="G181" s="41"/>
      <c r="H181" s="42"/>
      <c r="J181" s="83" t="s">
        <v>8</v>
      </c>
      <c r="K181" s="83" t="str">
        <f t="shared" si="37"/>
        <v>1X1</v>
      </c>
      <c r="L181" s="83" t="str">
        <f>IFERROR(VLOOKUP($K181,Mapping!F:H,2,0),"")</f>
        <v/>
      </c>
      <c r="M181" s="83" t="str">
        <f>IFERROR(VLOOKUP($K181,Mapping!$F:$H,3,0),"")</f>
        <v/>
      </c>
      <c r="N181" s="83" t="str">
        <f t="shared" si="38"/>
        <v>1</v>
      </c>
    </row>
    <row r="182" spans="1:14" ht="31.5" outlineLevel="1" x14ac:dyDescent="0.55000000000000004">
      <c r="A182" s="29">
        <v>10</v>
      </c>
      <c r="B182" s="36" t="s">
        <v>337</v>
      </c>
      <c r="C182" s="84">
        <v>1</v>
      </c>
      <c r="D182" s="38" t="s">
        <v>338</v>
      </c>
      <c r="E182" s="36"/>
      <c r="G182" s="43"/>
      <c r="H182" s="44"/>
      <c r="J182" s="84" t="s">
        <v>8</v>
      </c>
      <c r="K182" s="84" t="str">
        <f t="shared" si="37"/>
        <v>1X1</v>
      </c>
      <c r="L182" s="84" t="str">
        <f>IFERROR(VLOOKUP($K182,Mapping!F:H,2,0),"")</f>
        <v/>
      </c>
      <c r="M182" s="84" t="str">
        <f>IFERROR(VLOOKUP($K182,Mapping!$F:$H,3,0),"")</f>
        <v/>
      </c>
      <c r="N182" s="84" t="str">
        <f t="shared" si="38"/>
        <v>1</v>
      </c>
    </row>
    <row r="183" spans="1:14" ht="31.5" outlineLevel="1" x14ac:dyDescent="0.55000000000000004">
      <c r="A183" s="29">
        <v>11</v>
      </c>
      <c r="B183" s="32" t="s">
        <v>341</v>
      </c>
      <c r="C183" s="83">
        <v>1</v>
      </c>
      <c r="D183" s="34" t="s">
        <v>343</v>
      </c>
      <c r="E183" s="32" t="s">
        <v>344</v>
      </c>
      <c r="G183" s="41"/>
      <c r="H183" s="42"/>
      <c r="J183" s="83" t="s">
        <v>8</v>
      </c>
      <c r="K183" s="83" t="str">
        <f t="shared" si="37"/>
        <v>1X1</v>
      </c>
      <c r="L183" s="83" t="str">
        <f>IFERROR(VLOOKUP($K183,Mapping!F:H,2,0),"")</f>
        <v/>
      </c>
      <c r="M183" s="83" t="str">
        <f>IFERROR(VLOOKUP($K183,Mapping!$F:$H,3,0),"")</f>
        <v/>
      </c>
      <c r="N183" s="83" t="str">
        <f t="shared" ref="N183:N184" si="40">C183&amp;G183</f>
        <v>1</v>
      </c>
    </row>
    <row r="184" spans="1:14" ht="31.5" outlineLevel="1" x14ac:dyDescent="0.55000000000000004">
      <c r="A184" s="29">
        <v>12</v>
      </c>
      <c r="B184" s="36" t="s">
        <v>342</v>
      </c>
      <c r="C184" s="84">
        <v>1</v>
      </c>
      <c r="D184" s="38" t="s">
        <v>343</v>
      </c>
      <c r="E184" s="32" t="s">
        <v>344</v>
      </c>
      <c r="G184" s="43"/>
      <c r="H184" s="44"/>
      <c r="J184" s="84" t="s">
        <v>8</v>
      </c>
      <c r="K184" s="84" t="str">
        <f t="shared" si="37"/>
        <v>1X1</v>
      </c>
      <c r="L184" s="84" t="str">
        <f>IFERROR(VLOOKUP($K184,Mapping!F:H,2,0),"")</f>
        <v/>
      </c>
      <c r="M184" s="84" t="str">
        <f>IFERROR(VLOOKUP($K184,Mapping!$F:$H,3,0),"")</f>
        <v/>
      </c>
      <c r="N184" s="84" t="str">
        <f t="shared" si="40"/>
        <v>1</v>
      </c>
    </row>
    <row r="185" spans="1:14" ht="33" customHeight="1" x14ac:dyDescent="0.75">
      <c r="A185" s="21" t="s">
        <v>52</v>
      </c>
      <c r="B185" s="72" t="s">
        <v>345</v>
      </c>
      <c r="C185" s="47" t="s">
        <v>73</v>
      </c>
      <c r="D185" s="45"/>
      <c r="E185" s="46"/>
      <c r="G185" s="48">
        <f>SUBTOTAL(3,G188:G190)/(SUBTOTAL(3,C188:C190)-0)</f>
        <v>0</v>
      </c>
      <c r="H185" s="20"/>
      <c r="J185" s="53"/>
      <c r="K185" s="53"/>
      <c r="L185" s="53">
        <f>SUBTOTAL(9,L188:L190)</f>
        <v>0</v>
      </c>
      <c r="M185" s="53">
        <f>SUBTOTAL(9,M188:M190)</f>
        <v>0</v>
      </c>
      <c r="N185" s="53"/>
    </row>
    <row r="186" spans="1:14" outlineLevel="1" x14ac:dyDescent="0.55000000000000004">
      <c r="A186" s="16"/>
      <c r="B186" s="17" t="s">
        <v>104</v>
      </c>
      <c r="C186" s="16"/>
      <c r="D186" s="26"/>
      <c r="E186" s="18"/>
      <c r="G186" s="16"/>
      <c r="H186" s="17"/>
      <c r="J186" s="16"/>
      <c r="K186" s="16"/>
      <c r="L186" s="16"/>
      <c r="M186" s="16"/>
      <c r="N186" s="16"/>
    </row>
    <row r="187" spans="1:14" outlineLevel="1" x14ac:dyDescent="0.55000000000000004">
      <c r="A187" s="16"/>
      <c r="B187" s="17" t="s">
        <v>0</v>
      </c>
      <c r="C187" s="16"/>
      <c r="D187" s="26"/>
      <c r="E187" s="18"/>
      <c r="G187" s="16"/>
      <c r="H187" s="17"/>
      <c r="J187" s="16"/>
      <c r="K187" s="16"/>
      <c r="L187" s="16"/>
      <c r="M187" s="16"/>
      <c r="N187" s="16"/>
    </row>
    <row r="188" spans="1:14" outlineLevel="1" collapsed="1" x14ac:dyDescent="0.55000000000000004">
      <c r="A188" s="29">
        <v>1</v>
      </c>
      <c r="B188" s="28" t="s">
        <v>346</v>
      </c>
      <c r="C188" s="82">
        <v>1</v>
      </c>
      <c r="D188" s="28" t="s">
        <v>108</v>
      </c>
      <c r="E188" s="30" t="s">
        <v>349</v>
      </c>
      <c r="G188" s="39"/>
      <c r="H188" s="40"/>
      <c r="J188" s="82" t="s">
        <v>8</v>
      </c>
      <c r="K188" s="82" t="str">
        <f t="shared" ref="K188:K190" si="41">C188&amp;J188&amp;G188</f>
        <v>1X1</v>
      </c>
      <c r="L188" s="82" t="str">
        <f>IFERROR(VLOOKUP($K188,Mapping!F:H,2,0),"")</f>
        <v/>
      </c>
      <c r="M188" s="82" t="str">
        <f>IFERROR(VLOOKUP($K188,Mapping!$F:$H,3,0),"")</f>
        <v/>
      </c>
      <c r="N188" s="82" t="str">
        <f t="shared" si="38"/>
        <v>1</v>
      </c>
    </row>
    <row r="189" spans="1:14" outlineLevel="1" x14ac:dyDescent="0.55000000000000004">
      <c r="A189" s="33">
        <v>2</v>
      </c>
      <c r="B189" s="32" t="s">
        <v>347</v>
      </c>
      <c r="C189" s="33">
        <v>1</v>
      </c>
      <c r="D189" s="32" t="s">
        <v>350</v>
      </c>
      <c r="E189" s="34" t="s">
        <v>351</v>
      </c>
      <c r="G189" s="41"/>
      <c r="H189" s="42"/>
      <c r="J189" s="83" t="s">
        <v>8</v>
      </c>
      <c r="K189" s="83" t="str">
        <f t="shared" si="41"/>
        <v>1X1</v>
      </c>
      <c r="L189" s="83" t="str">
        <f>IFERROR(VLOOKUP($K189,Mapping!F:H,2,0),"")</f>
        <v/>
      </c>
      <c r="M189" s="83" t="str">
        <f>IFERROR(VLOOKUP($K189,Mapping!$F:$H,3,0),"")</f>
        <v/>
      </c>
      <c r="N189" s="83" t="str">
        <f t="shared" si="38"/>
        <v>1</v>
      </c>
    </row>
    <row r="190" spans="1:14" outlineLevel="1" x14ac:dyDescent="0.55000000000000004">
      <c r="A190" s="33">
        <v>3</v>
      </c>
      <c r="B190" s="32" t="s">
        <v>348</v>
      </c>
      <c r="C190" s="33">
        <v>1</v>
      </c>
      <c r="D190" s="34" t="s">
        <v>108</v>
      </c>
      <c r="E190" s="34" t="s">
        <v>352</v>
      </c>
      <c r="G190" s="41"/>
      <c r="H190" s="42"/>
      <c r="J190" s="83" t="s">
        <v>8</v>
      </c>
      <c r="K190" s="83" t="str">
        <f t="shared" si="41"/>
        <v>1X1</v>
      </c>
      <c r="L190" s="83" t="str">
        <f>IFERROR(VLOOKUP($K190,Mapping!F:H,2,0),"")</f>
        <v/>
      </c>
      <c r="M190" s="83" t="str">
        <f>IFERROR(VLOOKUP($K190,Mapping!$F:$H,3,0),"")</f>
        <v/>
      </c>
      <c r="N190" s="83" t="str">
        <f t="shared" si="38"/>
        <v>1</v>
      </c>
    </row>
    <row r="191" spans="1:14" s="22" customFormat="1" ht="33" customHeight="1" x14ac:dyDescent="0.75">
      <c r="A191" s="21" t="s">
        <v>53</v>
      </c>
      <c r="B191" s="72" t="s">
        <v>353</v>
      </c>
      <c r="C191" s="47" t="s">
        <v>73</v>
      </c>
      <c r="D191" s="45"/>
      <c r="E191" s="46"/>
      <c r="G191" s="48">
        <f>SUBTOTAL(3,G194:G198)/(SUBTOTAL(3,C194:C198)-0)</f>
        <v>0</v>
      </c>
      <c r="H191" s="20"/>
      <c r="J191" s="53"/>
      <c r="K191" s="53"/>
      <c r="L191" s="53">
        <f>SUBTOTAL(9,L194:L198)</f>
        <v>0</v>
      </c>
      <c r="M191" s="53">
        <f>SUBTOTAL(9,M194:M198)</f>
        <v>0</v>
      </c>
      <c r="N191" s="53"/>
    </row>
    <row r="192" spans="1:14" outlineLevel="1" x14ac:dyDescent="0.55000000000000004">
      <c r="A192" s="16"/>
      <c r="B192" s="17" t="s">
        <v>104</v>
      </c>
      <c r="C192" s="16"/>
      <c r="D192" s="26"/>
      <c r="E192" s="18"/>
      <c r="G192" s="16"/>
      <c r="H192" s="17"/>
      <c r="J192" s="16"/>
      <c r="K192" s="16"/>
      <c r="L192" s="16"/>
      <c r="M192" s="16"/>
      <c r="N192" s="16"/>
    </row>
    <row r="193" spans="1:21" outlineLevel="1" x14ac:dyDescent="0.55000000000000004">
      <c r="A193" s="16"/>
      <c r="B193" s="17" t="s">
        <v>0</v>
      </c>
      <c r="C193" s="16"/>
      <c r="D193" s="26"/>
      <c r="E193" s="18"/>
      <c r="G193" s="16"/>
      <c r="H193" s="17"/>
      <c r="J193" s="16"/>
      <c r="K193" s="16"/>
      <c r="L193" s="16"/>
      <c r="M193" s="16"/>
      <c r="N193" s="16"/>
    </row>
    <row r="194" spans="1:21" outlineLevel="1" collapsed="1" x14ac:dyDescent="0.55000000000000004">
      <c r="A194" s="29">
        <v>1</v>
      </c>
      <c r="B194" s="28" t="s">
        <v>358</v>
      </c>
      <c r="C194" s="29">
        <v>3</v>
      </c>
      <c r="D194" s="28" t="s">
        <v>3</v>
      </c>
      <c r="E194" s="30"/>
      <c r="G194" s="39"/>
      <c r="H194" s="40"/>
      <c r="J194" s="82" t="s">
        <v>8</v>
      </c>
      <c r="K194" s="82" t="str">
        <f t="shared" ref="K194:K198" si="42">C194&amp;J194&amp;G194</f>
        <v>3X1</v>
      </c>
      <c r="L194" s="82" t="str">
        <f>IFERROR(VLOOKUP($K194,Mapping!F:H,2,0),"")</f>
        <v/>
      </c>
      <c r="M194" s="82" t="str">
        <f>IFERROR(VLOOKUP($K194,Mapping!$F:$H,3,0),"")</f>
        <v/>
      </c>
      <c r="N194" s="82" t="str">
        <f t="shared" ref="N194:N198" si="43">C194&amp;G194</f>
        <v>3</v>
      </c>
    </row>
    <row r="195" spans="1:21" outlineLevel="1" x14ac:dyDescent="0.55000000000000004">
      <c r="A195" s="33">
        <v>2</v>
      </c>
      <c r="B195" s="32" t="s">
        <v>354</v>
      </c>
      <c r="C195" s="33">
        <v>3</v>
      </c>
      <c r="D195" s="32" t="s">
        <v>3</v>
      </c>
      <c r="E195" s="34"/>
      <c r="G195" s="41"/>
      <c r="H195" s="42"/>
      <c r="J195" s="83" t="s">
        <v>8</v>
      </c>
      <c r="K195" s="83" t="str">
        <f t="shared" si="42"/>
        <v>3X1</v>
      </c>
      <c r="L195" s="83" t="str">
        <f>IFERROR(VLOOKUP($K195,Mapping!F:H,2,0),"")</f>
        <v/>
      </c>
      <c r="M195" s="83" t="str">
        <f>IFERROR(VLOOKUP($K195,Mapping!$F:$H,3,0),"")</f>
        <v/>
      </c>
      <c r="N195" s="83" t="str">
        <f t="shared" si="43"/>
        <v>3</v>
      </c>
    </row>
    <row r="196" spans="1:21" outlineLevel="1" x14ac:dyDescent="0.55000000000000004">
      <c r="A196" s="33">
        <v>3</v>
      </c>
      <c r="B196" s="32" t="s">
        <v>355</v>
      </c>
      <c r="C196" s="33">
        <v>3</v>
      </c>
      <c r="D196" s="34" t="s">
        <v>3</v>
      </c>
      <c r="E196" s="34"/>
      <c r="G196" s="41"/>
      <c r="H196" s="42"/>
      <c r="J196" s="83" t="s">
        <v>8</v>
      </c>
      <c r="K196" s="83" t="str">
        <f t="shared" si="42"/>
        <v>3X1</v>
      </c>
      <c r="L196" s="83" t="str">
        <f>IFERROR(VLOOKUP($K196,Mapping!F:H,2,0),"")</f>
        <v/>
      </c>
      <c r="M196" s="83" t="str">
        <f>IFERROR(VLOOKUP($K196,Mapping!$F:$H,3,0),"")</f>
        <v/>
      </c>
      <c r="N196" s="83" t="str">
        <f t="shared" si="43"/>
        <v>3</v>
      </c>
    </row>
    <row r="197" spans="1:21" outlineLevel="1" x14ac:dyDescent="0.55000000000000004">
      <c r="A197" s="33">
        <v>4</v>
      </c>
      <c r="B197" s="32" t="s">
        <v>356</v>
      </c>
      <c r="C197" s="33">
        <v>3</v>
      </c>
      <c r="D197" s="34" t="s">
        <v>3</v>
      </c>
      <c r="E197" s="34"/>
      <c r="G197" s="41"/>
      <c r="H197" s="42"/>
      <c r="J197" s="83" t="s">
        <v>8</v>
      </c>
      <c r="K197" s="83" t="str">
        <f t="shared" si="42"/>
        <v>3X1</v>
      </c>
      <c r="L197" s="83" t="str">
        <f>IFERROR(VLOOKUP($K197,Mapping!F:H,2,0),"")</f>
        <v/>
      </c>
      <c r="M197" s="83" t="str">
        <f>IFERROR(VLOOKUP($K197,Mapping!$F:$H,3,0),"")</f>
        <v/>
      </c>
      <c r="N197" s="83" t="str">
        <f t="shared" si="43"/>
        <v>3</v>
      </c>
    </row>
    <row r="198" spans="1:21" outlineLevel="1" x14ac:dyDescent="0.55000000000000004">
      <c r="A198" s="33">
        <v>5</v>
      </c>
      <c r="B198" s="32" t="s">
        <v>357</v>
      </c>
      <c r="C198" s="33">
        <v>3</v>
      </c>
      <c r="D198" s="34" t="s">
        <v>3</v>
      </c>
      <c r="E198" s="34"/>
      <c r="G198" s="41"/>
      <c r="H198" s="42"/>
      <c r="J198" s="83" t="s">
        <v>8</v>
      </c>
      <c r="K198" s="83" t="str">
        <f t="shared" si="42"/>
        <v>3X1</v>
      </c>
      <c r="L198" s="83" t="str">
        <f>IFERROR(VLOOKUP($K198,Mapping!F:H,2,0),"")</f>
        <v/>
      </c>
      <c r="M198" s="83" t="str">
        <f>IFERROR(VLOOKUP($K198,Mapping!$F:$H,3,0),"")</f>
        <v/>
      </c>
      <c r="N198" s="83" t="str">
        <f t="shared" si="43"/>
        <v>3</v>
      </c>
    </row>
    <row r="199" spans="1:21" customFormat="1" ht="14.25" x14ac:dyDescent="0.45"/>
    <row r="200" spans="1:21" customFormat="1" ht="14.25" x14ac:dyDescent="0.45"/>
    <row r="201" spans="1:21" customFormat="1" ht="14.25" x14ac:dyDescent="0.45"/>
    <row r="202" spans="1:21" customFormat="1" ht="14.25" x14ac:dyDescent="0.45"/>
    <row r="203" spans="1:21" customFormat="1" ht="14.25" x14ac:dyDescent="0.45"/>
    <row r="204" spans="1:21" customFormat="1" ht="14.25" x14ac:dyDescent="0.45"/>
    <row r="205" spans="1:21" customFormat="1" x14ac:dyDescent="0.55000000000000004">
      <c r="O205" s="11"/>
      <c r="P205" s="11"/>
      <c r="Q205" s="11"/>
      <c r="R205" s="11"/>
      <c r="S205" s="11"/>
      <c r="T205" s="11"/>
      <c r="U205" s="11"/>
    </row>
    <row r="206" spans="1:21" customFormat="1" x14ac:dyDescent="0.55000000000000004">
      <c r="O206" s="90" t="s">
        <v>82</v>
      </c>
      <c r="P206" s="54"/>
      <c r="Q206" s="54"/>
      <c r="R206" s="54"/>
      <c r="S206" s="54"/>
      <c r="T206" s="54"/>
      <c r="U206" s="11"/>
    </row>
    <row r="207" spans="1:21" customFormat="1" ht="17.25" x14ac:dyDescent="0.6">
      <c r="O207" s="59"/>
      <c r="P207" s="59"/>
      <c r="Q207" s="59"/>
      <c r="R207" s="59"/>
      <c r="S207" s="59"/>
      <c r="T207" s="59"/>
      <c r="U207" s="11"/>
    </row>
    <row r="208" spans="1:21" customFormat="1" x14ac:dyDescent="0.55000000000000004">
      <c r="O208" s="54"/>
      <c r="P208" s="91"/>
      <c r="Q208" s="54"/>
      <c r="R208" s="54"/>
      <c r="S208" s="54"/>
      <c r="T208" s="54"/>
      <c r="U208" s="11"/>
    </row>
    <row r="209" spans="15:21" customFormat="1" x14ac:dyDescent="0.55000000000000004">
      <c r="O209" s="54"/>
      <c r="P209" s="54" t="s">
        <v>74</v>
      </c>
      <c r="Q209" s="54"/>
      <c r="R209" s="54"/>
      <c r="S209" s="54"/>
      <c r="T209" s="54"/>
      <c r="U209" s="11"/>
    </row>
    <row r="210" spans="15:21" customFormat="1" x14ac:dyDescent="0.55000000000000004">
      <c r="O210" s="54"/>
      <c r="P210" s="54" t="s">
        <v>75</v>
      </c>
      <c r="Q210" s="54"/>
      <c r="R210" s="54"/>
      <c r="S210" s="54"/>
      <c r="T210" s="54"/>
      <c r="U210" s="11"/>
    </row>
    <row r="211" spans="15:21" customFormat="1" ht="20.65" x14ac:dyDescent="0.75">
      <c r="O211" s="55"/>
      <c r="P211" s="54" t="s">
        <v>76</v>
      </c>
      <c r="Q211" s="55"/>
      <c r="R211" s="54"/>
      <c r="S211" s="54"/>
      <c r="T211" s="54"/>
      <c r="U211" s="11"/>
    </row>
    <row r="212" spans="15:21" customFormat="1" x14ac:dyDescent="0.55000000000000004">
      <c r="O212" s="54"/>
      <c r="P212" s="54"/>
      <c r="Q212" s="54"/>
      <c r="R212" s="54"/>
      <c r="S212" s="54"/>
      <c r="T212" s="54"/>
      <c r="U212" s="11"/>
    </row>
    <row r="213" spans="15:21" customFormat="1" x14ac:dyDescent="0.55000000000000004">
      <c r="O213" s="54"/>
      <c r="P213" s="56"/>
      <c r="Q213" s="56" t="s">
        <v>5</v>
      </c>
      <c r="R213" s="56" t="s">
        <v>72</v>
      </c>
      <c r="S213" s="56" t="s">
        <v>10</v>
      </c>
      <c r="T213" s="54"/>
      <c r="U213" s="11"/>
    </row>
    <row r="214" spans="15:21" customFormat="1" x14ac:dyDescent="0.55000000000000004">
      <c r="O214" s="54"/>
      <c r="P214" s="57" t="s">
        <v>69</v>
      </c>
      <c r="Q214" s="54">
        <f>+N294</f>
        <v>0</v>
      </c>
      <c r="R214" s="54">
        <f>+N288</f>
        <v>0</v>
      </c>
      <c r="S214" s="54">
        <f>+N291</f>
        <v>0</v>
      </c>
      <c r="T214" s="54"/>
      <c r="U214" s="11"/>
    </row>
    <row r="215" spans="15:21" customFormat="1" x14ac:dyDescent="0.55000000000000004">
      <c r="O215" s="54"/>
      <c r="P215" s="57" t="s">
        <v>70</v>
      </c>
      <c r="Q215" s="54">
        <f>+N295</f>
        <v>0</v>
      </c>
      <c r="R215" s="54">
        <f>+N289</f>
        <v>0</v>
      </c>
      <c r="S215" s="54">
        <f>+N292</f>
        <v>0</v>
      </c>
      <c r="T215" s="54"/>
      <c r="U215" s="11"/>
    </row>
    <row r="216" spans="15:21" customFormat="1" x14ac:dyDescent="0.55000000000000004">
      <c r="O216" s="54"/>
      <c r="P216" s="57" t="s">
        <v>71</v>
      </c>
      <c r="Q216" s="54">
        <f>+N296</f>
        <v>1</v>
      </c>
      <c r="R216" s="54">
        <f>+N290</f>
        <v>0</v>
      </c>
      <c r="S216" s="54">
        <f>+N293</f>
        <v>0</v>
      </c>
      <c r="T216" s="54"/>
      <c r="U216" s="11"/>
    </row>
    <row r="217" spans="15:21" customFormat="1" x14ac:dyDescent="0.55000000000000004">
      <c r="O217" s="54"/>
      <c r="P217" s="54"/>
      <c r="Q217" s="54"/>
      <c r="R217" s="54"/>
      <c r="S217" s="54"/>
      <c r="T217" s="54"/>
      <c r="U217" s="11"/>
    </row>
    <row r="218" spans="15:21" customFormat="1" x14ac:dyDescent="0.55000000000000004">
      <c r="O218" s="54"/>
      <c r="P218" s="56"/>
      <c r="Q218" s="56" t="s">
        <v>5</v>
      </c>
      <c r="R218" s="56" t="s">
        <v>72</v>
      </c>
      <c r="S218" s="56" t="s">
        <v>10</v>
      </c>
      <c r="T218" s="54"/>
      <c r="U218" s="11"/>
    </row>
    <row r="219" spans="15:21" customFormat="1" x14ac:dyDescent="0.55000000000000004">
      <c r="O219" s="54"/>
      <c r="P219" s="57" t="s">
        <v>69</v>
      </c>
      <c r="Q219" s="58">
        <f t="shared" ref="Q219:S221" si="44">IFERROR(Q214/SUM($Q214:$S214),0)</f>
        <v>0</v>
      </c>
      <c r="R219" s="58">
        <f t="shared" si="44"/>
        <v>0</v>
      </c>
      <c r="S219" s="58">
        <f t="shared" si="44"/>
        <v>0</v>
      </c>
      <c r="T219" s="54"/>
      <c r="U219" s="11"/>
    </row>
    <row r="220" spans="15:21" customFormat="1" ht="17.25" x14ac:dyDescent="0.6">
      <c r="O220" s="59"/>
      <c r="P220" s="57" t="s">
        <v>70</v>
      </c>
      <c r="Q220" s="58">
        <f t="shared" si="44"/>
        <v>0</v>
      </c>
      <c r="R220" s="58">
        <f t="shared" si="44"/>
        <v>0</v>
      </c>
      <c r="S220" s="58">
        <f t="shared" si="44"/>
        <v>0</v>
      </c>
      <c r="T220" s="59"/>
      <c r="U220" s="11"/>
    </row>
    <row r="221" spans="15:21" customFormat="1" x14ac:dyDescent="0.55000000000000004">
      <c r="O221" s="54"/>
      <c r="P221" s="57" t="s">
        <v>71</v>
      </c>
      <c r="Q221" s="58">
        <f t="shared" si="44"/>
        <v>1</v>
      </c>
      <c r="R221" s="58">
        <f t="shared" si="44"/>
        <v>0</v>
      </c>
      <c r="S221" s="58">
        <f t="shared" si="44"/>
        <v>0</v>
      </c>
      <c r="T221" s="54"/>
      <c r="U221" s="11"/>
    </row>
    <row r="222" spans="15:21" customFormat="1" x14ac:dyDescent="0.55000000000000004">
      <c r="O222" s="54"/>
      <c r="P222" s="54"/>
      <c r="Q222" s="54"/>
      <c r="R222" s="54"/>
      <c r="S222" s="54"/>
      <c r="T222" s="54"/>
      <c r="U222" s="11"/>
    </row>
    <row r="223" spans="15:21" customFormat="1" x14ac:dyDescent="0.55000000000000004">
      <c r="O223" s="54"/>
      <c r="P223" s="54"/>
      <c r="Q223" s="54"/>
      <c r="R223" s="54"/>
      <c r="S223" s="54"/>
      <c r="T223" s="54"/>
      <c r="U223" s="11"/>
    </row>
    <row r="224" spans="15:21" customFormat="1" x14ac:dyDescent="0.55000000000000004">
      <c r="O224" s="54"/>
      <c r="P224" s="54"/>
      <c r="Q224" s="54"/>
      <c r="R224" s="54"/>
      <c r="S224" s="54"/>
      <c r="T224" s="54"/>
      <c r="U224" s="11"/>
    </row>
    <row r="225" spans="15:21" customFormat="1" x14ac:dyDescent="0.55000000000000004">
      <c r="O225" s="11"/>
      <c r="P225" s="11"/>
      <c r="Q225" s="11"/>
      <c r="R225" s="11"/>
      <c r="S225" s="11"/>
      <c r="T225" s="11"/>
      <c r="U225" s="11"/>
    </row>
    <row r="226" spans="15:21" customFormat="1" x14ac:dyDescent="0.55000000000000004">
      <c r="O226" s="11"/>
      <c r="P226" s="11"/>
      <c r="Q226" s="11"/>
      <c r="R226" s="11"/>
      <c r="S226" s="11"/>
      <c r="T226" s="11"/>
      <c r="U226" s="11"/>
    </row>
    <row r="227" spans="15:21" customFormat="1" hidden="1" x14ac:dyDescent="0.55000000000000004">
      <c r="O227" s="11"/>
      <c r="P227" s="11"/>
      <c r="Q227" s="11"/>
      <c r="R227" s="11"/>
      <c r="S227" s="11"/>
      <c r="T227" s="11"/>
      <c r="U227" s="11"/>
    </row>
    <row r="228" spans="15:21" customFormat="1" ht="14.25" hidden="1" x14ac:dyDescent="0.45"/>
    <row r="229" spans="15:21" customFormat="1" ht="14.25" hidden="1" x14ac:dyDescent="0.45"/>
    <row r="230" spans="15:21" customFormat="1" ht="14.25" hidden="1" x14ac:dyDescent="0.45"/>
    <row r="231" spans="15:21" customFormat="1" ht="14.25" hidden="1" x14ac:dyDescent="0.45"/>
    <row r="232" spans="15:21" customFormat="1" ht="14.25" hidden="1" x14ac:dyDescent="0.45"/>
    <row r="233" spans="15:21" customFormat="1" ht="14.25" hidden="1" x14ac:dyDescent="0.45"/>
    <row r="234" spans="15:21" customFormat="1" ht="14.25" hidden="1" x14ac:dyDescent="0.45"/>
    <row r="235" spans="15:21" customFormat="1" ht="14.25" hidden="1" x14ac:dyDescent="0.45"/>
    <row r="236" spans="15:21" customFormat="1" ht="14.25" hidden="1" x14ac:dyDescent="0.45"/>
    <row r="237" spans="15:21" customFormat="1" ht="14.25" hidden="1" x14ac:dyDescent="0.45"/>
    <row r="238" spans="15:21" customFormat="1" ht="14.25" hidden="1" x14ac:dyDescent="0.45"/>
    <row r="239" spans="15:21" customFormat="1" ht="14.25" hidden="1" x14ac:dyDescent="0.45"/>
    <row r="240" spans="15:21" customFormat="1" ht="14.25" hidden="1" x14ac:dyDescent="0.45"/>
    <row r="241" customFormat="1" ht="14.25" hidden="1" x14ac:dyDescent="0.45"/>
    <row r="242" customFormat="1" ht="14.25" hidden="1" x14ac:dyDescent="0.45"/>
    <row r="243" customFormat="1" ht="14.25" hidden="1" x14ac:dyDescent="0.45"/>
    <row r="244" customFormat="1" ht="14.25" hidden="1" x14ac:dyDescent="0.45"/>
    <row r="245" customFormat="1" ht="14.25" hidden="1" x14ac:dyDescent="0.45"/>
    <row r="246" customFormat="1" ht="14.25" hidden="1" x14ac:dyDescent="0.45"/>
    <row r="247" customFormat="1" ht="14.25" hidden="1" x14ac:dyDescent="0.45"/>
    <row r="248" customFormat="1" ht="14.25" hidden="1" x14ac:dyDescent="0.45"/>
    <row r="249" customFormat="1" ht="14.25" hidden="1" x14ac:dyDescent="0.45"/>
    <row r="250" customFormat="1" ht="14.25" hidden="1" x14ac:dyDescent="0.45"/>
    <row r="251" customFormat="1" ht="14.25" hidden="1" x14ac:dyDescent="0.45"/>
    <row r="252" customFormat="1" ht="14.25" hidden="1" x14ac:dyDescent="0.45"/>
    <row r="253" customFormat="1" ht="14.25" hidden="1" x14ac:dyDescent="0.45"/>
    <row r="254" customFormat="1" ht="14.25" hidden="1" x14ac:dyDescent="0.45"/>
    <row r="255" customFormat="1" ht="14.25" hidden="1" x14ac:dyDescent="0.45"/>
    <row r="256" customFormat="1" ht="14.25" hidden="1" x14ac:dyDescent="0.45"/>
    <row r="257" customFormat="1" ht="14.25" hidden="1" x14ac:dyDescent="0.45"/>
    <row r="258" customFormat="1" ht="14.25" hidden="1" x14ac:dyDescent="0.45"/>
    <row r="259" customFormat="1" ht="14.25" hidden="1" x14ac:dyDescent="0.45"/>
    <row r="260" customFormat="1" ht="14.25" hidden="1" x14ac:dyDescent="0.45"/>
    <row r="261" customFormat="1" ht="14.25" hidden="1" x14ac:dyDescent="0.45"/>
    <row r="262" customFormat="1" ht="14.25" hidden="1" x14ac:dyDescent="0.45"/>
    <row r="263" customFormat="1" ht="14.25" hidden="1" x14ac:dyDescent="0.45"/>
    <row r="264" customFormat="1" ht="14.25" hidden="1" x14ac:dyDescent="0.45"/>
    <row r="265" customFormat="1" ht="14.25" hidden="1" x14ac:dyDescent="0.45"/>
    <row r="266" customFormat="1" ht="14.25" hidden="1" x14ac:dyDescent="0.45"/>
    <row r="267" customFormat="1" ht="14.25" hidden="1" x14ac:dyDescent="0.45"/>
    <row r="268" customFormat="1" ht="14.25" hidden="1" x14ac:dyDescent="0.45"/>
    <row r="269" customFormat="1" ht="14.25" hidden="1" x14ac:dyDescent="0.45"/>
    <row r="270" customFormat="1" ht="14.25" hidden="1" x14ac:dyDescent="0.45"/>
    <row r="271" customFormat="1" ht="14.25" hidden="1" x14ac:dyDescent="0.45"/>
    <row r="272" customFormat="1" ht="14.25" hidden="1" x14ac:dyDescent="0.45"/>
    <row r="273" spans="11:14" customFormat="1" ht="14.25" hidden="1" x14ac:dyDescent="0.45"/>
    <row r="274" spans="11:14" customFormat="1" ht="14.25" hidden="1" x14ac:dyDescent="0.45"/>
    <row r="275" spans="11:14" customFormat="1" ht="14.25" hidden="1" x14ac:dyDescent="0.45"/>
    <row r="276" spans="11:14" customFormat="1" ht="14.25" hidden="1" x14ac:dyDescent="0.45"/>
    <row r="277" spans="11:14" customFormat="1" ht="14.25" hidden="1" x14ac:dyDescent="0.45"/>
    <row r="278" spans="11:14" customFormat="1" ht="14.25" hidden="1" x14ac:dyDescent="0.45"/>
    <row r="279" spans="11:14" customFormat="1" ht="14.25" hidden="1" x14ac:dyDescent="0.45"/>
    <row r="280" spans="11:14" customFormat="1" ht="14.25" hidden="1" x14ac:dyDescent="0.45"/>
    <row r="281" spans="11:14" customFormat="1" ht="14.25" hidden="1" x14ac:dyDescent="0.45"/>
    <row r="282" spans="11:14" customFormat="1" ht="14.25" hidden="1" x14ac:dyDescent="0.45"/>
    <row r="283" spans="11:14" customFormat="1" ht="14.25" hidden="1" x14ac:dyDescent="0.45"/>
    <row r="284" spans="11:14" customFormat="1" ht="14.25" hidden="1" x14ac:dyDescent="0.45"/>
    <row r="285" spans="11:14" x14ac:dyDescent="0.55000000000000004"/>
    <row r="286" spans="11:14" x14ac:dyDescent="0.55000000000000004"/>
    <row r="287" spans="11:14" x14ac:dyDescent="0.55000000000000004"/>
    <row r="288" spans="11:14" hidden="1" x14ac:dyDescent="0.55000000000000004">
      <c r="K288" s="88">
        <v>1</v>
      </c>
      <c r="L288" s="88">
        <f>COUNTIF($C$7:$C$284,$K288)</f>
        <v>86</v>
      </c>
      <c r="M288" s="88" t="s">
        <v>57</v>
      </c>
      <c r="N288" s="88">
        <f t="shared" ref="N288:N296" si="45">COUNTIF($N$7:$N$284,$M288)</f>
        <v>0</v>
      </c>
    </row>
    <row r="289" spans="11:14" hidden="1" x14ac:dyDescent="0.55000000000000004">
      <c r="K289" s="88">
        <v>2</v>
      </c>
      <c r="L289" s="88">
        <f>COUNTIF($C$7:$C$284,$K289)</f>
        <v>13</v>
      </c>
      <c r="M289" s="88" t="s">
        <v>58</v>
      </c>
      <c r="N289" s="88">
        <f t="shared" si="45"/>
        <v>0</v>
      </c>
    </row>
    <row r="290" spans="11:14" hidden="1" x14ac:dyDescent="0.55000000000000004">
      <c r="K290" s="88">
        <v>3</v>
      </c>
      <c r="L290" s="88">
        <f>COUNTIF($C$7:$C$284,$K290)</f>
        <v>54</v>
      </c>
      <c r="M290" s="88" t="s">
        <v>59</v>
      </c>
      <c r="N290" s="88">
        <f t="shared" si="45"/>
        <v>0</v>
      </c>
    </row>
    <row r="291" spans="11:14" hidden="1" x14ac:dyDescent="0.55000000000000004">
      <c r="K291" s="88">
        <f>K288</f>
        <v>1</v>
      </c>
      <c r="L291" s="88">
        <f t="shared" ref="L291:L299" si="46">L288</f>
        <v>86</v>
      </c>
      <c r="M291" s="88" t="s">
        <v>60</v>
      </c>
      <c r="N291" s="88">
        <f t="shared" si="45"/>
        <v>0</v>
      </c>
    </row>
    <row r="292" spans="11:14" hidden="1" x14ac:dyDescent="0.55000000000000004">
      <c r="K292" s="88">
        <f t="shared" ref="K292" si="47">K289</f>
        <v>2</v>
      </c>
      <c r="L292" s="88">
        <f>L289</f>
        <v>13</v>
      </c>
      <c r="M292" s="88" t="s">
        <v>61</v>
      </c>
      <c r="N292" s="88">
        <f t="shared" si="45"/>
        <v>0</v>
      </c>
    </row>
    <row r="293" spans="11:14" hidden="1" x14ac:dyDescent="0.55000000000000004">
      <c r="K293" s="88">
        <f t="shared" ref="K293" si="48">K290</f>
        <v>3</v>
      </c>
      <c r="L293" s="88">
        <f t="shared" si="46"/>
        <v>54</v>
      </c>
      <c r="M293" s="88" t="s">
        <v>62</v>
      </c>
      <c r="N293" s="88">
        <f t="shared" si="45"/>
        <v>0</v>
      </c>
    </row>
    <row r="294" spans="11:14" hidden="1" x14ac:dyDescent="0.55000000000000004">
      <c r="K294" s="88">
        <f t="shared" ref="K294" si="49">K291</f>
        <v>1</v>
      </c>
      <c r="L294" s="88">
        <f t="shared" si="46"/>
        <v>86</v>
      </c>
      <c r="M294" s="88" t="s">
        <v>63</v>
      </c>
      <c r="N294" s="88">
        <f t="shared" si="45"/>
        <v>0</v>
      </c>
    </row>
    <row r="295" spans="11:14" hidden="1" x14ac:dyDescent="0.55000000000000004">
      <c r="K295" s="88">
        <f t="shared" ref="K295" si="50">K292</f>
        <v>2</v>
      </c>
      <c r="L295" s="88">
        <f t="shared" si="46"/>
        <v>13</v>
      </c>
      <c r="M295" s="88" t="s">
        <v>64</v>
      </c>
      <c r="N295" s="88">
        <f t="shared" si="45"/>
        <v>0</v>
      </c>
    </row>
    <row r="296" spans="11:14" hidden="1" x14ac:dyDescent="0.55000000000000004">
      <c r="K296" s="88">
        <f t="shared" ref="K296" si="51">K293</f>
        <v>3</v>
      </c>
      <c r="L296" s="88">
        <f t="shared" si="46"/>
        <v>54</v>
      </c>
      <c r="M296" s="88" t="s">
        <v>65</v>
      </c>
      <c r="N296" s="88">
        <f t="shared" si="45"/>
        <v>1</v>
      </c>
    </row>
    <row r="297" spans="11:14" hidden="1" x14ac:dyDescent="0.55000000000000004">
      <c r="K297" s="88">
        <f t="shared" ref="K297" si="52">K294</f>
        <v>1</v>
      </c>
      <c r="L297" s="88">
        <f t="shared" si="46"/>
        <v>86</v>
      </c>
      <c r="M297" s="88" t="s">
        <v>66</v>
      </c>
      <c r="N297" s="88">
        <f>+N288+N291+N294</f>
        <v>0</v>
      </c>
    </row>
    <row r="298" spans="11:14" hidden="1" x14ac:dyDescent="0.55000000000000004">
      <c r="K298" s="88">
        <f t="shared" ref="K298" si="53">K295</f>
        <v>2</v>
      </c>
      <c r="L298" s="88">
        <f t="shared" si="46"/>
        <v>13</v>
      </c>
      <c r="M298" s="88" t="s">
        <v>67</v>
      </c>
      <c r="N298" s="88">
        <f>+N289+N292+N295</f>
        <v>0</v>
      </c>
    </row>
    <row r="299" spans="11:14" hidden="1" x14ac:dyDescent="0.55000000000000004">
      <c r="K299" s="88">
        <f t="shared" ref="K299" si="54">K296</f>
        <v>3</v>
      </c>
      <c r="L299" s="88">
        <f t="shared" si="46"/>
        <v>54</v>
      </c>
      <c r="M299" s="88" t="s">
        <v>68</v>
      </c>
      <c r="N299" s="88">
        <f>+N290+N293+N296</f>
        <v>1</v>
      </c>
    </row>
    <row r="300" spans="11:14" x14ac:dyDescent="0.55000000000000004"/>
    <row r="301" spans="11:14" x14ac:dyDescent="0.55000000000000004"/>
    <row r="302" spans="11:14" x14ac:dyDescent="0.55000000000000004"/>
    <row r="303" spans="11:14" hidden="1" x14ac:dyDescent="0.55000000000000004">
      <c r="K303" s="88" t="s">
        <v>1</v>
      </c>
    </row>
    <row r="304" spans="11:14" hidden="1" x14ac:dyDescent="0.55000000000000004">
      <c r="K304" s="88" t="s">
        <v>11</v>
      </c>
    </row>
    <row r="305" spans="11:11" hidden="1" x14ac:dyDescent="0.55000000000000004">
      <c r="K305" s="88" t="s">
        <v>12</v>
      </c>
    </row>
    <row r="306" spans="11:11" x14ac:dyDescent="0.55000000000000004"/>
    <row r="307" spans="11:11" x14ac:dyDescent="0.55000000000000004"/>
    <row r="308" spans="11:11" x14ac:dyDescent="0.55000000000000004"/>
    <row r="309" spans="11:11" x14ac:dyDescent="0.55000000000000004"/>
    <row r="310" spans="11:11" x14ac:dyDescent="0.55000000000000004"/>
    <row r="311" spans="11:11" x14ac:dyDescent="0.55000000000000004"/>
    <row r="312" spans="11:11" x14ac:dyDescent="0.55000000000000004"/>
    <row r="313" spans="11:11" x14ac:dyDescent="0.55000000000000004"/>
    <row r="314" spans="11:11" x14ac:dyDescent="0.55000000000000004"/>
    <row r="315" spans="11:11" x14ac:dyDescent="0.55000000000000004"/>
    <row r="316" spans="11:11" x14ac:dyDescent="0.55000000000000004"/>
    <row r="317" spans="11:11" x14ac:dyDescent="0.55000000000000004"/>
    <row r="318" spans="11:11" x14ac:dyDescent="0.55000000000000004"/>
    <row r="319" spans="11:11" x14ac:dyDescent="0.55000000000000004"/>
    <row r="320" spans="11:11" x14ac:dyDescent="0.55000000000000004"/>
    <row r="321" x14ac:dyDescent="0.55000000000000004"/>
    <row r="322" x14ac:dyDescent="0.55000000000000004"/>
    <row r="323" x14ac:dyDescent="0.55000000000000004"/>
    <row r="324" x14ac:dyDescent="0.55000000000000004"/>
    <row r="325" x14ac:dyDescent="0.55000000000000004"/>
    <row r="326" x14ac:dyDescent="0.55000000000000004"/>
    <row r="327" x14ac:dyDescent="0.55000000000000004"/>
    <row r="328" x14ac:dyDescent="0.55000000000000004"/>
    <row r="329" x14ac:dyDescent="0.55000000000000004"/>
    <row r="330" x14ac:dyDescent="0.55000000000000004"/>
    <row r="331" x14ac:dyDescent="0.55000000000000004"/>
    <row r="332" x14ac:dyDescent="0.55000000000000004"/>
    <row r="333" x14ac:dyDescent="0.55000000000000004"/>
    <row r="334" x14ac:dyDescent="0.55000000000000004"/>
    <row r="335" x14ac:dyDescent="0.55000000000000004"/>
    <row r="336" x14ac:dyDescent="0.55000000000000004"/>
    <row r="337" x14ac:dyDescent="0.55000000000000004"/>
    <row r="338" x14ac:dyDescent="0.55000000000000004"/>
    <row r="339" x14ac:dyDescent="0.55000000000000004"/>
    <row r="340" x14ac:dyDescent="0.55000000000000004"/>
    <row r="341" x14ac:dyDescent="0.55000000000000004"/>
    <row r="342" x14ac:dyDescent="0.55000000000000004"/>
    <row r="343" x14ac:dyDescent="0.55000000000000004"/>
    <row r="344" x14ac:dyDescent="0.55000000000000004"/>
    <row r="345" x14ac:dyDescent="0.55000000000000004"/>
    <row r="346" x14ac:dyDescent="0.55000000000000004"/>
    <row r="347" x14ac:dyDescent="0.55000000000000004"/>
    <row r="348" x14ac:dyDescent="0.55000000000000004"/>
    <row r="349" x14ac:dyDescent="0.55000000000000004"/>
    <row r="350" x14ac:dyDescent="0.55000000000000004"/>
    <row r="351" x14ac:dyDescent="0.55000000000000004"/>
    <row r="352" x14ac:dyDescent="0.55000000000000004"/>
    <row r="353" x14ac:dyDescent="0.55000000000000004"/>
    <row r="354" x14ac:dyDescent="0.55000000000000004"/>
    <row r="355" x14ac:dyDescent="0.55000000000000004"/>
    <row r="356" x14ac:dyDescent="0.55000000000000004"/>
    <row r="357" x14ac:dyDescent="0.55000000000000004"/>
    <row r="358" x14ac:dyDescent="0.55000000000000004"/>
    <row r="359" x14ac:dyDescent="0.55000000000000004"/>
    <row r="360" x14ac:dyDescent="0.55000000000000004"/>
    <row r="361" x14ac:dyDescent="0.55000000000000004"/>
    <row r="362" x14ac:dyDescent="0.55000000000000004"/>
    <row r="363" x14ac:dyDescent="0.55000000000000004"/>
    <row r="364" x14ac:dyDescent="0.55000000000000004"/>
    <row r="365" x14ac:dyDescent="0.55000000000000004"/>
    <row r="366" x14ac:dyDescent="0.55000000000000004"/>
    <row r="367" x14ac:dyDescent="0.55000000000000004"/>
    <row r="368"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row r="403" x14ac:dyDescent="0.55000000000000004"/>
    <row r="404" x14ac:dyDescent="0.55000000000000004"/>
    <row r="405" x14ac:dyDescent="0.55000000000000004"/>
    <row r="406" x14ac:dyDescent="0.55000000000000004"/>
    <row r="407" x14ac:dyDescent="0.55000000000000004"/>
    <row r="408" x14ac:dyDescent="0.55000000000000004"/>
    <row r="409" x14ac:dyDescent="0.55000000000000004"/>
    <row r="410" x14ac:dyDescent="0.55000000000000004"/>
    <row r="411" x14ac:dyDescent="0.55000000000000004"/>
    <row r="412" x14ac:dyDescent="0.55000000000000004"/>
    <row r="413" x14ac:dyDescent="0.55000000000000004"/>
    <row r="414" x14ac:dyDescent="0.55000000000000004"/>
    <row r="415" x14ac:dyDescent="0.55000000000000004"/>
    <row r="416" x14ac:dyDescent="0.55000000000000004"/>
    <row r="417" x14ac:dyDescent="0.55000000000000004"/>
    <row r="418" x14ac:dyDescent="0.55000000000000004"/>
    <row r="419" x14ac:dyDescent="0.55000000000000004"/>
    <row r="420" x14ac:dyDescent="0.55000000000000004"/>
    <row r="421" x14ac:dyDescent="0.55000000000000004"/>
    <row r="422" x14ac:dyDescent="0.55000000000000004"/>
    <row r="423" x14ac:dyDescent="0.55000000000000004"/>
    <row r="424" x14ac:dyDescent="0.55000000000000004"/>
    <row r="425" x14ac:dyDescent="0.55000000000000004"/>
    <row r="426" x14ac:dyDescent="0.55000000000000004"/>
    <row r="427" x14ac:dyDescent="0.55000000000000004"/>
    <row r="428" x14ac:dyDescent="0.55000000000000004"/>
    <row r="429" x14ac:dyDescent="0.55000000000000004"/>
    <row r="430" x14ac:dyDescent="0.55000000000000004"/>
    <row r="431" x14ac:dyDescent="0.55000000000000004"/>
    <row r="432" x14ac:dyDescent="0.55000000000000004"/>
    <row r="433" x14ac:dyDescent="0.55000000000000004"/>
    <row r="434" x14ac:dyDescent="0.55000000000000004"/>
    <row r="435" x14ac:dyDescent="0.55000000000000004"/>
    <row r="436" x14ac:dyDescent="0.55000000000000004"/>
    <row r="437" x14ac:dyDescent="0.55000000000000004"/>
    <row r="438" x14ac:dyDescent="0.55000000000000004"/>
    <row r="439" x14ac:dyDescent="0.55000000000000004"/>
    <row r="440" x14ac:dyDescent="0.55000000000000004"/>
    <row r="441" x14ac:dyDescent="0.55000000000000004"/>
    <row r="442" x14ac:dyDescent="0.55000000000000004"/>
    <row r="443" x14ac:dyDescent="0.55000000000000004"/>
    <row r="444" x14ac:dyDescent="0.55000000000000004"/>
    <row r="445" x14ac:dyDescent="0.55000000000000004"/>
    <row r="446" x14ac:dyDescent="0.55000000000000004"/>
    <row r="447" x14ac:dyDescent="0.55000000000000004"/>
    <row r="448" x14ac:dyDescent="0.55000000000000004"/>
    <row r="449" x14ac:dyDescent="0.55000000000000004"/>
    <row r="450" x14ac:dyDescent="0.55000000000000004"/>
    <row r="451" x14ac:dyDescent="0.55000000000000004"/>
    <row r="452" x14ac:dyDescent="0.55000000000000004"/>
    <row r="453" x14ac:dyDescent="0.55000000000000004"/>
    <row r="454" x14ac:dyDescent="0.55000000000000004"/>
    <row r="455" x14ac:dyDescent="0.55000000000000004"/>
    <row r="456" x14ac:dyDescent="0.55000000000000004"/>
    <row r="457" x14ac:dyDescent="0.55000000000000004"/>
    <row r="458" x14ac:dyDescent="0.55000000000000004"/>
    <row r="459" x14ac:dyDescent="0.55000000000000004"/>
    <row r="460" x14ac:dyDescent="0.55000000000000004"/>
    <row r="461" x14ac:dyDescent="0.55000000000000004"/>
    <row r="462" x14ac:dyDescent="0.55000000000000004"/>
    <row r="463" x14ac:dyDescent="0.55000000000000004"/>
    <row r="464" x14ac:dyDescent="0.55000000000000004"/>
    <row r="465" x14ac:dyDescent="0.55000000000000004"/>
    <row r="466" x14ac:dyDescent="0.55000000000000004"/>
    <row r="467" x14ac:dyDescent="0.55000000000000004"/>
    <row r="468" x14ac:dyDescent="0.55000000000000004"/>
    <row r="469" x14ac:dyDescent="0.55000000000000004"/>
    <row r="470" x14ac:dyDescent="0.55000000000000004"/>
    <row r="471" x14ac:dyDescent="0.55000000000000004"/>
    <row r="472" x14ac:dyDescent="0.55000000000000004"/>
    <row r="473" x14ac:dyDescent="0.55000000000000004"/>
    <row r="474" x14ac:dyDescent="0.55000000000000004"/>
    <row r="475" x14ac:dyDescent="0.55000000000000004"/>
    <row r="476" x14ac:dyDescent="0.55000000000000004"/>
    <row r="477" x14ac:dyDescent="0.55000000000000004"/>
    <row r="478" x14ac:dyDescent="0.55000000000000004"/>
    <row r="479" x14ac:dyDescent="0.55000000000000004"/>
    <row r="480" x14ac:dyDescent="0.55000000000000004"/>
    <row r="481" x14ac:dyDescent="0.55000000000000004"/>
    <row r="482" x14ac:dyDescent="0.55000000000000004"/>
  </sheetData>
  <sheetProtection sheet="1" objects="1" scenarios="1"/>
  <autoFilter ref="A6:WVQ284" xr:uid="{1290FF67-BE29-48DE-B946-454CA4D5E1B0}"/>
  <mergeCells count="13">
    <mergeCell ref="C3:E3"/>
    <mergeCell ref="D89:E89"/>
    <mergeCell ref="D151:E151"/>
    <mergeCell ref="D153:E153"/>
    <mergeCell ref="D91:E91"/>
    <mergeCell ref="C4:E4"/>
    <mergeCell ref="C5:E5"/>
    <mergeCell ref="C6:E6"/>
    <mergeCell ref="D146:E146"/>
    <mergeCell ref="D147:E147"/>
    <mergeCell ref="D148:E148"/>
    <mergeCell ref="D149:E149"/>
    <mergeCell ref="D150:E150"/>
  </mergeCells>
  <phoneticPr fontId="3" type="noConversion"/>
  <conditionalFormatting sqref="G7">
    <cfRule type="iconSet" priority="21">
      <iconSet>
        <cfvo type="percent" val="0"/>
        <cfvo type="num" val="0.5"/>
        <cfvo type="num" val="1"/>
      </iconSet>
    </cfRule>
  </conditionalFormatting>
  <conditionalFormatting sqref="G13">
    <cfRule type="iconSet" priority="11">
      <iconSet>
        <cfvo type="percent" val="0"/>
        <cfvo type="num" val="0.5"/>
        <cfvo type="num" val="1"/>
      </iconSet>
    </cfRule>
  </conditionalFormatting>
  <conditionalFormatting sqref="G20">
    <cfRule type="iconSet" priority="10">
      <iconSet>
        <cfvo type="percent" val="0"/>
        <cfvo type="num" val="0.5"/>
        <cfvo type="num" val="1"/>
      </iconSet>
    </cfRule>
  </conditionalFormatting>
  <conditionalFormatting sqref="G26">
    <cfRule type="iconSet" priority="9">
      <iconSet>
        <cfvo type="percent" val="0"/>
        <cfvo type="num" val="0.5"/>
        <cfvo type="num" val="1"/>
      </iconSet>
    </cfRule>
  </conditionalFormatting>
  <conditionalFormatting sqref="G53">
    <cfRule type="iconSet" priority="7">
      <iconSet>
        <cfvo type="percent" val="0"/>
        <cfvo type="num" val="0.5"/>
        <cfvo type="num" val="1"/>
      </iconSet>
    </cfRule>
  </conditionalFormatting>
  <conditionalFormatting sqref="G139">
    <cfRule type="iconSet" priority="1">
      <iconSet>
        <cfvo type="percent" val="0"/>
        <cfvo type="num" val="0.5"/>
        <cfvo type="num" val="1"/>
      </iconSet>
    </cfRule>
  </conditionalFormatting>
  <conditionalFormatting sqref="G155">
    <cfRule type="iconSet" priority="6">
      <iconSet>
        <cfvo type="percent" val="0"/>
        <cfvo type="num" val="0.5"/>
        <cfvo type="num" val="1"/>
      </iconSet>
    </cfRule>
  </conditionalFormatting>
  <conditionalFormatting sqref="G170">
    <cfRule type="iconSet" priority="5">
      <iconSet>
        <cfvo type="percent" val="0"/>
        <cfvo type="num" val="0.5"/>
        <cfvo type="num" val="1"/>
      </iconSet>
    </cfRule>
  </conditionalFormatting>
  <conditionalFormatting sqref="G185">
    <cfRule type="iconSet" priority="4">
      <iconSet>
        <cfvo type="percent" val="0"/>
        <cfvo type="num" val="0.5"/>
        <cfvo type="num" val="1"/>
      </iconSet>
    </cfRule>
  </conditionalFormatting>
  <conditionalFormatting sqref="G191">
    <cfRule type="iconSet" priority="2">
      <iconSet>
        <cfvo type="percent" val="0"/>
        <cfvo type="num" val="0.5"/>
        <cfvo type="num" val="1"/>
      </iconSet>
    </cfRule>
  </conditionalFormatting>
  <dataValidations count="3">
    <dataValidation type="list" allowBlank="1" showInputMessage="1" showErrorMessage="1" sqref="G65496:G65541 JA65496:JA65541 SW65496:SW65541 ACS65496:ACS65541 AMO65496:AMO65541 AWK65496:AWK65541 BGG65496:BGG65541 BQC65496:BQC65541 BZY65496:BZY65541 CJU65496:CJU65541 CTQ65496:CTQ65541 DDM65496:DDM65541 DNI65496:DNI65541 DXE65496:DXE65541 EHA65496:EHA65541 EQW65496:EQW65541 FAS65496:FAS65541 FKO65496:FKO65541 FUK65496:FUK65541 GEG65496:GEG65541 GOC65496:GOC65541 GXY65496:GXY65541 HHU65496:HHU65541 HRQ65496:HRQ65541 IBM65496:IBM65541 ILI65496:ILI65541 IVE65496:IVE65541 JFA65496:JFA65541 JOW65496:JOW65541 JYS65496:JYS65541 KIO65496:KIO65541 KSK65496:KSK65541 LCG65496:LCG65541 LMC65496:LMC65541 LVY65496:LVY65541 MFU65496:MFU65541 MPQ65496:MPQ65541 MZM65496:MZM65541 NJI65496:NJI65541 NTE65496:NTE65541 ODA65496:ODA65541 OMW65496:OMW65541 OWS65496:OWS65541 PGO65496:PGO65541 PQK65496:PQK65541 QAG65496:QAG65541 QKC65496:QKC65541 QTY65496:QTY65541 RDU65496:RDU65541 RNQ65496:RNQ65541 RXM65496:RXM65541 SHI65496:SHI65541 SRE65496:SRE65541 TBA65496:TBA65541 TKW65496:TKW65541 TUS65496:TUS65541 UEO65496:UEO65541 UOK65496:UOK65541 UYG65496:UYG65541 VIC65496:VIC65541 VRY65496:VRY65541 WBU65496:WBU65541 WLQ65496:WLQ65541 WVM65496:WVM65541 G131032:G131077 JA131032:JA131077 SW131032:SW131077 ACS131032:ACS131077 AMO131032:AMO131077 AWK131032:AWK131077 BGG131032:BGG131077 BQC131032:BQC131077 BZY131032:BZY131077 CJU131032:CJU131077 CTQ131032:CTQ131077 DDM131032:DDM131077 DNI131032:DNI131077 DXE131032:DXE131077 EHA131032:EHA131077 EQW131032:EQW131077 FAS131032:FAS131077 FKO131032:FKO131077 FUK131032:FUK131077 GEG131032:GEG131077 GOC131032:GOC131077 GXY131032:GXY131077 HHU131032:HHU131077 HRQ131032:HRQ131077 IBM131032:IBM131077 ILI131032:ILI131077 IVE131032:IVE131077 JFA131032:JFA131077 JOW131032:JOW131077 JYS131032:JYS131077 KIO131032:KIO131077 KSK131032:KSK131077 LCG131032:LCG131077 LMC131032:LMC131077 LVY131032:LVY131077 MFU131032:MFU131077 MPQ131032:MPQ131077 MZM131032:MZM131077 NJI131032:NJI131077 NTE131032:NTE131077 ODA131032:ODA131077 OMW131032:OMW131077 OWS131032:OWS131077 PGO131032:PGO131077 PQK131032:PQK131077 QAG131032:QAG131077 QKC131032:QKC131077 QTY131032:QTY131077 RDU131032:RDU131077 RNQ131032:RNQ131077 RXM131032:RXM131077 SHI131032:SHI131077 SRE131032:SRE131077 TBA131032:TBA131077 TKW131032:TKW131077 TUS131032:TUS131077 UEO131032:UEO131077 UOK131032:UOK131077 UYG131032:UYG131077 VIC131032:VIC131077 VRY131032:VRY131077 WBU131032:WBU131077 WLQ131032:WLQ131077 WVM131032:WVM131077 G196568:G196613 JA196568:JA196613 SW196568:SW196613 ACS196568:ACS196613 AMO196568:AMO196613 AWK196568:AWK196613 BGG196568:BGG196613 BQC196568:BQC196613 BZY196568:BZY196613 CJU196568:CJU196613 CTQ196568:CTQ196613 DDM196568:DDM196613 DNI196568:DNI196613 DXE196568:DXE196613 EHA196568:EHA196613 EQW196568:EQW196613 FAS196568:FAS196613 FKO196568:FKO196613 FUK196568:FUK196613 GEG196568:GEG196613 GOC196568:GOC196613 GXY196568:GXY196613 HHU196568:HHU196613 HRQ196568:HRQ196613 IBM196568:IBM196613 ILI196568:ILI196613 IVE196568:IVE196613 JFA196568:JFA196613 JOW196568:JOW196613 JYS196568:JYS196613 KIO196568:KIO196613 KSK196568:KSK196613 LCG196568:LCG196613 LMC196568:LMC196613 LVY196568:LVY196613 MFU196568:MFU196613 MPQ196568:MPQ196613 MZM196568:MZM196613 NJI196568:NJI196613 NTE196568:NTE196613 ODA196568:ODA196613 OMW196568:OMW196613 OWS196568:OWS196613 PGO196568:PGO196613 PQK196568:PQK196613 QAG196568:QAG196613 QKC196568:QKC196613 QTY196568:QTY196613 RDU196568:RDU196613 RNQ196568:RNQ196613 RXM196568:RXM196613 SHI196568:SHI196613 SRE196568:SRE196613 TBA196568:TBA196613 TKW196568:TKW196613 TUS196568:TUS196613 UEO196568:UEO196613 UOK196568:UOK196613 UYG196568:UYG196613 VIC196568:VIC196613 VRY196568:VRY196613 WBU196568:WBU196613 WLQ196568:WLQ196613 WVM196568:WVM196613 G262104:G262149 JA262104:JA262149 SW262104:SW262149 ACS262104:ACS262149 AMO262104:AMO262149 AWK262104:AWK262149 BGG262104:BGG262149 BQC262104:BQC262149 BZY262104:BZY262149 CJU262104:CJU262149 CTQ262104:CTQ262149 DDM262104:DDM262149 DNI262104:DNI262149 DXE262104:DXE262149 EHA262104:EHA262149 EQW262104:EQW262149 FAS262104:FAS262149 FKO262104:FKO262149 FUK262104:FUK262149 GEG262104:GEG262149 GOC262104:GOC262149 GXY262104:GXY262149 HHU262104:HHU262149 HRQ262104:HRQ262149 IBM262104:IBM262149 ILI262104:ILI262149 IVE262104:IVE262149 JFA262104:JFA262149 JOW262104:JOW262149 JYS262104:JYS262149 KIO262104:KIO262149 KSK262104:KSK262149 LCG262104:LCG262149 LMC262104:LMC262149 LVY262104:LVY262149 MFU262104:MFU262149 MPQ262104:MPQ262149 MZM262104:MZM262149 NJI262104:NJI262149 NTE262104:NTE262149 ODA262104:ODA262149 OMW262104:OMW262149 OWS262104:OWS262149 PGO262104:PGO262149 PQK262104:PQK262149 QAG262104:QAG262149 QKC262104:QKC262149 QTY262104:QTY262149 RDU262104:RDU262149 RNQ262104:RNQ262149 RXM262104:RXM262149 SHI262104:SHI262149 SRE262104:SRE262149 TBA262104:TBA262149 TKW262104:TKW262149 TUS262104:TUS262149 UEO262104:UEO262149 UOK262104:UOK262149 UYG262104:UYG262149 VIC262104:VIC262149 VRY262104:VRY262149 WBU262104:WBU262149 WLQ262104:WLQ262149 WVM262104:WVM262149 G327640:G327685 JA327640:JA327685 SW327640:SW327685 ACS327640:ACS327685 AMO327640:AMO327685 AWK327640:AWK327685 BGG327640:BGG327685 BQC327640:BQC327685 BZY327640:BZY327685 CJU327640:CJU327685 CTQ327640:CTQ327685 DDM327640:DDM327685 DNI327640:DNI327685 DXE327640:DXE327685 EHA327640:EHA327685 EQW327640:EQW327685 FAS327640:FAS327685 FKO327640:FKO327685 FUK327640:FUK327685 GEG327640:GEG327685 GOC327640:GOC327685 GXY327640:GXY327685 HHU327640:HHU327685 HRQ327640:HRQ327685 IBM327640:IBM327685 ILI327640:ILI327685 IVE327640:IVE327685 JFA327640:JFA327685 JOW327640:JOW327685 JYS327640:JYS327685 KIO327640:KIO327685 KSK327640:KSK327685 LCG327640:LCG327685 LMC327640:LMC327685 LVY327640:LVY327685 MFU327640:MFU327685 MPQ327640:MPQ327685 MZM327640:MZM327685 NJI327640:NJI327685 NTE327640:NTE327685 ODA327640:ODA327685 OMW327640:OMW327685 OWS327640:OWS327685 PGO327640:PGO327685 PQK327640:PQK327685 QAG327640:QAG327685 QKC327640:QKC327685 QTY327640:QTY327685 RDU327640:RDU327685 RNQ327640:RNQ327685 RXM327640:RXM327685 SHI327640:SHI327685 SRE327640:SRE327685 TBA327640:TBA327685 TKW327640:TKW327685 TUS327640:TUS327685 UEO327640:UEO327685 UOK327640:UOK327685 UYG327640:UYG327685 VIC327640:VIC327685 VRY327640:VRY327685 WBU327640:WBU327685 WLQ327640:WLQ327685 WVM327640:WVM327685 G393176:G393221 JA393176:JA393221 SW393176:SW393221 ACS393176:ACS393221 AMO393176:AMO393221 AWK393176:AWK393221 BGG393176:BGG393221 BQC393176:BQC393221 BZY393176:BZY393221 CJU393176:CJU393221 CTQ393176:CTQ393221 DDM393176:DDM393221 DNI393176:DNI393221 DXE393176:DXE393221 EHA393176:EHA393221 EQW393176:EQW393221 FAS393176:FAS393221 FKO393176:FKO393221 FUK393176:FUK393221 GEG393176:GEG393221 GOC393176:GOC393221 GXY393176:GXY393221 HHU393176:HHU393221 HRQ393176:HRQ393221 IBM393176:IBM393221 ILI393176:ILI393221 IVE393176:IVE393221 JFA393176:JFA393221 JOW393176:JOW393221 JYS393176:JYS393221 KIO393176:KIO393221 KSK393176:KSK393221 LCG393176:LCG393221 LMC393176:LMC393221 LVY393176:LVY393221 MFU393176:MFU393221 MPQ393176:MPQ393221 MZM393176:MZM393221 NJI393176:NJI393221 NTE393176:NTE393221 ODA393176:ODA393221 OMW393176:OMW393221 OWS393176:OWS393221 PGO393176:PGO393221 PQK393176:PQK393221 QAG393176:QAG393221 QKC393176:QKC393221 QTY393176:QTY393221 RDU393176:RDU393221 RNQ393176:RNQ393221 RXM393176:RXM393221 SHI393176:SHI393221 SRE393176:SRE393221 TBA393176:TBA393221 TKW393176:TKW393221 TUS393176:TUS393221 UEO393176:UEO393221 UOK393176:UOK393221 UYG393176:UYG393221 VIC393176:VIC393221 VRY393176:VRY393221 WBU393176:WBU393221 WLQ393176:WLQ393221 WVM393176:WVM393221 G458712:G458757 JA458712:JA458757 SW458712:SW458757 ACS458712:ACS458757 AMO458712:AMO458757 AWK458712:AWK458757 BGG458712:BGG458757 BQC458712:BQC458757 BZY458712:BZY458757 CJU458712:CJU458757 CTQ458712:CTQ458757 DDM458712:DDM458757 DNI458712:DNI458757 DXE458712:DXE458757 EHA458712:EHA458757 EQW458712:EQW458757 FAS458712:FAS458757 FKO458712:FKO458757 FUK458712:FUK458757 GEG458712:GEG458757 GOC458712:GOC458757 GXY458712:GXY458757 HHU458712:HHU458757 HRQ458712:HRQ458757 IBM458712:IBM458757 ILI458712:ILI458757 IVE458712:IVE458757 JFA458712:JFA458757 JOW458712:JOW458757 JYS458712:JYS458757 KIO458712:KIO458757 KSK458712:KSK458757 LCG458712:LCG458757 LMC458712:LMC458757 LVY458712:LVY458757 MFU458712:MFU458757 MPQ458712:MPQ458757 MZM458712:MZM458757 NJI458712:NJI458757 NTE458712:NTE458757 ODA458712:ODA458757 OMW458712:OMW458757 OWS458712:OWS458757 PGO458712:PGO458757 PQK458712:PQK458757 QAG458712:QAG458757 QKC458712:QKC458757 QTY458712:QTY458757 RDU458712:RDU458757 RNQ458712:RNQ458757 RXM458712:RXM458757 SHI458712:SHI458757 SRE458712:SRE458757 TBA458712:TBA458757 TKW458712:TKW458757 TUS458712:TUS458757 UEO458712:UEO458757 UOK458712:UOK458757 UYG458712:UYG458757 VIC458712:VIC458757 VRY458712:VRY458757 WBU458712:WBU458757 WLQ458712:WLQ458757 WVM458712:WVM458757 G524248:G524293 JA524248:JA524293 SW524248:SW524293 ACS524248:ACS524293 AMO524248:AMO524293 AWK524248:AWK524293 BGG524248:BGG524293 BQC524248:BQC524293 BZY524248:BZY524293 CJU524248:CJU524293 CTQ524248:CTQ524293 DDM524248:DDM524293 DNI524248:DNI524293 DXE524248:DXE524293 EHA524248:EHA524293 EQW524248:EQW524293 FAS524248:FAS524293 FKO524248:FKO524293 FUK524248:FUK524293 GEG524248:GEG524293 GOC524248:GOC524293 GXY524248:GXY524293 HHU524248:HHU524293 HRQ524248:HRQ524293 IBM524248:IBM524293 ILI524248:ILI524293 IVE524248:IVE524293 JFA524248:JFA524293 JOW524248:JOW524293 JYS524248:JYS524293 KIO524248:KIO524293 KSK524248:KSK524293 LCG524248:LCG524293 LMC524248:LMC524293 LVY524248:LVY524293 MFU524248:MFU524293 MPQ524248:MPQ524293 MZM524248:MZM524293 NJI524248:NJI524293 NTE524248:NTE524293 ODA524248:ODA524293 OMW524248:OMW524293 OWS524248:OWS524293 PGO524248:PGO524293 PQK524248:PQK524293 QAG524248:QAG524293 QKC524248:QKC524293 QTY524248:QTY524293 RDU524248:RDU524293 RNQ524248:RNQ524293 RXM524248:RXM524293 SHI524248:SHI524293 SRE524248:SRE524293 TBA524248:TBA524293 TKW524248:TKW524293 TUS524248:TUS524293 UEO524248:UEO524293 UOK524248:UOK524293 UYG524248:UYG524293 VIC524248:VIC524293 VRY524248:VRY524293 WBU524248:WBU524293 WLQ524248:WLQ524293 WVM524248:WVM524293 G589784:G589829 JA589784:JA589829 SW589784:SW589829 ACS589784:ACS589829 AMO589784:AMO589829 AWK589784:AWK589829 BGG589784:BGG589829 BQC589784:BQC589829 BZY589784:BZY589829 CJU589784:CJU589829 CTQ589784:CTQ589829 DDM589784:DDM589829 DNI589784:DNI589829 DXE589784:DXE589829 EHA589784:EHA589829 EQW589784:EQW589829 FAS589784:FAS589829 FKO589784:FKO589829 FUK589784:FUK589829 GEG589784:GEG589829 GOC589784:GOC589829 GXY589784:GXY589829 HHU589784:HHU589829 HRQ589784:HRQ589829 IBM589784:IBM589829 ILI589784:ILI589829 IVE589784:IVE589829 JFA589784:JFA589829 JOW589784:JOW589829 JYS589784:JYS589829 KIO589784:KIO589829 KSK589784:KSK589829 LCG589784:LCG589829 LMC589784:LMC589829 LVY589784:LVY589829 MFU589784:MFU589829 MPQ589784:MPQ589829 MZM589784:MZM589829 NJI589784:NJI589829 NTE589784:NTE589829 ODA589784:ODA589829 OMW589784:OMW589829 OWS589784:OWS589829 PGO589784:PGO589829 PQK589784:PQK589829 QAG589784:QAG589829 QKC589784:QKC589829 QTY589784:QTY589829 RDU589784:RDU589829 RNQ589784:RNQ589829 RXM589784:RXM589829 SHI589784:SHI589829 SRE589784:SRE589829 TBA589784:TBA589829 TKW589784:TKW589829 TUS589784:TUS589829 UEO589784:UEO589829 UOK589784:UOK589829 UYG589784:UYG589829 VIC589784:VIC589829 VRY589784:VRY589829 WBU589784:WBU589829 WLQ589784:WLQ589829 WVM589784:WVM589829 G655320:G655365 JA655320:JA655365 SW655320:SW655365 ACS655320:ACS655365 AMO655320:AMO655365 AWK655320:AWK655365 BGG655320:BGG655365 BQC655320:BQC655365 BZY655320:BZY655365 CJU655320:CJU655365 CTQ655320:CTQ655365 DDM655320:DDM655365 DNI655320:DNI655365 DXE655320:DXE655365 EHA655320:EHA655365 EQW655320:EQW655365 FAS655320:FAS655365 FKO655320:FKO655365 FUK655320:FUK655365 GEG655320:GEG655365 GOC655320:GOC655365 GXY655320:GXY655365 HHU655320:HHU655365 HRQ655320:HRQ655365 IBM655320:IBM655365 ILI655320:ILI655365 IVE655320:IVE655365 JFA655320:JFA655365 JOW655320:JOW655365 JYS655320:JYS655365 KIO655320:KIO655365 KSK655320:KSK655365 LCG655320:LCG655365 LMC655320:LMC655365 LVY655320:LVY655365 MFU655320:MFU655365 MPQ655320:MPQ655365 MZM655320:MZM655365 NJI655320:NJI655365 NTE655320:NTE655365 ODA655320:ODA655365 OMW655320:OMW655365 OWS655320:OWS655365 PGO655320:PGO655365 PQK655320:PQK655365 QAG655320:QAG655365 QKC655320:QKC655365 QTY655320:QTY655365 RDU655320:RDU655365 RNQ655320:RNQ655365 RXM655320:RXM655365 SHI655320:SHI655365 SRE655320:SRE655365 TBA655320:TBA655365 TKW655320:TKW655365 TUS655320:TUS655365 UEO655320:UEO655365 UOK655320:UOK655365 UYG655320:UYG655365 VIC655320:VIC655365 VRY655320:VRY655365 WBU655320:WBU655365 WLQ655320:WLQ655365 WVM655320:WVM655365 G720856:G720901 JA720856:JA720901 SW720856:SW720901 ACS720856:ACS720901 AMO720856:AMO720901 AWK720856:AWK720901 BGG720856:BGG720901 BQC720856:BQC720901 BZY720856:BZY720901 CJU720856:CJU720901 CTQ720856:CTQ720901 DDM720856:DDM720901 DNI720856:DNI720901 DXE720856:DXE720901 EHA720856:EHA720901 EQW720856:EQW720901 FAS720856:FAS720901 FKO720856:FKO720901 FUK720856:FUK720901 GEG720856:GEG720901 GOC720856:GOC720901 GXY720856:GXY720901 HHU720856:HHU720901 HRQ720856:HRQ720901 IBM720856:IBM720901 ILI720856:ILI720901 IVE720856:IVE720901 JFA720856:JFA720901 JOW720856:JOW720901 JYS720856:JYS720901 KIO720856:KIO720901 KSK720856:KSK720901 LCG720856:LCG720901 LMC720856:LMC720901 LVY720856:LVY720901 MFU720856:MFU720901 MPQ720856:MPQ720901 MZM720856:MZM720901 NJI720856:NJI720901 NTE720856:NTE720901 ODA720856:ODA720901 OMW720856:OMW720901 OWS720856:OWS720901 PGO720856:PGO720901 PQK720856:PQK720901 QAG720856:QAG720901 QKC720856:QKC720901 QTY720856:QTY720901 RDU720856:RDU720901 RNQ720856:RNQ720901 RXM720856:RXM720901 SHI720856:SHI720901 SRE720856:SRE720901 TBA720856:TBA720901 TKW720856:TKW720901 TUS720856:TUS720901 UEO720856:UEO720901 UOK720856:UOK720901 UYG720856:UYG720901 VIC720856:VIC720901 VRY720856:VRY720901 WBU720856:WBU720901 WLQ720856:WLQ720901 WVM720856:WVM720901 G786392:G786437 JA786392:JA786437 SW786392:SW786437 ACS786392:ACS786437 AMO786392:AMO786437 AWK786392:AWK786437 BGG786392:BGG786437 BQC786392:BQC786437 BZY786392:BZY786437 CJU786392:CJU786437 CTQ786392:CTQ786437 DDM786392:DDM786437 DNI786392:DNI786437 DXE786392:DXE786437 EHA786392:EHA786437 EQW786392:EQW786437 FAS786392:FAS786437 FKO786392:FKO786437 FUK786392:FUK786437 GEG786392:GEG786437 GOC786392:GOC786437 GXY786392:GXY786437 HHU786392:HHU786437 HRQ786392:HRQ786437 IBM786392:IBM786437 ILI786392:ILI786437 IVE786392:IVE786437 JFA786392:JFA786437 JOW786392:JOW786437 JYS786392:JYS786437 KIO786392:KIO786437 KSK786392:KSK786437 LCG786392:LCG786437 LMC786392:LMC786437 LVY786392:LVY786437 MFU786392:MFU786437 MPQ786392:MPQ786437 MZM786392:MZM786437 NJI786392:NJI786437 NTE786392:NTE786437 ODA786392:ODA786437 OMW786392:OMW786437 OWS786392:OWS786437 PGO786392:PGO786437 PQK786392:PQK786437 QAG786392:QAG786437 QKC786392:QKC786437 QTY786392:QTY786437 RDU786392:RDU786437 RNQ786392:RNQ786437 RXM786392:RXM786437 SHI786392:SHI786437 SRE786392:SRE786437 TBA786392:TBA786437 TKW786392:TKW786437 TUS786392:TUS786437 UEO786392:UEO786437 UOK786392:UOK786437 UYG786392:UYG786437 VIC786392:VIC786437 VRY786392:VRY786437 WBU786392:WBU786437 WLQ786392:WLQ786437 WVM786392:WVM786437 G851928:G851973 JA851928:JA851973 SW851928:SW851973 ACS851928:ACS851973 AMO851928:AMO851973 AWK851928:AWK851973 BGG851928:BGG851973 BQC851928:BQC851973 BZY851928:BZY851973 CJU851928:CJU851973 CTQ851928:CTQ851973 DDM851928:DDM851973 DNI851928:DNI851973 DXE851928:DXE851973 EHA851928:EHA851973 EQW851928:EQW851973 FAS851928:FAS851973 FKO851928:FKO851973 FUK851928:FUK851973 GEG851928:GEG851973 GOC851928:GOC851973 GXY851928:GXY851973 HHU851928:HHU851973 HRQ851928:HRQ851973 IBM851928:IBM851973 ILI851928:ILI851973 IVE851928:IVE851973 JFA851928:JFA851973 JOW851928:JOW851973 JYS851928:JYS851973 KIO851928:KIO851973 KSK851928:KSK851973 LCG851928:LCG851973 LMC851928:LMC851973 LVY851928:LVY851973 MFU851928:MFU851973 MPQ851928:MPQ851973 MZM851928:MZM851973 NJI851928:NJI851973 NTE851928:NTE851973 ODA851928:ODA851973 OMW851928:OMW851973 OWS851928:OWS851973 PGO851928:PGO851973 PQK851928:PQK851973 QAG851928:QAG851973 QKC851928:QKC851973 QTY851928:QTY851973 RDU851928:RDU851973 RNQ851928:RNQ851973 RXM851928:RXM851973 SHI851928:SHI851973 SRE851928:SRE851973 TBA851928:TBA851973 TKW851928:TKW851973 TUS851928:TUS851973 UEO851928:UEO851973 UOK851928:UOK851973 UYG851928:UYG851973 VIC851928:VIC851973 VRY851928:VRY851973 WBU851928:WBU851973 WLQ851928:WLQ851973 WVM851928:WVM851973 G917464:G917509 JA917464:JA917509 SW917464:SW917509 ACS917464:ACS917509 AMO917464:AMO917509 AWK917464:AWK917509 BGG917464:BGG917509 BQC917464:BQC917509 BZY917464:BZY917509 CJU917464:CJU917509 CTQ917464:CTQ917509 DDM917464:DDM917509 DNI917464:DNI917509 DXE917464:DXE917509 EHA917464:EHA917509 EQW917464:EQW917509 FAS917464:FAS917509 FKO917464:FKO917509 FUK917464:FUK917509 GEG917464:GEG917509 GOC917464:GOC917509 GXY917464:GXY917509 HHU917464:HHU917509 HRQ917464:HRQ917509 IBM917464:IBM917509 ILI917464:ILI917509 IVE917464:IVE917509 JFA917464:JFA917509 JOW917464:JOW917509 JYS917464:JYS917509 KIO917464:KIO917509 KSK917464:KSK917509 LCG917464:LCG917509 LMC917464:LMC917509 LVY917464:LVY917509 MFU917464:MFU917509 MPQ917464:MPQ917509 MZM917464:MZM917509 NJI917464:NJI917509 NTE917464:NTE917509 ODA917464:ODA917509 OMW917464:OMW917509 OWS917464:OWS917509 PGO917464:PGO917509 PQK917464:PQK917509 QAG917464:QAG917509 QKC917464:QKC917509 QTY917464:QTY917509 RDU917464:RDU917509 RNQ917464:RNQ917509 RXM917464:RXM917509 SHI917464:SHI917509 SRE917464:SRE917509 TBA917464:TBA917509 TKW917464:TKW917509 TUS917464:TUS917509 UEO917464:UEO917509 UOK917464:UOK917509 UYG917464:UYG917509 VIC917464:VIC917509 VRY917464:VRY917509 WBU917464:WBU917509 WLQ917464:WLQ917509 WVM917464:WVM917509 G983000:G983045 JA983000:JA983045 SW983000:SW983045 ACS983000:ACS983045 AMO983000:AMO983045 AWK983000:AWK983045 BGG983000:BGG983045 BQC983000:BQC983045 BZY983000:BZY983045 CJU983000:CJU983045 CTQ983000:CTQ983045 DDM983000:DDM983045 DNI983000:DNI983045 DXE983000:DXE983045 EHA983000:EHA983045 EQW983000:EQW983045 FAS983000:FAS983045 FKO983000:FKO983045 FUK983000:FUK983045 GEG983000:GEG983045 GOC983000:GOC983045 GXY983000:GXY983045 HHU983000:HHU983045 HRQ983000:HRQ983045 IBM983000:IBM983045 ILI983000:ILI983045 IVE983000:IVE983045 JFA983000:JFA983045 JOW983000:JOW983045 JYS983000:JYS983045 KIO983000:KIO983045 KSK983000:KSK983045 LCG983000:LCG983045 LMC983000:LMC983045 LVY983000:LVY983045 MFU983000:MFU983045 MPQ983000:MPQ983045 MZM983000:MZM983045 NJI983000:NJI983045 NTE983000:NTE983045 ODA983000:ODA983045 OMW983000:OMW983045 OWS983000:OWS983045 PGO983000:PGO983045 PQK983000:PQK983045 QAG983000:QAG983045 QKC983000:QKC983045 QTY983000:QTY983045 RDU983000:RDU983045 RNQ983000:RNQ983045 RXM983000:RXM983045 SHI983000:SHI983045 SRE983000:SRE983045 TBA983000:TBA983045 TKW983000:TKW983045 TUS983000:TUS983045 UEO983000:UEO983045 UOK983000:UOK983045 UYG983000:UYG983045 VIC983000:VIC983045 VRY983000:VRY983045 WBU983000:WBU983045 WLQ983000:WLQ983045 WVM983000:WVM983045 G65347:G65348 JA65347:JA65348 SW65347:SW65348 ACS65347:ACS65348 AMO65347:AMO65348 AWK65347:AWK65348 BGG65347:BGG65348 BQC65347:BQC65348 BZY65347:BZY65348 CJU65347:CJU65348 CTQ65347:CTQ65348 DDM65347:DDM65348 DNI65347:DNI65348 DXE65347:DXE65348 EHA65347:EHA65348 EQW65347:EQW65348 FAS65347:FAS65348 FKO65347:FKO65348 FUK65347:FUK65348 GEG65347:GEG65348 GOC65347:GOC65348 GXY65347:GXY65348 HHU65347:HHU65348 HRQ65347:HRQ65348 IBM65347:IBM65348 ILI65347:ILI65348 IVE65347:IVE65348 JFA65347:JFA65348 JOW65347:JOW65348 JYS65347:JYS65348 KIO65347:KIO65348 KSK65347:KSK65348 LCG65347:LCG65348 LMC65347:LMC65348 LVY65347:LVY65348 MFU65347:MFU65348 MPQ65347:MPQ65348 MZM65347:MZM65348 NJI65347:NJI65348 NTE65347:NTE65348 ODA65347:ODA65348 OMW65347:OMW65348 OWS65347:OWS65348 PGO65347:PGO65348 PQK65347:PQK65348 QAG65347:QAG65348 QKC65347:QKC65348 QTY65347:QTY65348 RDU65347:RDU65348 RNQ65347:RNQ65348 RXM65347:RXM65348 SHI65347:SHI65348 SRE65347:SRE65348 TBA65347:TBA65348 TKW65347:TKW65348 TUS65347:TUS65348 UEO65347:UEO65348 UOK65347:UOK65348 UYG65347:UYG65348 VIC65347:VIC65348 VRY65347:VRY65348 WBU65347:WBU65348 WLQ65347:WLQ65348 WVM65347:WVM65348 G130883:G130884 JA130883:JA130884 SW130883:SW130884 ACS130883:ACS130884 AMO130883:AMO130884 AWK130883:AWK130884 BGG130883:BGG130884 BQC130883:BQC130884 BZY130883:BZY130884 CJU130883:CJU130884 CTQ130883:CTQ130884 DDM130883:DDM130884 DNI130883:DNI130884 DXE130883:DXE130884 EHA130883:EHA130884 EQW130883:EQW130884 FAS130883:FAS130884 FKO130883:FKO130884 FUK130883:FUK130884 GEG130883:GEG130884 GOC130883:GOC130884 GXY130883:GXY130884 HHU130883:HHU130884 HRQ130883:HRQ130884 IBM130883:IBM130884 ILI130883:ILI130884 IVE130883:IVE130884 JFA130883:JFA130884 JOW130883:JOW130884 JYS130883:JYS130884 KIO130883:KIO130884 KSK130883:KSK130884 LCG130883:LCG130884 LMC130883:LMC130884 LVY130883:LVY130884 MFU130883:MFU130884 MPQ130883:MPQ130884 MZM130883:MZM130884 NJI130883:NJI130884 NTE130883:NTE130884 ODA130883:ODA130884 OMW130883:OMW130884 OWS130883:OWS130884 PGO130883:PGO130884 PQK130883:PQK130884 QAG130883:QAG130884 QKC130883:QKC130884 QTY130883:QTY130884 RDU130883:RDU130884 RNQ130883:RNQ130884 RXM130883:RXM130884 SHI130883:SHI130884 SRE130883:SRE130884 TBA130883:TBA130884 TKW130883:TKW130884 TUS130883:TUS130884 UEO130883:UEO130884 UOK130883:UOK130884 UYG130883:UYG130884 VIC130883:VIC130884 VRY130883:VRY130884 WBU130883:WBU130884 WLQ130883:WLQ130884 WVM130883:WVM130884 G196419:G196420 JA196419:JA196420 SW196419:SW196420 ACS196419:ACS196420 AMO196419:AMO196420 AWK196419:AWK196420 BGG196419:BGG196420 BQC196419:BQC196420 BZY196419:BZY196420 CJU196419:CJU196420 CTQ196419:CTQ196420 DDM196419:DDM196420 DNI196419:DNI196420 DXE196419:DXE196420 EHA196419:EHA196420 EQW196419:EQW196420 FAS196419:FAS196420 FKO196419:FKO196420 FUK196419:FUK196420 GEG196419:GEG196420 GOC196419:GOC196420 GXY196419:GXY196420 HHU196419:HHU196420 HRQ196419:HRQ196420 IBM196419:IBM196420 ILI196419:ILI196420 IVE196419:IVE196420 JFA196419:JFA196420 JOW196419:JOW196420 JYS196419:JYS196420 KIO196419:KIO196420 KSK196419:KSK196420 LCG196419:LCG196420 LMC196419:LMC196420 LVY196419:LVY196420 MFU196419:MFU196420 MPQ196419:MPQ196420 MZM196419:MZM196420 NJI196419:NJI196420 NTE196419:NTE196420 ODA196419:ODA196420 OMW196419:OMW196420 OWS196419:OWS196420 PGO196419:PGO196420 PQK196419:PQK196420 QAG196419:QAG196420 QKC196419:QKC196420 QTY196419:QTY196420 RDU196419:RDU196420 RNQ196419:RNQ196420 RXM196419:RXM196420 SHI196419:SHI196420 SRE196419:SRE196420 TBA196419:TBA196420 TKW196419:TKW196420 TUS196419:TUS196420 UEO196419:UEO196420 UOK196419:UOK196420 UYG196419:UYG196420 VIC196419:VIC196420 VRY196419:VRY196420 WBU196419:WBU196420 WLQ196419:WLQ196420 WVM196419:WVM196420 G261955:G261956 JA261955:JA261956 SW261955:SW261956 ACS261955:ACS261956 AMO261955:AMO261956 AWK261955:AWK261956 BGG261955:BGG261956 BQC261955:BQC261956 BZY261955:BZY261956 CJU261955:CJU261956 CTQ261955:CTQ261956 DDM261955:DDM261956 DNI261955:DNI261956 DXE261955:DXE261956 EHA261955:EHA261956 EQW261955:EQW261956 FAS261955:FAS261956 FKO261955:FKO261956 FUK261955:FUK261956 GEG261955:GEG261956 GOC261955:GOC261956 GXY261955:GXY261956 HHU261955:HHU261956 HRQ261955:HRQ261956 IBM261955:IBM261956 ILI261955:ILI261956 IVE261955:IVE261956 JFA261955:JFA261956 JOW261955:JOW261956 JYS261955:JYS261956 KIO261955:KIO261956 KSK261955:KSK261956 LCG261955:LCG261956 LMC261955:LMC261956 LVY261955:LVY261956 MFU261955:MFU261956 MPQ261955:MPQ261956 MZM261955:MZM261956 NJI261955:NJI261956 NTE261955:NTE261956 ODA261955:ODA261956 OMW261955:OMW261956 OWS261955:OWS261956 PGO261955:PGO261956 PQK261955:PQK261956 QAG261955:QAG261956 QKC261955:QKC261956 QTY261955:QTY261956 RDU261955:RDU261956 RNQ261955:RNQ261956 RXM261955:RXM261956 SHI261955:SHI261956 SRE261955:SRE261956 TBA261955:TBA261956 TKW261955:TKW261956 TUS261955:TUS261956 UEO261955:UEO261956 UOK261955:UOK261956 UYG261955:UYG261956 VIC261955:VIC261956 VRY261955:VRY261956 WBU261955:WBU261956 WLQ261955:WLQ261956 WVM261955:WVM261956 G327491:G327492 JA327491:JA327492 SW327491:SW327492 ACS327491:ACS327492 AMO327491:AMO327492 AWK327491:AWK327492 BGG327491:BGG327492 BQC327491:BQC327492 BZY327491:BZY327492 CJU327491:CJU327492 CTQ327491:CTQ327492 DDM327491:DDM327492 DNI327491:DNI327492 DXE327491:DXE327492 EHA327491:EHA327492 EQW327491:EQW327492 FAS327491:FAS327492 FKO327491:FKO327492 FUK327491:FUK327492 GEG327491:GEG327492 GOC327491:GOC327492 GXY327491:GXY327492 HHU327491:HHU327492 HRQ327491:HRQ327492 IBM327491:IBM327492 ILI327491:ILI327492 IVE327491:IVE327492 JFA327491:JFA327492 JOW327491:JOW327492 JYS327491:JYS327492 KIO327491:KIO327492 KSK327491:KSK327492 LCG327491:LCG327492 LMC327491:LMC327492 LVY327491:LVY327492 MFU327491:MFU327492 MPQ327491:MPQ327492 MZM327491:MZM327492 NJI327491:NJI327492 NTE327491:NTE327492 ODA327491:ODA327492 OMW327491:OMW327492 OWS327491:OWS327492 PGO327491:PGO327492 PQK327491:PQK327492 QAG327491:QAG327492 QKC327491:QKC327492 QTY327491:QTY327492 RDU327491:RDU327492 RNQ327491:RNQ327492 RXM327491:RXM327492 SHI327491:SHI327492 SRE327491:SRE327492 TBA327491:TBA327492 TKW327491:TKW327492 TUS327491:TUS327492 UEO327491:UEO327492 UOK327491:UOK327492 UYG327491:UYG327492 VIC327491:VIC327492 VRY327491:VRY327492 WBU327491:WBU327492 WLQ327491:WLQ327492 WVM327491:WVM327492 G393027:G393028 JA393027:JA393028 SW393027:SW393028 ACS393027:ACS393028 AMO393027:AMO393028 AWK393027:AWK393028 BGG393027:BGG393028 BQC393027:BQC393028 BZY393027:BZY393028 CJU393027:CJU393028 CTQ393027:CTQ393028 DDM393027:DDM393028 DNI393027:DNI393028 DXE393027:DXE393028 EHA393027:EHA393028 EQW393027:EQW393028 FAS393027:FAS393028 FKO393027:FKO393028 FUK393027:FUK393028 GEG393027:GEG393028 GOC393027:GOC393028 GXY393027:GXY393028 HHU393027:HHU393028 HRQ393027:HRQ393028 IBM393027:IBM393028 ILI393027:ILI393028 IVE393027:IVE393028 JFA393027:JFA393028 JOW393027:JOW393028 JYS393027:JYS393028 KIO393027:KIO393028 KSK393027:KSK393028 LCG393027:LCG393028 LMC393027:LMC393028 LVY393027:LVY393028 MFU393027:MFU393028 MPQ393027:MPQ393028 MZM393027:MZM393028 NJI393027:NJI393028 NTE393027:NTE393028 ODA393027:ODA393028 OMW393027:OMW393028 OWS393027:OWS393028 PGO393027:PGO393028 PQK393027:PQK393028 QAG393027:QAG393028 QKC393027:QKC393028 QTY393027:QTY393028 RDU393027:RDU393028 RNQ393027:RNQ393028 RXM393027:RXM393028 SHI393027:SHI393028 SRE393027:SRE393028 TBA393027:TBA393028 TKW393027:TKW393028 TUS393027:TUS393028 UEO393027:UEO393028 UOK393027:UOK393028 UYG393027:UYG393028 VIC393027:VIC393028 VRY393027:VRY393028 WBU393027:WBU393028 WLQ393027:WLQ393028 WVM393027:WVM393028 G458563:G458564 JA458563:JA458564 SW458563:SW458564 ACS458563:ACS458564 AMO458563:AMO458564 AWK458563:AWK458564 BGG458563:BGG458564 BQC458563:BQC458564 BZY458563:BZY458564 CJU458563:CJU458564 CTQ458563:CTQ458564 DDM458563:DDM458564 DNI458563:DNI458564 DXE458563:DXE458564 EHA458563:EHA458564 EQW458563:EQW458564 FAS458563:FAS458564 FKO458563:FKO458564 FUK458563:FUK458564 GEG458563:GEG458564 GOC458563:GOC458564 GXY458563:GXY458564 HHU458563:HHU458564 HRQ458563:HRQ458564 IBM458563:IBM458564 ILI458563:ILI458564 IVE458563:IVE458564 JFA458563:JFA458564 JOW458563:JOW458564 JYS458563:JYS458564 KIO458563:KIO458564 KSK458563:KSK458564 LCG458563:LCG458564 LMC458563:LMC458564 LVY458563:LVY458564 MFU458563:MFU458564 MPQ458563:MPQ458564 MZM458563:MZM458564 NJI458563:NJI458564 NTE458563:NTE458564 ODA458563:ODA458564 OMW458563:OMW458564 OWS458563:OWS458564 PGO458563:PGO458564 PQK458563:PQK458564 QAG458563:QAG458564 QKC458563:QKC458564 QTY458563:QTY458564 RDU458563:RDU458564 RNQ458563:RNQ458564 RXM458563:RXM458564 SHI458563:SHI458564 SRE458563:SRE458564 TBA458563:TBA458564 TKW458563:TKW458564 TUS458563:TUS458564 UEO458563:UEO458564 UOK458563:UOK458564 UYG458563:UYG458564 VIC458563:VIC458564 VRY458563:VRY458564 WBU458563:WBU458564 WLQ458563:WLQ458564 WVM458563:WVM458564 G524099:G524100 JA524099:JA524100 SW524099:SW524100 ACS524099:ACS524100 AMO524099:AMO524100 AWK524099:AWK524100 BGG524099:BGG524100 BQC524099:BQC524100 BZY524099:BZY524100 CJU524099:CJU524100 CTQ524099:CTQ524100 DDM524099:DDM524100 DNI524099:DNI524100 DXE524099:DXE524100 EHA524099:EHA524100 EQW524099:EQW524100 FAS524099:FAS524100 FKO524099:FKO524100 FUK524099:FUK524100 GEG524099:GEG524100 GOC524099:GOC524100 GXY524099:GXY524100 HHU524099:HHU524100 HRQ524099:HRQ524100 IBM524099:IBM524100 ILI524099:ILI524100 IVE524099:IVE524100 JFA524099:JFA524100 JOW524099:JOW524100 JYS524099:JYS524100 KIO524099:KIO524100 KSK524099:KSK524100 LCG524099:LCG524100 LMC524099:LMC524100 LVY524099:LVY524100 MFU524099:MFU524100 MPQ524099:MPQ524100 MZM524099:MZM524100 NJI524099:NJI524100 NTE524099:NTE524100 ODA524099:ODA524100 OMW524099:OMW524100 OWS524099:OWS524100 PGO524099:PGO524100 PQK524099:PQK524100 QAG524099:QAG524100 QKC524099:QKC524100 QTY524099:QTY524100 RDU524099:RDU524100 RNQ524099:RNQ524100 RXM524099:RXM524100 SHI524099:SHI524100 SRE524099:SRE524100 TBA524099:TBA524100 TKW524099:TKW524100 TUS524099:TUS524100 UEO524099:UEO524100 UOK524099:UOK524100 UYG524099:UYG524100 VIC524099:VIC524100 VRY524099:VRY524100 WBU524099:WBU524100 WLQ524099:WLQ524100 WVM524099:WVM524100 G589635:G589636 JA589635:JA589636 SW589635:SW589636 ACS589635:ACS589636 AMO589635:AMO589636 AWK589635:AWK589636 BGG589635:BGG589636 BQC589635:BQC589636 BZY589635:BZY589636 CJU589635:CJU589636 CTQ589635:CTQ589636 DDM589635:DDM589636 DNI589635:DNI589636 DXE589635:DXE589636 EHA589635:EHA589636 EQW589635:EQW589636 FAS589635:FAS589636 FKO589635:FKO589636 FUK589635:FUK589636 GEG589635:GEG589636 GOC589635:GOC589636 GXY589635:GXY589636 HHU589635:HHU589636 HRQ589635:HRQ589636 IBM589635:IBM589636 ILI589635:ILI589636 IVE589635:IVE589636 JFA589635:JFA589636 JOW589635:JOW589636 JYS589635:JYS589636 KIO589635:KIO589636 KSK589635:KSK589636 LCG589635:LCG589636 LMC589635:LMC589636 LVY589635:LVY589636 MFU589635:MFU589636 MPQ589635:MPQ589636 MZM589635:MZM589636 NJI589635:NJI589636 NTE589635:NTE589636 ODA589635:ODA589636 OMW589635:OMW589636 OWS589635:OWS589636 PGO589635:PGO589636 PQK589635:PQK589636 QAG589635:QAG589636 QKC589635:QKC589636 QTY589635:QTY589636 RDU589635:RDU589636 RNQ589635:RNQ589636 RXM589635:RXM589636 SHI589635:SHI589636 SRE589635:SRE589636 TBA589635:TBA589636 TKW589635:TKW589636 TUS589635:TUS589636 UEO589635:UEO589636 UOK589635:UOK589636 UYG589635:UYG589636 VIC589635:VIC589636 VRY589635:VRY589636 WBU589635:WBU589636 WLQ589635:WLQ589636 WVM589635:WVM589636 G655171:G655172 JA655171:JA655172 SW655171:SW655172 ACS655171:ACS655172 AMO655171:AMO655172 AWK655171:AWK655172 BGG655171:BGG655172 BQC655171:BQC655172 BZY655171:BZY655172 CJU655171:CJU655172 CTQ655171:CTQ655172 DDM655171:DDM655172 DNI655171:DNI655172 DXE655171:DXE655172 EHA655171:EHA655172 EQW655171:EQW655172 FAS655171:FAS655172 FKO655171:FKO655172 FUK655171:FUK655172 GEG655171:GEG655172 GOC655171:GOC655172 GXY655171:GXY655172 HHU655171:HHU655172 HRQ655171:HRQ655172 IBM655171:IBM655172 ILI655171:ILI655172 IVE655171:IVE655172 JFA655171:JFA655172 JOW655171:JOW655172 JYS655171:JYS655172 KIO655171:KIO655172 KSK655171:KSK655172 LCG655171:LCG655172 LMC655171:LMC655172 LVY655171:LVY655172 MFU655171:MFU655172 MPQ655171:MPQ655172 MZM655171:MZM655172 NJI655171:NJI655172 NTE655171:NTE655172 ODA655171:ODA655172 OMW655171:OMW655172 OWS655171:OWS655172 PGO655171:PGO655172 PQK655171:PQK655172 QAG655171:QAG655172 QKC655171:QKC655172 QTY655171:QTY655172 RDU655171:RDU655172 RNQ655171:RNQ655172 RXM655171:RXM655172 SHI655171:SHI655172 SRE655171:SRE655172 TBA655171:TBA655172 TKW655171:TKW655172 TUS655171:TUS655172 UEO655171:UEO655172 UOK655171:UOK655172 UYG655171:UYG655172 VIC655171:VIC655172 VRY655171:VRY655172 WBU655171:WBU655172 WLQ655171:WLQ655172 WVM655171:WVM655172 G720707:G720708 JA720707:JA720708 SW720707:SW720708 ACS720707:ACS720708 AMO720707:AMO720708 AWK720707:AWK720708 BGG720707:BGG720708 BQC720707:BQC720708 BZY720707:BZY720708 CJU720707:CJU720708 CTQ720707:CTQ720708 DDM720707:DDM720708 DNI720707:DNI720708 DXE720707:DXE720708 EHA720707:EHA720708 EQW720707:EQW720708 FAS720707:FAS720708 FKO720707:FKO720708 FUK720707:FUK720708 GEG720707:GEG720708 GOC720707:GOC720708 GXY720707:GXY720708 HHU720707:HHU720708 HRQ720707:HRQ720708 IBM720707:IBM720708 ILI720707:ILI720708 IVE720707:IVE720708 JFA720707:JFA720708 JOW720707:JOW720708 JYS720707:JYS720708 KIO720707:KIO720708 KSK720707:KSK720708 LCG720707:LCG720708 LMC720707:LMC720708 LVY720707:LVY720708 MFU720707:MFU720708 MPQ720707:MPQ720708 MZM720707:MZM720708 NJI720707:NJI720708 NTE720707:NTE720708 ODA720707:ODA720708 OMW720707:OMW720708 OWS720707:OWS720708 PGO720707:PGO720708 PQK720707:PQK720708 QAG720707:QAG720708 QKC720707:QKC720708 QTY720707:QTY720708 RDU720707:RDU720708 RNQ720707:RNQ720708 RXM720707:RXM720708 SHI720707:SHI720708 SRE720707:SRE720708 TBA720707:TBA720708 TKW720707:TKW720708 TUS720707:TUS720708 UEO720707:UEO720708 UOK720707:UOK720708 UYG720707:UYG720708 VIC720707:VIC720708 VRY720707:VRY720708 WBU720707:WBU720708 WLQ720707:WLQ720708 WVM720707:WVM720708 G786243:G786244 JA786243:JA786244 SW786243:SW786244 ACS786243:ACS786244 AMO786243:AMO786244 AWK786243:AWK786244 BGG786243:BGG786244 BQC786243:BQC786244 BZY786243:BZY786244 CJU786243:CJU786244 CTQ786243:CTQ786244 DDM786243:DDM786244 DNI786243:DNI786244 DXE786243:DXE786244 EHA786243:EHA786244 EQW786243:EQW786244 FAS786243:FAS786244 FKO786243:FKO786244 FUK786243:FUK786244 GEG786243:GEG786244 GOC786243:GOC786244 GXY786243:GXY786244 HHU786243:HHU786244 HRQ786243:HRQ786244 IBM786243:IBM786244 ILI786243:ILI786244 IVE786243:IVE786244 JFA786243:JFA786244 JOW786243:JOW786244 JYS786243:JYS786244 KIO786243:KIO786244 KSK786243:KSK786244 LCG786243:LCG786244 LMC786243:LMC786244 LVY786243:LVY786244 MFU786243:MFU786244 MPQ786243:MPQ786244 MZM786243:MZM786244 NJI786243:NJI786244 NTE786243:NTE786244 ODA786243:ODA786244 OMW786243:OMW786244 OWS786243:OWS786244 PGO786243:PGO786244 PQK786243:PQK786244 QAG786243:QAG786244 QKC786243:QKC786244 QTY786243:QTY786244 RDU786243:RDU786244 RNQ786243:RNQ786244 RXM786243:RXM786244 SHI786243:SHI786244 SRE786243:SRE786244 TBA786243:TBA786244 TKW786243:TKW786244 TUS786243:TUS786244 UEO786243:UEO786244 UOK786243:UOK786244 UYG786243:UYG786244 VIC786243:VIC786244 VRY786243:VRY786244 WBU786243:WBU786244 WLQ786243:WLQ786244 WVM786243:WVM786244 G851779:G851780 JA851779:JA851780 SW851779:SW851780 ACS851779:ACS851780 AMO851779:AMO851780 AWK851779:AWK851780 BGG851779:BGG851780 BQC851779:BQC851780 BZY851779:BZY851780 CJU851779:CJU851780 CTQ851779:CTQ851780 DDM851779:DDM851780 DNI851779:DNI851780 DXE851779:DXE851780 EHA851779:EHA851780 EQW851779:EQW851780 FAS851779:FAS851780 FKO851779:FKO851780 FUK851779:FUK851780 GEG851779:GEG851780 GOC851779:GOC851780 GXY851779:GXY851780 HHU851779:HHU851780 HRQ851779:HRQ851780 IBM851779:IBM851780 ILI851779:ILI851780 IVE851779:IVE851780 JFA851779:JFA851780 JOW851779:JOW851780 JYS851779:JYS851780 KIO851779:KIO851780 KSK851779:KSK851780 LCG851779:LCG851780 LMC851779:LMC851780 LVY851779:LVY851780 MFU851779:MFU851780 MPQ851779:MPQ851780 MZM851779:MZM851780 NJI851779:NJI851780 NTE851779:NTE851780 ODA851779:ODA851780 OMW851779:OMW851780 OWS851779:OWS851780 PGO851779:PGO851780 PQK851779:PQK851780 QAG851779:QAG851780 QKC851779:QKC851780 QTY851779:QTY851780 RDU851779:RDU851780 RNQ851779:RNQ851780 RXM851779:RXM851780 SHI851779:SHI851780 SRE851779:SRE851780 TBA851779:TBA851780 TKW851779:TKW851780 TUS851779:TUS851780 UEO851779:UEO851780 UOK851779:UOK851780 UYG851779:UYG851780 VIC851779:VIC851780 VRY851779:VRY851780 WBU851779:WBU851780 WLQ851779:WLQ851780 WVM851779:WVM851780 G917315:G917316 JA917315:JA917316 SW917315:SW917316 ACS917315:ACS917316 AMO917315:AMO917316 AWK917315:AWK917316 BGG917315:BGG917316 BQC917315:BQC917316 BZY917315:BZY917316 CJU917315:CJU917316 CTQ917315:CTQ917316 DDM917315:DDM917316 DNI917315:DNI917316 DXE917315:DXE917316 EHA917315:EHA917316 EQW917315:EQW917316 FAS917315:FAS917316 FKO917315:FKO917316 FUK917315:FUK917316 GEG917315:GEG917316 GOC917315:GOC917316 GXY917315:GXY917316 HHU917315:HHU917316 HRQ917315:HRQ917316 IBM917315:IBM917316 ILI917315:ILI917316 IVE917315:IVE917316 JFA917315:JFA917316 JOW917315:JOW917316 JYS917315:JYS917316 KIO917315:KIO917316 KSK917315:KSK917316 LCG917315:LCG917316 LMC917315:LMC917316 LVY917315:LVY917316 MFU917315:MFU917316 MPQ917315:MPQ917316 MZM917315:MZM917316 NJI917315:NJI917316 NTE917315:NTE917316 ODA917315:ODA917316 OMW917315:OMW917316 OWS917315:OWS917316 PGO917315:PGO917316 PQK917315:PQK917316 QAG917315:QAG917316 QKC917315:QKC917316 QTY917315:QTY917316 RDU917315:RDU917316 RNQ917315:RNQ917316 RXM917315:RXM917316 SHI917315:SHI917316 SRE917315:SRE917316 TBA917315:TBA917316 TKW917315:TKW917316 TUS917315:TUS917316 UEO917315:UEO917316 UOK917315:UOK917316 UYG917315:UYG917316 VIC917315:VIC917316 VRY917315:VRY917316 WBU917315:WBU917316 WLQ917315:WLQ917316 WVM917315:WVM917316 G982851:G982852 JA982851:JA982852 SW982851:SW982852 ACS982851:ACS982852 AMO982851:AMO982852 AWK982851:AWK982852 BGG982851:BGG982852 BQC982851:BQC982852 BZY982851:BZY982852 CJU982851:CJU982852 CTQ982851:CTQ982852 DDM982851:DDM982852 DNI982851:DNI982852 DXE982851:DXE982852 EHA982851:EHA982852 EQW982851:EQW982852 FAS982851:FAS982852 FKO982851:FKO982852 FUK982851:FUK982852 GEG982851:GEG982852 GOC982851:GOC982852 GXY982851:GXY982852 HHU982851:HHU982852 HRQ982851:HRQ982852 IBM982851:IBM982852 ILI982851:ILI982852 IVE982851:IVE982852 JFA982851:JFA982852 JOW982851:JOW982852 JYS982851:JYS982852 KIO982851:KIO982852 KSK982851:KSK982852 LCG982851:LCG982852 LMC982851:LMC982852 LVY982851:LVY982852 MFU982851:MFU982852 MPQ982851:MPQ982852 MZM982851:MZM982852 NJI982851:NJI982852 NTE982851:NTE982852 ODA982851:ODA982852 OMW982851:OMW982852 OWS982851:OWS982852 PGO982851:PGO982852 PQK982851:PQK982852 QAG982851:QAG982852 QKC982851:QKC982852 QTY982851:QTY982852 RDU982851:RDU982852 RNQ982851:RNQ982852 RXM982851:RXM982852 SHI982851:SHI982852 SRE982851:SRE982852 TBA982851:TBA982852 TKW982851:TKW982852 TUS982851:TUS982852 UEO982851:UEO982852 UOK982851:UOK982852 UYG982851:UYG982852 VIC982851:VIC982852 VRY982851:VRY982852 WBU982851:WBU982852 WLQ982851:WLQ982852 WVM982851:WVM982852 G65353:G65492 JA65353:JA65492 SW65353:SW65492 ACS65353:ACS65492 AMO65353:AMO65492 AWK65353:AWK65492 BGG65353:BGG65492 BQC65353:BQC65492 BZY65353:BZY65492 CJU65353:CJU65492 CTQ65353:CTQ65492 DDM65353:DDM65492 DNI65353:DNI65492 DXE65353:DXE65492 EHA65353:EHA65492 EQW65353:EQW65492 FAS65353:FAS65492 FKO65353:FKO65492 FUK65353:FUK65492 GEG65353:GEG65492 GOC65353:GOC65492 GXY65353:GXY65492 HHU65353:HHU65492 HRQ65353:HRQ65492 IBM65353:IBM65492 ILI65353:ILI65492 IVE65353:IVE65492 JFA65353:JFA65492 JOW65353:JOW65492 JYS65353:JYS65492 KIO65353:KIO65492 KSK65353:KSK65492 LCG65353:LCG65492 LMC65353:LMC65492 LVY65353:LVY65492 MFU65353:MFU65492 MPQ65353:MPQ65492 MZM65353:MZM65492 NJI65353:NJI65492 NTE65353:NTE65492 ODA65353:ODA65492 OMW65353:OMW65492 OWS65353:OWS65492 PGO65353:PGO65492 PQK65353:PQK65492 QAG65353:QAG65492 QKC65353:QKC65492 QTY65353:QTY65492 RDU65353:RDU65492 RNQ65353:RNQ65492 RXM65353:RXM65492 SHI65353:SHI65492 SRE65353:SRE65492 TBA65353:TBA65492 TKW65353:TKW65492 TUS65353:TUS65492 UEO65353:UEO65492 UOK65353:UOK65492 UYG65353:UYG65492 VIC65353:VIC65492 VRY65353:VRY65492 WBU65353:WBU65492 WLQ65353:WLQ65492 WVM65353:WVM65492 G130889:G131028 JA130889:JA131028 SW130889:SW131028 ACS130889:ACS131028 AMO130889:AMO131028 AWK130889:AWK131028 BGG130889:BGG131028 BQC130889:BQC131028 BZY130889:BZY131028 CJU130889:CJU131028 CTQ130889:CTQ131028 DDM130889:DDM131028 DNI130889:DNI131028 DXE130889:DXE131028 EHA130889:EHA131028 EQW130889:EQW131028 FAS130889:FAS131028 FKO130889:FKO131028 FUK130889:FUK131028 GEG130889:GEG131028 GOC130889:GOC131028 GXY130889:GXY131028 HHU130889:HHU131028 HRQ130889:HRQ131028 IBM130889:IBM131028 ILI130889:ILI131028 IVE130889:IVE131028 JFA130889:JFA131028 JOW130889:JOW131028 JYS130889:JYS131028 KIO130889:KIO131028 KSK130889:KSK131028 LCG130889:LCG131028 LMC130889:LMC131028 LVY130889:LVY131028 MFU130889:MFU131028 MPQ130889:MPQ131028 MZM130889:MZM131028 NJI130889:NJI131028 NTE130889:NTE131028 ODA130889:ODA131028 OMW130889:OMW131028 OWS130889:OWS131028 PGO130889:PGO131028 PQK130889:PQK131028 QAG130889:QAG131028 QKC130889:QKC131028 QTY130889:QTY131028 RDU130889:RDU131028 RNQ130889:RNQ131028 RXM130889:RXM131028 SHI130889:SHI131028 SRE130889:SRE131028 TBA130889:TBA131028 TKW130889:TKW131028 TUS130889:TUS131028 UEO130889:UEO131028 UOK130889:UOK131028 UYG130889:UYG131028 VIC130889:VIC131028 VRY130889:VRY131028 WBU130889:WBU131028 WLQ130889:WLQ131028 WVM130889:WVM131028 G196425:G196564 JA196425:JA196564 SW196425:SW196564 ACS196425:ACS196564 AMO196425:AMO196564 AWK196425:AWK196564 BGG196425:BGG196564 BQC196425:BQC196564 BZY196425:BZY196564 CJU196425:CJU196564 CTQ196425:CTQ196564 DDM196425:DDM196564 DNI196425:DNI196564 DXE196425:DXE196564 EHA196425:EHA196564 EQW196425:EQW196564 FAS196425:FAS196564 FKO196425:FKO196564 FUK196425:FUK196564 GEG196425:GEG196564 GOC196425:GOC196564 GXY196425:GXY196564 HHU196425:HHU196564 HRQ196425:HRQ196564 IBM196425:IBM196564 ILI196425:ILI196564 IVE196425:IVE196564 JFA196425:JFA196564 JOW196425:JOW196564 JYS196425:JYS196564 KIO196425:KIO196564 KSK196425:KSK196564 LCG196425:LCG196564 LMC196425:LMC196564 LVY196425:LVY196564 MFU196425:MFU196564 MPQ196425:MPQ196564 MZM196425:MZM196564 NJI196425:NJI196564 NTE196425:NTE196564 ODA196425:ODA196564 OMW196425:OMW196564 OWS196425:OWS196564 PGO196425:PGO196564 PQK196425:PQK196564 QAG196425:QAG196564 QKC196425:QKC196564 QTY196425:QTY196564 RDU196425:RDU196564 RNQ196425:RNQ196564 RXM196425:RXM196564 SHI196425:SHI196564 SRE196425:SRE196564 TBA196425:TBA196564 TKW196425:TKW196564 TUS196425:TUS196564 UEO196425:UEO196564 UOK196425:UOK196564 UYG196425:UYG196564 VIC196425:VIC196564 VRY196425:VRY196564 WBU196425:WBU196564 WLQ196425:WLQ196564 WVM196425:WVM196564 G261961:G262100 JA261961:JA262100 SW261961:SW262100 ACS261961:ACS262100 AMO261961:AMO262100 AWK261961:AWK262100 BGG261961:BGG262100 BQC261961:BQC262100 BZY261961:BZY262100 CJU261961:CJU262100 CTQ261961:CTQ262100 DDM261961:DDM262100 DNI261961:DNI262100 DXE261961:DXE262100 EHA261961:EHA262100 EQW261961:EQW262100 FAS261961:FAS262100 FKO261961:FKO262100 FUK261961:FUK262100 GEG261961:GEG262100 GOC261961:GOC262100 GXY261961:GXY262100 HHU261961:HHU262100 HRQ261961:HRQ262100 IBM261961:IBM262100 ILI261961:ILI262100 IVE261961:IVE262100 JFA261961:JFA262100 JOW261961:JOW262100 JYS261961:JYS262100 KIO261961:KIO262100 KSK261961:KSK262100 LCG261961:LCG262100 LMC261961:LMC262100 LVY261961:LVY262100 MFU261961:MFU262100 MPQ261961:MPQ262100 MZM261961:MZM262100 NJI261961:NJI262100 NTE261961:NTE262100 ODA261961:ODA262100 OMW261961:OMW262100 OWS261961:OWS262100 PGO261961:PGO262100 PQK261961:PQK262100 QAG261961:QAG262100 QKC261961:QKC262100 QTY261961:QTY262100 RDU261961:RDU262100 RNQ261961:RNQ262100 RXM261961:RXM262100 SHI261961:SHI262100 SRE261961:SRE262100 TBA261961:TBA262100 TKW261961:TKW262100 TUS261961:TUS262100 UEO261961:UEO262100 UOK261961:UOK262100 UYG261961:UYG262100 VIC261961:VIC262100 VRY261961:VRY262100 WBU261961:WBU262100 WLQ261961:WLQ262100 WVM261961:WVM262100 G327497:G327636 JA327497:JA327636 SW327497:SW327636 ACS327497:ACS327636 AMO327497:AMO327636 AWK327497:AWK327636 BGG327497:BGG327636 BQC327497:BQC327636 BZY327497:BZY327636 CJU327497:CJU327636 CTQ327497:CTQ327636 DDM327497:DDM327636 DNI327497:DNI327636 DXE327497:DXE327636 EHA327497:EHA327636 EQW327497:EQW327636 FAS327497:FAS327636 FKO327497:FKO327636 FUK327497:FUK327636 GEG327497:GEG327636 GOC327497:GOC327636 GXY327497:GXY327636 HHU327497:HHU327636 HRQ327497:HRQ327636 IBM327497:IBM327636 ILI327497:ILI327636 IVE327497:IVE327636 JFA327497:JFA327636 JOW327497:JOW327636 JYS327497:JYS327636 KIO327497:KIO327636 KSK327497:KSK327636 LCG327497:LCG327636 LMC327497:LMC327636 LVY327497:LVY327636 MFU327497:MFU327636 MPQ327497:MPQ327636 MZM327497:MZM327636 NJI327497:NJI327636 NTE327497:NTE327636 ODA327497:ODA327636 OMW327497:OMW327636 OWS327497:OWS327636 PGO327497:PGO327636 PQK327497:PQK327636 QAG327497:QAG327636 QKC327497:QKC327636 QTY327497:QTY327636 RDU327497:RDU327636 RNQ327497:RNQ327636 RXM327497:RXM327636 SHI327497:SHI327636 SRE327497:SRE327636 TBA327497:TBA327636 TKW327497:TKW327636 TUS327497:TUS327636 UEO327497:UEO327636 UOK327497:UOK327636 UYG327497:UYG327636 VIC327497:VIC327636 VRY327497:VRY327636 WBU327497:WBU327636 WLQ327497:WLQ327636 WVM327497:WVM327636 G393033:G393172 JA393033:JA393172 SW393033:SW393172 ACS393033:ACS393172 AMO393033:AMO393172 AWK393033:AWK393172 BGG393033:BGG393172 BQC393033:BQC393172 BZY393033:BZY393172 CJU393033:CJU393172 CTQ393033:CTQ393172 DDM393033:DDM393172 DNI393033:DNI393172 DXE393033:DXE393172 EHA393033:EHA393172 EQW393033:EQW393172 FAS393033:FAS393172 FKO393033:FKO393172 FUK393033:FUK393172 GEG393033:GEG393172 GOC393033:GOC393172 GXY393033:GXY393172 HHU393033:HHU393172 HRQ393033:HRQ393172 IBM393033:IBM393172 ILI393033:ILI393172 IVE393033:IVE393172 JFA393033:JFA393172 JOW393033:JOW393172 JYS393033:JYS393172 KIO393033:KIO393172 KSK393033:KSK393172 LCG393033:LCG393172 LMC393033:LMC393172 LVY393033:LVY393172 MFU393033:MFU393172 MPQ393033:MPQ393172 MZM393033:MZM393172 NJI393033:NJI393172 NTE393033:NTE393172 ODA393033:ODA393172 OMW393033:OMW393172 OWS393033:OWS393172 PGO393033:PGO393172 PQK393033:PQK393172 QAG393033:QAG393172 QKC393033:QKC393172 QTY393033:QTY393172 RDU393033:RDU393172 RNQ393033:RNQ393172 RXM393033:RXM393172 SHI393033:SHI393172 SRE393033:SRE393172 TBA393033:TBA393172 TKW393033:TKW393172 TUS393033:TUS393172 UEO393033:UEO393172 UOK393033:UOK393172 UYG393033:UYG393172 VIC393033:VIC393172 VRY393033:VRY393172 WBU393033:WBU393172 WLQ393033:WLQ393172 WVM393033:WVM393172 G458569:G458708 JA458569:JA458708 SW458569:SW458708 ACS458569:ACS458708 AMO458569:AMO458708 AWK458569:AWK458708 BGG458569:BGG458708 BQC458569:BQC458708 BZY458569:BZY458708 CJU458569:CJU458708 CTQ458569:CTQ458708 DDM458569:DDM458708 DNI458569:DNI458708 DXE458569:DXE458708 EHA458569:EHA458708 EQW458569:EQW458708 FAS458569:FAS458708 FKO458569:FKO458708 FUK458569:FUK458708 GEG458569:GEG458708 GOC458569:GOC458708 GXY458569:GXY458708 HHU458569:HHU458708 HRQ458569:HRQ458708 IBM458569:IBM458708 ILI458569:ILI458708 IVE458569:IVE458708 JFA458569:JFA458708 JOW458569:JOW458708 JYS458569:JYS458708 KIO458569:KIO458708 KSK458569:KSK458708 LCG458569:LCG458708 LMC458569:LMC458708 LVY458569:LVY458708 MFU458569:MFU458708 MPQ458569:MPQ458708 MZM458569:MZM458708 NJI458569:NJI458708 NTE458569:NTE458708 ODA458569:ODA458708 OMW458569:OMW458708 OWS458569:OWS458708 PGO458569:PGO458708 PQK458569:PQK458708 QAG458569:QAG458708 QKC458569:QKC458708 QTY458569:QTY458708 RDU458569:RDU458708 RNQ458569:RNQ458708 RXM458569:RXM458708 SHI458569:SHI458708 SRE458569:SRE458708 TBA458569:TBA458708 TKW458569:TKW458708 TUS458569:TUS458708 UEO458569:UEO458708 UOK458569:UOK458708 UYG458569:UYG458708 VIC458569:VIC458708 VRY458569:VRY458708 WBU458569:WBU458708 WLQ458569:WLQ458708 WVM458569:WVM458708 G524105:G524244 JA524105:JA524244 SW524105:SW524244 ACS524105:ACS524244 AMO524105:AMO524244 AWK524105:AWK524244 BGG524105:BGG524244 BQC524105:BQC524244 BZY524105:BZY524244 CJU524105:CJU524244 CTQ524105:CTQ524244 DDM524105:DDM524244 DNI524105:DNI524244 DXE524105:DXE524244 EHA524105:EHA524244 EQW524105:EQW524244 FAS524105:FAS524244 FKO524105:FKO524244 FUK524105:FUK524244 GEG524105:GEG524244 GOC524105:GOC524244 GXY524105:GXY524244 HHU524105:HHU524244 HRQ524105:HRQ524244 IBM524105:IBM524244 ILI524105:ILI524244 IVE524105:IVE524244 JFA524105:JFA524244 JOW524105:JOW524244 JYS524105:JYS524244 KIO524105:KIO524244 KSK524105:KSK524244 LCG524105:LCG524244 LMC524105:LMC524244 LVY524105:LVY524244 MFU524105:MFU524244 MPQ524105:MPQ524244 MZM524105:MZM524244 NJI524105:NJI524244 NTE524105:NTE524244 ODA524105:ODA524244 OMW524105:OMW524244 OWS524105:OWS524244 PGO524105:PGO524244 PQK524105:PQK524244 QAG524105:QAG524244 QKC524105:QKC524244 QTY524105:QTY524244 RDU524105:RDU524244 RNQ524105:RNQ524244 RXM524105:RXM524244 SHI524105:SHI524244 SRE524105:SRE524244 TBA524105:TBA524244 TKW524105:TKW524244 TUS524105:TUS524244 UEO524105:UEO524244 UOK524105:UOK524244 UYG524105:UYG524244 VIC524105:VIC524244 VRY524105:VRY524244 WBU524105:WBU524244 WLQ524105:WLQ524244 WVM524105:WVM524244 G589641:G589780 JA589641:JA589780 SW589641:SW589780 ACS589641:ACS589780 AMO589641:AMO589780 AWK589641:AWK589780 BGG589641:BGG589780 BQC589641:BQC589780 BZY589641:BZY589780 CJU589641:CJU589780 CTQ589641:CTQ589780 DDM589641:DDM589780 DNI589641:DNI589780 DXE589641:DXE589780 EHA589641:EHA589780 EQW589641:EQW589780 FAS589641:FAS589780 FKO589641:FKO589780 FUK589641:FUK589780 GEG589641:GEG589780 GOC589641:GOC589780 GXY589641:GXY589780 HHU589641:HHU589780 HRQ589641:HRQ589780 IBM589641:IBM589780 ILI589641:ILI589780 IVE589641:IVE589780 JFA589641:JFA589780 JOW589641:JOW589780 JYS589641:JYS589780 KIO589641:KIO589780 KSK589641:KSK589780 LCG589641:LCG589780 LMC589641:LMC589780 LVY589641:LVY589780 MFU589641:MFU589780 MPQ589641:MPQ589780 MZM589641:MZM589780 NJI589641:NJI589780 NTE589641:NTE589780 ODA589641:ODA589780 OMW589641:OMW589780 OWS589641:OWS589780 PGO589641:PGO589780 PQK589641:PQK589780 QAG589641:QAG589780 QKC589641:QKC589780 QTY589641:QTY589780 RDU589641:RDU589780 RNQ589641:RNQ589780 RXM589641:RXM589780 SHI589641:SHI589780 SRE589641:SRE589780 TBA589641:TBA589780 TKW589641:TKW589780 TUS589641:TUS589780 UEO589641:UEO589780 UOK589641:UOK589780 UYG589641:UYG589780 VIC589641:VIC589780 VRY589641:VRY589780 WBU589641:WBU589780 WLQ589641:WLQ589780 WVM589641:WVM589780 G655177:G655316 JA655177:JA655316 SW655177:SW655316 ACS655177:ACS655316 AMO655177:AMO655316 AWK655177:AWK655316 BGG655177:BGG655316 BQC655177:BQC655316 BZY655177:BZY655316 CJU655177:CJU655316 CTQ655177:CTQ655316 DDM655177:DDM655316 DNI655177:DNI655316 DXE655177:DXE655316 EHA655177:EHA655316 EQW655177:EQW655316 FAS655177:FAS655316 FKO655177:FKO655316 FUK655177:FUK655316 GEG655177:GEG655316 GOC655177:GOC655316 GXY655177:GXY655316 HHU655177:HHU655316 HRQ655177:HRQ655316 IBM655177:IBM655316 ILI655177:ILI655316 IVE655177:IVE655316 JFA655177:JFA655316 JOW655177:JOW655316 JYS655177:JYS655316 KIO655177:KIO655316 KSK655177:KSK655316 LCG655177:LCG655316 LMC655177:LMC655316 LVY655177:LVY655316 MFU655177:MFU655316 MPQ655177:MPQ655316 MZM655177:MZM655316 NJI655177:NJI655316 NTE655177:NTE655316 ODA655177:ODA655316 OMW655177:OMW655316 OWS655177:OWS655316 PGO655177:PGO655316 PQK655177:PQK655316 QAG655177:QAG655316 QKC655177:QKC655316 QTY655177:QTY655316 RDU655177:RDU655316 RNQ655177:RNQ655316 RXM655177:RXM655316 SHI655177:SHI655316 SRE655177:SRE655316 TBA655177:TBA655316 TKW655177:TKW655316 TUS655177:TUS655316 UEO655177:UEO655316 UOK655177:UOK655316 UYG655177:UYG655316 VIC655177:VIC655316 VRY655177:VRY655316 WBU655177:WBU655316 WLQ655177:WLQ655316 WVM655177:WVM655316 G720713:G720852 JA720713:JA720852 SW720713:SW720852 ACS720713:ACS720852 AMO720713:AMO720852 AWK720713:AWK720852 BGG720713:BGG720852 BQC720713:BQC720852 BZY720713:BZY720852 CJU720713:CJU720852 CTQ720713:CTQ720852 DDM720713:DDM720852 DNI720713:DNI720852 DXE720713:DXE720852 EHA720713:EHA720852 EQW720713:EQW720852 FAS720713:FAS720852 FKO720713:FKO720852 FUK720713:FUK720852 GEG720713:GEG720852 GOC720713:GOC720852 GXY720713:GXY720852 HHU720713:HHU720852 HRQ720713:HRQ720852 IBM720713:IBM720852 ILI720713:ILI720852 IVE720713:IVE720852 JFA720713:JFA720852 JOW720713:JOW720852 JYS720713:JYS720852 KIO720713:KIO720852 KSK720713:KSK720852 LCG720713:LCG720852 LMC720713:LMC720852 LVY720713:LVY720852 MFU720713:MFU720852 MPQ720713:MPQ720852 MZM720713:MZM720852 NJI720713:NJI720852 NTE720713:NTE720852 ODA720713:ODA720852 OMW720713:OMW720852 OWS720713:OWS720852 PGO720713:PGO720852 PQK720713:PQK720852 QAG720713:QAG720852 QKC720713:QKC720852 QTY720713:QTY720852 RDU720713:RDU720852 RNQ720713:RNQ720852 RXM720713:RXM720852 SHI720713:SHI720852 SRE720713:SRE720852 TBA720713:TBA720852 TKW720713:TKW720852 TUS720713:TUS720852 UEO720713:UEO720852 UOK720713:UOK720852 UYG720713:UYG720852 VIC720713:VIC720852 VRY720713:VRY720852 WBU720713:WBU720852 WLQ720713:WLQ720852 WVM720713:WVM720852 G786249:G786388 JA786249:JA786388 SW786249:SW786388 ACS786249:ACS786388 AMO786249:AMO786388 AWK786249:AWK786388 BGG786249:BGG786388 BQC786249:BQC786388 BZY786249:BZY786388 CJU786249:CJU786388 CTQ786249:CTQ786388 DDM786249:DDM786388 DNI786249:DNI786388 DXE786249:DXE786388 EHA786249:EHA786388 EQW786249:EQW786388 FAS786249:FAS786388 FKO786249:FKO786388 FUK786249:FUK786388 GEG786249:GEG786388 GOC786249:GOC786388 GXY786249:GXY786388 HHU786249:HHU786388 HRQ786249:HRQ786388 IBM786249:IBM786388 ILI786249:ILI786388 IVE786249:IVE786388 JFA786249:JFA786388 JOW786249:JOW786388 JYS786249:JYS786388 KIO786249:KIO786388 KSK786249:KSK786388 LCG786249:LCG786388 LMC786249:LMC786388 LVY786249:LVY786388 MFU786249:MFU786388 MPQ786249:MPQ786388 MZM786249:MZM786388 NJI786249:NJI786388 NTE786249:NTE786388 ODA786249:ODA786388 OMW786249:OMW786388 OWS786249:OWS786388 PGO786249:PGO786388 PQK786249:PQK786388 QAG786249:QAG786388 QKC786249:QKC786388 QTY786249:QTY786388 RDU786249:RDU786388 RNQ786249:RNQ786388 RXM786249:RXM786388 SHI786249:SHI786388 SRE786249:SRE786388 TBA786249:TBA786388 TKW786249:TKW786388 TUS786249:TUS786388 UEO786249:UEO786388 UOK786249:UOK786388 UYG786249:UYG786388 VIC786249:VIC786388 VRY786249:VRY786388 WBU786249:WBU786388 WLQ786249:WLQ786388 WVM786249:WVM786388 G851785:G851924 JA851785:JA851924 SW851785:SW851924 ACS851785:ACS851924 AMO851785:AMO851924 AWK851785:AWK851924 BGG851785:BGG851924 BQC851785:BQC851924 BZY851785:BZY851924 CJU851785:CJU851924 CTQ851785:CTQ851924 DDM851785:DDM851924 DNI851785:DNI851924 DXE851785:DXE851924 EHA851785:EHA851924 EQW851785:EQW851924 FAS851785:FAS851924 FKO851785:FKO851924 FUK851785:FUK851924 GEG851785:GEG851924 GOC851785:GOC851924 GXY851785:GXY851924 HHU851785:HHU851924 HRQ851785:HRQ851924 IBM851785:IBM851924 ILI851785:ILI851924 IVE851785:IVE851924 JFA851785:JFA851924 JOW851785:JOW851924 JYS851785:JYS851924 KIO851785:KIO851924 KSK851785:KSK851924 LCG851785:LCG851924 LMC851785:LMC851924 LVY851785:LVY851924 MFU851785:MFU851924 MPQ851785:MPQ851924 MZM851785:MZM851924 NJI851785:NJI851924 NTE851785:NTE851924 ODA851785:ODA851924 OMW851785:OMW851924 OWS851785:OWS851924 PGO851785:PGO851924 PQK851785:PQK851924 QAG851785:QAG851924 QKC851785:QKC851924 QTY851785:QTY851924 RDU851785:RDU851924 RNQ851785:RNQ851924 RXM851785:RXM851924 SHI851785:SHI851924 SRE851785:SRE851924 TBA851785:TBA851924 TKW851785:TKW851924 TUS851785:TUS851924 UEO851785:UEO851924 UOK851785:UOK851924 UYG851785:UYG851924 VIC851785:VIC851924 VRY851785:VRY851924 WBU851785:WBU851924 WLQ851785:WLQ851924 WVM851785:WVM851924 G917321:G917460 JA917321:JA917460 SW917321:SW917460 ACS917321:ACS917460 AMO917321:AMO917460 AWK917321:AWK917460 BGG917321:BGG917460 BQC917321:BQC917460 BZY917321:BZY917460 CJU917321:CJU917460 CTQ917321:CTQ917460 DDM917321:DDM917460 DNI917321:DNI917460 DXE917321:DXE917460 EHA917321:EHA917460 EQW917321:EQW917460 FAS917321:FAS917460 FKO917321:FKO917460 FUK917321:FUK917460 GEG917321:GEG917460 GOC917321:GOC917460 GXY917321:GXY917460 HHU917321:HHU917460 HRQ917321:HRQ917460 IBM917321:IBM917460 ILI917321:ILI917460 IVE917321:IVE917460 JFA917321:JFA917460 JOW917321:JOW917460 JYS917321:JYS917460 KIO917321:KIO917460 KSK917321:KSK917460 LCG917321:LCG917460 LMC917321:LMC917460 LVY917321:LVY917460 MFU917321:MFU917460 MPQ917321:MPQ917460 MZM917321:MZM917460 NJI917321:NJI917460 NTE917321:NTE917460 ODA917321:ODA917460 OMW917321:OMW917460 OWS917321:OWS917460 PGO917321:PGO917460 PQK917321:PQK917460 QAG917321:QAG917460 QKC917321:QKC917460 QTY917321:QTY917460 RDU917321:RDU917460 RNQ917321:RNQ917460 RXM917321:RXM917460 SHI917321:SHI917460 SRE917321:SRE917460 TBA917321:TBA917460 TKW917321:TKW917460 TUS917321:TUS917460 UEO917321:UEO917460 UOK917321:UOK917460 UYG917321:UYG917460 VIC917321:VIC917460 VRY917321:VRY917460 WBU917321:WBU917460 WLQ917321:WLQ917460 WVM917321:WVM917460 G982857:G982996 JA982857:JA982996 SW982857:SW982996 ACS982857:ACS982996 AMO982857:AMO982996 AWK982857:AWK982996 BGG982857:BGG982996 BQC982857:BQC982996 BZY982857:BZY982996 CJU982857:CJU982996 CTQ982857:CTQ982996 DDM982857:DDM982996 DNI982857:DNI982996 DXE982857:DXE982996 EHA982857:EHA982996 EQW982857:EQW982996 FAS982857:FAS982996 FKO982857:FKO982996 FUK982857:FUK982996 GEG982857:GEG982996 GOC982857:GOC982996 GXY982857:GXY982996 HHU982857:HHU982996 HRQ982857:HRQ982996 IBM982857:IBM982996 ILI982857:ILI982996 IVE982857:IVE982996 JFA982857:JFA982996 JOW982857:JOW982996 JYS982857:JYS982996 KIO982857:KIO982996 KSK982857:KSK982996 LCG982857:LCG982996 LMC982857:LMC982996 LVY982857:LVY982996 MFU982857:MFU982996 MPQ982857:MPQ982996 MZM982857:MZM982996 NJI982857:NJI982996 NTE982857:NTE982996 ODA982857:ODA982996 OMW982857:OMW982996 OWS982857:OWS982996 PGO982857:PGO982996 PQK982857:PQK982996 QAG982857:QAG982996 QKC982857:QKC982996 QTY982857:QTY982996 RDU982857:RDU982996 RNQ982857:RNQ982996 RXM982857:RXM982996 SHI982857:SHI982996 SRE982857:SRE982996 TBA982857:TBA982996 TKW982857:TKW982996 TUS982857:TUS982996 UEO982857:UEO982996 UOK982857:UOK982996 UYG982857:UYG982996 VIC982857:VIC982996 VRY982857:VRY982996 WBU982857:WBU982996 WLQ982857:WLQ982996 WVM982857:WVM982996 G65545:G65555 JA65545:JA65555 SW65545:SW65555 ACS65545:ACS65555 AMO65545:AMO65555 AWK65545:AWK65555 BGG65545:BGG65555 BQC65545:BQC65555 BZY65545:BZY65555 CJU65545:CJU65555 CTQ65545:CTQ65555 DDM65545:DDM65555 DNI65545:DNI65555 DXE65545:DXE65555 EHA65545:EHA65555 EQW65545:EQW65555 FAS65545:FAS65555 FKO65545:FKO65555 FUK65545:FUK65555 GEG65545:GEG65555 GOC65545:GOC65555 GXY65545:GXY65555 HHU65545:HHU65555 HRQ65545:HRQ65555 IBM65545:IBM65555 ILI65545:ILI65555 IVE65545:IVE65555 JFA65545:JFA65555 JOW65545:JOW65555 JYS65545:JYS65555 KIO65545:KIO65555 KSK65545:KSK65555 LCG65545:LCG65555 LMC65545:LMC65555 LVY65545:LVY65555 MFU65545:MFU65555 MPQ65545:MPQ65555 MZM65545:MZM65555 NJI65545:NJI65555 NTE65545:NTE65555 ODA65545:ODA65555 OMW65545:OMW65555 OWS65545:OWS65555 PGO65545:PGO65555 PQK65545:PQK65555 QAG65545:QAG65555 QKC65545:QKC65555 QTY65545:QTY65555 RDU65545:RDU65555 RNQ65545:RNQ65555 RXM65545:RXM65555 SHI65545:SHI65555 SRE65545:SRE65555 TBA65545:TBA65555 TKW65545:TKW65555 TUS65545:TUS65555 UEO65545:UEO65555 UOK65545:UOK65555 UYG65545:UYG65555 VIC65545:VIC65555 VRY65545:VRY65555 WBU65545:WBU65555 WLQ65545:WLQ65555 WVM65545:WVM65555 G131081:G131091 JA131081:JA131091 SW131081:SW131091 ACS131081:ACS131091 AMO131081:AMO131091 AWK131081:AWK131091 BGG131081:BGG131091 BQC131081:BQC131091 BZY131081:BZY131091 CJU131081:CJU131091 CTQ131081:CTQ131091 DDM131081:DDM131091 DNI131081:DNI131091 DXE131081:DXE131091 EHA131081:EHA131091 EQW131081:EQW131091 FAS131081:FAS131091 FKO131081:FKO131091 FUK131081:FUK131091 GEG131081:GEG131091 GOC131081:GOC131091 GXY131081:GXY131091 HHU131081:HHU131091 HRQ131081:HRQ131091 IBM131081:IBM131091 ILI131081:ILI131091 IVE131081:IVE131091 JFA131081:JFA131091 JOW131081:JOW131091 JYS131081:JYS131091 KIO131081:KIO131091 KSK131081:KSK131091 LCG131081:LCG131091 LMC131081:LMC131091 LVY131081:LVY131091 MFU131081:MFU131091 MPQ131081:MPQ131091 MZM131081:MZM131091 NJI131081:NJI131091 NTE131081:NTE131091 ODA131081:ODA131091 OMW131081:OMW131091 OWS131081:OWS131091 PGO131081:PGO131091 PQK131081:PQK131091 QAG131081:QAG131091 QKC131081:QKC131091 QTY131081:QTY131091 RDU131081:RDU131091 RNQ131081:RNQ131091 RXM131081:RXM131091 SHI131081:SHI131091 SRE131081:SRE131091 TBA131081:TBA131091 TKW131081:TKW131091 TUS131081:TUS131091 UEO131081:UEO131091 UOK131081:UOK131091 UYG131081:UYG131091 VIC131081:VIC131091 VRY131081:VRY131091 WBU131081:WBU131091 WLQ131081:WLQ131091 WVM131081:WVM131091 G196617:G196627 JA196617:JA196627 SW196617:SW196627 ACS196617:ACS196627 AMO196617:AMO196627 AWK196617:AWK196627 BGG196617:BGG196627 BQC196617:BQC196627 BZY196617:BZY196627 CJU196617:CJU196627 CTQ196617:CTQ196627 DDM196617:DDM196627 DNI196617:DNI196627 DXE196617:DXE196627 EHA196617:EHA196627 EQW196617:EQW196627 FAS196617:FAS196627 FKO196617:FKO196627 FUK196617:FUK196627 GEG196617:GEG196627 GOC196617:GOC196627 GXY196617:GXY196627 HHU196617:HHU196627 HRQ196617:HRQ196627 IBM196617:IBM196627 ILI196617:ILI196627 IVE196617:IVE196627 JFA196617:JFA196627 JOW196617:JOW196627 JYS196617:JYS196627 KIO196617:KIO196627 KSK196617:KSK196627 LCG196617:LCG196627 LMC196617:LMC196627 LVY196617:LVY196627 MFU196617:MFU196627 MPQ196617:MPQ196627 MZM196617:MZM196627 NJI196617:NJI196627 NTE196617:NTE196627 ODA196617:ODA196627 OMW196617:OMW196627 OWS196617:OWS196627 PGO196617:PGO196627 PQK196617:PQK196627 QAG196617:QAG196627 QKC196617:QKC196627 QTY196617:QTY196627 RDU196617:RDU196627 RNQ196617:RNQ196627 RXM196617:RXM196627 SHI196617:SHI196627 SRE196617:SRE196627 TBA196617:TBA196627 TKW196617:TKW196627 TUS196617:TUS196627 UEO196617:UEO196627 UOK196617:UOK196627 UYG196617:UYG196627 VIC196617:VIC196627 VRY196617:VRY196627 WBU196617:WBU196627 WLQ196617:WLQ196627 WVM196617:WVM196627 G262153:G262163 JA262153:JA262163 SW262153:SW262163 ACS262153:ACS262163 AMO262153:AMO262163 AWK262153:AWK262163 BGG262153:BGG262163 BQC262153:BQC262163 BZY262153:BZY262163 CJU262153:CJU262163 CTQ262153:CTQ262163 DDM262153:DDM262163 DNI262153:DNI262163 DXE262153:DXE262163 EHA262153:EHA262163 EQW262153:EQW262163 FAS262153:FAS262163 FKO262153:FKO262163 FUK262153:FUK262163 GEG262153:GEG262163 GOC262153:GOC262163 GXY262153:GXY262163 HHU262153:HHU262163 HRQ262153:HRQ262163 IBM262153:IBM262163 ILI262153:ILI262163 IVE262153:IVE262163 JFA262153:JFA262163 JOW262153:JOW262163 JYS262153:JYS262163 KIO262153:KIO262163 KSK262153:KSK262163 LCG262153:LCG262163 LMC262153:LMC262163 LVY262153:LVY262163 MFU262153:MFU262163 MPQ262153:MPQ262163 MZM262153:MZM262163 NJI262153:NJI262163 NTE262153:NTE262163 ODA262153:ODA262163 OMW262153:OMW262163 OWS262153:OWS262163 PGO262153:PGO262163 PQK262153:PQK262163 QAG262153:QAG262163 QKC262153:QKC262163 QTY262153:QTY262163 RDU262153:RDU262163 RNQ262153:RNQ262163 RXM262153:RXM262163 SHI262153:SHI262163 SRE262153:SRE262163 TBA262153:TBA262163 TKW262153:TKW262163 TUS262153:TUS262163 UEO262153:UEO262163 UOK262153:UOK262163 UYG262153:UYG262163 VIC262153:VIC262163 VRY262153:VRY262163 WBU262153:WBU262163 WLQ262153:WLQ262163 WVM262153:WVM262163 G327689:G327699 JA327689:JA327699 SW327689:SW327699 ACS327689:ACS327699 AMO327689:AMO327699 AWK327689:AWK327699 BGG327689:BGG327699 BQC327689:BQC327699 BZY327689:BZY327699 CJU327689:CJU327699 CTQ327689:CTQ327699 DDM327689:DDM327699 DNI327689:DNI327699 DXE327689:DXE327699 EHA327689:EHA327699 EQW327689:EQW327699 FAS327689:FAS327699 FKO327689:FKO327699 FUK327689:FUK327699 GEG327689:GEG327699 GOC327689:GOC327699 GXY327689:GXY327699 HHU327689:HHU327699 HRQ327689:HRQ327699 IBM327689:IBM327699 ILI327689:ILI327699 IVE327689:IVE327699 JFA327689:JFA327699 JOW327689:JOW327699 JYS327689:JYS327699 KIO327689:KIO327699 KSK327689:KSK327699 LCG327689:LCG327699 LMC327689:LMC327699 LVY327689:LVY327699 MFU327689:MFU327699 MPQ327689:MPQ327699 MZM327689:MZM327699 NJI327689:NJI327699 NTE327689:NTE327699 ODA327689:ODA327699 OMW327689:OMW327699 OWS327689:OWS327699 PGO327689:PGO327699 PQK327689:PQK327699 QAG327689:QAG327699 QKC327689:QKC327699 QTY327689:QTY327699 RDU327689:RDU327699 RNQ327689:RNQ327699 RXM327689:RXM327699 SHI327689:SHI327699 SRE327689:SRE327699 TBA327689:TBA327699 TKW327689:TKW327699 TUS327689:TUS327699 UEO327689:UEO327699 UOK327689:UOK327699 UYG327689:UYG327699 VIC327689:VIC327699 VRY327689:VRY327699 WBU327689:WBU327699 WLQ327689:WLQ327699 WVM327689:WVM327699 G393225:G393235 JA393225:JA393235 SW393225:SW393235 ACS393225:ACS393235 AMO393225:AMO393235 AWK393225:AWK393235 BGG393225:BGG393235 BQC393225:BQC393235 BZY393225:BZY393235 CJU393225:CJU393235 CTQ393225:CTQ393235 DDM393225:DDM393235 DNI393225:DNI393235 DXE393225:DXE393235 EHA393225:EHA393235 EQW393225:EQW393235 FAS393225:FAS393235 FKO393225:FKO393235 FUK393225:FUK393235 GEG393225:GEG393235 GOC393225:GOC393235 GXY393225:GXY393235 HHU393225:HHU393235 HRQ393225:HRQ393235 IBM393225:IBM393235 ILI393225:ILI393235 IVE393225:IVE393235 JFA393225:JFA393235 JOW393225:JOW393235 JYS393225:JYS393235 KIO393225:KIO393235 KSK393225:KSK393235 LCG393225:LCG393235 LMC393225:LMC393235 LVY393225:LVY393235 MFU393225:MFU393235 MPQ393225:MPQ393235 MZM393225:MZM393235 NJI393225:NJI393235 NTE393225:NTE393235 ODA393225:ODA393235 OMW393225:OMW393235 OWS393225:OWS393235 PGO393225:PGO393235 PQK393225:PQK393235 QAG393225:QAG393235 QKC393225:QKC393235 QTY393225:QTY393235 RDU393225:RDU393235 RNQ393225:RNQ393235 RXM393225:RXM393235 SHI393225:SHI393235 SRE393225:SRE393235 TBA393225:TBA393235 TKW393225:TKW393235 TUS393225:TUS393235 UEO393225:UEO393235 UOK393225:UOK393235 UYG393225:UYG393235 VIC393225:VIC393235 VRY393225:VRY393235 WBU393225:WBU393235 WLQ393225:WLQ393235 WVM393225:WVM393235 G458761:G458771 JA458761:JA458771 SW458761:SW458771 ACS458761:ACS458771 AMO458761:AMO458771 AWK458761:AWK458771 BGG458761:BGG458771 BQC458761:BQC458771 BZY458761:BZY458771 CJU458761:CJU458771 CTQ458761:CTQ458771 DDM458761:DDM458771 DNI458761:DNI458771 DXE458761:DXE458771 EHA458761:EHA458771 EQW458761:EQW458771 FAS458761:FAS458771 FKO458761:FKO458771 FUK458761:FUK458771 GEG458761:GEG458771 GOC458761:GOC458771 GXY458761:GXY458771 HHU458761:HHU458771 HRQ458761:HRQ458771 IBM458761:IBM458771 ILI458761:ILI458771 IVE458761:IVE458771 JFA458761:JFA458771 JOW458761:JOW458771 JYS458761:JYS458771 KIO458761:KIO458771 KSK458761:KSK458771 LCG458761:LCG458771 LMC458761:LMC458771 LVY458761:LVY458771 MFU458761:MFU458771 MPQ458761:MPQ458771 MZM458761:MZM458771 NJI458761:NJI458771 NTE458761:NTE458771 ODA458761:ODA458771 OMW458761:OMW458771 OWS458761:OWS458771 PGO458761:PGO458771 PQK458761:PQK458771 QAG458761:QAG458771 QKC458761:QKC458771 QTY458761:QTY458771 RDU458761:RDU458771 RNQ458761:RNQ458771 RXM458761:RXM458771 SHI458761:SHI458771 SRE458761:SRE458771 TBA458761:TBA458771 TKW458761:TKW458771 TUS458761:TUS458771 UEO458761:UEO458771 UOK458761:UOK458771 UYG458761:UYG458771 VIC458761:VIC458771 VRY458761:VRY458771 WBU458761:WBU458771 WLQ458761:WLQ458771 WVM458761:WVM458771 G524297:G524307 JA524297:JA524307 SW524297:SW524307 ACS524297:ACS524307 AMO524297:AMO524307 AWK524297:AWK524307 BGG524297:BGG524307 BQC524297:BQC524307 BZY524297:BZY524307 CJU524297:CJU524307 CTQ524297:CTQ524307 DDM524297:DDM524307 DNI524297:DNI524307 DXE524297:DXE524307 EHA524297:EHA524307 EQW524297:EQW524307 FAS524297:FAS524307 FKO524297:FKO524307 FUK524297:FUK524307 GEG524297:GEG524307 GOC524297:GOC524307 GXY524297:GXY524307 HHU524297:HHU524307 HRQ524297:HRQ524307 IBM524297:IBM524307 ILI524297:ILI524307 IVE524297:IVE524307 JFA524297:JFA524307 JOW524297:JOW524307 JYS524297:JYS524307 KIO524297:KIO524307 KSK524297:KSK524307 LCG524297:LCG524307 LMC524297:LMC524307 LVY524297:LVY524307 MFU524297:MFU524307 MPQ524297:MPQ524307 MZM524297:MZM524307 NJI524297:NJI524307 NTE524297:NTE524307 ODA524297:ODA524307 OMW524297:OMW524307 OWS524297:OWS524307 PGO524297:PGO524307 PQK524297:PQK524307 QAG524297:QAG524307 QKC524297:QKC524307 QTY524297:QTY524307 RDU524297:RDU524307 RNQ524297:RNQ524307 RXM524297:RXM524307 SHI524297:SHI524307 SRE524297:SRE524307 TBA524297:TBA524307 TKW524297:TKW524307 TUS524297:TUS524307 UEO524297:UEO524307 UOK524297:UOK524307 UYG524297:UYG524307 VIC524297:VIC524307 VRY524297:VRY524307 WBU524297:WBU524307 WLQ524297:WLQ524307 WVM524297:WVM524307 G589833:G589843 JA589833:JA589843 SW589833:SW589843 ACS589833:ACS589843 AMO589833:AMO589843 AWK589833:AWK589843 BGG589833:BGG589843 BQC589833:BQC589843 BZY589833:BZY589843 CJU589833:CJU589843 CTQ589833:CTQ589843 DDM589833:DDM589843 DNI589833:DNI589843 DXE589833:DXE589843 EHA589833:EHA589843 EQW589833:EQW589843 FAS589833:FAS589843 FKO589833:FKO589843 FUK589833:FUK589843 GEG589833:GEG589843 GOC589833:GOC589843 GXY589833:GXY589843 HHU589833:HHU589843 HRQ589833:HRQ589843 IBM589833:IBM589843 ILI589833:ILI589843 IVE589833:IVE589843 JFA589833:JFA589843 JOW589833:JOW589843 JYS589833:JYS589843 KIO589833:KIO589843 KSK589833:KSK589843 LCG589833:LCG589843 LMC589833:LMC589843 LVY589833:LVY589843 MFU589833:MFU589843 MPQ589833:MPQ589843 MZM589833:MZM589843 NJI589833:NJI589843 NTE589833:NTE589843 ODA589833:ODA589843 OMW589833:OMW589843 OWS589833:OWS589843 PGO589833:PGO589843 PQK589833:PQK589843 QAG589833:QAG589843 QKC589833:QKC589843 QTY589833:QTY589843 RDU589833:RDU589843 RNQ589833:RNQ589843 RXM589833:RXM589843 SHI589833:SHI589843 SRE589833:SRE589843 TBA589833:TBA589843 TKW589833:TKW589843 TUS589833:TUS589843 UEO589833:UEO589843 UOK589833:UOK589843 UYG589833:UYG589843 VIC589833:VIC589843 VRY589833:VRY589843 WBU589833:WBU589843 WLQ589833:WLQ589843 WVM589833:WVM589843 G655369:G655379 JA655369:JA655379 SW655369:SW655379 ACS655369:ACS655379 AMO655369:AMO655379 AWK655369:AWK655379 BGG655369:BGG655379 BQC655369:BQC655379 BZY655369:BZY655379 CJU655369:CJU655379 CTQ655369:CTQ655379 DDM655369:DDM655379 DNI655369:DNI655379 DXE655369:DXE655379 EHA655369:EHA655379 EQW655369:EQW655379 FAS655369:FAS655379 FKO655369:FKO655379 FUK655369:FUK655379 GEG655369:GEG655379 GOC655369:GOC655379 GXY655369:GXY655379 HHU655369:HHU655379 HRQ655369:HRQ655379 IBM655369:IBM655379 ILI655369:ILI655379 IVE655369:IVE655379 JFA655369:JFA655379 JOW655369:JOW655379 JYS655369:JYS655379 KIO655369:KIO655379 KSK655369:KSK655379 LCG655369:LCG655379 LMC655369:LMC655379 LVY655369:LVY655379 MFU655369:MFU655379 MPQ655369:MPQ655379 MZM655369:MZM655379 NJI655369:NJI655379 NTE655369:NTE655379 ODA655369:ODA655379 OMW655369:OMW655379 OWS655369:OWS655379 PGO655369:PGO655379 PQK655369:PQK655379 QAG655369:QAG655379 QKC655369:QKC655379 QTY655369:QTY655379 RDU655369:RDU655379 RNQ655369:RNQ655379 RXM655369:RXM655379 SHI655369:SHI655379 SRE655369:SRE655379 TBA655369:TBA655379 TKW655369:TKW655379 TUS655369:TUS655379 UEO655369:UEO655379 UOK655369:UOK655379 UYG655369:UYG655379 VIC655369:VIC655379 VRY655369:VRY655379 WBU655369:WBU655379 WLQ655369:WLQ655379 WVM655369:WVM655379 G720905:G720915 JA720905:JA720915 SW720905:SW720915 ACS720905:ACS720915 AMO720905:AMO720915 AWK720905:AWK720915 BGG720905:BGG720915 BQC720905:BQC720915 BZY720905:BZY720915 CJU720905:CJU720915 CTQ720905:CTQ720915 DDM720905:DDM720915 DNI720905:DNI720915 DXE720905:DXE720915 EHA720905:EHA720915 EQW720905:EQW720915 FAS720905:FAS720915 FKO720905:FKO720915 FUK720905:FUK720915 GEG720905:GEG720915 GOC720905:GOC720915 GXY720905:GXY720915 HHU720905:HHU720915 HRQ720905:HRQ720915 IBM720905:IBM720915 ILI720905:ILI720915 IVE720905:IVE720915 JFA720905:JFA720915 JOW720905:JOW720915 JYS720905:JYS720915 KIO720905:KIO720915 KSK720905:KSK720915 LCG720905:LCG720915 LMC720905:LMC720915 LVY720905:LVY720915 MFU720905:MFU720915 MPQ720905:MPQ720915 MZM720905:MZM720915 NJI720905:NJI720915 NTE720905:NTE720915 ODA720905:ODA720915 OMW720905:OMW720915 OWS720905:OWS720915 PGO720905:PGO720915 PQK720905:PQK720915 QAG720905:QAG720915 QKC720905:QKC720915 QTY720905:QTY720915 RDU720905:RDU720915 RNQ720905:RNQ720915 RXM720905:RXM720915 SHI720905:SHI720915 SRE720905:SRE720915 TBA720905:TBA720915 TKW720905:TKW720915 TUS720905:TUS720915 UEO720905:UEO720915 UOK720905:UOK720915 UYG720905:UYG720915 VIC720905:VIC720915 VRY720905:VRY720915 WBU720905:WBU720915 WLQ720905:WLQ720915 WVM720905:WVM720915 G786441:G786451 JA786441:JA786451 SW786441:SW786451 ACS786441:ACS786451 AMO786441:AMO786451 AWK786441:AWK786451 BGG786441:BGG786451 BQC786441:BQC786451 BZY786441:BZY786451 CJU786441:CJU786451 CTQ786441:CTQ786451 DDM786441:DDM786451 DNI786441:DNI786451 DXE786441:DXE786451 EHA786441:EHA786451 EQW786441:EQW786451 FAS786441:FAS786451 FKO786441:FKO786451 FUK786441:FUK786451 GEG786441:GEG786451 GOC786441:GOC786451 GXY786441:GXY786451 HHU786441:HHU786451 HRQ786441:HRQ786451 IBM786441:IBM786451 ILI786441:ILI786451 IVE786441:IVE786451 JFA786441:JFA786451 JOW786441:JOW786451 JYS786441:JYS786451 KIO786441:KIO786451 KSK786441:KSK786451 LCG786441:LCG786451 LMC786441:LMC786451 LVY786441:LVY786451 MFU786441:MFU786451 MPQ786441:MPQ786451 MZM786441:MZM786451 NJI786441:NJI786451 NTE786441:NTE786451 ODA786441:ODA786451 OMW786441:OMW786451 OWS786441:OWS786451 PGO786441:PGO786451 PQK786441:PQK786451 QAG786441:QAG786451 QKC786441:QKC786451 QTY786441:QTY786451 RDU786441:RDU786451 RNQ786441:RNQ786451 RXM786441:RXM786451 SHI786441:SHI786451 SRE786441:SRE786451 TBA786441:TBA786451 TKW786441:TKW786451 TUS786441:TUS786451 UEO786441:UEO786451 UOK786441:UOK786451 UYG786441:UYG786451 VIC786441:VIC786451 VRY786441:VRY786451 WBU786441:WBU786451 WLQ786441:WLQ786451 WVM786441:WVM786451 G851977:G851987 JA851977:JA851987 SW851977:SW851987 ACS851977:ACS851987 AMO851977:AMO851987 AWK851977:AWK851987 BGG851977:BGG851987 BQC851977:BQC851987 BZY851977:BZY851987 CJU851977:CJU851987 CTQ851977:CTQ851987 DDM851977:DDM851987 DNI851977:DNI851987 DXE851977:DXE851987 EHA851977:EHA851987 EQW851977:EQW851987 FAS851977:FAS851987 FKO851977:FKO851987 FUK851977:FUK851987 GEG851977:GEG851987 GOC851977:GOC851987 GXY851977:GXY851987 HHU851977:HHU851987 HRQ851977:HRQ851987 IBM851977:IBM851987 ILI851977:ILI851987 IVE851977:IVE851987 JFA851977:JFA851987 JOW851977:JOW851987 JYS851977:JYS851987 KIO851977:KIO851987 KSK851977:KSK851987 LCG851977:LCG851987 LMC851977:LMC851987 LVY851977:LVY851987 MFU851977:MFU851987 MPQ851977:MPQ851987 MZM851977:MZM851987 NJI851977:NJI851987 NTE851977:NTE851987 ODA851977:ODA851987 OMW851977:OMW851987 OWS851977:OWS851987 PGO851977:PGO851987 PQK851977:PQK851987 QAG851977:QAG851987 QKC851977:QKC851987 QTY851977:QTY851987 RDU851977:RDU851987 RNQ851977:RNQ851987 RXM851977:RXM851987 SHI851977:SHI851987 SRE851977:SRE851987 TBA851977:TBA851987 TKW851977:TKW851987 TUS851977:TUS851987 UEO851977:UEO851987 UOK851977:UOK851987 UYG851977:UYG851987 VIC851977:VIC851987 VRY851977:VRY851987 WBU851977:WBU851987 WLQ851977:WLQ851987 WVM851977:WVM851987 G917513:G917523 JA917513:JA917523 SW917513:SW917523 ACS917513:ACS917523 AMO917513:AMO917523 AWK917513:AWK917523 BGG917513:BGG917523 BQC917513:BQC917523 BZY917513:BZY917523 CJU917513:CJU917523 CTQ917513:CTQ917523 DDM917513:DDM917523 DNI917513:DNI917523 DXE917513:DXE917523 EHA917513:EHA917523 EQW917513:EQW917523 FAS917513:FAS917523 FKO917513:FKO917523 FUK917513:FUK917523 GEG917513:GEG917523 GOC917513:GOC917523 GXY917513:GXY917523 HHU917513:HHU917523 HRQ917513:HRQ917523 IBM917513:IBM917523 ILI917513:ILI917523 IVE917513:IVE917523 JFA917513:JFA917523 JOW917513:JOW917523 JYS917513:JYS917523 KIO917513:KIO917523 KSK917513:KSK917523 LCG917513:LCG917523 LMC917513:LMC917523 LVY917513:LVY917523 MFU917513:MFU917523 MPQ917513:MPQ917523 MZM917513:MZM917523 NJI917513:NJI917523 NTE917513:NTE917523 ODA917513:ODA917523 OMW917513:OMW917523 OWS917513:OWS917523 PGO917513:PGO917523 PQK917513:PQK917523 QAG917513:QAG917523 QKC917513:QKC917523 QTY917513:QTY917523 RDU917513:RDU917523 RNQ917513:RNQ917523 RXM917513:RXM917523 SHI917513:SHI917523 SRE917513:SRE917523 TBA917513:TBA917523 TKW917513:TKW917523 TUS917513:TUS917523 UEO917513:UEO917523 UOK917513:UOK917523 UYG917513:UYG917523 VIC917513:VIC917523 VRY917513:VRY917523 WBU917513:WBU917523 WLQ917513:WLQ917523 WVM917513:WVM917523 G983049:G983059 JA983049:JA983059 SW983049:SW983059 ACS983049:ACS983059 AMO983049:AMO983059 AWK983049:AWK983059 BGG983049:BGG983059 BQC983049:BQC983059 BZY983049:BZY983059 CJU983049:CJU983059 CTQ983049:CTQ983059 DDM983049:DDM983059 DNI983049:DNI983059 DXE983049:DXE983059 EHA983049:EHA983059 EQW983049:EQW983059 FAS983049:FAS983059 FKO983049:FKO983059 FUK983049:FUK983059 GEG983049:GEG983059 GOC983049:GOC983059 GXY983049:GXY983059 HHU983049:HHU983059 HRQ983049:HRQ983059 IBM983049:IBM983059 ILI983049:ILI983059 IVE983049:IVE983059 JFA983049:JFA983059 JOW983049:JOW983059 JYS983049:JYS983059 KIO983049:KIO983059 KSK983049:KSK983059 LCG983049:LCG983059 LMC983049:LMC983059 LVY983049:LVY983059 MFU983049:MFU983059 MPQ983049:MPQ983059 MZM983049:MZM983059 NJI983049:NJI983059 NTE983049:NTE983059 ODA983049:ODA983059 OMW983049:OMW983059 OWS983049:OWS983059 PGO983049:PGO983059 PQK983049:PQK983059 QAG983049:QAG983059 QKC983049:QKC983059 QTY983049:QTY983059 RDU983049:RDU983059 RNQ983049:RNQ983059 RXM983049:RXM983059 SHI983049:SHI983059 SRE983049:SRE983059 TBA983049:TBA983059 TKW983049:TKW983059 TUS983049:TUS983059 UEO983049:UEO983059 UOK983049:UOK983059 UYG983049:UYG983059 VIC983049:VIC983059 VRY983049:VRY983059 WBU983049:WBU983059 WLQ983049:WLQ983059 WVM983049:WVM983059 G65606:G65609 JA65606:JA65609 SW65606:SW65609 ACS65606:ACS65609 AMO65606:AMO65609 AWK65606:AWK65609 BGG65606:BGG65609 BQC65606:BQC65609 BZY65606:BZY65609 CJU65606:CJU65609 CTQ65606:CTQ65609 DDM65606:DDM65609 DNI65606:DNI65609 DXE65606:DXE65609 EHA65606:EHA65609 EQW65606:EQW65609 FAS65606:FAS65609 FKO65606:FKO65609 FUK65606:FUK65609 GEG65606:GEG65609 GOC65606:GOC65609 GXY65606:GXY65609 HHU65606:HHU65609 HRQ65606:HRQ65609 IBM65606:IBM65609 ILI65606:ILI65609 IVE65606:IVE65609 JFA65606:JFA65609 JOW65606:JOW65609 JYS65606:JYS65609 KIO65606:KIO65609 KSK65606:KSK65609 LCG65606:LCG65609 LMC65606:LMC65609 LVY65606:LVY65609 MFU65606:MFU65609 MPQ65606:MPQ65609 MZM65606:MZM65609 NJI65606:NJI65609 NTE65606:NTE65609 ODA65606:ODA65609 OMW65606:OMW65609 OWS65606:OWS65609 PGO65606:PGO65609 PQK65606:PQK65609 QAG65606:QAG65609 QKC65606:QKC65609 QTY65606:QTY65609 RDU65606:RDU65609 RNQ65606:RNQ65609 RXM65606:RXM65609 SHI65606:SHI65609 SRE65606:SRE65609 TBA65606:TBA65609 TKW65606:TKW65609 TUS65606:TUS65609 UEO65606:UEO65609 UOK65606:UOK65609 UYG65606:UYG65609 VIC65606:VIC65609 VRY65606:VRY65609 WBU65606:WBU65609 WLQ65606:WLQ65609 WVM65606:WVM65609 G131142:G131145 JA131142:JA131145 SW131142:SW131145 ACS131142:ACS131145 AMO131142:AMO131145 AWK131142:AWK131145 BGG131142:BGG131145 BQC131142:BQC131145 BZY131142:BZY131145 CJU131142:CJU131145 CTQ131142:CTQ131145 DDM131142:DDM131145 DNI131142:DNI131145 DXE131142:DXE131145 EHA131142:EHA131145 EQW131142:EQW131145 FAS131142:FAS131145 FKO131142:FKO131145 FUK131142:FUK131145 GEG131142:GEG131145 GOC131142:GOC131145 GXY131142:GXY131145 HHU131142:HHU131145 HRQ131142:HRQ131145 IBM131142:IBM131145 ILI131142:ILI131145 IVE131142:IVE131145 JFA131142:JFA131145 JOW131142:JOW131145 JYS131142:JYS131145 KIO131142:KIO131145 KSK131142:KSK131145 LCG131142:LCG131145 LMC131142:LMC131145 LVY131142:LVY131145 MFU131142:MFU131145 MPQ131142:MPQ131145 MZM131142:MZM131145 NJI131142:NJI131145 NTE131142:NTE131145 ODA131142:ODA131145 OMW131142:OMW131145 OWS131142:OWS131145 PGO131142:PGO131145 PQK131142:PQK131145 QAG131142:QAG131145 QKC131142:QKC131145 QTY131142:QTY131145 RDU131142:RDU131145 RNQ131142:RNQ131145 RXM131142:RXM131145 SHI131142:SHI131145 SRE131142:SRE131145 TBA131142:TBA131145 TKW131142:TKW131145 TUS131142:TUS131145 UEO131142:UEO131145 UOK131142:UOK131145 UYG131142:UYG131145 VIC131142:VIC131145 VRY131142:VRY131145 WBU131142:WBU131145 WLQ131142:WLQ131145 WVM131142:WVM131145 G196678:G196681 JA196678:JA196681 SW196678:SW196681 ACS196678:ACS196681 AMO196678:AMO196681 AWK196678:AWK196681 BGG196678:BGG196681 BQC196678:BQC196681 BZY196678:BZY196681 CJU196678:CJU196681 CTQ196678:CTQ196681 DDM196678:DDM196681 DNI196678:DNI196681 DXE196678:DXE196681 EHA196678:EHA196681 EQW196678:EQW196681 FAS196678:FAS196681 FKO196678:FKO196681 FUK196678:FUK196681 GEG196678:GEG196681 GOC196678:GOC196681 GXY196678:GXY196681 HHU196678:HHU196681 HRQ196678:HRQ196681 IBM196678:IBM196681 ILI196678:ILI196681 IVE196678:IVE196681 JFA196678:JFA196681 JOW196678:JOW196681 JYS196678:JYS196681 KIO196678:KIO196681 KSK196678:KSK196681 LCG196678:LCG196681 LMC196678:LMC196681 LVY196678:LVY196681 MFU196678:MFU196681 MPQ196678:MPQ196681 MZM196678:MZM196681 NJI196678:NJI196681 NTE196678:NTE196681 ODA196678:ODA196681 OMW196678:OMW196681 OWS196678:OWS196681 PGO196678:PGO196681 PQK196678:PQK196681 QAG196678:QAG196681 QKC196678:QKC196681 QTY196678:QTY196681 RDU196678:RDU196681 RNQ196678:RNQ196681 RXM196678:RXM196681 SHI196678:SHI196681 SRE196678:SRE196681 TBA196678:TBA196681 TKW196678:TKW196681 TUS196678:TUS196681 UEO196678:UEO196681 UOK196678:UOK196681 UYG196678:UYG196681 VIC196678:VIC196681 VRY196678:VRY196681 WBU196678:WBU196681 WLQ196678:WLQ196681 WVM196678:WVM196681 G262214:G262217 JA262214:JA262217 SW262214:SW262217 ACS262214:ACS262217 AMO262214:AMO262217 AWK262214:AWK262217 BGG262214:BGG262217 BQC262214:BQC262217 BZY262214:BZY262217 CJU262214:CJU262217 CTQ262214:CTQ262217 DDM262214:DDM262217 DNI262214:DNI262217 DXE262214:DXE262217 EHA262214:EHA262217 EQW262214:EQW262217 FAS262214:FAS262217 FKO262214:FKO262217 FUK262214:FUK262217 GEG262214:GEG262217 GOC262214:GOC262217 GXY262214:GXY262217 HHU262214:HHU262217 HRQ262214:HRQ262217 IBM262214:IBM262217 ILI262214:ILI262217 IVE262214:IVE262217 JFA262214:JFA262217 JOW262214:JOW262217 JYS262214:JYS262217 KIO262214:KIO262217 KSK262214:KSK262217 LCG262214:LCG262217 LMC262214:LMC262217 LVY262214:LVY262217 MFU262214:MFU262217 MPQ262214:MPQ262217 MZM262214:MZM262217 NJI262214:NJI262217 NTE262214:NTE262217 ODA262214:ODA262217 OMW262214:OMW262217 OWS262214:OWS262217 PGO262214:PGO262217 PQK262214:PQK262217 QAG262214:QAG262217 QKC262214:QKC262217 QTY262214:QTY262217 RDU262214:RDU262217 RNQ262214:RNQ262217 RXM262214:RXM262217 SHI262214:SHI262217 SRE262214:SRE262217 TBA262214:TBA262217 TKW262214:TKW262217 TUS262214:TUS262217 UEO262214:UEO262217 UOK262214:UOK262217 UYG262214:UYG262217 VIC262214:VIC262217 VRY262214:VRY262217 WBU262214:WBU262217 WLQ262214:WLQ262217 WVM262214:WVM262217 G327750:G327753 JA327750:JA327753 SW327750:SW327753 ACS327750:ACS327753 AMO327750:AMO327753 AWK327750:AWK327753 BGG327750:BGG327753 BQC327750:BQC327753 BZY327750:BZY327753 CJU327750:CJU327753 CTQ327750:CTQ327753 DDM327750:DDM327753 DNI327750:DNI327753 DXE327750:DXE327753 EHA327750:EHA327753 EQW327750:EQW327753 FAS327750:FAS327753 FKO327750:FKO327753 FUK327750:FUK327753 GEG327750:GEG327753 GOC327750:GOC327753 GXY327750:GXY327753 HHU327750:HHU327753 HRQ327750:HRQ327753 IBM327750:IBM327753 ILI327750:ILI327753 IVE327750:IVE327753 JFA327750:JFA327753 JOW327750:JOW327753 JYS327750:JYS327753 KIO327750:KIO327753 KSK327750:KSK327753 LCG327750:LCG327753 LMC327750:LMC327753 LVY327750:LVY327753 MFU327750:MFU327753 MPQ327750:MPQ327753 MZM327750:MZM327753 NJI327750:NJI327753 NTE327750:NTE327753 ODA327750:ODA327753 OMW327750:OMW327753 OWS327750:OWS327753 PGO327750:PGO327753 PQK327750:PQK327753 QAG327750:QAG327753 QKC327750:QKC327753 QTY327750:QTY327753 RDU327750:RDU327753 RNQ327750:RNQ327753 RXM327750:RXM327753 SHI327750:SHI327753 SRE327750:SRE327753 TBA327750:TBA327753 TKW327750:TKW327753 TUS327750:TUS327753 UEO327750:UEO327753 UOK327750:UOK327753 UYG327750:UYG327753 VIC327750:VIC327753 VRY327750:VRY327753 WBU327750:WBU327753 WLQ327750:WLQ327753 WVM327750:WVM327753 G393286:G393289 JA393286:JA393289 SW393286:SW393289 ACS393286:ACS393289 AMO393286:AMO393289 AWK393286:AWK393289 BGG393286:BGG393289 BQC393286:BQC393289 BZY393286:BZY393289 CJU393286:CJU393289 CTQ393286:CTQ393289 DDM393286:DDM393289 DNI393286:DNI393289 DXE393286:DXE393289 EHA393286:EHA393289 EQW393286:EQW393289 FAS393286:FAS393289 FKO393286:FKO393289 FUK393286:FUK393289 GEG393286:GEG393289 GOC393286:GOC393289 GXY393286:GXY393289 HHU393286:HHU393289 HRQ393286:HRQ393289 IBM393286:IBM393289 ILI393286:ILI393289 IVE393286:IVE393289 JFA393286:JFA393289 JOW393286:JOW393289 JYS393286:JYS393289 KIO393286:KIO393289 KSK393286:KSK393289 LCG393286:LCG393289 LMC393286:LMC393289 LVY393286:LVY393289 MFU393286:MFU393289 MPQ393286:MPQ393289 MZM393286:MZM393289 NJI393286:NJI393289 NTE393286:NTE393289 ODA393286:ODA393289 OMW393286:OMW393289 OWS393286:OWS393289 PGO393286:PGO393289 PQK393286:PQK393289 QAG393286:QAG393289 QKC393286:QKC393289 QTY393286:QTY393289 RDU393286:RDU393289 RNQ393286:RNQ393289 RXM393286:RXM393289 SHI393286:SHI393289 SRE393286:SRE393289 TBA393286:TBA393289 TKW393286:TKW393289 TUS393286:TUS393289 UEO393286:UEO393289 UOK393286:UOK393289 UYG393286:UYG393289 VIC393286:VIC393289 VRY393286:VRY393289 WBU393286:WBU393289 WLQ393286:WLQ393289 WVM393286:WVM393289 G458822:G458825 JA458822:JA458825 SW458822:SW458825 ACS458822:ACS458825 AMO458822:AMO458825 AWK458822:AWK458825 BGG458822:BGG458825 BQC458822:BQC458825 BZY458822:BZY458825 CJU458822:CJU458825 CTQ458822:CTQ458825 DDM458822:DDM458825 DNI458822:DNI458825 DXE458822:DXE458825 EHA458822:EHA458825 EQW458822:EQW458825 FAS458822:FAS458825 FKO458822:FKO458825 FUK458822:FUK458825 GEG458822:GEG458825 GOC458822:GOC458825 GXY458822:GXY458825 HHU458822:HHU458825 HRQ458822:HRQ458825 IBM458822:IBM458825 ILI458822:ILI458825 IVE458822:IVE458825 JFA458822:JFA458825 JOW458822:JOW458825 JYS458822:JYS458825 KIO458822:KIO458825 KSK458822:KSK458825 LCG458822:LCG458825 LMC458822:LMC458825 LVY458822:LVY458825 MFU458822:MFU458825 MPQ458822:MPQ458825 MZM458822:MZM458825 NJI458822:NJI458825 NTE458822:NTE458825 ODA458822:ODA458825 OMW458822:OMW458825 OWS458822:OWS458825 PGO458822:PGO458825 PQK458822:PQK458825 QAG458822:QAG458825 QKC458822:QKC458825 QTY458822:QTY458825 RDU458822:RDU458825 RNQ458822:RNQ458825 RXM458822:RXM458825 SHI458822:SHI458825 SRE458822:SRE458825 TBA458822:TBA458825 TKW458822:TKW458825 TUS458822:TUS458825 UEO458822:UEO458825 UOK458822:UOK458825 UYG458822:UYG458825 VIC458822:VIC458825 VRY458822:VRY458825 WBU458822:WBU458825 WLQ458822:WLQ458825 WVM458822:WVM458825 G524358:G524361 JA524358:JA524361 SW524358:SW524361 ACS524358:ACS524361 AMO524358:AMO524361 AWK524358:AWK524361 BGG524358:BGG524361 BQC524358:BQC524361 BZY524358:BZY524361 CJU524358:CJU524361 CTQ524358:CTQ524361 DDM524358:DDM524361 DNI524358:DNI524361 DXE524358:DXE524361 EHA524358:EHA524361 EQW524358:EQW524361 FAS524358:FAS524361 FKO524358:FKO524361 FUK524358:FUK524361 GEG524358:GEG524361 GOC524358:GOC524361 GXY524358:GXY524361 HHU524358:HHU524361 HRQ524358:HRQ524361 IBM524358:IBM524361 ILI524358:ILI524361 IVE524358:IVE524361 JFA524358:JFA524361 JOW524358:JOW524361 JYS524358:JYS524361 KIO524358:KIO524361 KSK524358:KSK524361 LCG524358:LCG524361 LMC524358:LMC524361 LVY524358:LVY524361 MFU524358:MFU524361 MPQ524358:MPQ524361 MZM524358:MZM524361 NJI524358:NJI524361 NTE524358:NTE524361 ODA524358:ODA524361 OMW524358:OMW524361 OWS524358:OWS524361 PGO524358:PGO524361 PQK524358:PQK524361 QAG524358:QAG524361 QKC524358:QKC524361 QTY524358:QTY524361 RDU524358:RDU524361 RNQ524358:RNQ524361 RXM524358:RXM524361 SHI524358:SHI524361 SRE524358:SRE524361 TBA524358:TBA524361 TKW524358:TKW524361 TUS524358:TUS524361 UEO524358:UEO524361 UOK524358:UOK524361 UYG524358:UYG524361 VIC524358:VIC524361 VRY524358:VRY524361 WBU524358:WBU524361 WLQ524358:WLQ524361 WVM524358:WVM524361 G589894:G589897 JA589894:JA589897 SW589894:SW589897 ACS589894:ACS589897 AMO589894:AMO589897 AWK589894:AWK589897 BGG589894:BGG589897 BQC589894:BQC589897 BZY589894:BZY589897 CJU589894:CJU589897 CTQ589894:CTQ589897 DDM589894:DDM589897 DNI589894:DNI589897 DXE589894:DXE589897 EHA589894:EHA589897 EQW589894:EQW589897 FAS589894:FAS589897 FKO589894:FKO589897 FUK589894:FUK589897 GEG589894:GEG589897 GOC589894:GOC589897 GXY589894:GXY589897 HHU589894:HHU589897 HRQ589894:HRQ589897 IBM589894:IBM589897 ILI589894:ILI589897 IVE589894:IVE589897 JFA589894:JFA589897 JOW589894:JOW589897 JYS589894:JYS589897 KIO589894:KIO589897 KSK589894:KSK589897 LCG589894:LCG589897 LMC589894:LMC589897 LVY589894:LVY589897 MFU589894:MFU589897 MPQ589894:MPQ589897 MZM589894:MZM589897 NJI589894:NJI589897 NTE589894:NTE589897 ODA589894:ODA589897 OMW589894:OMW589897 OWS589894:OWS589897 PGO589894:PGO589897 PQK589894:PQK589897 QAG589894:QAG589897 QKC589894:QKC589897 QTY589894:QTY589897 RDU589894:RDU589897 RNQ589894:RNQ589897 RXM589894:RXM589897 SHI589894:SHI589897 SRE589894:SRE589897 TBA589894:TBA589897 TKW589894:TKW589897 TUS589894:TUS589897 UEO589894:UEO589897 UOK589894:UOK589897 UYG589894:UYG589897 VIC589894:VIC589897 VRY589894:VRY589897 WBU589894:WBU589897 WLQ589894:WLQ589897 WVM589894:WVM589897 G655430:G655433 JA655430:JA655433 SW655430:SW655433 ACS655430:ACS655433 AMO655430:AMO655433 AWK655430:AWK655433 BGG655430:BGG655433 BQC655430:BQC655433 BZY655430:BZY655433 CJU655430:CJU655433 CTQ655430:CTQ655433 DDM655430:DDM655433 DNI655430:DNI655433 DXE655430:DXE655433 EHA655430:EHA655433 EQW655430:EQW655433 FAS655430:FAS655433 FKO655430:FKO655433 FUK655430:FUK655433 GEG655430:GEG655433 GOC655430:GOC655433 GXY655430:GXY655433 HHU655430:HHU655433 HRQ655430:HRQ655433 IBM655430:IBM655433 ILI655430:ILI655433 IVE655430:IVE655433 JFA655430:JFA655433 JOW655430:JOW655433 JYS655430:JYS655433 KIO655430:KIO655433 KSK655430:KSK655433 LCG655430:LCG655433 LMC655430:LMC655433 LVY655430:LVY655433 MFU655430:MFU655433 MPQ655430:MPQ655433 MZM655430:MZM655433 NJI655430:NJI655433 NTE655430:NTE655433 ODA655430:ODA655433 OMW655430:OMW655433 OWS655430:OWS655433 PGO655430:PGO655433 PQK655430:PQK655433 QAG655430:QAG655433 QKC655430:QKC655433 QTY655430:QTY655433 RDU655430:RDU655433 RNQ655430:RNQ655433 RXM655430:RXM655433 SHI655430:SHI655433 SRE655430:SRE655433 TBA655430:TBA655433 TKW655430:TKW655433 TUS655430:TUS655433 UEO655430:UEO655433 UOK655430:UOK655433 UYG655430:UYG655433 VIC655430:VIC655433 VRY655430:VRY655433 WBU655430:WBU655433 WLQ655430:WLQ655433 WVM655430:WVM655433 G720966:G720969 JA720966:JA720969 SW720966:SW720969 ACS720966:ACS720969 AMO720966:AMO720969 AWK720966:AWK720969 BGG720966:BGG720969 BQC720966:BQC720969 BZY720966:BZY720969 CJU720966:CJU720969 CTQ720966:CTQ720969 DDM720966:DDM720969 DNI720966:DNI720969 DXE720966:DXE720969 EHA720966:EHA720969 EQW720966:EQW720969 FAS720966:FAS720969 FKO720966:FKO720969 FUK720966:FUK720969 GEG720966:GEG720969 GOC720966:GOC720969 GXY720966:GXY720969 HHU720966:HHU720969 HRQ720966:HRQ720969 IBM720966:IBM720969 ILI720966:ILI720969 IVE720966:IVE720969 JFA720966:JFA720969 JOW720966:JOW720969 JYS720966:JYS720969 KIO720966:KIO720969 KSK720966:KSK720969 LCG720966:LCG720969 LMC720966:LMC720969 LVY720966:LVY720969 MFU720966:MFU720969 MPQ720966:MPQ720969 MZM720966:MZM720969 NJI720966:NJI720969 NTE720966:NTE720969 ODA720966:ODA720969 OMW720966:OMW720969 OWS720966:OWS720969 PGO720966:PGO720969 PQK720966:PQK720969 QAG720966:QAG720969 QKC720966:QKC720969 QTY720966:QTY720969 RDU720966:RDU720969 RNQ720966:RNQ720969 RXM720966:RXM720969 SHI720966:SHI720969 SRE720966:SRE720969 TBA720966:TBA720969 TKW720966:TKW720969 TUS720966:TUS720969 UEO720966:UEO720969 UOK720966:UOK720969 UYG720966:UYG720969 VIC720966:VIC720969 VRY720966:VRY720969 WBU720966:WBU720969 WLQ720966:WLQ720969 WVM720966:WVM720969 G786502:G786505 JA786502:JA786505 SW786502:SW786505 ACS786502:ACS786505 AMO786502:AMO786505 AWK786502:AWK786505 BGG786502:BGG786505 BQC786502:BQC786505 BZY786502:BZY786505 CJU786502:CJU786505 CTQ786502:CTQ786505 DDM786502:DDM786505 DNI786502:DNI786505 DXE786502:DXE786505 EHA786502:EHA786505 EQW786502:EQW786505 FAS786502:FAS786505 FKO786502:FKO786505 FUK786502:FUK786505 GEG786502:GEG786505 GOC786502:GOC786505 GXY786502:GXY786505 HHU786502:HHU786505 HRQ786502:HRQ786505 IBM786502:IBM786505 ILI786502:ILI786505 IVE786502:IVE786505 JFA786502:JFA786505 JOW786502:JOW786505 JYS786502:JYS786505 KIO786502:KIO786505 KSK786502:KSK786505 LCG786502:LCG786505 LMC786502:LMC786505 LVY786502:LVY786505 MFU786502:MFU786505 MPQ786502:MPQ786505 MZM786502:MZM786505 NJI786502:NJI786505 NTE786502:NTE786505 ODA786502:ODA786505 OMW786502:OMW786505 OWS786502:OWS786505 PGO786502:PGO786505 PQK786502:PQK786505 QAG786502:QAG786505 QKC786502:QKC786505 QTY786502:QTY786505 RDU786502:RDU786505 RNQ786502:RNQ786505 RXM786502:RXM786505 SHI786502:SHI786505 SRE786502:SRE786505 TBA786502:TBA786505 TKW786502:TKW786505 TUS786502:TUS786505 UEO786502:UEO786505 UOK786502:UOK786505 UYG786502:UYG786505 VIC786502:VIC786505 VRY786502:VRY786505 WBU786502:WBU786505 WLQ786502:WLQ786505 WVM786502:WVM786505 G852038:G852041 JA852038:JA852041 SW852038:SW852041 ACS852038:ACS852041 AMO852038:AMO852041 AWK852038:AWK852041 BGG852038:BGG852041 BQC852038:BQC852041 BZY852038:BZY852041 CJU852038:CJU852041 CTQ852038:CTQ852041 DDM852038:DDM852041 DNI852038:DNI852041 DXE852038:DXE852041 EHA852038:EHA852041 EQW852038:EQW852041 FAS852038:FAS852041 FKO852038:FKO852041 FUK852038:FUK852041 GEG852038:GEG852041 GOC852038:GOC852041 GXY852038:GXY852041 HHU852038:HHU852041 HRQ852038:HRQ852041 IBM852038:IBM852041 ILI852038:ILI852041 IVE852038:IVE852041 JFA852038:JFA852041 JOW852038:JOW852041 JYS852038:JYS852041 KIO852038:KIO852041 KSK852038:KSK852041 LCG852038:LCG852041 LMC852038:LMC852041 LVY852038:LVY852041 MFU852038:MFU852041 MPQ852038:MPQ852041 MZM852038:MZM852041 NJI852038:NJI852041 NTE852038:NTE852041 ODA852038:ODA852041 OMW852038:OMW852041 OWS852038:OWS852041 PGO852038:PGO852041 PQK852038:PQK852041 QAG852038:QAG852041 QKC852038:QKC852041 QTY852038:QTY852041 RDU852038:RDU852041 RNQ852038:RNQ852041 RXM852038:RXM852041 SHI852038:SHI852041 SRE852038:SRE852041 TBA852038:TBA852041 TKW852038:TKW852041 TUS852038:TUS852041 UEO852038:UEO852041 UOK852038:UOK852041 UYG852038:UYG852041 VIC852038:VIC852041 VRY852038:VRY852041 WBU852038:WBU852041 WLQ852038:WLQ852041 WVM852038:WVM852041 G917574:G917577 JA917574:JA917577 SW917574:SW917577 ACS917574:ACS917577 AMO917574:AMO917577 AWK917574:AWK917577 BGG917574:BGG917577 BQC917574:BQC917577 BZY917574:BZY917577 CJU917574:CJU917577 CTQ917574:CTQ917577 DDM917574:DDM917577 DNI917574:DNI917577 DXE917574:DXE917577 EHA917574:EHA917577 EQW917574:EQW917577 FAS917574:FAS917577 FKO917574:FKO917577 FUK917574:FUK917577 GEG917574:GEG917577 GOC917574:GOC917577 GXY917574:GXY917577 HHU917574:HHU917577 HRQ917574:HRQ917577 IBM917574:IBM917577 ILI917574:ILI917577 IVE917574:IVE917577 JFA917574:JFA917577 JOW917574:JOW917577 JYS917574:JYS917577 KIO917574:KIO917577 KSK917574:KSK917577 LCG917574:LCG917577 LMC917574:LMC917577 LVY917574:LVY917577 MFU917574:MFU917577 MPQ917574:MPQ917577 MZM917574:MZM917577 NJI917574:NJI917577 NTE917574:NTE917577 ODA917574:ODA917577 OMW917574:OMW917577 OWS917574:OWS917577 PGO917574:PGO917577 PQK917574:PQK917577 QAG917574:QAG917577 QKC917574:QKC917577 QTY917574:QTY917577 RDU917574:RDU917577 RNQ917574:RNQ917577 RXM917574:RXM917577 SHI917574:SHI917577 SRE917574:SRE917577 TBA917574:TBA917577 TKW917574:TKW917577 TUS917574:TUS917577 UEO917574:UEO917577 UOK917574:UOK917577 UYG917574:UYG917577 VIC917574:VIC917577 VRY917574:VRY917577 WBU917574:WBU917577 WLQ917574:WLQ917577 WVM917574:WVM917577 G983110:G983113 JA983110:JA983113 SW983110:SW983113 ACS983110:ACS983113 AMO983110:AMO983113 AWK983110:AWK983113 BGG983110:BGG983113 BQC983110:BQC983113 BZY983110:BZY983113 CJU983110:CJU983113 CTQ983110:CTQ983113 DDM983110:DDM983113 DNI983110:DNI983113 DXE983110:DXE983113 EHA983110:EHA983113 EQW983110:EQW983113 FAS983110:FAS983113 FKO983110:FKO983113 FUK983110:FUK983113 GEG983110:GEG983113 GOC983110:GOC983113 GXY983110:GXY983113 HHU983110:HHU983113 HRQ983110:HRQ983113 IBM983110:IBM983113 ILI983110:ILI983113 IVE983110:IVE983113 JFA983110:JFA983113 JOW983110:JOW983113 JYS983110:JYS983113 KIO983110:KIO983113 KSK983110:KSK983113 LCG983110:LCG983113 LMC983110:LMC983113 LVY983110:LVY983113 MFU983110:MFU983113 MPQ983110:MPQ983113 MZM983110:MZM983113 NJI983110:NJI983113 NTE983110:NTE983113 ODA983110:ODA983113 OMW983110:OMW983113 OWS983110:OWS983113 PGO983110:PGO983113 PQK983110:PQK983113 QAG983110:QAG983113 QKC983110:QKC983113 QTY983110:QTY983113 RDU983110:RDU983113 RNQ983110:RNQ983113 RXM983110:RXM983113 SHI983110:SHI983113 SRE983110:SRE983113 TBA983110:TBA983113 TKW983110:TKW983113 TUS983110:TUS983113 UEO983110:UEO983113 UOK983110:UOK983113 UYG983110:UYG983113 VIC983110:VIC983113 VRY983110:VRY983113 WBU983110:WBU983113 WLQ983110:WLQ983113 WVM983110:WVM983113 G65578:G65602 JA65578:JA65602 SW65578:SW65602 ACS65578:ACS65602 AMO65578:AMO65602 AWK65578:AWK65602 BGG65578:BGG65602 BQC65578:BQC65602 BZY65578:BZY65602 CJU65578:CJU65602 CTQ65578:CTQ65602 DDM65578:DDM65602 DNI65578:DNI65602 DXE65578:DXE65602 EHA65578:EHA65602 EQW65578:EQW65602 FAS65578:FAS65602 FKO65578:FKO65602 FUK65578:FUK65602 GEG65578:GEG65602 GOC65578:GOC65602 GXY65578:GXY65602 HHU65578:HHU65602 HRQ65578:HRQ65602 IBM65578:IBM65602 ILI65578:ILI65602 IVE65578:IVE65602 JFA65578:JFA65602 JOW65578:JOW65602 JYS65578:JYS65602 KIO65578:KIO65602 KSK65578:KSK65602 LCG65578:LCG65602 LMC65578:LMC65602 LVY65578:LVY65602 MFU65578:MFU65602 MPQ65578:MPQ65602 MZM65578:MZM65602 NJI65578:NJI65602 NTE65578:NTE65602 ODA65578:ODA65602 OMW65578:OMW65602 OWS65578:OWS65602 PGO65578:PGO65602 PQK65578:PQK65602 QAG65578:QAG65602 QKC65578:QKC65602 QTY65578:QTY65602 RDU65578:RDU65602 RNQ65578:RNQ65602 RXM65578:RXM65602 SHI65578:SHI65602 SRE65578:SRE65602 TBA65578:TBA65602 TKW65578:TKW65602 TUS65578:TUS65602 UEO65578:UEO65602 UOK65578:UOK65602 UYG65578:UYG65602 VIC65578:VIC65602 VRY65578:VRY65602 WBU65578:WBU65602 WLQ65578:WLQ65602 WVM65578:WVM65602 G131114:G131138 JA131114:JA131138 SW131114:SW131138 ACS131114:ACS131138 AMO131114:AMO131138 AWK131114:AWK131138 BGG131114:BGG131138 BQC131114:BQC131138 BZY131114:BZY131138 CJU131114:CJU131138 CTQ131114:CTQ131138 DDM131114:DDM131138 DNI131114:DNI131138 DXE131114:DXE131138 EHA131114:EHA131138 EQW131114:EQW131138 FAS131114:FAS131138 FKO131114:FKO131138 FUK131114:FUK131138 GEG131114:GEG131138 GOC131114:GOC131138 GXY131114:GXY131138 HHU131114:HHU131138 HRQ131114:HRQ131138 IBM131114:IBM131138 ILI131114:ILI131138 IVE131114:IVE131138 JFA131114:JFA131138 JOW131114:JOW131138 JYS131114:JYS131138 KIO131114:KIO131138 KSK131114:KSK131138 LCG131114:LCG131138 LMC131114:LMC131138 LVY131114:LVY131138 MFU131114:MFU131138 MPQ131114:MPQ131138 MZM131114:MZM131138 NJI131114:NJI131138 NTE131114:NTE131138 ODA131114:ODA131138 OMW131114:OMW131138 OWS131114:OWS131138 PGO131114:PGO131138 PQK131114:PQK131138 QAG131114:QAG131138 QKC131114:QKC131138 QTY131114:QTY131138 RDU131114:RDU131138 RNQ131114:RNQ131138 RXM131114:RXM131138 SHI131114:SHI131138 SRE131114:SRE131138 TBA131114:TBA131138 TKW131114:TKW131138 TUS131114:TUS131138 UEO131114:UEO131138 UOK131114:UOK131138 UYG131114:UYG131138 VIC131114:VIC131138 VRY131114:VRY131138 WBU131114:WBU131138 WLQ131114:WLQ131138 WVM131114:WVM131138 G196650:G196674 JA196650:JA196674 SW196650:SW196674 ACS196650:ACS196674 AMO196650:AMO196674 AWK196650:AWK196674 BGG196650:BGG196674 BQC196650:BQC196674 BZY196650:BZY196674 CJU196650:CJU196674 CTQ196650:CTQ196674 DDM196650:DDM196674 DNI196650:DNI196674 DXE196650:DXE196674 EHA196650:EHA196674 EQW196650:EQW196674 FAS196650:FAS196674 FKO196650:FKO196674 FUK196650:FUK196674 GEG196650:GEG196674 GOC196650:GOC196674 GXY196650:GXY196674 HHU196650:HHU196674 HRQ196650:HRQ196674 IBM196650:IBM196674 ILI196650:ILI196674 IVE196650:IVE196674 JFA196650:JFA196674 JOW196650:JOW196674 JYS196650:JYS196674 KIO196650:KIO196674 KSK196650:KSK196674 LCG196650:LCG196674 LMC196650:LMC196674 LVY196650:LVY196674 MFU196650:MFU196674 MPQ196650:MPQ196674 MZM196650:MZM196674 NJI196650:NJI196674 NTE196650:NTE196674 ODA196650:ODA196674 OMW196650:OMW196674 OWS196650:OWS196674 PGO196650:PGO196674 PQK196650:PQK196674 QAG196650:QAG196674 QKC196650:QKC196674 QTY196650:QTY196674 RDU196650:RDU196674 RNQ196650:RNQ196674 RXM196650:RXM196674 SHI196650:SHI196674 SRE196650:SRE196674 TBA196650:TBA196674 TKW196650:TKW196674 TUS196650:TUS196674 UEO196650:UEO196674 UOK196650:UOK196674 UYG196650:UYG196674 VIC196650:VIC196674 VRY196650:VRY196674 WBU196650:WBU196674 WLQ196650:WLQ196674 WVM196650:WVM196674 G262186:G262210 JA262186:JA262210 SW262186:SW262210 ACS262186:ACS262210 AMO262186:AMO262210 AWK262186:AWK262210 BGG262186:BGG262210 BQC262186:BQC262210 BZY262186:BZY262210 CJU262186:CJU262210 CTQ262186:CTQ262210 DDM262186:DDM262210 DNI262186:DNI262210 DXE262186:DXE262210 EHA262186:EHA262210 EQW262186:EQW262210 FAS262186:FAS262210 FKO262186:FKO262210 FUK262186:FUK262210 GEG262186:GEG262210 GOC262186:GOC262210 GXY262186:GXY262210 HHU262186:HHU262210 HRQ262186:HRQ262210 IBM262186:IBM262210 ILI262186:ILI262210 IVE262186:IVE262210 JFA262186:JFA262210 JOW262186:JOW262210 JYS262186:JYS262210 KIO262186:KIO262210 KSK262186:KSK262210 LCG262186:LCG262210 LMC262186:LMC262210 LVY262186:LVY262210 MFU262186:MFU262210 MPQ262186:MPQ262210 MZM262186:MZM262210 NJI262186:NJI262210 NTE262186:NTE262210 ODA262186:ODA262210 OMW262186:OMW262210 OWS262186:OWS262210 PGO262186:PGO262210 PQK262186:PQK262210 QAG262186:QAG262210 QKC262186:QKC262210 QTY262186:QTY262210 RDU262186:RDU262210 RNQ262186:RNQ262210 RXM262186:RXM262210 SHI262186:SHI262210 SRE262186:SRE262210 TBA262186:TBA262210 TKW262186:TKW262210 TUS262186:TUS262210 UEO262186:UEO262210 UOK262186:UOK262210 UYG262186:UYG262210 VIC262186:VIC262210 VRY262186:VRY262210 WBU262186:WBU262210 WLQ262186:WLQ262210 WVM262186:WVM262210 G327722:G327746 JA327722:JA327746 SW327722:SW327746 ACS327722:ACS327746 AMO327722:AMO327746 AWK327722:AWK327746 BGG327722:BGG327746 BQC327722:BQC327746 BZY327722:BZY327746 CJU327722:CJU327746 CTQ327722:CTQ327746 DDM327722:DDM327746 DNI327722:DNI327746 DXE327722:DXE327746 EHA327722:EHA327746 EQW327722:EQW327746 FAS327722:FAS327746 FKO327722:FKO327746 FUK327722:FUK327746 GEG327722:GEG327746 GOC327722:GOC327746 GXY327722:GXY327746 HHU327722:HHU327746 HRQ327722:HRQ327746 IBM327722:IBM327746 ILI327722:ILI327746 IVE327722:IVE327746 JFA327722:JFA327746 JOW327722:JOW327746 JYS327722:JYS327746 KIO327722:KIO327746 KSK327722:KSK327746 LCG327722:LCG327746 LMC327722:LMC327746 LVY327722:LVY327746 MFU327722:MFU327746 MPQ327722:MPQ327746 MZM327722:MZM327746 NJI327722:NJI327746 NTE327722:NTE327746 ODA327722:ODA327746 OMW327722:OMW327746 OWS327722:OWS327746 PGO327722:PGO327746 PQK327722:PQK327746 QAG327722:QAG327746 QKC327722:QKC327746 QTY327722:QTY327746 RDU327722:RDU327746 RNQ327722:RNQ327746 RXM327722:RXM327746 SHI327722:SHI327746 SRE327722:SRE327746 TBA327722:TBA327746 TKW327722:TKW327746 TUS327722:TUS327746 UEO327722:UEO327746 UOK327722:UOK327746 UYG327722:UYG327746 VIC327722:VIC327746 VRY327722:VRY327746 WBU327722:WBU327746 WLQ327722:WLQ327746 WVM327722:WVM327746 G393258:G393282 JA393258:JA393282 SW393258:SW393282 ACS393258:ACS393282 AMO393258:AMO393282 AWK393258:AWK393282 BGG393258:BGG393282 BQC393258:BQC393282 BZY393258:BZY393282 CJU393258:CJU393282 CTQ393258:CTQ393282 DDM393258:DDM393282 DNI393258:DNI393282 DXE393258:DXE393282 EHA393258:EHA393282 EQW393258:EQW393282 FAS393258:FAS393282 FKO393258:FKO393282 FUK393258:FUK393282 GEG393258:GEG393282 GOC393258:GOC393282 GXY393258:GXY393282 HHU393258:HHU393282 HRQ393258:HRQ393282 IBM393258:IBM393282 ILI393258:ILI393282 IVE393258:IVE393282 JFA393258:JFA393282 JOW393258:JOW393282 JYS393258:JYS393282 KIO393258:KIO393282 KSK393258:KSK393282 LCG393258:LCG393282 LMC393258:LMC393282 LVY393258:LVY393282 MFU393258:MFU393282 MPQ393258:MPQ393282 MZM393258:MZM393282 NJI393258:NJI393282 NTE393258:NTE393282 ODA393258:ODA393282 OMW393258:OMW393282 OWS393258:OWS393282 PGO393258:PGO393282 PQK393258:PQK393282 QAG393258:QAG393282 QKC393258:QKC393282 QTY393258:QTY393282 RDU393258:RDU393282 RNQ393258:RNQ393282 RXM393258:RXM393282 SHI393258:SHI393282 SRE393258:SRE393282 TBA393258:TBA393282 TKW393258:TKW393282 TUS393258:TUS393282 UEO393258:UEO393282 UOK393258:UOK393282 UYG393258:UYG393282 VIC393258:VIC393282 VRY393258:VRY393282 WBU393258:WBU393282 WLQ393258:WLQ393282 WVM393258:WVM393282 G458794:G458818 JA458794:JA458818 SW458794:SW458818 ACS458794:ACS458818 AMO458794:AMO458818 AWK458794:AWK458818 BGG458794:BGG458818 BQC458794:BQC458818 BZY458794:BZY458818 CJU458794:CJU458818 CTQ458794:CTQ458818 DDM458794:DDM458818 DNI458794:DNI458818 DXE458794:DXE458818 EHA458794:EHA458818 EQW458794:EQW458818 FAS458794:FAS458818 FKO458794:FKO458818 FUK458794:FUK458818 GEG458794:GEG458818 GOC458794:GOC458818 GXY458794:GXY458818 HHU458794:HHU458818 HRQ458794:HRQ458818 IBM458794:IBM458818 ILI458794:ILI458818 IVE458794:IVE458818 JFA458794:JFA458818 JOW458794:JOW458818 JYS458794:JYS458818 KIO458794:KIO458818 KSK458794:KSK458818 LCG458794:LCG458818 LMC458794:LMC458818 LVY458794:LVY458818 MFU458794:MFU458818 MPQ458794:MPQ458818 MZM458794:MZM458818 NJI458794:NJI458818 NTE458794:NTE458818 ODA458794:ODA458818 OMW458794:OMW458818 OWS458794:OWS458818 PGO458794:PGO458818 PQK458794:PQK458818 QAG458794:QAG458818 QKC458794:QKC458818 QTY458794:QTY458818 RDU458794:RDU458818 RNQ458794:RNQ458818 RXM458794:RXM458818 SHI458794:SHI458818 SRE458794:SRE458818 TBA458794:TBA458818 TKW458794:TKW458818 TUS458794:TUS458818 UEO458794:UEO458818 UOK458794:UOK458818 UYG458794:UYG458818 VIC458794:VIC458818 VRY458794:VRY458818 WBU458794:WBU458818 WLQ458794:WLQ458818 WVM458794:WVM458818 G524330:G524354 JA524330:JA524354 SW524330:SW524354 ACS524330:ACS524354 AMO524330:AMO524354 AWK524330:AWK524354 BGG524330:BGG524354 BQC524330:BQC524354 BZY524330:BZY524354 CJU524330:CJU524354 CTQ524330:CTQ524354 DDM524330:DDM524354 DNI524330:DNI524354 DXE524330:DXE524354 EHA524330:EHA524354 EQW524330:EQW524354 FAS524330:FAS524354 FKO524330:FKO524354 FUK524330:FUK524354 GEG524330:GEG524354 GOC524330:GOC524354 GXY524330:GXY524354 HHU524330:HHU524354 HRQ524330:HRQ524354 IBM524330:IBM524354 ILI524330:ILI524354 IVE524330:IVE524354 JFA524330:JFA524354 JOW524330:JOW524354 JYS524330:JYS524354 KIO524330:KIO524354 KSK524330:KSK524354 LCG524330:LCG524354 LMC524330:LMC524354 LVY524330:LVY524354 MFU524330:MFU524354 MPQ524330:MPQ524354 MZM524330:MZM524354 NJI524330:NJI524354 NTE524330:NTE524354 ODA524330:ODA524354 OMW524330:OMW524354 OWS524330:OWS524354 PGO524330:PGO524354 PQK524330:PQK524354 QAG524330:QAG524354 QKC524330:QKC524354 QTY524330:QTY524354 RDU524330:RDU524354 RNQ524330:RNQ524354 RXM524330:RXM524354 SHI524330:SHI524354 SRE524330:SRE524354 TBA524330:TBA524354 TKW524330:TKW524354 TUS524330:TUS524354 UEO524330:UEO524354 UOK524330:UOK524354 UYG524330:UYG524354 VIC524330:VIC524354 VRY524330:VRY524354 WBU524330:WBU524354 WLQ524330:WLQ524354 WVM524330:WVM524354 G589866:G589890 JA589866:JA589890 SW589866:SW589890 ACS589866:ACS589890 AMO589866:AMO589890 AWK589866:AWK589890 BGG589866:BGG589890 BQC589866:BQC589890 BZY589866:BZY589890 CJU589866:CJU589890 CTQ589866:CTQ589890 DDM589866:DDM589890 DNI589866:DNI589890 DXE589866:DXE589890 EHA589866:EHA589890 EQW589866:EQW589890 FAS589866:FAS589890 FKO589866:FKO589890 FUK589866:FUK589890 GEG589866:GEG589890 GOC589866:GOC589890 GXY589866:GXY589890 HHU589866:HHU589890 HRQ589866:HRQ589890 IBM589866:IBM589890 ILI589866:ILI589890 IVE589866:IVE589890 JFA589866:JFA589890 JOW589866:JOW589890 JYS589866:JYS589890 KIO589866:KIO589890 KSK589866:KSK589890 LCG589866:LCG589890 LMC589866:LMC589890 LVY589866:LVY589890 MFU589866:MFU589890 MPQ589866:MPQ589890 MZM589866:MZM589890 NJI589866:NJI589890 NTE589866:NTE589890 ODA589866:ODA589890 OMW589866:OMW589890 OWS589866:OWS589890 PGO589866:PGO589890 PQK589866:PQK589890 QAG589866:QAG589890 QKC589866:QKC589890 QTY589866:QTY589890 RDU589866:RDU589890 RNQ589866:RNQ589890 RXM589866:RXM589890 SHI589866:SHI589890 SRE589866:SRE589890 TBA589866:TBA589890 TKW589866:TKW589890 TUS589866:TUS589890 UEO589866:UEO589890 UOK589866:UOK589890 UYG589866:UYG589890 VIC589866:VIC589890 VRY589866:VRY589890 WBU589866:WBU589890 WLQ589866:WLQ589890 WVM589866:WVM589890 G655402:G655426 JA655402:JA655426 SW655402:SW655426 ACS655402:ACS655426 AMO655402:AMO655426 AWK655402:AWK655426 BGG655402:BGG655426 BQC655402:BQC655426 BZY655402:BZY655426 CJU655402:CJU655426 CTQ655402:CTQ655426 DDM655402:DDM655426 DNI655402:DNI655426 DXE655402:DXE655426 EHA655402:EHA655426 EQW655402:EQW655426 FAS655402:FAS655426 FKO655402:FKO655426 FUK655402:FUK655426 GEG655402:GEG655426 GOC655402:GOC655426 GXY655402:GXY655426 HHU655402:HHU655426 HRQ655402:HRQ655426 IBM655402:IBM655426 ILI655402:ILI655426 IVE655402:IVE655426 JFA655402:JFA655426 JOW655402:JOW655426 JYS655402:JYS655426 KIO655402:KIO655426 KSK655402:KSK655426 LCG655402:LCG655426 LMC655402:LMC655426 LVY655402:LVY655426 MFU655402:MFU655426 MPQ655402:MPQ655426 MZM655402:MZM655426 NJI655402:NJI655426 NTE655402:NTE655426 ODA655402:ODA655426 OMW655402:OMW655426 OWS655402:OWS655426 PGO655402:PGO655426 PQK655402:PQK655426 QAG655402:QAG655426 QKC655402:QKC655426 QTY655402:QTY655426 RDU655402:RDU655426 RNQ655402:RNQ655426 RXM655402:RXM655426 SHI655402:SHI655426 SRE655402:SRE655426 TBA655402:TBA655426 TKW655402:TKW655426 TUS655402:TUS655426 UEO655402:UEO655426 UOK655402:UOK655426 UYG655402:UYG655426 VIC655402:VIC655426 VRY655402:VRY655426 WBU655402:WBU655426 WLQ655402:WLQ655426 WVM655402:WVM655426 G720938:G720962 JA720938:JA720962 SW720938:SW720962 ACS720938:ACS720962 AMO720938:AMO720962 AWK720938:AWK720962 BGG720938:BGG720962 BQC720938:BQC720962 BZY720938:BZY720962 CJU720938:CJU720962 CTQ720938:CTQ720962 DDM720938:DDM720962 DNI720938:DNI720962 DXE720938:DXE720962 EHA720938:EHA720962 EQW720938:EQW720962 FAS720938:FAS720962 FKO720938:FKO720962 FUK720938:FUK720962 GEG720938:GEG720962 GOC720938:GOC720962 GXY720938:GXY720962 HHU720938:HHU720962 HRQ720938:HRQ720962 IBM720938:IBM720962 ILI720938:ILI720962 IVE720938:IVE720962 JFA720938:JFA720962 JOW720938:JOW720962 JYS720938:JYS720962 KIO720938:KIO720962 KSK720938:KSK720962 LCG720938:LCG720962 LMC720938:LMC720962 LVY720938:LVY720962 MFU720938:MFU720962 MPQ720938:MPQ720962 MZM720938:MZM720962 NJI720938:NJI720962 NTE720938:NTE720962 ODA720938:ODA720962 OMW720938:OMW720962 OWS720938:OWS720962 PGO720938:PGO720962 PQK720938:PQK720962 QAG720938:QAG720962 QKC720938:QKC720962 QTY720938:QTY720962 RDU720938:RDU720962 RNQ720938:RNQ720962 RXM720938:RXM720962 SHI720938:SHI720962 SRE720938:SRE720962 TBA720938:TBA720962 TKW720938:TKW720962 TUS720938:TUS720962 UEO720938:UEO720962 UOK720938:UOK720962 UYG720938:UYG720962 VIC720938:VIC720962 VRY720938:VRY720962 WBU720938:WBU720962 WLQ720938:WLQ720962 WVM720938:WVM720962 G786474:G786498 JA786474:JA786498 SW786474:SW786498 ACS786474:ACS786498 AMO786474:AMO786498 AWK786474:AWK786498 BGG786474:BGG786498 BQC786474:BQC786498 BZY786474:BZY786498 CJU786474:CJU786498 CTQ786474:CTQ786498 DDM786474:DDM786498 DNI786474:DNI786498 DXE786474:DXE786498 EHA786474:EHA786498 EQW786474:EQW786498 FAS786474:FAS786498 FKO786474:FKO786498 FUK786474:FUK786498 GEG786474:GEG786498 GOC786474:GOC786498 GXY786474:GXY786498 HHU786474:HHU786498 HRQ786474:HRQ786498 IBM786474:IBM786498 ILI786474:ILI786498 IVE786474:IVE786498 JFA786474:JFA786498 JOW786474:JOW786498 JYS786474:JYS786498 KIO786474:KIO786498 KSK786474:KSK786498 LCG786474:LCG786498 LMC786474:LMC786498 LVY786474:LVY786498 MFU786474:MFU786498 MPQ786474:MPQ786498 MZM786474:MZM786498 NJI786474:NJI786498 NTE786474:NTE786498 ODA786474:ODA786498 OMW786474:OMW786498 OWS786474:OWS786498 PGO786474:PGO786498 PQK786474:PQK786498 QAG786474:QAG786498 QKC786474:QKC786498 QTY786474:QTY786498 RDU786474:RDU786498 RNQ786474:RNQ786498 RXM786474:RXM786498 SHI786474:SHI786498 SRE786474:SRE786498 TBA786474:TBA786498 TKW786474:TKW786498 TUS786474:TUS786498 UEO786474:UEO786498 UOK786474:UOK786498 UYG786474:UYG786498 VIC786474:VIC786498 VRY786474:VRY786498 WBU786474:WBU786498 WLQ786474:WLQ786498 WVM786474:WVM786498 G852010:G852034 JA852010:JA852034 SW852010:SW852034 ACS852010:ACS852034 AMO852010:AMO852034 AWK852010:AWK852034 BGG852010:BGG852034 BQC852010:BQC852034 BZY852010:BZY852034 CJU852010:CJU852034 CTQ852010:CTQ852034 DDM852010:DDM852034 DNI852010:DNI852034 DXE852010:DXE852034 EHA852010:EHA852034 EQW852010:EQW852034 FAS852010:FAS852034 FKO852010:FKO852034 FUK852010:FUK852034 GEG852010:GEG852034 GOC852010:GOC852034 GXY852010:GXY852034 HHU852010:HHU852034 HRQ852010:HRQ852034 IBM852010:IBM852034 ILI852010:ILI852034 IVE852010:IVE852034 JFA852010:JFA852034 JOW852010:JOW852034 JYS852010:JYS852034 KIO852010:KIO852034 KSK852010:KSK852034 LCG852010:LCG852034 LMC852010:LMC852034 LVY852010:LVY852034 MFU852010:MFU852034 MPQ852010:MPQ852034 MZM852010:MZM852034 NJI852010:NJI852034 NTE852010:NTE852034 ODA852010:ODA852034 OMW852010:OMW852034 OWS852010:OWS852034 PGO852010:PGO852034 PQK852010:PQK852034 QAG852010:QAG852034 QKC852010:QKC852034 QTY852010:QTY852034 RDU852010:RDU852034 RNQ852010:RNQ852034 RXM852010:RXM852034 SHI852010:SHI852034 SRE852010:SRE852034 TBA852010:TBA852034 TKW852010:TKW852034 TUS852010:TUS852034 UEO852010:UEO852034 UOK852010:UOK852034 UYG852010:UYG852034 VIC852010:VIC852034 VRY852010:VRY852034 WBU852010:WBU852034 WLQ852010:WLQ852034 WVM852010:WVM852034 G917546:G917570 JA917546:JA917570 SW917546:SW917570 ACS917546:ACS917570 AMO917546:AMO917570 AWK917546:AWK917570 BGG917546:BGG917570 BQC917546:BQC917570 BZY917546:BZY917570 CJU917546:CJU917570 CTQ917546:CTQ917570 DDM917546:DDM917570 DNI917546:DNI917570 DXE917546:DXE917570 EHA917546:EHA917570 EQW917546:EQW917570 FAS917546:FAS917570 FKO917546:FKO917570 FUK917546:FUK917570 GEG917546:GEG917570 GOC917546:GOC917570 GXY917546:GXY917570 HHU917546:HHU917570 HRQ917546:HRQ917570 IBM917546:IBM917570 ILI917546:ILI917570 IVE917546:IVE917570 JFA917546:JFA917570 JOW917546:JOW917570 JYS917546:JYS917570 KIO917546:KIO917570 KSK917546:KSK917570 LCG917546:LCG917570 LMC917546:LMC917570 LVY917546:LVY917570 MFU917546:MFU917570 MPQ917546:MPQ917570 MZM917546:MZM917570 NJI917546:NJI917570 NTE917546:NTE917570 ODA917546:ODA917570 OMW917546:OMW917570 OWS917546:OWS917570 PGO917546:PGO917570 PQK917546:PQK917570 QAG917546:QAG917570 QKC917546:QKC917570 QTY917546:QTY917570 RDU917546:RDU917570 RNQ917546:RNQ917570 RXM917546:RXM917570 SHI917546:SHI917570 SRE917546:SRE917570 TBA917546:TBA917570 TKW917546:TKW917570 TUS917546:TUS917570 UEO917546:UEO917570 UOK917546:UOK917570 UYG917546:UYG917570 VIC917546:VIC917570 VRY917546:VRY917570 WBU917546:WBU917570 WLQ917546:WLQ917570 WVM917546:WVM917570 G983082:G983106 JA983082:JA983106 SW983082:SW983106 ACS983082:ACS983106 AMO983082:AMO983106 AWK983082:AWK983106 BGG983082:BGG983106 BQC983082:BQC983106 BZY983082:BZY983106 CJU983082:CJU983106 CTQ983082:CTQ983106 DDM983082:DDM983106 DNI983082:DNI983106 DXE983082:DXE983106 EHA983082:EHA983106 EQW983082:EQW983106 FAS983082:FAS983106 FKO983082:FKO983106 FUK983082:FUK983106 GEG983082:GEG983106 GOC983082:GOC983106 GXY983082:GXY983106 HHU983082:HHU983106 HRQ983082:HRQ983106 IBM983082:IBM983106 ILI983082:ILI983106 IVE983082:IVE983106 JFA983082:JFA983106 JOW983082:JOW983106 JYS983082:JYS983106 KIO983082:KIO983106 KSK983082:KSK983106 LCG983082:LCG983106 LMC983082:LMC983106 LVY983082:LVY983106 MFU983082:MFU983106 MPQ983082:MPQ983106 MZM983082:MZM983106 NJI983082:NJI983106 NTE983082:NTE983106 ODA983082:ODA983106 OMW983082:OMW983106 OWS983082:OWS983106 PGO983082:PGO983106 PQK983082:PQK983106 QAG983082:QAG983106 QKC983082:QKC983106 QTY983082:QTY983106 RDU983082:RDU983106 RNQ983082:RNQ983106 RXM983082:RXM983106 SHI983082:SHI983106 SRE983082:SRE983106 TBA983082:TBA983106 TKW983082:TKW983106 TUS983082:TUS983106 UEO983082:UEO983106 UOK983082:UOK983106 UYG983082:UYG983106 VIC983082:VIC983106 VRY983082:VRY983106 WBU983082:WBU983106 WLQ983082:WLQ983106 WVM983082:WVM983106 G65559:G65574 JA65559:JA65574 SW65559:SW65574 ACS65559:ACS65574 AMO65559:AMO65574 AWK65559:AWK65574 BGG65559:BGG65574 BQC65559:BQC65574 BZY65559:BZY65574 CJU65559:CJU65574 CTQ65559:CTQ65574 DDM65559:DDM65574 DNI65559:DNI65574 DXE65559:DXE65574 EHA65559:EHA65574 EQW65559:EQW65574 FAS65559:FAS65574 FKO65559:FKO65574 FUK65559:FUK65574 GEG65559:GEG65574 GOC65559:GOC65574 GXY65559:GXY65574 HHU65559:HHU65574 HRQ65559:HRQ65574 IBM65559:IBM65574 ILI65559:ILI65574 IVE65559:IVE65574 JFA65559:JFA65574 JOW65559:JOW65574 JYS65559:JYS65574 KIO65559:KIO65574 KSK65559:KSK65574 LCG65559:LCG65574 LMC65559:LMC65574 LVY65559:LVY65574 MFU65559:MFU65574 MPQ65559:MPQ65574 MZM65559:MZM65574 NJI65559:NJI65574 NTE65559:NTE65574 ODA65559:ODA65574 OMW65559:OMW65574 OWS65559:OWS65574 PGO65559:PGO65574 PQK65559:PQK65574 QAG65559:QAG65574 QKC65559:QKC65574 QTY65559:QTY65574 RDU65559:RDU65574 RNQ65559:RNQ65574 RXM65559:RXM65574 SHI65559:SHI65574 SRE65559:SRE65574 TBA65559:TBA65574 TKW65559:TKW65574 TUS65559:TUS65574 UEO65559:UEO65574 UOK65559:UOK65574 UYG65559:UYG65574 VIC65559:VIC65574 VRY65559:VRY65574 WBU65559:WBU65574 WLQ65559:WLQ65574 WVM65559:WVM65574 G131095:G131110 JA131095:JA131110 SW131095:SW131110 ACS131095:ACS131110 AMO131095:AMO131110 AWK131095:AWK131110 BGG131095:BGG131110 BQC131095:BQC131110 BZY131095:BZY131110 CJU131095:CJU131110 CTQ131095:CTQ131110 DDM131095:DDM131110 DNI131095:DNI131110 DXE131095:DXE131110 EHA131095:EHA131110 EQW131095:EQW131110 FAS131095:FAS131110 FKO131095:FKO131110 FUK131095:FUK131110 GEG131095:GEG131110 GOC131095:GOC131110 GXY131095:GXY131110 HHU131095:HHU131110 HRQ131095:HRQ131110 IBM131095:IBM131110 ILI131095:ILI131110 IVE131095:IVE131110 JFA131095:JFA131110 JOW131095:JOW131110 JYS131095:JYS131110 KIO131095:KIO131110 KSK131095:KSK131110 LCG131095:LCG131110 LMC131095:LMC131110 LVY131095:LVY131110 MFU131095:MFU131110 MPQ131095:MPQ131110 MZM131095:MZM131110 NJI131095:NJI131110 NTE131095:NTE131110 ODA131095:ODA131110 OMW131095:OMW131110 OWS131095:OWS131110 PGO131095:PGO131110 PQK131095:PQK131110 QAG131095:QAG131110 QKC131095:QKC131110 QTY131095:QTY131110 RDU131095:RDU131110 RNQ131095:RNQ131110 RXM131095:RXM131110 SHI131095:SHI131110 SRE131095:SRE131110 TBA131095:TBA131110 TKW131095:TKW131110 TUS131095:TUS131110 UEO131095:UEO131110 UOK131095:UOK131110 UYG131095:UYG131110 VIC131095:VIC131110 VRY131095:VRY131110 WBU131095:WBU131110 WLQ131095:WLQ131110 WVM131095:WVM131110 G196631:G196646 JA196631:JA196646 SW196631:SW196646 ACS196631:ACS196646 AMO196631:AMO196646 AWK196631:AWK196646 BGG196631:BGG196646 BQC196631:BQC196646 BZY196631:BZY196646 CJU196631:CJU196646 CTQ196631:CTQ196646 DDM196631:DDM196646 DNI196631:DNI196646 DXE196631:DXE196646 EHA196631:EHA196646 EQW196631:EQW196646 FAS196631:FAS196646 FKO196631:FKO196646 FUK196631:FUK196646 GEG196631:GEG196646 GOC196631:GOC196646 GXY196631:GXY196646 HHU196631:HHU196646 HRQ196631:HRQ196646 IBM196631:IBM196646 ILI196631:ILI196646 IVE196631:IVE196646 JFA196631:JFA196646 JOW196631:JOW196646 JYS196631:JYS196646 KIO196631:KIO196646 KSK196631:KSK196646 LCG196631:LCG196646 LMC196631:LMC196646 LVY196631:LVY196646 MFU196631:MFU196646 MPQ196631:MPQ196646 MZM196631:MZM196646 NJI196631:NJI196646 NTE196631:NTE196646 ODA196631:ODA196646 OMW196631:OMW196646 OWS196631:OWS196646 PGO196631:PGO196646 PQK196631:PQK196646 QAG196631:QAG196646 QKC196631:QKC196646 QTY196631:QTY196646 RDU196631:RDU196646 RNQ196631:RNQ196646 RXM196631:RXM196646 SHI196631:SHI196646 SRE196631:SRE196646 TBA196631:TBA196646 TKW196631:TKW196646 TUS196631:TUS196646 UEO196631:UEO196646 UOK196631:UOK196646 UYG196631:UYG196646 VIC196631:VIC196646 VRY196631:VRY196646 WBU196631:WBU196646 WLQ196631:WLQ196646 WVM196631:WVM196646 G262167:G262182 JA262167:JA262182 SW262167:SW262182 ACS262167:ACS262182 AMO262167:AMO262182 AWK262167:AWK262182 BGG262167:BGG262182 BQC262167:BQC262182 BZY262167:BZY262182 CJU262167:CJU262182 CTQ262167:CTQ262182 DDM262167:DDM262182 DNI262167:DNI262182 DXE262167:DXE262182 EHA262167:EHA262182 EQW262167:EQW262182 FAS262167:FAS262182 FKO262167:FKO262182 FUK262167:FUK262182 GEG262167:GEG262182 GOC262167:GOC262182 GXY262167:GXY262182 HHU262167:HHU262182 HRQ262167:HRQ262182 IBM262167:IBM262182 ILI262167:ILI262182 IVE262167:IVE262182 JFA262167:JFA262182 JOW262167:JOW262182 JYS262167:JYS262182 KIO262167:KIO262182 KSK262167:KSK262182 LCG262167:LCG262182 LMC262167:LMC262182 LVY262167:LVY262182 MFU262167:MFU262182 MPQ262167:MPQ262182 MZM262167:MZM262182 NJI262167:NJI262182 NTE262167:NTE262182 ODA262167:ODA262182 OMW262167:OMW262182 OWS262167:OWS262182 PGO262167:PGO262182 PQK262167:PQK262182 QAG262167:QAG262182 QKC262167:QKC262182 QTY262167:QTY262182 RDU262167:RDU262182 RNQ262167:RNQ262182 RXM262167:RXM262182 SHI262167:SHI262182 SRE262167:SRE262182 TBA262167:TBA262182 TKW262167:TKW262182 TUS262167:TUS262182 UEO262167:UEO262182 UOK262167:UOK262182 UYG262167:UYG262182 VIC262167:VIC262182 VRY262167:VRY262182 WBU262167:WBU262182 WLQ262167:WLQ262182 WVM262167:WVM262182 G327703:G327718 JA327703:JA327718 SW327703:SW327718 ACS327703:ACS327718 AMO327703:AMO327718 AWK327703:AWK327718 BGG327703:BGG327718 BQC327703:BQC327718 BZY327703:BZY327718 CJU327703:CJU327718 CTQ327703:CTQ327718 DDM327703:DDM327718 DNI327703:DNI327718 DXE327703:DXE327718 EHA327703:EHA327718 EQW327703:EQW327718 FAS327703:FAS327718 FKO327703:FKO327718 FUK327703:FUK327718 GEG327703:GEG327718 GOC327703:GOC327718 GXY327703:GXY327718 HHU327703:HHU327718 HRQ327703:HRQ327718 IBM327703:IBM327718 ILI327703:ILI327718 IVE327703:IVE327718 JFA327703:JFA327718 JOW327703:JOW327718 JYS327703:JYS327718 KIO327703:KIO327718 KSK327703:KSK327718 LCG327703:LCG327718 LMC327703:LMC327718 LVY327703:LVY327718 MFU327703:MFU327718 MPQ327703:MPQ327718 MZM327703:MZM327718 NJI327703:NJI327718 NTE327703:NTE327718 ODA327703:ODA327718 OMW327703:OMW327718 OWS327703:OWS327718 PGO327703:PGO327718 PQK327703:PQK327718 QAG327703:QAG327718 QKC327703:QKC327718 QTY327703:QTY327718 RDU327703:RDU327718 RNQ327703:RNQ327718 RXM327703:RXM327718 SHI327703:SHI327718 SRE327703:SRE327718 TBA327703:TBA327718 TKW327703:TKW327718 TUS327703:TUS327718 UEO327703:UEO327718 UOK327703:UOK327718 UYG327703:UYG327718 VIC327703:VIC327718 VRY327703:VRY327718 WBU327703:WBU327718 WLQ327703:WLQ327718 WVM327703:WVM327718 G393239:G393254 JA393239:JA393254 SW393239:SW393254 ACS393239:ACS393254 AMO393239:AMO393254 AWK393239:AWK393254 BGG393239:BGG393254 BQC393239:BQC393254 BZY393239:BZY393254 CJU393239:CJU393254 CTQ393239:CTQ393254 DDM393239:DDM393254 DNI393239:DNI393254 DXE393239:DXE393254 EHA393239:EHA393254 EQW393239:EQW393254 FAS393239:FAS393254 FKO393239:FKO393254 FUK393239:FUK393254 GEG393239:GEG393254 GOC393239:GOC393254 GXY393239:GXY393254 HHU393239:HHU393254 HRQ393239:HRQ393254 IBM393239:IBM393254 ILI393239:ILI393254 IVE393239:IVE393254 JFA393239:JFA393254 JOW393239:JOW393254 JYS393239:JYS393254 KIO393239:KIO393254 KSK393239:KSK393254 LCG393239:LCG393254 LMC393239:LMC393254 LVY393239:LVY393254 MFU393239:MFU393254 MPQ393239:MPQ393254 MZM393239:MZM393254 NJI393239:NJI393254 NTE393239:NTE393254 ODA393239:ODA393254 OMW393239:OMW393254 OWS393239:OWS393254 PGO393239:PGO393254 PQK393239:PQK393254 QAG393239:QAG393254 QKC393239:QKC393254 QTY393239:QTY393254 RDU393239:RDU393254 RNQ393239:RNQ393254 RXM393239:RXM393254 SHI393239:SHI393254 SRE393239:SRE393254 TBA393239:TBA393254 TKW393239:TKW393254 TUS393239:TUS393254 UEO393239:UEO393254 UOK393239:UOK393254 UYG393239:UYG393254 VIC393239:VIC393254 VRY393239:VRY393254 WBU393239:WBU393254 WLQ393239:WLQ393254 WVM393239:WVM393254 G458775:G458790 JA458775:JA458790 SW458775:SW458790 ACS458775:ACS458790 AMO458775:AMO458790 AWK458775:AWK458790 BGG458775:BGG458790 BQC458775:BQC458790 BZY458775:BZY458790 CJU458775:CJU458790 CTQ458775:CTQ458790 DDM458775:DDM458790 DNI458775:DNI458790 DXE458775:DXE458790 EHA458775:EHA458790 EQW458775:EQW458790 FAS458775:FAS458790 FKO458775:FKO458790 FUK458775:FUK458790 GEG458775:GEG458790 GOC458775:GOC458790 GXY458775:GXY458790 HHU458775:HHU458790 HRQ458775:HRQ458790 IBM458775:IBM458790 ILI458775:ILI458790 IVE458775:IVE458790 JFA458775:JFA458790 JOW458775:JOW458790 JYS458775:JYS458790 KIO458775:KIO458790 KSK458775:KSK458790 LCG458775:LCG458790 LMC458775:LMC458790 LVY458775:LVY458790 MFU458775:MFU458790 MPQ458775:MPQ458790 MZM458775:MZM458790 NJI458775:NJI458790 NTE458775:NTE458790 ODA458775:ODA458790 OMW458775:OMW458790 OWS458775:OWS458790 PGO458775:PGO458790 PQK458775:PQK458790 QAG458775:QAG458790 QKC458775:QKC458790 QTY458775:QTY458790 RDU458775:RDU458790 RNQ458775:RNQ458790 RXM458775:RXM458790 SHI458775:SHI458790 SRE458775:SRE458790 TBA458775:TBA458790 TKW458775:TKW458790 TUS458775:TUS458790 UEO458775:UEO458790 UOK458775:UOK458790 UYG458775:UYG458790 VIC458775:VIC458790 VRY458775:VRY458790 WBU458775:WBU458790 WLQ458775:WLQ458790 WVM458775:WVM458790 G524311:G524326 JA524311:JA524326 SW524311:SW524326 ACS524311:ACS524326 AMO524311:AMO524326 AWK524311:AWK524326 BGG524311:BGG524326 BQC524311:BQC524326 BZY524311:BZY524326 CJU524311:CJU524326 CTQ524311:CTQ524326 DDM524311:DDM524326 DNI524311:DNI524326 DXE524311:DXE524326 EHA524311:EHA524326 EQW524311:EQW524326 FAS524311:FAS524326 FKO524311:FKO524326 FUK524311:FUK524326 GEG524311:GEG524326 GOC524311:GOC524326 GXY524311:GXY524326 HHU524311:HHU524326 HRQ524311:HRQ524326 IBM524311:IBM524326 ILI524311:ILI524326 IVE524311:IVE524326 JFA524311:JFA524326 JOW524311:JOW524326 JYS524311:JYS524326 KIO524311:KIO524326 KSK524311:KSK524326 LCG524311:LCG524326 LMC524311:LMC524326 LVY524311:LVY524326 MFU524311:MFU524326 MPQ524311:MPQ524326 MZM524311:MZM524326 NJI524311:NJI524326 NTE524311:NTE524326 ODA524311:ODA524326 OMW524311:OMW524326 OWS524311:OWS524326 PGO524311:PGO524326 PQK524311:PQK524326 QAG524311:QAG524326 QKC524311:QKC524326 QTY524311:QTY524326 RDU524311:RDU524326 RNQ524311:RNQ524326 RXM524311:RXM524326 SHI524311:SHI524326 SRE524311:SRE524326 TBA524311:TBA524326 TKW524311:TKW524326 TUS524311:TUS524326 UEO524311:UEO524326 UOK524311:UOK524326 UYG524311:UYG524326 VIC524311:VIC524326 VRY524311:VRY524326 WBU524311:WBU524326 WLQ524311:WLQ524326 WVM524311:WVM524326 G589847:G589862 JA589847:JA589862 SW589847:SW589862 ACS589847:ACS589862 AMO589847:AMO589862 AWK589847:AWK589862 BGG589847:BGG589862 BQC589847:BQC589862 BZY589847:BZY589862 CJU589847:CJU589862 CTQ589847:CTQ589862 DDM589847:DDM589862 DNI589847:DNI589862 DXE589847:DXE589862 EHA589847:EHA589862 EQW589847:EQW589862 FAS589847:FAS589862 FKO589847:FKO589862 FUK589847:FUK589862 GEG589847:GEG589862 GOC589847:GOC589862 GXY589847:GXY589862 HHU589847:HHU589862 HRQ589847:HRQ589862 IBM589847:IBM589862 ILI589847:ILI589862 IVE589847:IVE589862 JFA589847:JFA589862 JOW589847:JOW589862 JYS589847:JYS589862 KIO589847:KIO589862 KSK589847:KSK589862 LCG589847:LCG589862 LMC589847:LMC589862 LVY589847:LVY589862 MFU589847:MFU589862 MPQ589847:MPQ589862 MZM589847:MZM589862 NJI589847:NJI589862 NTE589847:NTE589862 ODA589847:ODA589862 OMW589847:OMW589862 OWS589847:OWS589862 PGO589847:PGO589862 PQK589847:PQK589862 QAG589847:QAG589862 QKC589847:QKC589862 QTY589847:QTY589862 RDU589847:RDU589862 RNQ589847:RNQ589862 RXM589847:RXM589862 SHI589847:SHI589862 SRE589847:SRE589862 TBA589847:TBA589862 TKW589847:TKW589862 TUS589847:TUS589862 UEO589847:UEO589862 UOK589847:UOK589862 UYG589847:UYG589862 VIC589847:VIC589862 VRY589847:VRY589862 WBU589847:WBU589862 WLQ589847:WLQ589862 WVM589847:WVM589862 G655383:G655398 JA655383:JA655398 SW655383:SW655398 ACS655383:ACS655398 AMO655383:AMO655398 AWK655383:AWK655398 BGG655383:BGG655398 BQC655383:BQC655398 BZY655383:BZY655398 CJU655383:CJU655398 CTQ655383:CTQ655398 DDM655383:DDM655398 DNI655383:DNI655398 DXE655383:DXE655398 EHA655383:EHA655398 EQW655383:EQW655398 FAS655383:FAS655398 FKO655383:FKO655398 FUK655383:FUK655398 GEG655383:GEG655398 GOC655383:GOC655398 GXY655383:GXY655398 HHU655383:HHU655398 HRQ655383:HRQ655398 IBM655383:IBM655398 ILI655383:ILI655398 IVE655383:IVE655398 JFA655383:JFA655398 JOW655383:JOW655398 JYS655383:JYS655398 KIO655383:KIO655398 KSK655383:KSK655398 LCG655383:LCG655398 LMC655383:LMC655398 LVY655383:LVY655398 MFU655383:MFU655398 MPQ655383:MPQ655398 MZM655383:MZM655398 NJI655383:NJI655398 NTE655383:NTE655398 ODA655383:ODA655398 OMW655383:OMW655398 OWS655383:OWS655398 PGO655383:PGO655398 PQK655383:PQK655398 QAG655383:QAG655398 QKC655383:QKC655398 QTY655383:QTY655398 RDU655383:RDU655398 RNQ655383:RNQ655398 RXM655383:RXM655398 SHI655383:SHI655398 SRE655383:SRE655398 TBA655383:TBA655398 TKW655383:TKW655398 TUS655383:TUS655398 UEO655383:UEO655398 UOK655383:UOK655398 UYG655383:UYG655398 VIC655383:VIC655398 VRY655383:VRY655398 WBU655383:WBU655398 WLQ655383:WLQ655398 WVM655383:WVM655398 G720919:G720934 JA720919:JA720934 SW720919:SW720934 ACS720919:ACS720934 AMO720919:AMO720934 AWK720919:AWK720934 BGG720919:BGG720934 BQC720919:BQC720934 BZY720919:BZY720934 CJU720919:CJU720934 CTQ720919:CTQ720934 DDM720919:DDM720934 DNI720919:DNI720934 DXE720919:DXE720934 EHA720919:EHA720934 EQW720919:EQW720934 FAS720919:FAS720934 FKO720919:FKO720934 FUK720919:FUK720934 GEG720919:GEG720934 GOC720919:GOC720934 GXY720919:GXY720934 HHU720919:HHU720934 HRQ720919:HRQ720934 IBM720919:IBM720934 ILI720919:ILI720934 IVE720919:IVE720934 JFA720919:JFA720934 JOW720919:JOW720934 JYS720919:JYS720934 KIO720919:KIO720934 KSK720919:KSK720934 LCG720919:LCG720934 LMC720919:LMC720934 LVY720919:LVY720934 MFU720919:MFU720934 MPQ720919:MPQ720934 MZM720919:MZM720934 NJI720919:NJI720934 NTE720919:NTE720934 ODA720919:ODA720934 OMW720919:OMW720934 OWS720919:OWS720934 PGO720919:PGO720934 PQK720919:PQK720934 QAG720919:QAG720934 QKC720919:QKC720934 QTY720919:QTY720934 RDU720919:RDU720934 RNQ720919:RNQ720934 RXM720919:RXM720934 SHI720919:SHI720934 SRE720919:SRE720934 TBA720919:TBA720934 TKW720919:TKW720934 TUS720919:TUS720934 UEO720919:UEO720934 UOK720919:UOK720934 UYG720919:UYG720934 VIC720919:VIC720934 VRY720919:VRY720934 WBU720919:WBU720934 WLQ720919:WLQ720934 WVM720919:WVM720934 G786455:G786470 JA786455:JA786470 SW786455:SW786470 ACS786455:ACS786470 AMO786455:AMO786470 AWK786455:AWK786470 BGG786455:BGG786470 BQC786455:BQC786470 BZY786455:BZY786470 CJU786455:CJU786470 CTQ786455:CTQ786470 DDM786455:DDM786470 DNI786455:DNI786470 DXE786455:DXE786470 EHA786455:EHA786470 EQW786455:EQW786470 FAS786455:FAS786470 FKO786455:FKO786470 FUK786455:FUK786470 GEG786455:GEG786470 GOC786455:GOC786470 GXY786455:GXY786470 HHU786455:HHU786470 HRQ786455:HRQ786470 IBM786455:IBM786470 ILI786455:ILI786470 IVE786455:IVE786470 JFA786455:JFA786470 JOW786455:JOW786470 JYS786455:JYS786470 KIO786455:KIO786470 KSK786455:KSK786470 LCG786455:LCG786470 LMC786455:LMC786470 LVY786455:LVY786470 MFU786455:MFU786470 MPQ786455:MPQ786470 MZM786455:MZM786470 NJI786455:NJI786470 NTE786455:NTE786470 ODA786455:ODA786470 OMW786455:OMW786470 OWS786455:OWS786470 PGO786455:PGO786470 PQK786455:PQK786470 QAG786455:QAG786470 QKC786455:QKC786470 QTY786455:QTY786470 RDU786455:RDU786470 RNQ786455:RNQ786470 RXM786455:RXM786470 SHI786455:SHI786470 SRE786455:SRE786470 TBA786455:TBA786470 TKW786455:TKW786470 TUS786455:TUS786470 UEO786455:UEO786470 UOK786455:UOK786470 UYG786455:UYG786470 VIC786455:VIC786470 VRY786455:VRY786470 WBU786455:WBU786470 WLQ786455:WLQ786470 WVM786455:WVM786470 G851991:G852006 JA851991:JA852006 SW851991:SW852006 ACS851991:ACS852006 AMO851991:AMO852006 AWK851991:AWK852006 BGG851991:BGG852006 BQC851991:BQC852006 BZY851991:BZY852006 CJU851991:CJU852006 CTQ851991:CTQ852006 DDM851991:DDM852006 DNI851991:DNI852006 DXE851991:DXE852006 EHA851991:EHA852006 EQW851991:EQW852006 FAS851991:FAS852006 FKO851991:FKO852006 FUK851991:FUK852006 GEG851991:GEG852006 GOC851991:GOC852006 GXY851991:GXY852006 HHU851991:HHU852006 HRQ851991:HRQ852006 IBM851991:IBM852006 ILI851991:ILI852006 IVE851991:IVE852006 JFA851991:JFA852006 JOW851991:JOW852006 JYS851991:JYS852006 KIO851991:KIO852006 KSK851991:KSK852006 LCG851991:LCG852006 LMC851991:LMC852006 LVY851991:LVY852006 MFU851991:MFU852006 MPQ851991:MPQ852006 MZM851991:MZM852006 NJI851991:NJI852006 NTE851991:NTE852006 ODA851991:ODA852006 OMW851991:OMW852006 OWS851991:OWS852006 PGO851991:PGO852006 PQK851991:PQK852006 QAG851991:QAG852006 QKC851991:QKC852006 QTY851991:QTY852006 RDU851991:RDU852006 RNQ851991:RNQ852006 RXM851991:RXM852006 SHI851991:SHI852006 SRE851991:SRE852006 TBA851991:TBA852006 TKW851991:TKW852006 TUS851991:TUS852006 UEO851991:UEO852006 UOK851991:UOK852006 UYG851991:UYG852006 VIC851991:VIC852006 VRY851991:VRY852006 WBU851991:WBU852006 WLQ851991:WLQ852006 WVM851991:WVM852006 G917527:G917542 JA917527:JA917542 SW917527:SW917542 ACS917527:ACS917542 AMO917527:AMO917542 AWK917527:AWK917542 BGG917527:BGG917542 BQC917527:BQC917542 BZY917527:BZY917542 CJU917527:CJU917542 CTQ917527:CTQ917542 DDM917527:DDM917542 DNI917527:DNI917542 DXE917527:DXE917542 EHA917527:EHA917542 EQW917527:EQW917542 FAS917527:FAS917542 FKO917527:FKO917542 FUK917527:FUK917542 GEG917527:GEG917542 GOC917527:GOC917542 GXY917527:GXY917542 HHU917527:HHU917542 HRQ917527:HRQ917542 IBM917527:IBM917542 ILI917527:ILI917542 IVE917527:IVE917542 JFA917527:JFA917542 JOW917527:JOW917542 JYS917527:JYS917542 KIO917527:KIO917542 KSK917527:KSK917542 LCG917527:LCG917542 LMC917527:LMC917542 LVY917527:LVY917542 MFU917527:MFU917542 MPQ917527:MPQ917542 MZM917527:MZM917542 NJI917527:NJI917542 NTE917527:NTE917542 ODA917527:ODA917542 OMW917527:OMW917542 OWS917527:OWS917542 PGO917527:PGO917542 PQK917527:PQK917542 QAG917527:QAG917542 QKC917527:QKC917542 QTY917527:QTY917542 RDU917527:RDU917542 RNQ917527:RNQ917542 RXM917527:RXM917542 SHI917527:SHI917542 SRE917527:SRE917542 TBA917527:TBA917542 TKW917527:TKW917542 TUS917527:TUS917542 UEO917527:UEO917542 UOK917527:UOK917542 UYG917527:UYG917542 VIC917527:VIC917542 VRY917527:VRY917542 WBU917527:WBU917542 WLQ917527:WLQ917542 WVM917527:WVM917542 G983063:G983078 JA983063:JA983078 SW983063:SW983078 ACS983063:ACS983078 AMO983063:AMO983078 AWK983063:AWK983078 BGG983063:BGG983078 BQC983063:BQC983078 BZY983063:BZY983078 CJU983063:CJU983078 CTQ983063:CTQ983078 DDM983063:DDM983078 DNI983063:DNI983078 DXE983063:DXE983078 EHA983063:EHA983078 EQW983063:EQW983078 FAS983063:FAS983078 FKO983063:FKO983078 FUK983063:FUK983078 GEG983063:GEG983078 GOC983063:GOC983078 GXY983063:GXY983078 HHU983063:HHU983078 HRQ983063:HRQ983078 IBM983063:IBM983078 ILI983063:ILI983078 IVE983063:IVE983078 JFA983063:JFA983078 JOW983063:JOW983078 JYS983063:JYS983078 KIO983063:KIO983078 KSK983063:KSK983078 LCG983063:LCG983078 LMC983063:LMC983078 LVY983063:LVY983078 MFU983063:MFU983078 MPQ983063:MPQ983078 MZM983063:MZM983078 NJI983063:NJI983078 NTE983063:NTE983078 ODA983063:ODA983078 OMW983063:OMW983078 OWS983063:OWS983078 PGO983063:PGO983078 PQK983063:PQK983078 QAG983063:QAG983078 QKC983063:QKC983078 QTY983063:QTY983078 RDU983063:RDU983078 RNQ983063:RNQ983078 RXM983063:RXM983078 SHI983063:SHI983078 SRE983063:SRE983078 TBA983063:TBA983078 TKW983063:TKW983078 TUS983063:TUS983078 UEO983063:UEO983078 UOK983063:UOK983078 UYG983063:UYG983078 VIC983063:VIC983078 VRY983063:VRY983078 WBU983063:WBU983078 WLQ983063:WLQ983078 WVM983063:WVM983078 WLQ16:WLQ19 WBU16:WBU19 VRY16:VRY19 VIC16:VIC19 UYG16:UYG19 UOK16:UOK19 UEO16:UEO19 TUS16:TUS19 TKW16:TKW19 TBA16:TBA19 SRE16:SRE19 SHI16:SHI19 RXM16:RXM19 RNQ16:RNQ19 RDU16:RDU19 QTY16:QTY19 QKC16:QKC19 QAG16:QAG19 PQK16:PQK19 PGO16:PGO19 OWS16:OWS19 OMW16:OMW19 ODA16:ODA19 NTE16:NTE19 NJI16:NJI19 MZM16:MZM19 MPQ16:MPQ19 MFU16:MFU19 LVY16:LVY19 LMC16:LMC19 LCG16:LCG19 KSK16:KSK19 KIO16:KIO19 JYS16:JYS19 JOW16:JOW19 JFA16:JFA19 IVE16:IVE19 ILI16:ILI19 IBM16:IBM19 HRQ16:HRQ19 HHU16:HHU19 GXY16:GXY19 GOC16:GOC19 GEG16:GEG19 FUK16:FUK19 FKO16:FKO19 FAS16:FAS19 EQW16:EQW19 EHA16:EHA19 DXE16:DXE19 DNI16:DNI19 DDM16:DDM19 CTQ16:CTQ19 CJU16:CJU19 BZY16:BZY19 BQC16:BQC19 BGG16:BGG19 AWK16:AWK19 AMO16:AMO19 ACS16:ACS19 SW16:SW19 JA16:JA19 WVM16:WVM19" xr:uid="{B78A95EA-EC22-4806-98E6-A6A308F15A6A}">
      <formula1>"Oui,Non,Non applicable,Sans objet"</formula1>
    </dataValidation>
    <dataValidation type="list" allowBlank="1" showInputMessage="1" showErrorMessage="1" sqref="G29:G52 G158:G169 G142:G154 G116:G127 G10:G12 G194:G198 G23:G25 G16:G19 G188:G190 G57:G69 G82:G87 G110:G114 G71:G80 G103:G108 G93:G101 G89:G91 G129:G138 G173:G184" xr:uid="{5AEF3667-5C9C-4F8C-B954-582060AADF97}">
      <formula1>"Ja,Neen,NVT"</formula1>
    </dataValidation>
    <dataValidation type="list" allowBlank="1" showInputMessage="1" showErrorMessage="1" sqref="J7:J198"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20"/>
  <sheetViews>
    <sheetView showGridLines="0" showRuler="0" view="pageBreakPreview" zoomScale="70" zoomScaleNormal="70" zoomScaleSheetLayoutView="70" zoomScalePageLayoutView="70" workbookViewId="0">
      <selection activeCell="H92" sqref="H92"/>
    </sheetView>
  </sheetViews>
  <sheetFormatPr defaultColWidth="11.3984375" defaultRowHeight="15.75" x14ac:dyDescent="0.55000000000000004"/>
  <cols>
    <col min="1" max="1" width="18.86328125" style="85" bestFit="1" customWidth="1"/>
    <col min="2" max="2" width="69.1328125" style="87" customWidth="1"/>
    <col min="3" max="3" width="12.73046875" style="85" customWidth="1"/>
    <col min="4" max="4" width="12.73046875" style="89" customWidth="1"/>
    <col min="5" max="5" width="3.1328125" style="11" customWidth="1"/>
    <col min="8" max="12" width="34.1328125" customWidth="1"/>
  </cols>
  <sheetData>
    <row r="1" spans="1:12" ht="32.25" thickBot="1" x14ac:dyDescent="0.6">
      <c r="A1" s="92"/>
      <c r="B1" s="93" t="s">
        <v>360</v>
      </c>
      <c r="C1" s="94"/>
      <c r="D1" s="95"/>
    </row>
    <row r="2" spans="1:12" ht="3" customHeight="1" x14ac:dyDescent="0.55000000000000004">
      <c r="B2" s="96"/>
    </row>
    <row r="3" spans="1:12" s="100" customFormat="1" ht="16.5" customHeight="1" x14ac:dyDescent="0.35">
      <c r="A3" s="97" t="s">
        <v>84</v>
      </c>
      <c r="B3" s="65"/>
      <c r="C3" s="98"/>
      <c r="D3" s="99"/>
      <c r="E3" s="60"/>
      <c r="I3" s="120" t="s">
        <v>102</v>
      </c>
    </row>
    <row r="4" spans="1:12" s="100" customFormat="1" ht="16.5" customHeight="1" x14ac:dyDescent="0.35">
      <c r="A4" s="97" t="s">
        <v>87</v>
      </c>
      <c r="B4" s="65"/>
      <c r="C4" s="98"/>
      <c r="D4" s="99"/>
      <c r="E4" s="60"/>
      <c r="I4" s="120" t="s">
        <v>102</v>
      </c>
    </row>
    <row r="5" spans="1:12" s="100" customFormat="1" ht="16.5" customHeight="1" x14ac:dyDescent="0.35">
      <c r="A5" s="101" t="s">
        <v>85</v>
      </c>
      <c r="B5" s="65"/>
      <c r="C5" s="98"/>
      <c r="D5" s="99"/>
      <c r="E5" s="60"/>
      <c r="I5" s="120" t="s">
        <v>102</v>
      </c>
    </row>
    <row r="6" spans="1:12" s="100" customFormat="1" ht="16.5" customHeight="1" x14ac:dyDescent="0.35">
      <c r="A6" s="102" t="s">
        <v>86</v>
      </c>
      <c r="B6" s="118"/>
      <c r="C6" s="98"/>
      <c r="D6" s="99"/>
      <c r="E6" s="60"/>
      <c r="I6" s="120" t="s">
        <v>102</v>
      </c>
    </row>
    <row r="7" spans="1:12" s="107" customFormat="1" ht="25.9" x14ac:dyDescent="0.45">
      <c r="A7" s="103"/>
      <c r="B7" s="104"/>
      <c r="C7" s="61" t="s">
        <v>39</v>
      </c>
      <c r="D7" s="105" t="s">
        <v>23</v>
      </c>
      <c r="E7" s="106"/>
    </row>
    <row r="8" spans="1:12" ht="30.75" customHeight="1" x14ac:dyDescent="0.9">
      <c r="A8" s="136" t="s">
        <v>83</v>
      </c>
      <c r="B8" s="135"/>
      <c r="C8" s="137">
        <f>'proces implantaten en MHM'!L3</f>
        <v>3</v>
      </c>
      <c r="D8" s="137">
        <f>'proces implantaten en MHM'!M3</f>
        <v>3</v>
      </c>
      <c r="E8" s="22"/>
      <c r="K8" s="120" t="s">
        <v>96</v>
      </c>
      <c r="L8" s="120" t="s">
        <v>96</v>
      </c>
    </row>
    <row r="9" spans="1:12" ht="30.75" customHeight="1" x14ac:dyDescent="0.75">
      <c r="A9" s="63" t="str">
        <f>'proces implantaten en MHM'!A7</f>
        <v>I</v>
      </c>
      <c r="B9" s="108" t="str">
        <f>'proces implantaten en MHM'!B7</f>
        <v>Kwaliteitsopvolging van het proces van medische hulpmiddelen (implanteerbaar en invasieve MHM en steriele MHM)</v>
      </c>
      <c r="C9" s="64">
        <f>'proces implantaten en MHM'!L7</f>
        <v>3</v>
      </c>
      <c r="D9" s="64">
        <f>'proces implantaten en MHM'!M7</f>
        <v>3</v>
      </c>
      <c r="E9" s="22"/>
      <c r="H9" s="120" t="s">
        <v>95</v>
      </c>
      <c r="I9" s="120" t="s">
        <v>95</v>
      </c>
      <c r="J9" s="120" t="s">
        <v>95</v>
      </c>
      <c r="K9" s="120" t="s">
        <v>95</v>
      </c>
      <c r="L9" s="120" t="s">
        <v>95</v>
      </c>
    </row>
    <row r="10" spans="1:12" ht="28.5" customHeight="1" x14ac:dyDescent="0.75">
      <c r="A10" s="63" t="str">
        <f>'proces implantaten en MHM'!A13</f>
        <v>II</v>
      </c>
      <c r="B10" s="108" t="str">
        <f>'proces implantaten en MHM'!B13</f>
        <v xml:space="preserve">Algemeen </v>
      </c>
      <c r="C10" s="64">
        <f>'proces implantaten en MHM'!L13</f>
        <v>0</v>
      </c>
      <c r="D10" s="64">
        <f>'proces implantaten en MHM'!M13</f>
        <v>0</v>
      </c>
      <c r="E10" s="22"/>
      <c r="H10" s="120" t="s">
        <v>95</v>
      </c>
      <c r="I10" s="120" t="s">
        <v>95</v>
      </c>
      <c r="J10" s="120" t="s">
        <v>95</v>
      </c>
      <c r="K10" s="120" t="s">
        <v>95</v>
      </c>
      <c r="L10" s="120" t="s">
        <v>95</v>
      </c>
    </row>
    <row r="11" spans="1:12" ht="20.65" x14ac:dyDescent="0.75">
      <c r="A11" s="63" t="str">
        <f>'proces implantaten en MHM'!A20</f>
        <v>III</v>
      </c>
      <c r="B11" s="108" t="str">
        <f>'proces implantaten en MHM'!B20</f>
        <v>Aankoop MHM</v>
      </c>
      <c r="C11" s="64">
        <f>'proces implantaten en MHM'!L20</f>
        <v>0</v>
      </c>
      <c r="D11" s="64">
        <f>'proces implantaten en MHM'!M20</f>
        <v>0</v>
      </c>
      <c r="E11" s="12"/>
      <c r="H11" s="120" t="s">
        <v>95</v>
      </c>
      <c r="I11" s="120" t="s">
        <v>95</v>
      </c>
      <c r="J11" s="120" t="s">
        <v>95</v>
      </c>
      <c r="K11" s="120" t="s">
        <v>95</v>
      </c>
      <c r="L11" s="120" t="s">
        <v>95</v>
      </c>
    </row>
    <row r="12" spans="1:12" ht="19.5" customHeight="1" x14ac:dyDescent="0.75">
      <c r="A12" s="63" t="str">
        <f>'proces implantaten en MHM'!A26</f>
        <v>IV</v>
      </c>
      <c r="B12" s="108" t="str">
        <f>'proces implantaten en MHM'!B26</f>
        <v>Ontvangst MHM</v>
      </c>
      <c r="C12" s="64">
        <f>'proces implantaten en MHM'!L26</f>
        <v>0</v>
      </c>
      <c r="D12" s="64">
        <f>'proces implantaten en MHM'!M26</f>
        <v>0</v>
      </c>
      <c r="E12" s="12"/>
      <c r="H12" s="120" t="s">
        <v>95</v>
      </c>
      <c r="I12" s="120" t="s">
        <v>95</v>
      </c>
      <c r="J12" s="120" t="s">
        <v>95</v>
      </c>
      <c r="K12" s="120" t="s">
        <v>95</v>
      </c>
      <c r="L12" s="120" t="s">
        <v>95</v>
      </c>
    </row>
    <row r="13" spans="1:12" ht="20.65" x14ac:dyDescent="0.75">
      <c r="A13" s="63" t="str">
        <f>'proces implantaten en MHM'!A53</f>
        <v>V</v>
      </c>
      <c r="B13" s="108" t="str">
        <f>'proces implantaten en MHM'!B53</f>
        <v>Opslag MHM</v>
      </c>
      <c r="C13" s="64">
        <f>'proces implantaten en MHM'!L53</f>
        <v>0</v>
      </c>
      <c r="D13" s="64">
        <f>'proces implantaten en MHM'!M53</f>
        <v>0</v>
      </c>
      <c r="E13" s="12"/>
      <c r="H13" s="120" t="s">
        <v>95</v>
      </c>
      <c r="I13" s="120" t="s">
        <v>95</v>
      </c>
      <c r="J13" s="120" t="s">
        <v>95</v>
      </c>
      <c r="K13" s="120" t="s">
        <v>95</v>
      </c>
      <c r="L13" s="120" t="s">
        <v>95</v>
      </c>
    </row>
    <row r="14" spans="1:12" ht="17.25" x14ac:dyDescent="0.6">
      <c r="A14" s="62" t="str">
        <f>'proces implantaten en MHM'!A56</f>
        <v>a</v>
      </c>
      <c r="B14" s="109" t="str">
        <f>'proces implantaten en MHM'!B56</f>
        <v xml:space="preserve">Algemeen </v>
      </c>
      <c r="C14" s="110">
        <f>'proces implantaten en MHM'!L56</f>
        <v>0</v>
      </c>
      <c r="D14" s="110">
        <f>'proces implantaten en MHM'!M56</f>
        <v>0</v>
      </c>
      <c r="E14" s="12"/>
      <c r="H14" s="120" t="s">
        <v>95</v>
      </c>
      <c r="I14" s="120" t="s">
        <v>95</v>
      </c>
      <c r="J14" s="120" t="s">
        <v>95</v>
      </c>
      <c r="K14" s="120" t="s">
        <v>95</v>
      </c>
      <c r="L14" s="120" t="s">
        <v>95</v>
      </c>
    </row>
    <row r="15" spans="1:12" ht="17.25" x14ac:dyDescent="0.6">
      <c r="A15" s="62" t="str">
        <f>'proces implantaten en MHM'!A70</f>
        <v>b</v>
      </c>
      <c r="B15" s="109" t="str">
        <f>'proces implantaten en MHM'!B70</f>
        <v>Inventaris</v>
      </c>
      <c r="C15" s="110">
        <f>'proces implantaten en MHM'!L70</f>
        <v>0</v>
      </c>
      <c r="D15" s="110">
        <f>'proces implantaten en MHM'!M70</f>
        <v>0</v>
      </c>
      <c r="E15" s="12"/>
      <c r="H15" s="120" t="s">
        <v>95</v>
      </c>
      <c r="I15" s="120" t="s">
        <v>95</v>
      </c>
      <c r="J15" s="120" t="s">
        <v>95</v>
      </c>
      <c r="K15" s="120" t="s">
        <v>95</v>
      </c>
      <c r="L15" s="120" t="s">
        <v>95</v>
      </c>
    </row>
    <row r="16" spans="1:12" ht="17.25" x14ac:dyDescent="0.6">
      <c r="A16" s="62" t="str">
        <f>'proces implantaten en MHM'!A81</f>
        <v>c</v>
      </c>
      <c r="B16" s="109" t="str">
        <f>'proces implantaten en MHM'!B81</f>
        <v>Voorraadbeheer</v>
      </c>
      <c r="C16" s="110">
        <f>'proces implantaten en MHM'!L81</f>
        <v>0</v>
      </c>
      <c r="D16" s="110">
        <f>'proces implantaten en MHM'!M81</f>
        <v>0</v>
      </c>
      <c r="E16" s="12"/>
      <c r="H16" s="120" t="s">
        <v>95</v>
      </c>
      <c r="I16" s="120" t="s">
        <v>95</v>
      </c>
      <c r="J16" s="120" t="s">
        <v>95</v>
      </c>
      <c r="K16" s="120" t="s">
        <v>95</v>
      </c>
      <c r="L16" s="120" t="s">
        <v>95</v>
      </c>
    </row>
    <row r="17" spans="1:12" ht="17.25" x14ac:dyDescent="0.6">
      <c r="A17" s="62" t="str">
        <f>'proces implantaten en MHM'!A88</f>
        <v>d</v>
      </c>
      <c r="B17" s="109" t="str">
        <f>'proces implantaten en MHM'!B88</f>
        <v>Infrastructuur</v>
      </c>
      <c r="C17" s="110">
        <f>'proces implantaten en MHM'!L88</f>
        <v>0</v>
      </c>
      <c r="D17" s="110">
        <f>'proces implantaten en MHM'!M88</f>
        <v>0</v>
      </c>
      <c r="E17" s="12"/>
      <c r="H17" s="120" t="s">
        <v>95</v>
      </c>
      <c r="I17" s="120" t="s">
        <v>95</v>
      </c>
      <c r="J17" s="120" t="s">
        <v>95</v>
      </c>
      <c r="K17" s="120" t="s">
        <v>95</v>
      </c>
      <c r="L17" s="120" t="s">
        <v>95</v>
      </c>
    </row>
    <row r="18" spans="1:12" ht="17.25" x14ac:dyDescent="0.6">
      <c r="A18" s="62" t="str">
        <f>'proces implantaten en MHM'!A92</f>
        <v>e</v>
      </c>
      <c r="B18" s="109" t="str">
        <f>'proces implantaten en MHM'!B92</f>
        <v>Veiligheid</v>
      </c>
      <c r="C18" s="110">
        <f>'proces implantaten en MHM'!L92</f>
        <v>0</v>
      </c>
      <c r="D18" s="110">
        <f>'proces implantaten en MHM'!M92</f>
        <v>0</v>
      </c>
      <c r="E18" s="12"/>
      <c r="H18" s="120" t="s">
        <v>95</v>
      </c>
      <c r="I18" s="120" t="s">
        <v>95</v>
      </c>
      <c r="J18" s="120" t="s">
        <v>95</v>
      </c>
      <c r="K18" s="120" t="s">
        <v>95</v>
      </c>
      <c r="L18" s="120" t="s">
        <v>95</v>
      </c>
    </row>
    <row r="19" spans="1:12" ht="17.25" x14ac:dyDescent="0.6">
      <c r="A19" s="62" t="str">
        <f>'proces implantaten en MHM'!A102</f>
        <v>f</v>
      </c>
      <c r="B19" s="109" t="str">
        <f>'proces implantaten en MHM'!B102</f>
        <v>Onderhoud</v>
      </c>
      <c r="C19" s="110">
        <f>'proces implantaten en MHM'!L102</f>
        <v>0</v>
      </c>
      <c r="D19" s="110">
        <f>'proces implantaten en MHM'!M102</f>
        <v>0</v>
      </c>
      <c r="E19" s="12"/>
      <c r="H19" s="120" t="s">
        <v>95</v>
      </c>
      <c r="I19" s="120" t="s">
        <v>95</v>
      </c>
      <c r="J19" s="120" t="s">
        <v>95</v>
      </c>
      <c r="K19" s="120" t="s">
        <v>95</v>
      </c>
      <c r="L19" s="120" t="s">
        <v>95</v>
      </c>
    </row>
    <row r="20" spans="1:12" ht="17.25" x14ac:dyDescent="0.6">
      <c r="A20" s="62" t="str">
        <f>'proces implantaten en MHM'!A109</f>
        <v>g</v>
      </c>
      <c r="B20" s="109" t="str">
        <f>'proces implantaten en MHM'!B109</f>
        <v>Zones (mix-up)</v>
      </c>
      <c r="C20" s="110">
        <f>'proces implantaten en MHM'!L109</f>
        <v>0</v>
      </c>
      <c r="D20" s="110">
        <f>'proces implantaten en MHM'!M109</f>
        <v>0</v>
      </c>
      <c r="E20" s="12"/>
      <c r="H20" s="120" t="s">
        <v>95</v>
      </c>
      <c r="I20" s="120" t="s">
        <v>95</v>
      </c>
      <c r="J20" s="120" t="s">
        <v>95</v>
      </c>
      <c r="K20" s="120" t="s">
        <v>95</v>
      </c>
      <c r="L20" s="120" t="s">
        <v>95</v>
      </c>
    </row>
    <row r="21" spans="1:12" ht="17.25" x14ac:dyDescent="0.6">
      <c r="A21" s="62" t="str">
        <f>'proces implantaten en MHM'!A115</f>
        <v>h</v>
      </c>
      <c r="B21" s="109" t="str">
        <f>'proces implantaten en MHM'!B115</f>
        <v>Bewaringsmodaliteiten</v>
      </c>
      <c r="C21" s="110">
        <f>'proces implantaten en MHM'!L115</f>
        <v>0</v>
      </c>
      <c r="D21" s="110">
        <f>'proces implantaten en MHM'!M115</f>
        <v>0</v>
      </c>
      <c r="E21" s="12"/>
      <c r="H21" s="120" t="s">
        <v>95</v>
      </c>
      <c r="I21" s="120" t="s">
        <v>95</v>
      </c>
      <c r="J21" s="120" t="s">
        <v>95</v>
      </c>
      <c r="K21" s="120" t="s">
        <v>95</v>
      </c>
      <c r="L21" s="120" t="s">
        <v>95</v>
      </c>
    </row>
    <row r="22" spans="1:12" ht="17.25" x14ac:dyDescent="0.6">
      <c r="A22" s="62" t="str">
        <f>'proces implantaten en MHM'!A128</f>
        <v>i</v>
      </c>
      <c r="B22" s="109" t="str">
        <f>'proces implantaten en MHM'!B128</f>
        <v>Vervaldatum</v>
      </c>
      <c r="C22" s="110">
        <f>'proces implantaten en MHM'!L128</f>
        <v>0</v>
      </c>
      <c r="D22" s="110">
        <f>'proces implantaten en MHM'!M128</f>
        <v>0</v>
      </c>
      <c r="E22" s="12"/>
      <c r="H22" s="120" t="s">
        <v>95</v>
      </c>
      <c r="I22" s="120" t="s">
        <v>95</v>
      </c>
      <c r="J22" s="120" t="s">
        <v>95</v>
      </c>
      <c r="K22" s="120" t="s">
        <v>95</v>
      </c>
      <c r="L22" s="120" t="s">
        <v>95</v>
      </c>
    </row>
    <row r="23" spans="1:12" ht="33" customHeight="1" x14ac:dyDescent="0.75">
      <c r="A23" s="63" t="str">
        <f>'proces implantaten en MHM'!A139</f>
        <v>VI</v>
      </c>
      <c r="B23" s="108" t="str">
        <f>'proces implantaten en MHM'!B139</f>
        <v>Voorschriften</v>
      </c>
      <c r="C23" s="64">
        <f>'proces implantaten en MHM'!L139</f>
        <v>0</v>
      </c>
      <c r="D23" s="64">
        <f>'proces implantaten en MHM'!M139</f>
        <v>0</v>
      </c>
      <c r="E23" s="22"/>
      <c r="H23" s="120" t="s">
        <v>95</v>
      </c>
      <c r="I23" s="120" t="s">
        <v>95</v>
      </c>
      <c r="J23" s="120" t="s">
        <v>95</v>
      </c>
      <c r="K23" s="120" t="s">
        <v>95</v>
      </c>
      <c r="L23" s="120" t="s">
        <v>95</v>
      </c>
    </row>
    <row r="24" spans="1:12" s="111" customFormat="1" ht="20.65" x14ac:dyDescent="0.75">
      <c r="A24" s="63" t="str">
        <f>'proces implantaten en MHM'!A155</f>
        <v>VII</v>
      </c>
      <c r="B24" s="108" t="str">
        <f>'proces implantaten en MHM'!B155</f>
        <v>Aflevering</v>
      </c>
      <c r="C24" s="64">
        <f>'proces implantaten en MHM'!L155</f>
        <v>0</v>
      </c>
      <c r="D24" s="64">
        <f>'proces implantaten en MHM'!M155</f>
        <v>0</v>
      </c>
      <c r="E24" s="66"/>
      <c r="H24" s="120" t="s">
        <v>95</v>
      </c>
      <c r="I24" s="120" t="s">
        <v>95</v>
      </c>
      <c r="J24" s="120" t="s">
        <v>95</v>
      </c>
      <c r="K24" s="120" t="s">
        <v>95</v>
      </c>
      <c r="L24" s="120" t="s">
        <v>95</v>
      </c>
    </row>
    <row r="25" spans="1:12" s="111" customFormat="1" ht="20.65" x14ac:dyDescent="0.75">
      <c r="A25" s="63" t="str">
        <f>'proces implantaten en MHM'!A170</f>
        <v>VIII</v>
      </c>
      <c r="B25" s="108" t="str">
        <f>'proces implantaten en MHM'!B170</f>
        <v>Materiovigilantie</v>
      </c>
      <c r="C25" s="64">
        <f>'proces implantaten en MHM'!L170</f>
        <v>0</v>
      </c>
      <c r="D25" s="64">
        <f>'proces implantaten en MHM'!M170</f>
        <v>0</v>
      </c>
      <c r="E25" s="66"/>
      <c r="H25" s="120" t="s">
        <v>95</v>
      </c>
      <c r="I25" s="120" t="s">
        <v>95</v>
      </c>
      <c r="J25" s="119" t="s">
        <v>95</v>
      </c>
      <c r="K25" s="119" t="s">
        <v>95</v>
      </c>
      <c r="L25" s="120" t="s">
        <v>95</v>
      </c>
    </row>
    <row r="26" spans="1:12" s="111" customFormat="1" ht="20.65" x14ac:dyDescent="0.75">
      <c r="A26" s="63" t="str">
        <f>'proces implantaten en MHM'!A185</f>
        <v>IX</v>
      </c>
      <c r="B26" s="108" t="str">
        <f>'proces implantaten en MHM'!B185</f>
        <v>Archivering MHM</v>
      </c>
      <c r="C26" s="64">
        <f>'proces implantaten en MHM'!L185</f>
        <v>0</v>
      </c>
      <c r="D26" s="64">
        <f>'proces implantaten en MHM'!M185</f>
        <v>0</v>
      </c>
      <c r="E26" s="112"/>
      <c r="H26" s="120" t="s">
        <v>95</v>
      </c>
      <c r="I26" s="120" t="s">
        <v>95</v>
      </c>
      <c r="J26" s="120" t="s">
        <v>95</v>
      </c>
      <c r="K26" s="120" t="s">
        <v>95</v>
      </c>
      <c r="L26" s="120" t="s">
        <v>95</v>
      </c>
    </row>
    <row r="27" spans="1:12" s="111" customFormat="1" ht="20.65" x14ac:dyDescent="0.75">
      <c r="A27" s="63" t="str">
        <f>'proces implantaten en MHM'!A191</f>
        <v>X</v>
      </c>
      <c r="B27" s="108" t="str">
        <f>'proces implantaten en MHM'!B191</f>
        <v>Tarificatie</v>
      </c>
      <c r="C27" s="64">
        <f>'proces implantaten en MHM'!L191</f>
        <v>0</v>
      </c>
      <c r="D27" s="64">
        <f>'proces implantaten en MHM'!M191</f>
        <v>0</v>
      </c>
      <c r="E27" s="66"/>
      <c r="H27" s="120" t="s">
        <v>95</v>
      </c>
      <c r="I27" s="120" t="s">
        <v>95</v>
      </c>
      <c r="J27" s="120" t="s">
        <v>95</v>
      </c>
      <c r="K27" s="120" t="s">
        <v>95</v>
      </c>
      <c r="L27" s="120" t="s">
        <v>95</v>
      </c>
    </row>
    <row r="29" spans="1:12" x14ac:dyDescent="0.55000000000000004">
      <c r="A29"/>
      <c r="B29"/>
      <c r="C29"/>
    </row>
    <row r="30" spans="1:12" x14ac:dyDescent="0.55000000000000004">
      <c r="A30"/>
      <c r="B30"/>
      <c r="C30"/>
    </row>
    <row r="31" spans="1:12" x14ac:dyDescent="0.55000000000000004">
      <c r="A31"/>
      <c r="B31"/>
      <c r="C31"/>
    </row>
    <row r="32" spans="1:12" x14ac:dyDescent="0.55000000000000004">
      <c r="A32"/>
      <c r="B32"/>
      <c r="C32"/>
    </row>
    <row r="33" spans="1:3" x14ac:dyDescent="0.55000000000000004">
      <c r="A33"/>
      <c r="B33"/>
      <c r="C33"/>
    </row>
    <row r="34" spans="1:3" x14ac:dyDescent="0.55000000000000004">
      <c r="A34"/>
      <c r="B34"/>
      <c r="C34"/>
    </row>
    <row r="35" spans="1:3" x14ac:dyDescent="0.55000000000000004">
      <c r="A35"/>
      <c r="B35"/>
      <c r="C35"/>
    </row>
    <row r="36" spans="1:3" x14ac:dyDescent="0.55000000000000004">
      <c r="A36"/>
      <c r="B36"/>
      <c r="C36"/>
    </row>
    <row r="37" spans="1:3" x14ac:dyDescent="0.55000000000000004">
      <c r="A37"/>
      <c r="B37"/>
      <c r="C37"/>
    </row>
    <row r="38" spans="1:3" x14ac:dyDescent="0.55000000000000004">
      <c r="A38"/>
      <c r="B38"/>
      <c r="C38"/>
    </row>
    <row r="39" spans="1:3" x14ac:dyDescent="0.55000000000000004">
      <c r="A39"/>
      <c r="B39"/>
      <c r="C39"/>
    </row>
    <row r="40" spans="1:3" x14ac:dyDescent="0.55000000000000004">
      <c r="A40"/>
      <c r="B40"/>
      <c r="C40"/>
    </row>
    <row r="41" spans="1:3" x14ac:dyDescent="0.55000000000000004">
      <c r="A41"/>
      <c r="B41"/>
      <c r="C41"/>
    </row>
    <row r="42" spans="1:3" x14ac:dyDescent="0.55000000000000004">
      <c r="A42"/>
      <c r="B42"/>
      <c r="C42"/>
    </row>
    <row r="43" spans="1:3" x14ac:dyDescent="0.55000000000000004">
      <c r="A43"/>
      <c r="B43"/>
      <c r="C43"/>
    </row>
    <row r="44" spans="1:3" x14ac:dyDescent="0.55000000000000004">
      <c r="A44"/>
      <c r="B44"/>
      <c r="C44"/>
    </row>
    <row r="45" spans="1:3" x14ac:dyDescent="0.55000000000000004">
      <c r="A45"/>
      <c r="B45"/>
      <c r="C45"/>
    </row>
    <row r="50" spans="1:11" x14ac:dyDescent="0.55000000000000004">
      <c r="A50" s="113" t="s">
        <v>89</v>
      </c>
    </row>
    <row r="52" spans="1:11" x14ac:dyDescent="0.55000000000000004">
      <c r="A52" s="101" t="s">
        <v>88</v>
      </c>
      <c r="B52" s="67"/>
      <c r="C52" s="68"/>
      <c r="I52" s="127" t="s">
        <v>103</v>
      </c>
      <c r="J52" s="128"/>
      <c r="K52" s="129"/>
    </row>
    <row r="53" spans="1:11" x14ac:dyDescent="0.55000000000000004">
      <c r="A53" s="114"/>
      <c r="B53" s="115"/>
      <c r="C53" s="69"/>
      <c r="I53" s="130"/>
      <c r="K53" s="131"/>
    </row>
    <row r="54" spans="1:11" x14ac:dyDescent="0.55000000000000004">
      <c r="B54" s="116"/>
      <c r="C54" s="70"/>
      <c r="I54" s="132"/>
      <c r="J54" s="133"/>
      <c r="K54" s="134"/>
    </row>
    <row r="55" spans="1:11" x14ac:dyDescent="0.55000000000000004">
      <c r="A55" s="102" t="s">
        <v>86</v>
      </c>
      <c r="B55" s="117"/>
      <c r="C55" s="68"/>
      <c r="I55" s="127" t="s">
        <v>103</v>
      </c>
      <c r="J55" s="128"/>
      <c r="K55" s="129"/>
    </row>
    <row r="56" spans="1:11" x14ac:dyDescent="0.55000000000000004">
      <c r="B56" s="115"/>
      <c r="C56" s="69"/>
      <c r="I56" s="130"/>
      <c r="K56" s="131"/>
    </row>
    <row r="57" spans="1:11" x14ac:dyDescent="0.55000000000000004">
      <c r="B57" s="116"/>
      <c r="C57" s="70"/>
      <c r="I57" s="132"/>
      <c r="J57" s="133"/>
      <c r="K57" s="134"/>
    </row>
    <row r="58" spans="1:11" ht="16.149999999999999" thickBot="1" x14ac:dyDescent="0.6">
      <c r="A58"/>
      <c r="B58"/>
      <c r="C58"/>
    </row>
    <row r="59" spans="1:11" ht="32.25" thickBot="1" x14ac:dyDescent="0.6">
      <c r="A59" s="92"/>
      <c r="B59" s="93" t="s">
        <v>360</v>
      </c>
      <c r="C59" s="94"/>
      <c r="D59" s="95"/>
    </row>
    <row r="85" spans="1:4" ht="16.149999999999999" thickBot="1" x14ac:dyDescent="0.6"/>
    <row r="86" spans="1:4" ht="16.149999999999999" thickBot="1" x14ac:dyDescent="0.6">
      <c r="A86" s="121" t="s">
        <v>97</v>
      </c>
      <c r="B86" s="122"/>
      <c r="C86" s="122"/>
      <c r="D86" s="123"/>
    </row>
    <row r="87" spans="1:4" x14ac:dyDescent="0.55000000000000004">
      <c r="A87" s="124">
        <v>1</v>
      </c>
      <c r="B87" s="138"/>
      <c r="C87" s="139"/>
      <c r="D87" s="140"/>
    </row>
    <row r="88" spans="1:4" x14ac:dyDescent="0.55000000000000004">
      <c r="A88" s="125">
        <v>2</v>
      </c>
      <c r="B88" s="141"/>
      <c r="C88" s="142"/>
      <c r="D88" s="143"/>
    </row>
    <row r="89" spans="1:4" x14ac:dyDescent="0.55000000000000004">
      <c r="A89" s="125">
        <v>3</v>
      </c>
      <c r="B89" s="141"/>
      <c r="C89" s="142"/>
      <c r="D89" s="143"/>
    </row>
    <row r="90" spans="1:4" x14ac:dyDescent="0.55000000000000004">
      <c r="A90" s="125">
        <v>4</v>
      </c>
      <c r="B90" s="141"/>
      <c r="C90" s="142"/>
      <c r="D90" s="143"/>
    </row>
    <row r="91" spans="1:4" x14ac:dyDescent="0.55000000000000004">
      <c r="A91" s="125">
        <v>5</v>
      </c>
      <c r="B91" s="141"/>
      <c r="C91" s="142"/>
      <c r="D91" s="143"/>
    </row>
    <row r="92" spans="1:4" ht="16.149999999999999" thickBot="1" x14ac:dyDescent="0.6">
      <c r="A92" s="126">
        <v>6</v>
      </c>
      <c r="B92" s="144"/>
      <c r="C92" s="145"/>
      <c r="D92" s="146"/>
    </row>
    <row r="93" spans="1:4" ht="16.149999999999999" thickBot="1" x14ac:dyDescent="0.6">
      <c r="A93" s="121" t="s">
        <v>98</v>
      </c>
      <c r="B93" s="122"/>
      <c r="C93" s="122"/>
      <c r="D93" s="123"/>
    </row>
    <row r="94" spans="1:4" x14ac:dyDescent="0.55000000000000004">
      <c r="A94" s="124">
        <v>1</v>
      </c>
      <c r="B94" s="138"/>
      <c r="C94" s="139"/>
      <c r="D94" s="140"/>
    </row>
    <row r="95" spans="1:4" x14ac:dyDescent="0.55000000000000004">
      <c r="A95" s="125">
        <v>2</v>
      </c>
      <c r="B95" s="141"/>
      <c r="C95" s="142"/>
      <c r="D95" s="143"/>
    </row>
    <row r="96" spans="1:4" x14ac:dyDescent="0.55000000000000004">
      <c r="A96" s="125">
        <v>3</v>
      </c>
      <c r="B96" s="141"/>
      <c r="C96" s="142"/>
      <c r="D96" s="143"/>
    </row>
    <row r="97" spans="1:4" x14ac:dyDescent="0.55000000000000004">
      <c r="A97" s="125">
        <v>4</v>
      </c>
      <c r="B97" s="141"/>
      <c r="C97" s="142"/>
      <c r="D97" s="143"/>
    </row>
    <row r="98" spans="1:4" x14ac:dyDescent="0.55000000000000004">
      <c r="A98" s="125">
        <v>5</v>
      </c>
      <c r="B98" s="141"/>
      <c r="C98" s="142"/>
      <c r="D98" s="143"/>
    </row>
    <row r="99" spans="1:4" ht="16.149999999999999" thickBot="1" x14ac:dyDescent="0.6">
      <c r="A99" s="126">
        <v>6</v>
      </c>
      <c r="B99" s="144"/>
      <c r="C99" s="145"/>
      <c r="D99" s="146"/>
    </row>
    <row r="100" spans="1:4" ht="16.149999999999999" thickBot="1" x14ac:dyDescent="0.6">
      <c r="A100" s="121" t="s">
        <v>99</v>
      </c>
      <c r="B100" s="122"/>
      <c r="C100" s="122"/>
      <c r="D100" s="123"/>
    </row>
    <row r="101" spans="1:4" x14ac:dyDescent="0.55000000000000004">
      <c r="A101" s="124">
        <v>1</v>
      </c>
      <c r="B101" s="138"/>
      <c r="C101" s="139"/>
      <c r="D101" s="140"/>
    </row>
    <row r="102" spans="1:4" x14ac:dyDescent="0.55000000000000004">
      <c r="A102" s="125">
        <v>2</v>
      </c>
      <c r="B102" s="141"/>
      <c r="C102" s="142"/>
      <c r="D102" s="143"/>
    </row>
    <row r="103" spans="1:4" x14ac:dyDescent="0.55000000000000004">
      <c r="A103" s="125">
        <v>3</v>
      </c>
      <c r="B103" s="141"/>
      <c r="C103" s="142"/>
      <c r="D103" s="143"/>
    </row>
    <row r="104" spans="1:4" x14ac:dyDescent="0.55000000000000004">
      <c r="A104" s="125">
        <v>4</v>
      </c>
      <c r="B104" s="141"/>
      <c r="C104" s="142"/>
      <c r="D104" s="143"/>
    </row>
    <row r="105" spans="1:4" x14ac:dyDescent="0.55000000000000004">
      <c r="A105" s="125">
        <v>5</v>
      </c>
      <c r="B105" s="141"/>
      <c r="C105" s="142"/>
      <c r="D105" s="143"/>
    </row>
    <row r="106" spans="1:4" ht="16.149999999999999" thickBot="1" x14ac:dyDescent="0.6">
      <c r="A106" s="126">
        <v>6</v>
      </c>
      <c r="B106" s="144"/>
      <c r="C106" s="145"/>
      <c r="D106" s="146"/>
    </row>
    <row r="107" spans="1:4" ht="16.149999999999999" thickBot="1" x14ac:dyDescent="0.6">
      <c r="A107" s="121" t="s">
        <v>100</v>
      </c>
      <c r="B107" s="122"/>
      <c r="C107" s="122"/>
      <c r="D107" s="123"/>
    </row>
    <row r="108" spans="1:4" x14ac:dyDescent="0.55000000000000004">
      <c r="A108" s="124">
        <v>1</v>
      </c>
      <c r="B108" s="138"/>
      <c r="C108" s="139"/>
      <c r="D108" s="140"/>
    </row>
    <row r="109" spans="1:4" x14ac:dyDescent="0.55000000000000004">
      <c r="A109" s="125">
        <v>2</v>
      </c>
      <c r="B109" s="141"/>
      <c r="C109" s="142"/>
      <c r="D109" s="143"/>
    </row>
    <row r="110" spans="1:4" x14ac:dyDescent="0.55000000000000004">
      <c r="A110" s="125">
        <v>3</v>
      </c>
      <c r="B110" s="141"/>
      <c r="C110" s="142"/>
      <c r="D110" s="143"/>
    </row>
    <row r="111" spans="1:4" x14ac:dyDescent="0.55000000000000004">
      <c r="A111" s="125">
        <v>4</v>
      </c>
      <c r="B111" s="141"/>
      <c r="C111" s="142"/>
      <c r="D111" s="143"/>
    </row>
    <row r="112" spans="1:4" x14ac:dyDescent="0.55000000000000004">
      <c r="A112" s="125">
        <v>5</v>
      </c>
      <c r="B112" s="141"/>
      <c r="C112" s="142"/>
      <c r="D112" s="143"/>
    </row>
    <row r="113" spans="1:4" ht="16.149999999999999" thickBot="1" x14ac:dyDescent="0.6">
      <c r="A113" s="126">
        <v>6</v>
      </c>
      <c r="B113" s="144"/>
      <c r="C113" s="145"/>
      <c r="D113" s="146"/>
    </row>
    <row r="114" spans="1:4" ht="16.149999999999999" thickBot="1" x14ac:dyDescent="0.6">
      <c r="A114" s="121" t="s">
        <v>101</v>
      </c>
      <c r="B114" s="122"/>
      <c r="C114" s="122"/>
      <c r="D114" s="123"/>
    </row>
    <row r="115" spans="1:4" x14ac:dyDescent="0.55000000000000004">
      <c r="A115" s="124">
        <v>1</v>
      </c>
      <c r="B115" s="138"/>
      <c r="C115" s="139"/>
      <c r="D115" s="140"/>
    </row>
    <row r="116" spans="1:4" x14ac:dyDescent="0.55000000000000004">
      <c r="A116" s="125">
        <v>2</v>
      </c>
      <c r="B116" s="141"/>
      <c r="C116" s="142"/>
      <c r="D116" s="143"/>
    </row>
    <row r="117" spans="1:4" x14ac:dyDescent="0.55000000000000004">
      <c r="A117" s="125">
        <v>3</v>
      </c>
      <c r="B117" s="141"/>
      <c r="C117" s="142"/>
      <c r="D117" s="143"/>
    </row>
    <row r="118" spans="1:4" x14ac:dyDescent="0.55000000000000004">
      <c r="A118" s="125">
        <v>4</v>
      </c>
      <c r="B118" s="141"/>
      <c r="C118" s="142"/>
      <c r="D118" s="143"/>
    </row>
    <row r="119" spans="1:4" x14ac:dyDescent="0.55000000000000004">
      <c r="A119" s="125">
        <v>5</v>
      </c>
      <c r="B119" s="141"/>
      <c r="C119" s="142"/>
      <c r="D119" s="143"/>
    </row>
    <row r="120" spans="1:4" x14ac:dyDescent="0.55000000000000004">
      <c r="A120" s="126">
        <v>6</v>
      </c>
      <c r="B120" s="144"/>
      <c r="C120" s="145"/>
      <c r="D120" s="146"/>
    </row>
  </sheetData>
  <dataValidations disablePrompts="1" count="1">
    <dataValidation type="list" allowBlank="1" showInputMessage="1" showErrorMessage="1" sqref="C65265:C65310 C523868:C523869 C917296:C917311 C261936:C261951 C393027:C393051 C261955:C261979 C589553:C589598 C786161:C786206 C524127:C524130 C261922:C261932 C261730:C261869 C851746:C851756 C392945:C392990 C982851:C982875 C917343:C917346 C982769:C982814 C196447:C196450 C851807:C851810 C786012:C786013 C917315:C917339 C655138:C655148 C327458:C327468 C196194:C196333 C327519:C327522 C196337:C196382 C65375:C65378 C458332:C458333 C982879:C982882 C786271:C786274 C196188:C196189 C524080:C524095 C393008:C393023 C458544:C458559 C65347:C65371 C392994:C393004 C130658:C130797 C720735:C720738 C720476:C720477 C65328:C65343 C458591:C458594 C720625:C720670 C917282:C917292 C524017:C524062 C589635:C589659 C720674:C720684 C655171:C655195 C917233:C917278 C851779:C851803 C524099:C524123 C458530:C458540 C327409:C327454 C65122:C65261 C392796:C392797 C130883:C130907 C655199:C655202 C589616:C589631 C327491:C327515 C786224:C786239 C130652:C130653 C261983:C261986 C654940:C654941 C130911:C130914 C720707:C720731 C786018:C786157 C130801:C130846 C720482:C720621 C851554:C851693 C982620:C982621 C654946:C655085 C720688:C720703 C917090:C917229 C589410:C589549 C851760:C851775 C524066:C524076 C982626:C982765 C655089:C655134 C523874:C524013 C327260:C327261 C851697:C851742 C458481:C458526 C458563:C458587 C786210:C786220 C196419:C196443 C589404:C589405 C65314:C65324 C917084:C917085 C458338:C458477 C393055:C393058 C65116:C65117 C261873:C261918 C982818:C982828 C589663:C589666 C655152:C655167 C130850:C130860 C392802:C392941 C196400:C196415 C327472:C327487 C130864:C130879 C786243:C786267 C589602:C589612 C196386:C196396 C851548:C851549 C327266:C327405 C982832:C982847 C261724:C261725"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58"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I14" sqref="I14"/>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90" t="s">
        <v>111</v>
      </c>
      <c r="B3" s="193" t="s">
        <v>112</v>
      </c>
      <c r="C3" s="193" t="s">
        <v>113</v>
      </c>
      <c r="D3" s="196" t="s">
        <v>114</v>
      </c>
      <c r="E3" s="197"/>
    </row>
    <row r="4" spans="1:5" x14ac:dyDescent="0.45">
      <c r="A4" s="191"/>
      <c r="B4" s="194"/>
      <c r="C4" s="194"/>
      <c r="D4" s="198" t="s">
        <v>131</v>
      </c>
      <c r="E4" s="199"/>
    </row>
    <row r="5" spans="1:5" x14ac:dyDescent="0.45">
      <c r="A5" s="191"/>
      <c r="B5" s="194"/>
      <c r="C5" s="194"/>
      <c r="D5" s="198" t="s">
        <v>132</v>
      </c>
      <c r="E5" s="199"/>
    </row>
    <row r="6" spans="1:5" x14ac:dyDescent="0.45">
      <c r="A6" s="191"/>
      <c r="B6" s="194"/>
      <c r="C6" s="194"/>
      <c r="D6" s="198" t="s">
        <v>133</v>
      </c>
      <c r="E6" s="199"/>
    </row>
    <row r="7" spans="1:5" ht="14.65" thickBot="1" x14ac:dyDescent="0.5">
      <c r="A7" s="192"/>
      <c r="B7" s="195"/>
      <c r="C7" s="195"/>
      <c r="D7" s="200" t="s">
        <v>134</v>
      </c>
      <c r="E7" s="201"/>
    </row>
    <row r="8" spans="1:5" ht="14.65" thickBot="1" x14ac:dyDescent="0.5">
      <c r="A8" s="148" t="s">
        <v>115</v>
      </c>
      <c r="B8" s="179" t="s">
        <v>361</v>
      </c>
      <c r="C8" s="180"/>
      <c r="D8" s="180"/>
      <c r="E8" s="181"/>
    </row>
    <row r="9" spans="1:5" ht="14.65" thickBot="1" x14ac:dyDescent="0.5">
      <c r="A9" s="148" t="s">
        <v>116</v>
      </c>
      <c r="B9" s="179" t="s">
        <v>117</v>
      </c>
      <c r="C9" s="181"/>
      <c r="D9" s="149" t="s">
        <v>118</v>
      </c>
      <c r="E9" s="149" t="s">
        <v>119</v>
      </c>
    </row>
    <row r="10" spans="1:5" ht="14.65" thickBot="1" x14ac:dyDescent="0.5">
      <c r="A10" s="148" t="s">
        <v>120</v>
      </c>
      <c r="B10" s="182" t="s">
        <v>121</v>
      </c>
      <c r="C10" s="183"/>
      <c r="D10" s="183"/>
      <c r="E10" s="184"/>
    </row>
    <row r="11" spans="1:5" ht="57.4" thickBot="1" x14ac:dyDescent="0.5">
      <c r="A11" s="148" t="s">
        <v>122</v>
      </c>
      <c r="B11" s="182"/>
      <c r="C11" s="183"/>
      <c r="D11" s="183"/>
      <c r="E11" s="184"/>
    </row>
    <row r="12" spans="1:5" x14ac:dyDescent="0.45">
      <c r="A12" s="185" t="s">
        <v>123</v>
      </c>
      <c r="B12" s="188" t="s">
        <v>124</v>
      </c>
      <c r="C12" s="189"/>
      <c r="D12" s="188"/>
      <c r="E12" s="189"/>
    </row>
    <row r="13" spans="1:5" x14ac:dyDescent="0.45">
      <c r="A13" s="186"/>
      <c r="B13" s="169"/>
      <c r="C13" s="171"/>
      <c r="D13" s="169"/>
      <c r="E13" s="171"/>
    </row>
    <row r="14" spans="1:5" ht="14.65" thickBot="1" x14ac:dyDescent="0.5">
      <c r="A14" s="186"/>
      <c r="B14" s="172"/>
      <c r="C14" s="174"/>
      <c r="D14" s="172"/>
      <c r="E14" s="174"/>
    </row>
    <row r="15" spans="1:5" x14ac:dyDescent="0.45">
      <c r="A15" s="186"/>
      <c r="B15" s="166" t="s">
        <v>125</v>
      </c>
      <c r="C15" s="168"/>
      <c r="D15" s="166"/>
      <c r="E15" s="168"/>
    </row>
    <row r="16" spans="1:5" x14ac:dyDescent="0.45">
      <c r="A16" s="186"/>
      <c r="B16" s="169"/>
      <c r="C16" s="171"/>
      <c r="D16" s="169"/>
      <c r="E16" s="171"/>
    </row>
    <row r="17" spans="1:5" x14ac:dyDescent="0.45">
      <c r="A17" s="186"/>
      <c r="B17" s="169"/>
      <c r="C17" s="171"/>
      <c r="D17" s="169"/>
      <c r="E17" s="171"/>
    </row>
    <row r="18" spans="1:5" x14ac:dyDescent="0.45">
      <c r="A18" s="186"/>
      <c r="B18" s="169"/>
      <c r="C18" s="171"/>
      <c r="D18" s="169"/>
      <c r="E18" s="171"/>
    </row>
    <row r="19" spans="1:5" x14ac:dyDescent="0.45">
      <c r="A19" s="186"/>
      <c r="B19" s="169"/>
      <c r="C19" s="171"/>
      <c r="D19" s="169"/>
      <c r="E19" s="171"/>
    </row>
    <row r="20" spans="1:5" ht="14.65" thickBot="1" x14ac:dyDescent="0.5">
      <c r="A20" s="186"/>
      <c r="B20" s="172"/>
      <c r="C20" s="174"/>
      <c r="D20" s="172"/>
      <c r="E20" s="174"/>
    </row>
    <row r="21" spans="1:5" x14ac:dyDescent="0.45">
      <c r="A21" s="186"/>
      <c r="B21" s="166" t="s">
        <v>126</v>
      </c>
      <c r="C21" s="168"/>
      <c r="D21" s="175"/>
      <c r="E21" s="176"/>
    </row>
    <row r="22" spans="1:5" ht="14.65" thickBot="1" x14ac:dyDescent="0.5">
      <c r="A22" s="186"/>
      <c r="B22" s="172"/>
      <c r="C22" s="174"/>
      <c r="D22" s="177"/>
      <c r="E22" s="178"/>
    </row>
    <row r="23" spans="1:5" x14ac:dyDescent="0.45">
      <c r="A23" s="186"/>
      <c r="B23" s="166" t="s">
        <v>127</v>
      </c>
      <c r="C23" s="168"/>
      <c r="D23" s="166"/>
      <c r="E23" s="168"/>
    </row>
    <row r="24" spans="1:5" ht="14.65" thickBot="1" x14ac:dyDescent="0.5">
      <c r="A24" s="187"/>
      <c r="B24" s="172"/>
      <c r="C24" s="174"/>
      <c r="D24" s="172"/>
      <c r="E24" s="174"/>
    </row>
    <row r="25" spans="1:5" ht="14.65" thickBot="1" x14ac:dyDescent="0.5">
      <c r="A25" s="150"/>
      <c r="B25" s="162"/>
      <c r="C25" s="162"/>
      <c r="D25" s="162"/>
      <c r="E25" s="162"/>
    </row>
    <row r="26" spans="1:5" x14ac:dyDescent="0.45">
      <c r="A26" s="151" t="s">
        <v>128</v>
      </c>
      <c r="B26" s="166"/>
      <c r="C26" s="167"/>
      <c r="D26" s="167"/>
      <c r="E26" s="168"/>
    </row>
    <row r="27" spans="1:5" x14ac:dyDescent="0.45">
      <c r="A27" s="151" t="s">
        <v>129</v>
      </c>
      <c r="B27" s="169"/>
      <c r="C27" s="170"/>
      <c r="D27" s="170"/>
      <c r="E27" s="171"/>
    </row>
    <row r="28" spans="1:5" x14ac:dyDescent="0.45">
      <c r="A28" s="152"/>
      <c r="B28" s="169"/>
      <c r="C28" s="170"/>
      <c r="D28" s="170"/>
      <c r="E28" s="171"/>
    </row>
    <row r="29" spans="1:5" x14ac:dyDescent="0.45">
      <c r="A29" s="152"/>
      <c r="B29" s="169"/>
      <c r="C29" s="170"/>
      <c r="D29" s="170"/>
      <c r="E29" s="171"/>
    </row>
    <row r="30" spans="1:5" x14ac:dyDescent="0.45">
      <c r="A30" s="152"/>
      <c r="B30" s="169"/>
      <c r="C30" s="170"/>
      <c r="D30" s="170"/>
      <c r="E30" s="171"/>
    </row>
    <row r="31" spans="1:5" x14ac:dyDescent="0.45">
      <c r="A31" s="152"/>
      <c r="B31" s="169"/>
      <c r="C31" s="170"/>
      <c r="D31" s="170"/>
      <c r="E31" s="171"/>
    </row>
    <row r="32" spans="1:5" x14ac:dyDescent="0.45">
      <c r="A32" s="152"/>
      <c r="B32" s="169"/>
      <c r="C32" s="170"/>
      <c r="D32" s="170"/>
      <c r="E32" s="171"/>
    </row>
    <row r="33" spans="1:5" x14ac:dyDescent="0.45">
      <c r="A33" s="152"/>
      <c r="B33" s="169"/>
      <c r="C33" s="170"/>
      <c r="D33" s="170"/>
      <c r="E33" s="171"/>
    </row>
    <row r="34" spans="1:5" x14ac:dyDescent="0.45">
      <c r="A34" s="152"/>
      <c r="B34" s="169"/>
      <c r="C34" s="170"/>
      <c r="D34" s="170"/>
      <c r="E34" s="171"/>
    </row>
    <row r="35" spans="1:5" x14ac:dyDescent="0.45">
      <c r="A35" s="152"/>
      <c r="B35" s="169"/>
      <c r="C35" s="170"/>
      <c r="D35" s="170"/>
      <c r="E35" s="171"/>
    </row>
    <row r="36" spans="1:5" x14ac:dyDescent="0.45">
      <c r="A36" s="152"/>
      <c r="B36" s="169"/>
      <c r="C36" s="170"/>
      <c r="D36" s="170"/>
      <c r="E36" s="171"/>
    </row>
    <row r="37" spans="1:5" x14ac:dyDescent="0.45">
      <c r="A37" s="152"/>
      <c r="B37" s="169"/>
      <c r="C37" s="170"/>
      <c r="D37" s="170"/>
      <c r="E37" s="171"/>
    </row>
    <row r="38" spans="1:5" x14ac:dyDescent="0.45">
      <c r="A38" s="152"/>
      <c r="B38" s="169"/>
      <c r="C38" s="170"/>
      <c r="D38" s="170"/>
      <c r="E38" s="171"/>
    </row>
    <row r="39" spans="1:5" x14ac:dyDescent="0.45">
      <c r="A39" s="152"/>
      <c r="B39" s="169"/>
      <c r="C39" s="170"/>
      <c r="D39" s="170"/>
      <c r="E39" s="171"/>
    </row>
    <row r="40" spans="1:5" x14ac:dyDescent="0.45">
      <c r="A40" s="152"/>
      <c r="B40" s="169"/>
      <c r="C40" s="170"/>
      <c r="D40" s="170"/>
      <c r="E40" s="171"/>
    </row>
    <row r="41" spans="1:5" x14ac:dyDescent="0.45">
      <c r="A41" s="152"/>
      <c r="B41" s="169"/>
      <c r="C41" s="170"/>
      <c r="D41" s="170"/>
      <c r="E41" s="171"/>
    </row>
    <row r="42" spans="1:5" ht="14.65" thickBot="1" x14ac:dyDescent="0.5">
      <c r="A42" s="153"/>
      <c r="B42" s="172"/>
      <c r="C42" s="173"/>
      <c r="D42" s="173"/>
      <c r="E42" s="174"/>
    </row>
    <row r="43" spans="1:5" ht="14.65" thickBot="1" x14ac:dyDescent="0.5">
      <c r="A43" s="150"/>
      <c r="B43" s="162"/>
      <c r="C43" s="162"/>
      <c r="D43" s="162"/>
      <c r="E43" s="162"/>
    </row>
    <row r="44" spans="1:5" x14ac:dyDescent="0.45">
      <c r="A44" s="163" t="s">
        <v>130</v>
      </c>
      <c r="B44" s="166"/>
      <c r="C44" s="167"/>
      <c r="D44" s="167"/>
      <c r="E44" s="168"/>
    </row>
    <row r="45" spans="1:5" x14ac:dyDescent="0.45">
      <c r="A45" s="164"/>
      <c r="B45" s="169"/>
      <c r="C45" s="170"/>
      <c r="D45" s="170"/>
      <c r="E45" s="171"/>
    </row>
    <row r="46" spans="1:5" x14ac:dyDescent="0.45">
      <c r="A46" s="164"/>
      <c r="B46" s="169"/>
      <c r="C46" s="170"/>
      <c r="D46" s="170"/>
      <c r="E46" s="171"/>
    </row>
    <row r="47" spans="1:5" ht="14.65" thickBot="1" x14ac:dyDescent="0.5">
      <c r="A47" s="165"/>
      <c r="B47" s="172"/>
      <c r="C47" s="173"/>
      <c r="D47" s="173"/>
      <c r="E47" s="174"/>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R23" sqref="R23"/>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20</v>
      </c>
      <c r="C4" s="49"/>
      <c r="D4" s="49"/>
      <c r="E4" s="49"/>
      <c r="F4" s="49"/>
      <c r="G4" s="49" t="s">
        <v>81</v>
      </c>
      <c r="H4" s="49"/>
    </row>
    <row r="5" spans="1:19" s="51" customFormat="1" ht="28.5" x14ac:dyDescent="0.45">
      <c r="B5" s="50" t="s">
        <v>80</v>
      </c>
      <c r="C5" s="50" t="s">
        <v>77</v>
      </c>
      <c r="D5" s="50" t="s">
        <v>78</v>
      </c>
      <c r="E5" s="50" t="s">
        <v>79</v>
      </c>
      <c r="F5" s="50" t="s">
        <v>21</v>
      </c>
      <c r="G5" s="50" t="s">
        <v>22</v>
      </c>
      <c r="H5" s="50" t="s">
        <v>23</v>
      </c>
      <c r="M5" s="51" t="s">
        <v>26</v>
      </c>
      <c r="P5" s="52" t="s">
        <v>34</v>
      </c>
      <c r="Q5" s="52"/>
      <c r="R5" s="52" t="s">
        <v>40</v>
      </c>
      <c r="S5" s="52"/>
    </row>
    <row r="6" spans="1:19" x14ac:dyDescent="0.45">
      <c r="A6" t="s">
        <v>90</v>
      </c>
      <c r="B6" s="4">
        <v>1</v>
      </c>
      <c r="C6" s="2">
        <v>3</v>
      </c>
      <c r="D6" s="2" t="s">
        <v>9</v>
      </c>
      <c r="E6" s="4" t="s">
        <v>5</v>
      </c>
      <c r="F6" s="4" t="str">
        <f>C6&amp;D6&amp;E6</f>
        <v>3X3Ja</v>
      </c>
      <c r="G6" s="8">
        <v>3</v>
      </c>
      <c r="H6" s="8">
        <v>3</v>
      </c>
      <c r="L6" t="s">
        <v>5</v>
      </c>
      <c r="M6">
        <f>COUNTIF('proces implantaten en MHM'!$G:$G,Mapping!$L6)</f>
        <v>2</v>
      </c>
      <c r="P6" t="s">
        <v>35</v>
      </c>
      <c r="Q6">
        <v>0</v>
      </c>
      <c r="R6" t="s">
        <v>41</v>
      </c>
      <c r="S6">
        <f>+ROUND(M11/M10,2)*100</f>
        <v>100</v>
      </c>
    </row>
    <row r="7" spans="1:19" x14ac:dyDescent="0.45">
      <c r="A7" t="s">
        <v>90</v>
      </c>
      <c r="B7" s="4">
        <v>1</v>
      </c>
      <c r="C7" s="2">
        <v>3</v>
      </c>
      <c r="D7" s="2" t="s">
        <v>7</v>
      </c>
      <c r="E7" s="4" t="s">
        <v>5</v>
      </c>
      <c r="F7" s="4" t="str">
        <f t="shared" ref="F7:F59" si="0">C7&amp;D7&amp;E7</f>
        <v>3X2Ja</v>
      </c>
      <c r="G7" s="8">
        <v>2</v>
      </c>
      <c r="H7" s="8">
        <v>2</v>
      </c>
      <c r="L7" t="s">
        <v>6</v>
      </c>
      <c r="M7">
        <f>COUNTIF('proces implantaten en MHM'!$G:$G,Mapping!$L7)</f>
        <v>1</v>
      </c>
      <c r="P7" t="s">
        <v>36</v>
      </c>
      <c r="Q7">
        <v>60</v>
      </c>
      <c r="R7" t="s">
        <v>40</v>
      </c>
      <c r="S7">
        <v>1</v>
      </c>
    </row>
    <row r="8" spans="1:19" x14ac:dyDescent="0.45">
      <c r="A8" t="s">
        <v>90</v>
      </c>
      <c r="B8" s="4">
        <v>1</v>
      </c>
      <c r="C8" s="2">
        <v>3</v>
      </c>
      <c r="D8" s="2" t="s">
        <v>8</v>
      </c>
      <c r="E8" s="4" t="s">
        <v>5</v>
      </c>
      <c r="F8" s="4" t="str">
        <f t="shared" si="0"/>
        <v>3X1Ja</v>
      </c>
      <c r="G8" s="8">
        <v>1</v>
      </c>
      <c r="H8" s="8">
        <v>1</v>
      </c>
      <c r="L8" t="s">
        <v>10</v>
      </c>
      <c r="M8">
        <f>COUNTIF('proces implantaten en MHM'!$G:$G,Mapping!$L8)</f>
        <v>1</v>
      </c>
      <c r="P8" t="s">
        <v>37</v>
      </c>
      <c r="Q8">
        <v>30</v>
      </c>
      <c r="R8" t="s">
        <v>42</v>
      </c>
      <c r="S8">
        <f>200-S7-S6</f>
        <v>99</v>
      </c>
    </row>
    <row r="9" spans="1:19" x14ac:dyDescent="0.45">
      <c r="A9" t="s">
        <v>90</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90</v>
      </c>
      <c r="B10" s="4">
        <v>1</v>
      </c>
      <c r="C10" s="2">
        <v>3</v>
      </c>
      <c r="D10" s="2" t="s">
        <v>25</v>
      </c>
      <c r="E10" s="4" t="s">
        <v>5</v>
      </c>
      <c r="F10" s="4" t="str">
        <f t="shared" si="0"/>
        <v>3X0,66Ja</v>
      </c>
      <c r="G10" s="8">
        <f>2/3</f>
        <v>0.66666666666666663</v>
      </c>
      <c r="H10" s="8">
        <f>2/3</f>
        <v>0.66666666666666663</v>
      </c>
      <c r="L10" t="s">
        <v>22</v>
      </c>
      <c r="M10">
        <f>'proces implantaten en MHM'!$L$3</f>
        <v>3</v>
      </c>
      <c r="P10" t="s">
        <v>39</v>
      </c>
      <c r="Q10">
        <v>100</v>
      </c>
    </row>
    <row r="11" spans="1:19" x14ac:dyDescent="0.45">
      <c r="A11" t="s">
        <v>90</v>
      </c>
      <c r="B11" s="4">
        <v>1</v>
      </c>
      <c r="C11" s="2">
        <v>3</v>
      </c>
      <c r="D11" s="2" t="s">
        <v>8</v>
      </c>
      <c r="E11" s="4" t="s">
        <v>5</v>
      </c>
      <c r="F11" s="4" t="str">
        <f t="shared" si="0"/>
        <v>3X1Ja</v>
      </c>
      <c r="G11" s="8">
        <v>1</v>
      </c>
      <c r="H11" s="8">
        <v>1</v>
      </c>
      <c r="L11" t="s">
        <v>23</v>
      </c>
      <c r="M11">
        <f>'proces implantaten en MHM'!$M$3</f>
        <v>3</v>
      </c>
    </row>
    <row r="12" spans="1:19" x14ac:dyDescent="0.45">
      <c r="A12" t="s">
        <v>90</v>
      </c>
      <c r="B12" s="4">
        <v>3</v>
      </c>
      <c r="C12" s="2">
        <v>2</v>
      </c>
      <c r="D12" s="2" t="s">
        <v>9</v>
      </c>
      <c r="E12" s="4" t="s">
        <v>5</v>
      </c>
      <c r="F12" s="4" t="str">
        <f t="shared" si="0"/>
        <v>2X3Ja</v>
      </c>
      <c r="G12" s="8">
        <v>9</v>
      </c>
      <c r="H12" s="8">
        <v>9</v>
      </c>
      <c r="S12" t="str">
        <f>"Total Score : "&amp;S6&amp;"%"</f>
        <v>Total Score : 100%</v>
      </c>
    </row>
    <row r="13" spans="1:19" x14ac:dyDescent="0.45">
      <c r="A13" t="s">
        <v>90</v>
      </c>
      <c r="B13" s="4">
        <v>3</v>
      </c>
      <c r="C13" s="2">
        <v>2</v>
      </c>
      <c r="D13" s="2" t="s">
        <v>7</v>
      </c>
      <c r="E13" s="4" t="s">
        <v>5</v>
      </c>
      <c r="F13" s="4" t="str">
        <f t="shared" si="0"/>
        <v>2X2Ja</v>
      </c>
      <c r="G13" s="8">
        <v>6</v>
      </c>
      <c r="H13" s="8">
        <v>6</v>
      </c>
    </row>
    <row r="14" spans="1:19" x14ac:dyDescent="0.45">
      <c r="A14" t="s">
        <v>90</v>
      </c>
      <c r="B14" s="4">
        <v>3</v>
      </c>
      <c r="C14" s="2">
        <v>2</v>
      </c>
      <c r="D14" s="2" t="s">
        <v>8</v>
      </c>
      <c r="E14" s="4" t="s">
        <v>5</v>
      </c>
      <c r="F14" s="4" t="str">
        <f t="shared" si="0"/>
        <v>2X1Ja</v>
      </c>
      <c r="G14" s="8">
        <v>3</v>
      </c>
      <c r="H14" s="8">
        <v>3</v>
      </c>
      <c r="L14" t="s">
        <v>27</v>
      </c>
      <c r="M14">
        <v>60</v>
      </c>
    </row>
    <row r="15" spans="1:19" x14ac:dyDescent="0.45">
      <c r="A15" t="s">
        <v>90</v>
      </c>
      <c r="B15" s="4">
        <v>3</v>
      </c>
      <c r="C15" s="2">
        <v>2</v>
      </c>
      <c r="D15" s="2" t="s">
        <v>24</v>
      </c>
      <c r="E15" s="4" t="s">
        <v>5</v>
      </c>
      <c r="F15" s="4" t="str">
        <f t="shared" si="0"/>
        <v>2X0,33Ja</v>
      </c>
      <c r="G15" s="8">
        <v>1</v>
      </c>
      <c r="H15" s="8">
        <v>1</v>
      </c>
      <c r="L15" t="s">
        <v>28</v>
      </c>
      <c r="M15">
        <v>30</v>
      </c>
    </row>
    <row r="16" spans="1:19" x14ac:dyDescent="0.45">
      <c r="A16" t="s">
        <v>90</v>
      </c>
      <c r="B16" s="4">
        <v>3</v>
      </c>
      <c r="C16" s="2">
        <v>2</v>
      </c>
      <c r="D16" s="2" t="s">
        <v>25</v>
      </c>
      <c r="E16" s="4" t="s">
        <v>5</v>
      </c>
      <c r="F16" s="4" t="str">
        <f t="shared" si="0"/>
        <v>2X0,66Ja</v>
      </c>
      <c r="G16" s="8">
        <v>2</v>
      </c>
      <c r="H16" s="8">
        <v>2</v>
      </c>
      <c r="L16" t="s">
        <v>29</v>
      </c>
      <c r="M16">
        <v>10</v>
      </c>
    </row>
    <row r="17" spans="1:13" x14ac:dyDescent="0.45">
      <c r="A17" t="s">
        <v>90</v>
      </c>
      <c r="B17" s="4">
        <v>3</v>
      </c>
      <c r="C17" s="2">
        <v>2</v>
      </c>
      <c r="D17" s="2" t="s">
        <v>8</v>
      </c>
      <c r="E17" s="4" t="s">
        <v>5</v>
      </c>
      <c r="F17" s="4" t="str">
        <f t="shared" si="0"/>
        <v>2X1Ja</v>
      </c>
      <c r="G17" s="8">
        <v>3</v>
      </c>
      <c r="H17" s="8">
        <v>3</v>
      </c>
      <c r="L17" t="s">
        <v>30</v>
      </c>
      <c r="M17">
        <v>100</v>
      </c>
    </row>
    <row r="18" spans="1:13" x14ac:dyDescent="0.45">
      <c r="A18" t="s">
        <v>90</v>
      </c>
      <c r="B18" s="4">
        <v>6</v>
      </c>
      <c r="C18" s="2">
        <v>1</v>
      </c>
      <c r="D18" s="2" t="s">
        <v>9</v>
      </c>
      <c r="E18" s="4" t="s">
        <v>5</v>
      </c>
      <c r="F18" s="4" t="str">
        <f t="shared" si="0"/>
        <v>1X3Ja</v>
      </c>
      <c r="G18" s="8">
        <v>18</v>
      </c>
      <c r="H18" s="8">
        <v>18</v>
      </c>
    </row>
    <row r="19" spans="1:13" x14ac:dyDescent="0.45">
      <c r="A19" t="s">
        <v>90</v>
      </c>
      <c r="B19" s="4">
        <v>6</v>
      </c>
      <c r="C19" s="2">
        <v>1</v>
      </c>
      <c r="D19" s="2" t="s">
        <v>7</v>
      </c>
      <c r="E19" s="4" t="s">
        <v>5</v>
      </c>
      <c r="F19" s="4" t="str">
        <f t="shared" si="0"/>
        <v>1X2Ja</v>
      </c>
      <c r="G19" s="8">
        <v>12</v>
      </c>
      <c r="H19" s="8">
        <v>12</v>
      </c>
    </row>
    <row r="20" spans="1:13" x14ac:dyDescent="0.45">
      <c r="A20" t="s">
        <v>90</v>
      </c>
      <c r="B20" s="4">
        <v>6</v>
      </c>
      <c r="C20" s="2">
        <v>1</v>
      </c>
      <c r="D20" s="2" t="s">
        <v>8</v>
      </c>
      <c r="E20" s="4" t="s">
        <v>5</v>
      </c>
      <c r="F20" s="4" t="str">
        <f t="shared" si="0"/>
        <v>1X1Ja</v>
      </c>
      <c r="G20" s="8">
        <v>6</v>
      </c>
      <c r="H20" s="8">
        <v>6</v>
      </c>
      <c r="L20" t="s">
        <v>31</v>
      </c>
      <c r="M20">
        <f>M7/M9</f>
        <v>0.25</v>
      </c>
    </row>
    <row r="21" spans="1:13" x14ac:dyDescent="0.45">
      <c r="A21" t="s">
        <v>90</v>
      </c>
      <c r="B21" s="4">
        <v>6</v>
      </c>
      <c r="C21" s="2">
        <v>1</v>
      </c>
      <c r="D21" s="2" t="s">
        <v>24</v>
      </c>
      <c r="E21" s="4" t="s">
        <v>5</v>
      </c>
      <c r="F21" s="4" t="str">
        <f t="shared" si="0"/>
        <v>1X0,33Ja</v>
      </c>
      <c r="G21" s="8">
        <v>2</v>
      </c>
      <c r="H21" s="8">
        <v>2</v>
      </c>
      <c r="L21" t="s">
        <v>32</v>
      </c>
      <c r="M21">
        <v>1</v>
      </c>
    </row>
    <row r="22" spans="1:13" x14ac:dyDescent="0.45">
      <c r="A22" t="s">
        <v>90</v>
      </c>
      <c r="B22" s="4">
        <v>6</v>
      </c>
      <c r="C22" s="2">
        <v>1</v>
      </c>
      <c r="D22" s="2" t="s">
        <v>25</v>
      </c>
      <c r="E22" s="4" t="s">
        <v>5</v>
      </c>
      <c r="F22" s="4" t="str">
        <f t="shared" si="0"/>
        <v>1X0,66Ja</v>
      </c>
      <c r="G22" s="8">
        <v>4</v>
      </c>
      <c r="H22" s="8">
        <v>4</v>
      </c>
      <c r="L22" t="s">
        <v>30</v>
      </c>
      <c r="M22">
        <f>SUM(M14:M17)-(M21+M20)</f>
        <v>198.75</v>
      </c>
    </row>
    <row r="23" spans="1:13" x14ac:dyDescent="0.45">
      <c r="A23" t="s">
        <v>90</v>
      </c>
      <c r="B23" s="4">
        <v>6</v>
      </c>
      <c r="C23" s="2">
        <v>1</v>
      </c>
      <c r="D23" s="2" t="s">
        <v>8</v>
      </c>
      <c r="E23" s="4" t="s">
        <v>5</v>
      </c>
      <c r="F23" s="4" t="str">
        <f t="shared" si="0"/>
        <v>1X1Ja</v>
      </c>
      <c r="G23" s="8">
        <v>6</v>
      </c>
      <c r="H23" s="8">
        <v>6</v>
      </c>
    </row>
    <row r="24" spans="1:13" x14ac:dyDescent="0.45">
      <c r="A24" t="s">
        <v>91</v>
      </c>
      <c r="B24" s="5">
        <v>1</v>
      </c>
      <c r="C24" s="1">
        <v>3</v>
      </c>
      <c r="D24" s="1" t="s">
        <v>9</v>
      </c>
      <c r="E24" s="5" t="s">
        <v>6</v>
      </c>
      <c r="F24" s="5" t="str">
        <f t="shared" si="0"/>
        <v>3X3Neen</v>
      </c>
      <c r="G24" s="9">
        <v>3</v>
      </c>
      <c r="H24" s="9">
        <v>0</v>
      </c>
      <c r="L24" t="s">
        <v>33</v>
      </c>
    </row>
    <row r="25" spans="1:13" x14ac:dyDescent="0.45">
      <c r="A25" t="s">
        <v>91</v>
      </c>
      <c r="B25" s="5">
        <v>1</v>
      </c>
      <c r="C25" s="1">
        <v>3</v>
      </c>
      <c r="D25" s="1" t="s">
        <v>7</v>
      </c>
      <c r="E25" s="5" t="s">
        <v>6</v>
      </c>
      <c r="F25" s="5" t="str">
        <f t="shared" si="0"/>
        <v>3X2Neen</v>
      </c>
      <c r="G25" s="9">
        <v>2</v>
      </c>
      <c r="H25" s="9">
        <v>0</v>
      </c>
      <c r="L25" t="s">
        <v>31</v>
      </c>
      <c r="M25" t="str">
        <f>ROUND(M20,0)&amp;"%"</f>
        <v>0%</v>
      </c>
    </row>
    <row r="26" spans="1:13" x14ac:dyDescent="0.45">
      <c r="A26" t="s">
        <v>91</v>
      </c>
      <c r="B26" s="5">
        <v>1</v>
      </c>
      <c r="C26" s="1">
        <v>3</v>
      </c>
      <c r="D26" s="1" t="s">
        <v>8</v>
      </c>
      <c r="E26" s="5" t="s">
        <v>6</v>
      </c>
      <c r="F26" s="5" t="str">
        <f t="shared" si="0"/>
        <v>3X1Neen</v>
      </c>
      <c r="G26" s="9">
        <v>1</v>
      </c>
      <c r="H26" s="9">
        <v>0</v>
      </c>
      <c r="L26" t="s">
        <v>33</v>
      </c>
    </row>
    <row r="27" spans="1:13" x14ac:dyDescent="0.45">
      <c r="A27" t="s">
        <v>91</v>
      </c>
      <c r="B27" s="5">
        <v>1</v>
      </c>
      <c r="C27" s="1">
        <v>3</v>
      </c>
      <c r="D27" s="1" t="s">
        <v>24</v>
      </c>
      <c r="E27" s="5" t="s">
        <v>6</v>
      </c>
      <c r="F27" s="5" t="str">
        <f t="shared" si="0"/>
        <v>3X0,33Neen</v>
      </c>
      <c r="G27" s="9">
        <f>1/3</f>
        <v>0.33333333333333331</v>
      </c>
      <c r="H27" s="9">
        <v>0</v>
      </c>
    </row>
    <row r="28" spans="1:13" x14ac:dyDescent="0.45">
      <c r="A28" t="s">
        <v>91</v>
      </c>
      <c r="B28" s="5">
        <v>1</v>
      </c>
      <c r="C28" s="1">
        <v>3</v>
      </c>
      <c r="D28" s="1" t="s">
        <v>25</v>
      </c>
      <c r="E28" s="5" t="s">
        <v>6</v>
      </c>
      <c r="F28" s="5" t="str">
        <f t="shared" si="0"/>
        <v>3X0,66Neen</v>
      </c>
      <c r="G28" s="9">
        <f>2/3</f>
        <v>0.66666666666666663</v>
      </c>
      <c r="H28" s="9">
        <v>0</v>
      </c>
    </row>
    <row r="29" spans="1:13" x14ac:dyDescent="0.45">
      <c r="A29" t="s">
        <v>91</v>
      </c>
      <c r="B29" s="5">
        <v>1</v>
      </c>
      <c r="C29" s="1">
        <v>3</v>
      </c>
      <c r="D29" s="1" t="s">
        <v>8</v>
      </c>
      <c r="E29" s="5" t="s">
        <v>6</v>
      </c>
      <c r="F29" s="5" t="str">
        <f t="shared" si="0"/>
        <v>3X1Neen</v>
      </c>
      <c r="G29" s="9">
        <v>1</v>
      </c>
      <c r="H29" s="9">
        <v>0</v>
      </c>
    </row>
    <row r="30" spans="1:13" x14ac:dyDescent="0.45">
      <c r="A30" t="s">
        <v>91</v>
      </c>
      <c r="B30" s="5">
        <v>3</v>
      </c>
      <c r="C30" s="1">
        <v>2</v>
      </c>
      <c r="D30" s="1" t="s">
        <v>9</v>
      </c>
      <c r="E30" s="5" t="s">
        <v>6</v>
      </c>
      <c r="F30" s="5" t="str">
        <f t="shared" si="0"/>
        <v>2X3Neen</v>
      </c>
      <c r="G30" s="9">
        <v>9</v>
      </c>
      <c r="H30" s="9">
        <v>0</v>
      </c>
    </row>
    <row r="31" spans="1:13" x14ac:dyDescent="0.45">
      <c r="A31" t="s">
        <v>91</v>
      </c>
      <c r="B31" s="5">
        <v>3</v>
      </c>
      <c r="C31" s="1">
        <v>2</v>
      </c>
      <c r="D31" s="1" t="s">
        <v>7</v>
      </c>
      <c r="E31" s="5" t="s">
        <v>6</v>
      </c>
      <c r="F31" s="5" t="str">
        <f t="shared" si="0"/>
        <v>2X2Neen</v>
      </c>
      <c r="G31" s="9">
        <v>6</v>
      </c>
      <c r="H31" s="9">
        <v>0</v>
      </c>
    </row>
    <row r="32" spans="1:13" x14ac:dyDescent="0.45">
      <c r="A32" t="s">
        <v>91</v>
      </c>
      <c r="B32" s="5">
        <v>3</v>
      </c>
      <c r="C32" s="1">
        <v>2</v>
      </c>
      <c r="D32" s="1" t="s">
        <v>8</v>
      </c>
      <c r="E32" s="5" t="s">
        <v>6</v>
      </c>
      <c r="F32" s="5" t="str">
        <f t="shared" si="0"/>
        <v>2X1Neen</v>
      </c>
      <c r="G32" s="9">
        <v>3</v>
      </c>
      <c r="H32" s="9">
        <v>0</v>
      </c>
    </row>
    <row r="33" spans="1:8" x14ac:dyDescent="0.45">
      <c r="A33" t="s">
        <v>91</v>
      </c>
      <c r="B33" s="5">
        <v>3</v>
      </c>
      <c r="C33" s="1">
        <v>2</v>
      </c>
      <c r="D33" s="1" t="s">
        <v>24</v>
      </c>
      <c r="E33" s="5" t="s">
        <v>6</v>
      </c>
      <c r="F33" s="5" t="str">
        <f t="shared" si="0"/>
        <v>2X0,33Neen</v>
      </c>
      <c r="G33" s="9">
        <v>1</v>
      </c>
      <c r="H33" s="9">
        <v>0</v>
      </c>
    </row>
    <row r="34" spans="1:8" x14ac:dyDescent="0.45">
      <c r="A34" t="s">
        <v>91</v>
      </c>
      <c r="B34" s="5">
        <v>3</v>
      </c>
      <c r="C34" s="1">
        <v>2</v>
      </c>
      <c r="D34" s="1" t="s">
        <v>25</v>
      </c>
      <c r="E34" s="5" t="s">
        <v>6</v>
      </c>
      <c r="F34" s="5" t="str">
        <f t="shared" si="0"/>
        <v>2X0,66Neen</v>
      </c>
      <c r="G34" s="9">
        <v>2</v>
      </c>
      <c r="H34" s="9">
        <v>0</v>
      </c>
    </row>
    <row r="35" spans="1:8" x14ac:dyDescent="0.45">
      <c r="A35" t="s">
        <v>91</v>
      </c>
      <c r="B35" s="5">
        <v>3</v>
      </c>
      <c r="C35" s="1">
        <v>2</v>
      </c>
      <c r="D35" s="1" t="s">
        <v>8</v>
      </c>
      <c r="E35" s="5" t="s">
        <v>6</v>
      </c>
      <c r="F35" s="5" t="str">
        <f t="shared" si="0"/>
        <v>2X1Neen</v>
      </c>
      <c r="G35" s="9">
        <v>3</v>
      </c>
      <c r="H35" s="9">
        <v>0</v>
      </c>
    </row>
    <row r="36" spans="1:8" x14ac:dyDescent="0.45">
      <c r="A36" t="s">
        <v>91</v>
      </c>
      <c r="B36" s="5">
        <v>6</v>
      </c>
      <c r="C36" s="1">
        <v>1</v>
      </c>
      <c r="D36" s="1" t="s">
        <v>9</v>
      </c>
      <c r="E36" s="5" t="s">
        <v>6</v>
      </c>
      <c r="F36" s="5" t="str">
        <f t="shared" si="0"/>
        <v>1X3Neen</v>
      </c>
      <c r="G36" s="9">
        <v>18</v>
      </c>
      <c r="H36" s="9">
        <v>0</v>
      </c>
    </row>
    <row r="37" spans="1:8" x14ac:dyDescent="0.45">
      <c r="A37" t="s">
        <v>91</v>
      </c>
      <c r="B37" s="5">
        <v>6</v>
      </c>
      <c r="C37" s="1">
        <v>1</v>
      </c>
      <c r="D37" s="1" t="s">
        <v>7</v>
      </c>
      <c r="E37" s="5" t="s">
        <v>6</v>
      </c>
      <c r="F37" s="5" t="str">
        <f t="shared" si="0"/>
        <v>1X2Neen</v>
      </c>
      <c r="G37" s="9">
        <v>12</v>
      </c>
      <c r="H37" s="9">
        <v>0</v>
      </c>
    </row>
    <row r="38" spans="1:8" x14ac:dyDescent="0.45">
      <c r="A38" t="s">
        <v>91</v>
      </c>
      <c r="B38" s="5">
        <v>6</v>
      </c>
      <c r="C38" s="1">
        <v>1</v>
      </c>
      <c r="D38" s="1" t="s">
        <v>8</v>
      </c>
      <c r="E38" s="5" t="s">
        <v>6</v>
      </c>
      <c r="F38" s="5" t="str">
        <f t="shared" si="0"/>
        <v>1X1Neen</v>
      </c>
      <c r="G38" s="9">
        <v>6</v>
      </c>
      <c r="H38" s="9">
        <v>0</v>
      </c>
    </row>
    <row r="39" spans="1:8" x14ac:dyDescent="0.45">
      <c r="A39" t="s">
        <v>91</v>
      </c>
      <c r="B39" s="5">
        <v>6</v>
      </c>
      <c r="C39" s="1">
        <v>1</v>
      </c>
      <c r="D39" s="1" t="s">
        <v>24</v>
      </c>
      <c r="E39" s="5" t="s">
        <v>6</v>
      </c>
      <c r="F39" s="5" t="str">
        <f t="shared" si="0"/>
        <v>1X0,33Neen</v>
      </c>
      <c r="G39" s="9">
        <v>2</v>
      </c>
      <c r="H39" s="9">
        <v>0</v>
      </c>
    </row>
    <row r="40" spans="1:8" x14ac:dyDescent="0.45">
      <c r="A40" t="s">
        <v>91</v>
      </c>
      <c r="B40" s="5">
        <v>6</v>
      </c>
      <c r="C40" s="1">
        <v>1</v>
      </c>
      <c r="D40" s="1" t="s">
        <v>25</v>
      </c>
      <c r="E40" s="5" t="s">
        <v>6</v>
      </c>
      <c r="F40" s="5" t="str">
        <f t="shared" si="0"/>
        <v>1X0,66Neen</v>
      </c>
      <c r="G40" s="9">
        <v>4</v>
      </c>
      <c r="H40" s="9">
        <v>0</v>
      </c>
    </row>
    <row r="41" spans="1:8" x14ac:dyDescent="0.45">
      <c r="A41" t="s">
        <v>91</v>
      </c>
      <c r="B41" s="5">
        <v>6</v>
      </c>
      <c r="C41" s="1">
        <v>1</v>
      </c>
      <c r="D41" s="1" t="s">
        <v>8</v>
      </c>
      <c r="E41" s="5" t="s">
        <v>6</v>
      </c>
      <c r="F41" s="5" t="str">
        <f t="shared" si="0"/>
        <v>1X1Neen</v>
      </c>
      <c r="G41" s="9">
        <v>6</v>
      </c>
      <c r="H41" s="9">
        <v>0</v>
      </c>
    </row>
    <row r="42" spans="1:8" x14ac:dyDescent="0.45">
      <c r="A42" t="s">
        <v>92</v>
      </c>
      <c r="B42" s="6">
        <v>1</v>
      </c>
      <c r="C42" s="3">
        <v>3</v>
      </c>
      <c r="D42" s="3" t="s">
        <v>9</v>
      </c>
      <c r="E42" s="6" t="s">
        <v>10</v>
      </c>
      <c r="F42" s="6" t="str">
        <f t="shared" si="0"/>
        <v>3X3NVT</v>
      </c>
      <c r="G42" s="10">
        <v>0</v>
      </c>
      <c r="H42" s="10">
        <v>0</v>
      </c>
    </row>
    <row r="43" spans="1:8" x14ac:dyDescent="0.45">
      <c r="A43" t="s">
        <v>92</v>
      </c>
      <c r="B43" s="6">
        <v>1</v>
      </c>
      <c r="C43" s="3">
        <v>3</v>
      </c>
      <c r="D43" s="3" t="s">
        <v>7</v>
      </c>
      <c r="E43" s="6" t="s">
        <v>10</v>
      </c>
      <c r="F43" s="6" t="str">
        <f t="shared" si="0"/>
        <v>3X2NVT</v>
      </c>
      <c r="G43" s="10">
        <v>0</v>
      </c>
      <c r="H43" s="10">
        <v>0</v>
      </c>
    </row>
    <row r="44" spans="1:8" x14ac:dyDescent="0.45">
      <c r="A44" t="s">
        <v>92</v>
      </c>
      <c r="B44" s="6">
        <v>1</v>
      </c>
      <c r="C44" s="3">
        <v>3</v>
      </c>
      <c r="D44" s="3" t="s">
        <v>8</v>
      </c>
      <c r="E44" s="6" t="s">
        <v>10</v>
      </c>
      <c r="F44" s="6" t="str">
        <f t="shared" si="0"/>
        <v>3X1NVT</v>
      </c>
      <c r="G44" s="10">
        <v>0</v>
      </c>
      <c r="H44" s="10">
        <v>0</v>
      </c>
    </row>
    <row r="45" spans="1:8" x14ac:dyDescent="0.45">
      <c r="A45" t="s">
        <v>92</v>
      </c>
      <c r="B45" s="6">
        <v>1</v>
      </c>
      <c r="C45" s="3">
        <v>3</v>
      </c>
      <c r="D45" s="3" t="s">
        <v>24</v>
      </c>
      <c r="E45" s="6" t="s">
        <v>10</v>
      </c>
      <c r="F45" s="6" t="str">
        <f t="shared" si="0"/>
        <v>3X0,33NVT</v>
      </c>
      <c r="G45" s="10">
        <v>0</v>
      </c>
      <c r="H45" s="10">
        <v>0</v>
      </c>
    </row>
    <row r="46" spans="1:8" x14ac:dyDescent="0.45">
      <c r="A46" t="s">
        <v>92</v>
      </c>
      <c r="B46" s="6">
        <v>1</v>
      </c>
      <c r="C46" s="3">
        <v>3</v>
      </c>
      <c r="D46" s="3" t="s">
        <v>25</v>
      </c>
      <c r="E46" s="6" t="s">
        <v>10</v>
      </c>
      <c r="F46" s="6" t="str">
        <f t="shared" si="0"/>
        <v>3X0,66NVT</v>
      </c>
      <c r="G46" s="10">
        <v>0</v>
      </c>
      <c r="H46" s="10">
        <v>0</v>
      </c>
    </row>
    <row r="47" spans="1:8" x14ac:dyDescent="0.45">
      <c r="A47" t="s">
        <v>92</v>
      </c>
      <c r="B47" s="6">
        <v>1</v>
      </c>
      <c r="C47" s="3">
        <v>3</v>
      </c>
      <c r="D47" s="3" t="s">
        <v>8</v>
      </c>
      <c r="E47" s="6" t="s">
        <v>10</v>
      </c>
      <c r="F47" s="6" t="str">
        <f t="shared" si="0"/>
        <v>3X1NVT</v>
      </c>
      <c r="G47" s="10">
        <v>0</v>
      </c>
      <c r="H47" s="10">
        <v>0</v>
      </c>
    </row>
    <row r="48" spans="1:8" x14ac:dyDescent="0.45">
      <c r="A48" t="s">
        <v>92</v>
      </c>
      <c r="B48" s="6">
        <v>3</v>
      </c>
      <c r="C48" s="3">
        <v>2</v>
      </c>
      <c r="D48" s="3" t="s">
        <v>9</v>
      </c>
      <c r="E48" s="6" t="s">
        <v>10</v>
      </c>
      <c r="F48" s="6" t="str">
        <f t="shared" si="0"/>
        <v>2X3NVT</v>
      </c>
      <c r="G48" s="10">
        <v>0</v>
      </c>
      <c r="H48" s="10">
        <v>0</v>
      </c>
    </row>
    <row r="49" spans="1:8" x14ac:dyDescent="0.45">
      <c r="A49" t="s">
        <v>92</v>
      </c>
      <c r="B49" s="6">
        <v>3</v>
      </c>
      <c r="C49" s="3">
        <v>2</v>
      </c>
      <c r="D49" s="3" t="s">
        <v>7</v>
      </c>
      <c r="E49" s="6" t="s">
        <v>10</v>
      </c>
      <c r="F49" s="6" t="str">
        <f t="shared" si="0"/>
        <v>2X2NVT</v>
      </c>
      <c r="G49" s="10">
        <v>0</v>
      </c>
      <c r="H49" s="10">
        <v>0</v>
      </c>
    </row>
    <row r="50" spans="1:8" x14ac:dyDescent="0.45">
      <c r="A50" t="s">
        <v>92</v>
      </c>
      <c r="B50" s="6">
        <v>3</v>
      </c>
      <c r="C50" s="3">
        <v>2</v>
      </c>
      <c r="D50" s="3" t="s">
        <v>8</v>
      </c>
      <c r="E50" s="6" t="s">
        <v>10</v>
      </c>
      <c r="F50" s="6" t="str">
        <f t="shared" si="0"/>
        <v>2X1NVT</v>
      </c>
      <c r="G50" s="10">
        <v>0</v>
      </c>
      <c r="H50" s="10">
        <v>0</v>
      </c>
    </row>
    <row r="51" spans="1:8" x14ac:dyDescent="0.45">
      <c r="A51" t="s">
        <v>92</v>
      </c>
      <c r="B51" s="6">
        <v>3</v>
      </c>
      <c r="C51" s="3">
        <v>2</v>
      </c>
      <c r="D51" s="3" t="s">
        <v>24</v>
      </c>
      <c r="E51" s="6" t="s">
        <v>10</v>
      </c>
      <c r="F51" s="6" t="str">
        <f t="shared" si="0"/>
        <v>2X0,33NVT</v>
      </c>
      <c r="G51" s="10">
        <v>0</v>
      </c>
      <c r="H51" s="10">
        <v>0</v>
      </c>
    </row>
    <row r="52" spans="1:8" x14ac:dyDescent="0.45">
      <c r="A52" t="s">
        <v>92</v>
      </c>
      <c r="B52" s="6">
        <v>3</v>
      </c>
      <c r="C52" s="3">
        <v>2</v>
      </c>
      <c r="D52" s="3" t="s">
        <v>25</v>
      </c>
      <c r="E52" s="6" t="s">
        <v>10</v>
      </c>
      <c r="F52" s="6" t="str">
        <f t="shared" si="0"/>
        <v>2X0,66NVT</v>
      </c>
      <c r="G52" s="10">
        <v>0</v>
      </c>
      <c r="H52" s="10">
        <v>0</v>
      </c>
    </row>
    <row r="53" spans="1:8" x14ac:dyDescent="0.45">
      <c r="A53" t="s">
        <v>92</v>
      </c>
      <c r="B53" s="6">
        <v>3</v>
      </c>
      <c r="C53" s="3">
        <v>2</v>
      </c>
      <c r="D53" s="3" t="s">
        <v>8</v>
      </c>
      <c r="E53" s="6" t="s">
        <v>10</v>
      </c>
      <c r="F53" s="6" t="str">
        <f t="shared" si="0"/>
        <v>2X1NVT</v>
      </c>
      <c r="G53" s="10">
        <v>0</v>
      </c>
      <c r="H53" s="10">
        <v>0</v>
      </c>
    </row>
    <row r="54" spans="1:8" x14ac:dyDescent="0.45">
      <c r="A54" t="s">
        <v>92</v>
      </c>
      <c r="B54" s="6">
        <v>6</v>
      </c>
      <c r="C54" s="3">
        <v>1</v>
      </c>
      <c r="D54" s="3" t="s">
        <v>9</v>
      </c>
      <c r="E54" s="6" t="s">
        <v>10</v>
      </c>
      <c r="F54" s="6" t="str">
        <f t="shared" si="0"/>
        <v>1X3NVT</v>
      </c>
      <c r="G54" s="10">
        <v>0</v>
      </c>
      <c r="H54" s="10">
        <v>0</v>
      </c>
    </row>
    <row r="55" spans="1:8" x14ac:dyDescent="0.45">
      <c r="A55" t="s">
        <v>92</v>
      </c>
      <c r="B55" s="6">
        <v>6</v>
      </c>
      <c r="C55" s="3">
        <v>1</v>
      </c>
      <c r="D55" s="3" t="s">
        <v>7</v>
      </c>
      <c r="E55" s="6" t="s">
        <v>10</v>
      </c>
      <c r="F55" s="6" t="str">
        <f t="shared" si="0"/>
        <v>1X2NVT</v>
      </c>
      <c r="G55" s="10">
        <v>0</v>
      </c>
      <c r="H55" s="10">
        <v>0</v>
      </c>
    </row>
    <row r="56" spans="1:8" x14ac:dyDescent="0.45">
      <c r="A56" t="s">
        <v>92</v>
      </c>
      <c r="B56" s="6">
        <v>6</v>
      </c>
      <c r="C56" s="3">
        <v>1</v>
      </c>
      <c r="D56" s="3" t="s">
        <v>8</v>
      </c>
      <c r="E56" s="6" t="s">
        <v>10</v>
      </c>
      <c r="F56" s="6" t="str">
        <f t="shared" si="0"/>
        <v>1X1NVT</v>
      </c>
      <c r="G56" s="10">
        <v>0</v>
      </c>
      <c r="H56" s="10">
        <v>0</v>
      </c>
    </row>
    <row r="57" spans="1:8" x14ac:dyDescent="0.45">
      <c r="A57" t="s">
        <v>92</v>
      </c>
      <c r="B57" s="6">
        <v>6</v>
      </c>
      <c r="C57" s="3">
        <v>1</v>
      </c>
      <c r="D57" s="3" t="s">
        <v>24</v>
      </c>
      <c r="E57" s="6" t="s">
        <v>10</v>
      </c>
      <c r="F57" s="6" t="str">
        <f t="shared" si="0"/>
        <v>1X0,33NVT</v>
      </c>
      <c r="G57" s="10">
        <v>0</v>
      </c>
      <c r="H57" s="10">
        <v>0</v>
      </c>
    </row>
    <row r="58" spans="1:8" x14ac:dyDescent="0.45">
      <c r="A58" t="s">
        <v>92</v>
      </c>
      <c r="B58" s="6">
        <v>6</v>
      </c>
      <c r="C58" s="3">
        <v>1</v>
      </c>
      <c r="D58" s="3" t="s">
        <v>25</v>
      </c>
      <c r="E58" s="6" t="s">
        <v>10</v>
      </c>
      <c r="F58" s="6" t="str">
        <f t="shared" si="0"/>
        <v>1X0,66NVT</v>
      </c>
      <c r="G58" s="10">
        <v>0</v>
      </c>
      <c r="H58" s="10">
        <v>0</v>
      </c>
    </row>
    <row r="59" spans="1:8" x14ac:dyDescent="0.45">
      <c r="A59" t="s">
        <v>92</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8" ma:contentTypeDescription="Een nieuw document maken." ma:contentTypeScope="" ma:versionID="c40300f2ca15822410b1c9708e4db4f1">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b7edc839eed89469199d4a1a24847640"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97EFD0-B579-4D82-A07B-481FCE0B533B}"/>
</file>

<file path=customXml/itemProps2.xml><?xml version="1.0" encoding="utf-8"?>
<ds:datastoreItem xmlns:ds="http://schemas.openxmlformats.org/officeDocument/2006/customXml" ds:itemID="{84143432-1917-40A9-981A-737B088D9B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MHM </vt:lpstr>
      <vt:lpstr>Inhoudstafel</vt:lpstr>
      <vt:lpstr>proces implantaten en MHM</vt:lpstr>
      <vt:lpstr>rapport</vt:lpstr>
      <vt:lpstr>actiepunten auditee</vt:lpstr>
      <vt:lpstr>Mapping</vt:lpstr>
      <vt:lpstr>'proces implantaten en MHM'!Afdrukbereik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2024-05-07T15:25:01Z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