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apotheek\Hilco Farmaconsult\VZA\kwaliteitshandboek maeia\organisatie werkgroepen\werkgroep implantaten en MHM\"/>
    </mc:Choice>
  </mc:AlternateContent>
  <xr:revisionPtr revIDLastSave="0" documentId="13_ncr:1_{1CFD7656-CDF9-4996-AC64-BAD94A7188AB}" xr6:coauthVersionLast="47" xr6:coauthVersionMax="47" xr10:uidLastSave="{00000000-0000-0000-0000-000000000000}"/>
  <bookViews>
    <workbookView xWindow="-28920" yWindow="-120" windowWidth="29040" windowHeight="15840" tabRatio="526" activeTab="4" xr2:uid="{00000000-000D-0000-FFFF-FFFF00000000}"/>
  </bookViews>
  <sheets>
    <sheet name="algemene inleiding" sheetId="46" r:id="rId1"/>
    <sheet name="handleiding" sheetId="52" r:id="rId2"/>
    <sheet name="expertenteam" sheetId="51" r:id="rId3"/>
    <sheet name="inleiding MHM " sheetId="48" r:id="rId4"/>
    <sheet name="Inhoudstafel" sheetId="53" r:id="rId5"/>
    <sheet name="proces CMM" sheetId="42" r:id="rId6"/>
    <sheet name="rapport" sheetId="43" r:id="rId7"/>
    <sheet name="actiepunten auditee" sheetId="50" r:id="rId8"/>
    <sheet name="Mapping" sheetId="38" r:id="rId9"/>
  </sheets>
  <definedNames>
    <definedName name="_xlnm._FilterDatabase" localSheetId="5" hidden="1">'proces CMM'!$A$6:$WVQ$161</definedName>
    <definedName name="_xlnm.Print_Area" localSheetId="5">'proces CMM'!$A$2:$T$75</definedName>
    <definedName name="_xlnm.Print_Area" localSheetId="6">rapport!$A$1:$D$106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9" i="42" l="1"/>
  <c r="K49" i="42"/>
  <c r="M49" i="42" s="1"/>
  <c r="N48" i="42"/>
  <c r="K48" i="42"/>
  <c r="M48" i="42" s="1"/>
  <c r="N47" i="42"/>
  <c r="K47" i="42"/>
  <c r="M47" i="42" s="1"/>
  <c r="N46" i="42"/>
  <c r="K46" i="42"/>
  <c r="M46" i="42" s="1"/>
  <c r="N45" i="42"/>
  <c r="K45" i="42"/>
  <c r="M45" i="42" s="1"/>
  <c r="N44" i="42"/>
  <c r="K44" i="42"/>
  <c r="M44" i="42" s="1"/>
  <c r="N43" i="42"/>
  <c r="K43" i="42"/>
  <c r="M43" i="42" s="1"/>
  <c r="N42" i="42"/>
  <c r="K42" i="42"/>
  <c r="M42" i="42" s="1"/>
  <c r="N41" i="42"/>
  <c r="K41" i="42"/>
  <c r="M41" i="42" s="1"/>
  <c r="N54" i="42"/>
  <c r="K54" i="42"/>
  <c r="M54" i="42" s="1"/>
  <c r="N53" i="42"/>
  <c r="K53" i="42"/>
  <c r="M53" i="42" s="1"/>
  <c r="N52" i="42"/>
  <c r="K52" i="42"/>
  <c r="M52" i="42" s="1"/>
  <c r="N51" i="42"/>
  <c r="K51" i="42"/>
  <c r="M51" i="42" s="1"/>
  <c r="N50" i="42"/>
  <c r="K50" i="42"/>
  <c r="M50" i="42" s="1"/>
  <c r="N40" i="42"/>
  <c r="K40" i="42"/>
  <c r="M40" i="42" s="1"/>
  <c r="N39" i="42"/>
  <c r="K39" i="42"/>
  <c r="M39" i="42" s="1"/>
  <c r="N38" i="42"/>
  <c r="K38" i="42"/>
  <c r="M38"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18" i="42"/>
  <c r="K18" i="42"/>
  <c r="M18" i="42" s="1"/>
  <c r="N32" i="42"/>
  <c r="K32" i="42"/>
  <c r="M32" i="42" s="1"/>
  <c r="N31" i="42"/>
  <c r="K31" i="42"/>
  <c r="M31" i="42" s="1"/>
  <c r="N30" i="42"/>
  <c r="K30" i="42"/>
  <c r="M30" i="42" s="1"/>
  <c r="N29" i="42"/>
  <c r="K29" i="42"/>
  <c r="M29" i="42" s="1"/>
  <c r="N17" i="42"/>
  <c r="K17" i="42"/>
  <c r="M17" i="42" s="1"/>
  <c r="N33" i="42"/>
  <c r="K33" i="42"/>
  <c r="M33" i="42" s="1"/>
  <c r="B13" i="43"/>
  <c r="A13" i="43"/>
  <c r="B12" i="43"/>
  <c r="A12" i="43"/>
  <c r="B11" i="43"/>
  <c r="A11" i="43"/>
  <c r="N75" i="42"/>
  <c r="K75" i="42"/>
  <c r="M75" i="42" s="1"/>
  <c r="N74" i="42"/>
  <c r="K74" i="42"/>
  <c r="M74" i="42" s="1"/>
  <c r="N73" i="42"/>
  <c r="K73" i="42"/>
  <c r="M73" i="42" s="1"/>
  <c r="N72" i="42"/>
  <c r="K72" i="42"/>
  <c r="M72" i="42" s="1"/>
  <c r="N71" i="42"/>
  <c r="K71" i="42"/>
  <c r="M71" i="42" s="1"/>
  <c r="N66" i="42"/>
  <c r="K66" i="42"/>
  <c r="M66" i="42" s="1"/>
  <c r="N65" i="42"/>
  <c r="K65" i="42"/>
  <c r="M65" i="42" s="1"/>
  <c r="N64" i="42"/>
  <c r="K64" i="42"/>
  <c r="M64" i="42" s="1"/>
  <c r="N63" i="42"/>
  <c r="K63" i="42"/>
  <c r="M63" i="42" s="1"/>
  <c r="N62" i="42"/>
  <c r="K62" i="42"/>
  <c r="M62" i="42" s="1"/>
  <c r="N61" i="42"/>
  <c r="K61" i="42"/>
  <c r="M61" i="42" s="1"/>
  <c r="N60" i="42"/>
  <c r="K60" i="42"/>
  <c r="M60" i="42" s="1"/>
  <c r="N59" i="42"/>
  <c r="K59" i="42"/>
  <c r="M59" i="42" s="1"/>
  <c r="G34" i="42"/>
  <c r="G13" i="42"/>
  <c r="F58" i="38"/>
  <c r="L41" i="42" l="1"/>
  <c r="L42" i="42"/>
  <c r="L43" i="42"/>
  <c r="L44" i="42"/>
  <c r="L45" i="42"/>
  <c r="L46" i="42"/>
  <c r="L47" i="42"/>
  <c r="L48" i="42"/>
  <c r="L49" i="42"/>
  <c r="L38" i="42"/>
  <c r="L39" i="42"/>
  <c r="L40" i="42"/>
  <c r="L50" i="42"/>
  <c r="L51" i="42"/>
  <c r="L52" i="42"/>
  <c r="L53" i="42"/>
  <c r="L54" i="42"/>
  <c r="L18" i="42"/>
  <c r="L19" i="42"/>
  <c r="L20" i="42"/>
  <c r="L21" i="42"/>
  <c r="L22" i="42"/>
  <c r="L23" i="42"/>
  <c r="L24" i="42"/>
  <c r="L25" i="42"/>
  <c r="L26" i="42"/>
  <c r="L27" i="42"/>
  <c r="L28" i="42"/>
  <c r="L17" i="42"/>
  <c r="L29" i="42"/>
  <c r="L30" i="42"/>
  <c r="L31" i="42"/>
  <c r="L32" i="42"/>
  <c r="L33" i="42"/>
  <c r="L71" i="42"/>
  <c r="L72" i="42"/>
  <c r="L73" i="42"/>
  <c r="L74" i="42"/>
  <c r="L75" i="42"/>
  <c r="L60" i="42"/>
  <c r="L61" i="42"/>
  <c r="L62" i="42"/>
  <c r="L63" i="42"/>
  <c r="L64" i="42"/>
  <c r="L65" i="42"/>
  <c r="L66" i="42"/>
  <c r="L59" i="42"/>
  <c r="A10" i="43"/>
  <c r="B10" i="43"/>
  <c r="A9" i="43"/>
  <c r="B9" i="43"/>
  <c r="G55" i="42" l="1"/>
  <c r="G7" i="42"/>
  <c r="G67" i="42" l="1"/>
  <c r="K170" i="42"/>
  <c r="K173" i="42" s="1"/>
  <c r="K176" i="42" s="1"/>
  <c r="K169" i="42"/>
  <c r="K172" i="42" s="1"/>
  <c r="K175" i="42" s="1"/>
  <c r="K168" i="42"/>
  <c r="K171" i="42" s="1"/>
  <c r="K174" i="42" s="1"/>
  <c r="L167" i="42"/>
  <c r="L170" i="42" s="1"/>
  <c r="L173" i="42" s="1"/>
  <c r="L176" i="42" s="1"/>
  <c r="L166" i="42"/>
  <c r="L165" i="42"/>
  <c r="L168" i="42" s="1"/>
  <c r="L171" i="42" s="1"/>
  <c r="L174" i="42" s="1"/>
  <c r="N11" i="42"/>
  <c r="N12" i="42"/>
  <c r="N16" i="42"/>
  <c r="N37" i="42"/>
  <c r="N58" i="42"/>
  <c r="N70" i="42"/>
  <c r="N10" i="42"/>
  <c r="L169" i="42" l="1"/>
  <c r="L172" i="42" s="1"/>
  <c r="L175" i="42" s="1"/>
  <c r="M8" i="38"/>
  <c r="M7" i="38"/>
  <c r="M6" i="38"/>
  <c r="M9" i="38" l="1"/>
  <c r="N166" i="42"/>
  <c r="R92" i="42" s="1"/>
  <c r="N167" i="42"/>
  <c r="R93" i="42" s="1"/>
  <c r="N168" i="42"/>
  <c r="S91" i="42" s="1"/>
  <c r="N169" i="42"/>
  <c r="S92" i="42" s="1"/>
  <c r="N173" i="42"/>
  <c r="Q93" i="42" s="1"/>
  <c r="N171" i="42"/>
  <c r="Q91" i="42" s="1"/>
  <c r="N172" i="42"/>
  <c r="Q92" i="42" s="1"/>
  <c r="N170" i="42"/>
  <c r="S93" i="42" s="1"/>
  <c r="N165" i="42"/>
  <c r="R91" i="42" s="1"/>
  <c r="H10" i="38"/>
  <c r="H9" i="38"/>
  <c r="G10" i="38"/>
  <c r="G9" i="38"/>
  <c r="G28" i="38"/>
  <c r="G27" i="38"/>
  <c r="K10" i="42"/>
  <c r="K11" i="42"/>
  <c r="K12" i="42"/>
  <c r="K16" i="42"/>
  <c r="K37" i="42"/>
  <c r="K58" i="42"/>
  <c r="K70"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58" i="42" l="1"/>
  <c r="M58" i="42"/>
  <c r="R96" i="42"/>
  <c r="R98" i="42"/>
  <c r="R97" i="42"/>
  <c r="S98" i="42"/>
  <c r="Q97" i="42"/>
  <c r="Q96" i="42"/>
  <c r="Q98" i="42"/>
  <c r="S97" i="42"/>
  <c r="S96" i="42"/>
  <c r="M10" i="42"/>
  <c r="M12" i="42"/>
  <c r="N175" i="42"/>
  <c r="N174" i="42"/>
  <c r="N176" i="42"/>
  <c r="M37" i="42"/>
  <c r="M16" i="42"/>
  <c r="L10" i="42"/>
  <c r="M11" i="42"/>
  <c r="M70" i="42"/>
  <c r="L11" i="42"/>
  <c r="L70" i="42"/>
  <c r="L37" i="42"/>
  <c r="L12" i="42"/>
  <c r="L16" i="42"/>
  <c r="L13" i="42" s="1"/>
  <c r="C10" i="43" s="1"/>
  <c r="L34" i="42" l="1"/>
  <c r="C11" i="43" s="1"/>
  <c r="L7" i="42"/>
  <c r="C9" i="43" s="1"/>
  <c r="M7" i="42"/>
  <c r="D9" i="43" s="1"/>
  <c r="M55" i="42"/>
  <c r="L55" i="42"/>
  <c r="D12" i="43" l="1"/>
  <c r="C12" i="43"/>
  <c r="L67" i="42"/>
  <c r="M13" i="42"/>
  <c r="D10" i="43" s="1"/>
  <c r="M34" i="42"/>
  <c r="D11" i="43" s="1"/>
  <c r="M67" i="42"/>
  <c r="D13" i="43" l="1"/>
  <c r="C13" i="43"/>
  <c r="L3" i="42"/>
  <c r="M3" i="42"/>
  <c r="M20" i="38"/>
  <c r="M22" i="38" s="1"/>
  <c r="M11" i="38" l="1"/>
  <c r="D8" i="43"/>
  <c r="M10" i="38"/>
  <c r="C8" i="43"/>
  <c r="M25" i="38"/>
  <c r="S6" i="38" l="1"/>
  <c r="S12" i="38" l="1"/>
  <c r="S8" i="38"/>
</calcChain>
</file>

<file path=xl/sharedStrings.xml><?xml version="1.0" encoding="utf-8"?>
<sst xmlns="http://schemas.openxmlformats.org/spreadsheetml/2006/main" count="550" uniqueCount="217">
  <si>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</si>
  <si>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</si>
  <si>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</si>
  <si>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</si>
  <si>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</si>
  <si>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</si>
  <si>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</si>
  <si>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</si>
  <si>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</si>
  <si>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</si>
  <si>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</si>
  <si>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</si>
  <si>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</si>
  <si>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</si>
  <si>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</si>
  <si>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</si>
  <si>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</si>
  <si>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</si>
  <si>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</si>
  <si>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</si>
  <si>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</si>
  <si>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</si>
  <si>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</si>
  <si>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</si>
  <si>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</si>
  <si>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</si>
  <si>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</si>
  <si>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</si>
  <si>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</si>
  <si>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</si>
  <si>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</si>
  <si>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</si>
  <si>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</si>
  <si>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</si>
  <si>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</si>
  <si>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</si>
  <si>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</si>
  <si>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</si>
  <si>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</si>
  <si>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</si>
  <si>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</si>
  <si>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</si>
  <si>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</si>
  <si>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</si>
  <si>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</si>
  <si>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</si>
  <si>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</si>
  <si>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</si>
  <si>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</si>
  <si>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</si>
  <si>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</si>
  <si>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</si>
  <si>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</si>
  <si>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</si>
  <si>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</si>
  <si>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</si>
  <si>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</si>
  <si>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</si>
  <si>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</si>
  <si>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</si>
  <si>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</si>
  <si>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</si>
  <si>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</si>
  <si>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</si>
  <si>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</si>
  <si>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</si>
  <si>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</si>
  <si>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</si>
  <si>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</si>
  <si>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</si>
  <si>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</si>
  <si>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</si>
  <si>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</si>
  <si>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</si>
  <si>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</si>
  <si>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</si>
  <si>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</si>
  <si>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</si>
  <si>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</si>
  <si>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</si>
  <si>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</si>
  <si>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</si>
  <si>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</si>
  <si>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</si>
  <si>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</si>
  <si>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</si>
  <si>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</si>
  <si>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</si>
  <si>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</si>
  <si>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</si>
  <si>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</si>
  <si>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</si>
  <si>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</si>
  <si>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</si>
  <si>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</si>
  <si>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</si>
  <si>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</si>
  <si>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</si>
  <si>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</si>
  <si>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</si>
  <si>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</si>
  <si>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</si>
  <si>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</si>
  <si>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</si>
  <si>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</si>
  <si>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</si>
  <si>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</si>
  <si>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</si>
  <si>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</si>
  <si>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</si>
  <si>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</si>
  <si>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</si>
  <si>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</si>
  <si>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</si>
  <si>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</si>
  <si>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</si>
  <si>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</si>
  <si>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</si>
  <si>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</si>
  <si>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</si>
  <si>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</si>
  <si>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</si>
  <si>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</si>
  <si>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</si>
  <si>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</si>
  <si>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</si>
  <si>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</si>
  <si>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</si>
  <si>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VERSIE 20240301</t>
  </si>
  <si>
    <t>JCI</t>
  </si>
  <si>
    <t>Art 28</t>
  </si>
  <si>
    <t>INLEIDING     MEDISCHE HULPMIDDELEN</t>
  </si>
  <si>
    <t xml:space="preserve">Annick Verbiest </t>
  </si>
  <si>
    <t>Janne Theuwissen</t>
  </si>
  <si>
    <t>Sophie Struyf</t>
  </si>
  <si>
    <t>Sarah de Mûelenaere</t>
  </si>
  <si>
    <t>Elke De Clerck</t>
  </si>
  <si>
    <t>Katrien Meeussen</t>
  </si>
  <si>
    <t>Hanne Tyberghien</t>
  </si>
  <si>
    <t>Nick Boeykens</t>
  </si>
  <si>
    <t>Barbara Thiessen</t>
  </si>
  <si>
    <t>Benoit Dulière</t>
  </si>
  <si>
    <t>Dominique Wouters</t>
  </si>
  <si>
    <t>Dominique Janssens</t>
  </si>
  <si>
    <t>COMITE MEDISCHE MATERIALEN</t>
  </si>
  <si>
    <t>Is er een Comité voor Medisch Materiaal (CMM)?</t>
  </si>
  <si>
    <t>Is de samenstelling van het CMM conform de vigerende wetgeving?</t>
  </si>
  <si>
    <t>Zijn de taken van het CMM conform de vigerende wetgeving?</t>
  </si>
  <si>
    <t xml:space="preserve">Is er in het CMM steeds minstens één (ziekenhuis)apotheker expert in medische materialen aanwezig? </t>
  </si>
  <si>
    <t xml:space="preserve">Is er in het CMM steeds een (ziekenhuis)apotheker expert in steriele MHM aanwezig? </t>
  </si>
  <si>
    <t xml:space="preserve">Is er in het CMM steeds een (ziekenhuis)apotheker expert in implanteerbare MHM en invasieve MHM aanwezig? </t>
  </si>
  <si>
    <t xml:space="preserve">Is er in het CMM steeds een (ziekenhuis)apotheker expert in niet steriele implantaten en chirurgische herbruikbare invasieve MHM aanwezig? </t>
  </si>
  <si>
    <t xml:space="preserve">Wordt er een minimale aanwezigheid vereist van de leden om tot een goede besluitvorming te komen? </t>
  </si>
  <si>
    <t xml:space="preserve">Behandelt het CMM alle medische materialen die wettelijk vermeld zijn (steriele MHM, steriel injectiemateriaal, perfusiemateriaal, transfusiemateriaal, drainering, sondes, katheters, oplossingen voor irrigatie en concecntraten voor hemodialyse, implanten, MHM tandheelkunde (ook op maat), invasieve MHM, chirurgisch herbruikbare MHM, niet-steriele MHM die ook bestaan in steriele MHM zoals watten, verbanden en handschoenen,...)? </t>
  </si>
  <si>
    <t>Komt het CMM minstens 5 x jaar samen?</t>
  </si>
  <si>
    <t>Is er een gestructureerde dagorde met vaste onderwerpen voor het CMM?</t>
  </si>
  <si>
    <t>Kunnen de volledige verslagen van het CMM worden geraadpleegd uitsluitend door de leden van het CMM?</t>
  </si>
  <si>
    <t>Zijn de beslissingen van het CMM gemakkelijk toegankelijk voor alle zorgverstrekkers?</t>
  </si>
  <si>
    <t>Worden de notulen van het CMM bewaard?</t>
  </si>
  <si>
    <t>Is er en periodieke rapportering op het CMM van de materiovigilantie?</t>
  </si>
  <si>
    <t xml:space="preserve">Is er een vast agendapunt tijdens het CMM betreffende de rapportering van de incidenten met de MHM? </t>
  </si>
  <si>
    <t xml:space="preserve">Is het CMM betrokken bij de flow betreffende het escaleren van een incident met MHM? </t>
  </si>
  <si>
    <t>Zijn er subwerkgroepen die regelmatig rapporteren aan het CMM (bv. wondzorg, …)?</t>
  </si>
  <si>
    <t>Art 26 §1</t>
  </si>
  <si>
    <t xml:space="preserve">KB 4 maart 1991 </t>
  </si>
  <si>
    <t>Art 26 §2</t>
  </si>
  <si>
    <t xml:space="preserve">Art 27 </t>
  </si>
  <si>
    <t>KB 4 maart 1991</t>
  </si>
  <si>
    <t>Art 26 §3</t>
  </si>
  <si>
    <t>Art 27 §1.8°</t>
  </si>
  <si>
    <t>Formularium</t>
  </si>
  <si>
    <t>Is de formulariumlijst van de steriele MHM op elk ogenblik raadpleegbaar voor alle zorgverstrekkers?</t>
  </si>
  <si>
    <t>Is het therapeutisch formularium elektronisch beschikbaar voor alle zorgverstrekkers?</t>
  </si>
  <si>
    <t>Bestaat er een aanvraagprocedure voor elk nieuw medisch hulpmiddel?</t>
  </si>
  <si>
    <t>Is er een gestandaardiseerd aanvraagformulier met vaste kwaliteitscriteria om een nieuwe behoefte kenbaar te maken?</t>
  </si>
  <si>
    <t>Is er een procedure voor indiening van een nieuwe aanvraag (tijdstip van indiening, wie kan indienen, welke gegevens, ….)?</t>
  </si>
  <si>
    <t>Wordt de aanvrager van een nieuw MHM uitgenodigd in het CMM om de aanvraag te motiveren?</t>
  </si>
  <si>
    <t>Wordt er zo nodig advies ingewonnen van subwerkgroepen (experten) alvorens een definitief besluit door het CMM wordt genomen?</t>
  </si>
  <si>
    <t>Maakt het CMM systematisch een keuze op basis van de verhouding prijs/kwaliteit/wetenschappelijk evidentie?</t>
  </si>
  <si>
    <t>Krijgt de aanvrager feedback over het feit of het gevraagde materiaal al of niet in het formularium werd opgenomen?</t>
  </si>
  <si>
    <t>Is er een noodprocedure voor urgente aanvragen?</t>
  </si>
  <si>
    <t>Worden de wijzigingen waartoe het CMM beslist correct aan alle betrokken personeelsleden van het ziekenhuis meegedeeld via een informatiedocument?</t>
  </si>
  <si>
    <t>Beschikt het CMM over een procedure om MHM te gebruiken buiten het formularium?</t>
  </si>
  <si>
    <t>Evalueert en actualiseert het CMM het formularium regelmatig?</t>
  </si>
  <si>
    <t xml:space="preserve">Is er opvolging met herevaluatie van de goedgekeurde aanvragen betreffende het verbruik? </t>
  </si>
  <si>
    <t>MDR -hoofdstuk conformiteit</t>
  </si>
  <si>
    <t>Art 27 §1.2°</t>
  </si>
  <si>
    <t>Kwaliteitsopvolging van het proces van het Comité Medische Materialen (CMM)</t>
  </si>
  <si>
    <t>Stellen de leden van het CMM het ziekenhuisformularium op voor de steriele medische hulpmiddelen?</t>
  </si>
  <si>
    <t>Stellen de leden het CMM het ziekenhuisformularium op voor de implanteerbare en invasieve MHM?</t>
  </si>
  <si>
    <t>Is de formulariumlijst van de implanteerbare en invasieve MHM op elk ogenblik raadpleegbaar voor alle zorgverstrekkers?</t>
  </si>
  <si>
    <t>Art 27§1 .2°</t>
  </si>
  <si>
    <t>Wordt het attest van de Notified Body (CE-conformiteitsmarkering) opgevraagd en gecontroleerd volgens de klasse I+meting, klasse I+steriel, Klasse IIa, klasse Iib, klasse III en AIMD?</t>
  </si>
  <si>
    <t>Analyse</t>
  </si>
  <si>
    <t>Is er een intern rapport betreffende het verbruik van de MHM beschikbaar?</t>
  </si>
  <si>
    <t>Wordt dit intern rapport verspreid onder het medisch personeel?</t>
  </si>
  <si>
    <t>Analyseert het CMM het verbruik van de MHM in het ziekenhuis per categorie?</t>
  </si>
  <si>
    <t>Analyseert het CMM het verbruik van de MHM in het ziekenhuis per dienst?</t>
  </si>
  <si>
    <t>Analyseert het CMM het verbruik van de MHM in het ziekenhuis per arts?</t>
  </si>
  <si>
    <t>Analyseert het CMM de afwijkingen het verbruik van de MHM van vergelijkbare nationale of internationale referenties?</t>
  </si>
  <si>
    <t>Analyseert het CMM het verbruik van de MHM in correlatie met de desbetreffende diagnostische en therapeutische procedures?</t>
  </si>
  <si>
    <t>Neemt het CMM de nodige maatregelen op basis van deze analyses om het verbruik van de MHM te optimaliseren?</t>
  </si>
  <si>
    <t>Worden de genomen maatregelen opgevolgd en gedocumenteerd?</t>
  </si>
  <si>
    <t>Art 27 §1.5°</t>
  </si>
  <si>
    <t>Art 27 §1.6°</t>
  </si>
  <si>
    <t>Richtlijnen</t>
  </si>
  <si>
    <t>Stellen de leden van het CMM richtlijnen op voor het goede gebruik van de steriele MHM?</t>
  </si>
  <si>
    <t>Worden de professionele gebruikers regelmatig geïnformeerd over de kostprijs van de MHM en de terugbetaling ervan?</t>
  </si>
  <si>
    <t>Worden de professionele gebruikers bij elke wijziging van terugbetalingsmodaliteiten geïnformeerd?</t>
  </si>
  <si>
    <t>Zijn er richtlijnen betreffende het hernieuwd gebruik van MHM?</t>
  </si>
  <si>
    <t>Is er een procedure die beschrijft wat er met de implantaatkaart die in de verpakking zit, moet gebeuren indien die beschikbaar is?</t>
  </si>
  <si>
    <t>Stellen de leden van het CMM richtlijnen op voor het goede gebruik van de implanteerbare en invasieve MHM?</t>
  </si>
  <si>
    <t>Art 27 §1.4°</t>
  </si>
  <si>
    <t>Art 27 §1.3°</t>
  </si>
  <si>
    <t>Art 27 §1.7°</t>
  </si>
  <si>
    <t>MAEIA Rapport CMM</t>
  </si>
  <si>
    <t>proces CMM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</si>
</sst>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3"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2"/>
      <color theme="0"/>
      <name val="Open Sans"/>
      <family val="2"/>
    </font>
    <font>
      <b/>
      <sz val="11"/>
      <name val="Open Sans"/>
      <family val="2"/>
    </font>
    <font>
      <b/>
      <sz val="11"/>
      <color rgb="FF15334F"/>
      <name val="Open Sans"/>
      <family val="2"/>
    </font>
    <font>
      <b/>
      <sz val="22"/>
      <color rgb="FF15334F"/>
      <name val="Open Sans"/>
      <family val="2"/>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2" tint="-9.9978637043366805E-2"/>
        <bgColor indexed="64"/>
      </patternFill>
    </fill>
    <fill>
      <patternFill patternType="solid">
        <fgColor theme="7" tint="0.79998168889431442"/>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0" fontId="2" fillId="0" borderId="0"/>
    <xf numFmtId="0" fontId="5" fillId="6" borderId="0" applyNumberFormat="0" applyBorder="0" applyAlignment="0" applyProtection="0"/>
    <xf numFmtId="9" fontId="17" fillId="0" borderId="0" applyFont="0" applyFill="0" applyBorder="0" applyAlignment="0" applyProtection="0"/>
    <xf numFmtId="43" fontId="17" fillId="0" borderId="0" applyFont="0" applyFill="0" applyBorder="0" applyAlignment="0" applyProtection="0"/>
  </cellStyleXfs>
  <cellXfs count="183">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0" borderId="0" xfId="0" applyFont="1" applyFill="1" applyAlignment="1">
      <alignment horizontal="center" wrapText="1"/>
    </xf>
    <xf numFmtId="0" fontId="7" fillId="10" borderId="0" xfId="0" applyFont="1" applyFill="1" applyAlignment="1">
      <alignment wrapText="1"/>
    </xf>
    <xf numFmtId="0" fontId="7" fillId="10" borderId="0" xfId="0" applyFont="1" applyFill="1" applyAlignment="1">
      <alignment horizontal="left" wrapText="1"/>
    </xf>
    <xf numFmtId="0" fontId="11" fillId="8" borderId="0" xfId="0" applyFont="1" applyFill="1" applyAlignment="1">
      <alignment horizontal="center" wrapText="1"/>
    </xf>
    <xf numFmtId="0" fontId="10" fillId="9" borderId="0" xfId="0" applyFont="1" applyFill="1" applyAlignment="1">
      <alignment wrapText="1"/>
    </xf>
    <xf numFmtId="0" fontId="10" fillId="9" borderId="0" xfId="0" applyFont="1" applyFill="1" applyAlignment="1">
      <alignment horizontal="center" wrapText="1"/>
    </xf>
    <xf numFmtId="0" fontId="13" fillId="0" borderId="0" xfId="0" applyFont="1" applyAlignment="1">
      <alignment wrapText="1"/>
    </xf>
    <xf numFmtId="0" fontId="15" fillId="8" borderId="0" xfId="0" applyFont="1" applyFill="1" applyAlignment="1">
      <alignment horizontal="center" wrapText="1"/>
    </xf>
    <xf numFmtId="0" fontId="7" fillId="7" borderId="0" xfId="0" applyFont="1" applyFill="1"/>
    <xf numFmtId="0" fontId="7" fillId="10" borderId="0" xfId="0" applyFont="1" applyFill="1"/>
    <xf numFmtId="0" fontId="9"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18" fillId="9" borderId="0" xfId="0" applyFont="1" applyFill="1"/>
    <xf numFmtId="0" fontId="18" fillId="9" borderId="0" xfId="0" applyFont="1" applyFill="1" applyAlignment="1">
      <alignment horizontal="left" wrapText="1"/>
    </xf>
    <xf numFmtId="0" fontId="18" fillId="9" borderId="0" xfId="0" applyFont="1" applyFill="1" applyAlignment="1">
      <alignment horizontal="right" wrapText="1"/>
    </xf>
    <xf numFmtId="9" fontId="18"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18" fillId="9" borderId="0" xfId="0" applyFont="1" applyFill="1" applyAlignment="1">
      <alignment horizontal="center" wrapText="1"/>
    </xf>
    <xf numFmtId="0" fontId="6" fillId="11" borderId="0" xfId="0" applyFont="1" applyFill="1" applyAlignment="1">
      <alignment wrapText="1"/>
    </xf>
    <xf numFmtId="0" fontId="13" fillId="11" borderId="0" xfId="0" applyFont="1" applyFill="1" applyAlignment="1">
      <alignment wrapText="1"/>
    </xf>
    <xf numFmtId="0" fontId="16" fillId="11" borderId="0" xfId="0" applyFont="1" applyFill="1" applyAlignment="1">
      <alignment horizontal="center" wrapText="1"/>
    </xf>
    <xf numFmtId="0" fontId="16" fillId="11" borderId="0" xfId="0" applyFont="1" applyFill="1" applyAlignment="1">
      <alignment wrapText="1"/>
    </xf>
    <xf numFmtId="9" fontId="6" fillId="11" borderId="0" xfId="3" applyFont="1" applyFill="1" applyAlignment="1" applyProtection="1">
      <alignment wrapText="1"/>
    </xf>
    <xf numFmtId="0" fontId="8" fillId="11" borderId="0" xfId="0" applyFont="1" applyFill="1" applyAlignment="1">
      <alignment wrapText="1"/>
    </xf>
    <xf numFmtId="0" fontId="6" fillId="0" borderId="0" xfId="0" applyFont="1" applyAlignment="1">
      <alignment vertical="top" wrapText="1"/>
    </xf>
    <xf numFmtId="0" fontId="20" fillId="0" borderId="11" xfId="0" applyFont="1" applyBorder="1" applyAlignment="1">
      <alignment horizontal="center" vertical="center" wrapText="1"/>
    </xf>
    <xf numFmtId="0" fontId="14" fillId="0" borderId="12" xfId="0" applyFont="1" applyBorder="1" applyAlignment="1">
      <alignment horizontal="center" wrapText="1"/>
    </xf>
    <xf numFmtId="3" fontId="14" fillId="0" borderId="13" xfId="4" applyNumberFormat="1" applyFont="1" applyFill="1" applyBorder="1" applyAlignment="1" applyProtection="1">
      <alignment horizontal="right" wrapText="1" indent="1"/>
    </xf>
    <xf numFmtId="14" fontId="20" fillId="0" borderId="0" xfId="0" applyNumberFormat="1" applyFont="1" applyAlignment="1" applyProtection="1">
      <alignment horizontal="left" vertical="center" wrapText="1" indent="2"/>
      <protection locked="0"/>
    </xf>
    <xf numFmtId="14" fontId="20" fillId="0" borderId="15" xfId="0" applyNumberFormat="1" applyFont="1" applyBorder="1" applyAlignment="1" applyProtection="1">
      <alignment horizontal="left" vertical="center" wrapText="1" indent="2"/>
      <protection locked="0"/>
    </xf>
    <xf numFmtId="0" fontId="7" fillId="0" borderId="16" xfId="0" applyFont="1" applyBorder="1" applyAlignment="1" applyProtection="1">
      <alignment horizontal="center" wrapText="1"/>
      <protection locked="0"/>
    </xf>
    <xf numFmtId="0" fontId="7" fillId="0" borderId="14" xfId="0" applyFont="1" applyBorder="1" applyAlignment="1" applyProtection="1">
      <alignment horizontal="center" wrapText="1"/>
      <protection locked="0"/>
    </xf>
    <xf numFmtId="0" fontId="7" fillId="0" borderId="19" xfId="0" applyFont="1" applyBorder="1" applyAlignment="1" applyProtection="1">
      <alignment horizontal="center" wrapText="1"/>
      <protection locked="0"/>
    </xf>
    <xf numFmtId="0" fontId="22" fillId="8" borderId="0" xfId="0" applyFont="1" applyFill="1" applyAlignment="1">
      <alignment horizontal="center"/>
    </xf>
    <xf numFmtId="0" fontId="10" fillId="9" borderId="0" xfId="0" applyFont="1" applyFill="1"/>
    <xf numFmtId="0" fontId="11" fillId="8" borderId="0" xfId="0" applyFont="1" applyFill="1"/>
    <xf numFmtId="0" fontId="11" fillId="8" borderId="0" xfId="0" applyFont="1" applyFill="1" applyAlignment="1">
      <alignment horizontal="left" wrapText="1"/>
    </xf>
    <xf numFmtId="0" fontId="12" fillId="0" borderId="0" xfId="0" applyFont="1"/>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1" borderId="0" xfId="0" applyFill="1" applyAlignment="1">
      <alignment vertical="top"/>
    </xf>
    <xf numFmtId="0" fontId="0" fillId="11" borderId="0" xfId="0" applyFill="1"/>
    <xf numFmtId="0" fontId="7" fillId="0" borderId="5" xfId="0" applyFont="1" applyBorder="1" applyAlignment="1">
      <alignment horizontal="center" wrapText="1"/>
    </xf>
    <xf numFmtId="0" fontId="21"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1"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0" fillId="0" borderId="0" xfId="0" applyFont="1" applyAlignment="1">
      <alignment vertical="center"/>
    </xf>
    <xf numFmtId="0" fontId="20" fillId="0" borderId="0" xfId="0" applyFont="1" applyAlignment="1">
      <alignment horizontal="left" vertical="center" wrapText="1"/>
    </xf>
    <xf numFmtId="0" fontId="20" fillId="0" borderId="11" xfId="0" applyFont="1" applyBorder="1" applyAlignment="1">
      <alignment horizontal="center" vertical="center"/>
    </xf>
    <xf numFmtId="0" fontId="12" fillId="0" borderId="0" xfId="0" applyFont="1" applyAlignment="1">
      <alignment vertical="center"/>
    </xf>
    <xf numFmtId="0" fontId="0" fillId="0" borderId="0" xfId="0" applyAlignment="1">
      <alignment vertical="center"/>
    </xf>
    <xf numFmtId="0" fontId="14" fillId="0" borderId="12" xfId="0" applyFont="1" applyBorder="1"/>
    <xf numFmtId="0" fontId="19" fillId="0" borderId="0" xfId="0" applyFont="1" applyAlignment="1">
      <alignment horizontal="left"/>
    </xf>
    <xf numFmtId="0" fontId="7" fillId="0" borderId="0" xfId="0" applyFont="1" applyAlignment="1">
      <alignment horizontal="left" wrapText="1"/>
    </xf>
    <xf numFmtId="0" fontId="7" fillId="0" borderId="17" xfId="0" applyFont="1" applyBorder="1" applyProtection="1">
      <protection locked="0"/>
    </xf>
    <xf numFmtId="0" fontId="7" fillId="0" borderId="18" xfId="0" applyFont="1" applyBorder="1" applyProtection="1">
      <protection locked="0"/>
    </xf>
    <xf numFmtId="0" fontId="20" fillId="0" borderId="15" xfId="0" applyFont="1" applyBorder="1" applyAlignment="1" applyProtection="1">
      <alignment horizontal="left" vertical="center" indent="2"/>
      <protection locked="0"/>
    </xf>
    <xf numFmtId="0" fontId="20" fillId="0" borderId="0" xfId="0" applyFont="1" applyAlignment="1" applyProtection="1">
      <alignment horizontal="left" vertical="center" indent="2"/>
      <protection locked="0"/>
    </xf>
    <xf numFmtId="0" fontId="0" fillId="0" borderId="1" xfId="0" applyBorder="1"/>
    <xf numFmtId="0" fontId="23" fillId="0" borderId="1" xfId="0" applyFont="1" applyBorder="1"/>
    <xf numFmtId="0" fontId="24" fillId="0" borderId="20" xfId="0" applyFont="1" applyBorder="1" applyAlignment="1">
      <alignment horizontal="centerContinuous" wrapText="1"/>
    </xf>
    <xf numFmtId="0" fontId="24" fillId="0" borderId="21" xfId="0" applyFont="1" applyBorder="1" applyAlignment="1">
      <alignment horizontal="centerContinuous" wrapText="1"/>
    </xf>
    <xf numFmtId="0" fontId="24" fillId="0" borderId="22" xfId="0" applyFont="1" applyBorder="1" applyAlignment="1">
      <alignment horizontal="centerContinuous" wrapText="1"/>
    </xf>
    <xf numFmtId="0" fontId="25" fillId="0" borderId="23" xfId="0" applyFont="1" applyBorder="1" applyAlignment="1">
      <alignment horizontal="center" wrapText="1"/>
    </xf>
    <xf numFmtId="0" fontId="25" fillId="0" borderId="24" xfId="0" applyFont="1" applyBorder="1" applyAlignment="1">
      <alignment horizontal="center" wrapText="1"/>
    </xf>
    <xf numFmtId="0" fontId="25" fillId="0" borderId="25" xfId="0" applyFont="1" applyBorder="1" applyAlignment="1">
      <alignment horizontal="center" wrapText="1"/>
    </xf>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14" fillId="0" borderId="10" xfId="0" applyFont="1" applyBorder="1"/>
    <xf numFmtId="0" fontId="26" fillId="0" borderId="9" xfId="0" applyFont="1" applyBorder="1" applyAlignment="1">
      <alignment horizontal="left"/>
    </xf>
    <xf numFmtId="3" fontId="26" fillId="0" borderId="8" xfId="4" applyNumberFormat="1" applyFont="1" applyFill="1" applyBorder="1" applyAlignment="1" applyProtection="1">
      <alignment horizontal="right" wrapText="1" indent="1"/>
    </xf>
    <xf numFmtId="0" fontId="25" fillId="0" borderId="23" xfId="0" applyFont="1" applyBorder="1" applyProtection="1">
      <protection locked="0"/>
    </xf>
    <xf numFmtId="0" fontId="25" fillId="0" borderId="23" xfId="0" applyFont="1" applyBorder="1" applyAlignment="1" applyProtection="1">
      <alignment horizontal="center" wrapText="1"/>
      <protection locked="0"/>
    </xf>
    <xf numFmtId="0" fontId="25" fillId="0" borderId="23" xfId="0" applyFont="1" applyBorder="1" applyAlignment="1" applyProtection="1">
      <alignment wrapText="1"/>
      <protection locked="0"/>
    </xf>
    <xf numFmtId="0" fontId="25" fillId="0" borderId="24" xfId="0" applyFont="1" applyBorder="1" applyProtection="1">
      <protection locked="0"/>
    </xf>
    <xf numFmtId="0" fontId="25" fillId="0" borderId="24" xfId="0" applyFont="1" applyBorder="1" applyAlignment="1" applyProtection="1">
      <alignment horizontal="center" wrapText="1"/>
      <protection locked="0"/>
    </xf>
    <xf numFmtId="0" fontId="25" fillId="0" borderId="24" xfId="0" applyFont="1" applyBorder="1" applyAlignment="1" applyProtection="1">
      <alignment wrapText="1"/>
      <protection locked="0"/>
    </xf>
    <xf numFmtId="0" fontId="25" fillId="0" borderId="25" xfId="0" applyFont="1" applyBorder="1" applyProtection="1">
      <protection locked="0"/>
    </xf>
    <xf numFmtId="0" fontId="25" fillId="0" borderId="25" xfId="0" applyFont="1" applyBorder="1" applyAlignment="1" applyProtection="1">
      <alignment horizontal="center" wrapText="1"/>
      <protection locked="0"/>
    </xf>
    <xf numFmtId="0" fontId="25" fillId="0" borderId="25" xfId="0" applyFont="1" applyBorder="1" applyAlignment="1" applyProtection="1">
      <alignment wrapText="1"/>
      <protection locked="0"/>
    </xf>
    <xf numFmtId="0" fontId="27" fillId="8" borderId="0" xfId="0" applyFont="1" applyFill="1"/>
    <xf numFmtId="0" fontId="0" fillId="0" borderId="40" xfId="0" applyBorder="1" applyAlignment="1">
      <alignment vertical="center" wrapText="1"/>
    </xf>
    <xf numFmtId="0" fontId="0" fillId="0" borderId="42" xfId="0" applyBorder="1" applyAlignment="1">
      <alignment vertical="center" wrapText="1"/>
    </xf>
    <xf numFmtId="0" fontId="0" fillId="0" borderId="57" xfId="0" applyBorder="1" applyAlignment="1">
      <alignment vertical="center" wrapText="1"/>
    </xf>
    <xf numFmtId="0" fontId="0" fillId="0" borderId="59" xfId="0" applyBorder="1" applyAlignment="1">
      <alignment vertical="center" wrapText="1"/>
    </xf>
    <xf numFmtId="0" fontId="0" fillId="0" borderId="59" xfId="0" applyBorder="1" applyAlignment="1">
      <alignment vertical="top" wrapText="1"/>
    </xf>
    <xf numFmtId="0" fontId="0" fillId="0" borderId="61" xfId="0" applyBorder="1" applyAlignment="1">
      <alignment vertical="top" wrapText="1"/>
    </xf>
    <xf numFmtId="0" fontId="22" fillId="8" borderId="1" xfId="0" applyFont="1" applyFill="1" applyBorder="1" applyAlignment="1">
      <alignment horizontal="center"/>
    </xf>
    <xf numFmtId="0" fontId="32" fillId="7" borderId="0" xfId="0" applyFont="1" applyFill="1"/>
    <xf numFmtId="0" fontId="7" fillId="7" borderId="0" xfId="0" applyFont="1" applyFill="1" applyAlignment="1">
      <alignment horizontal="left" wrapText="1"/>
    </xf>
    <xf numFmtId="0" fontId="7" fillId="7" borderId="3" xfId="0" applyFont="1" applyFill="1" applyBorder="1" applyAlignment="1">
      <alignment horizontal="left"/>
    </xf>
    <xf numFmtId="0" fontId="0" fillId="0" borderId="58" xfId="0" applyBorder="1" applyAlignment="1">
      <alignment vertical="center" wrapText="1"/>
    </xf>
    <xf numFmtId="0" fontId="0" fillId="0" borderId="62" xfId="0" applyBorder="1" applyAlignment="1">
      <alignment vertical="center" wrapText="1"/>
    </xf>
    <xf numFmtId="0" fontId="0" fillId="0" borderId="59" xfId="0" applyBorder="1" applyAlignment="1">
      <alignment vertical="center" wrapText="1"/>
    </xf>
    <xf numFmtId="0" fontId="0" fillId="0" borderId="61" xfId="0" applyBorder="1" applyAlignment="1">
      <alignment vertical="center" wrapText="1"/>
    </xf>
    <xf numFmtId="0" fontId="0" fillId="0" borderId="54" xfId="0" applyBorder="1" applyAlignment="1">
      <alignment vertical="center" wrapText="1"/>
    </xf>
    <xf numFmtId="0" fontId="0" fillId="0" borderId="60" xfId="0" applyBorder="1" applyAlignment="1">
      <alignment vertical="center" wrapText="1"/>
    </xf>
    <xf numFmtId="0" fontId="0" fillId="0" borderId="55" xfId="0" applyBorder="1" applyAlignment="1">
      <alignment vertical="center" wrapText="1"/>
    </xf>
    <xf numFmtId="0" fontId="0" fillId="0" borderId="50" xfId="0" applyBorder="1" applyAlignment="1">
      <alignment vertical="center" wrapText="1"/>
    </xf>
    <xf numFmtId="0" fontId="0" fillId="0" borderId="0" xfId="0"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0" fillId="0" borderId="57" xfId="0" applyBorder="1" applyAlignment="1">
      <alignment vertical="center" wrapText="1"/>
    </xf>
    <xf numFmtId="0" fontId="0" fillId="0" borderId="53" xfId="0" applyBorder="1" applyAlignment="1">
      <alignment vertical="center" wrapText="1"/>
    </xf>
    <xf numFmtId="0" fontId="0" fillId="0" borderId="54" xfId="0" applyBorder="1" applyAlignment="1">
      <alignment horizontal="left" vertical="center" wrapText="1" indent="2"/>
    </xf>
    <xf numFmtId="0" fontId="0" fillId="0" borderId="55" xfId="0" applyBorder="1" applyAlignment="1">
      <alignment horizontal="left" vertical="center" wrapText="1" indent="2"/>
    </xf>
    <xf numFmtId="0" fontId="0" fillId="0" borderId="52" xfId="0" applyBorder="1" applyAlignment="1">
      <alignment horizontal="left" vertical="center" wrapText="1" indent="2"/>
    </xf>
    <xf numFmtId="0" fontId="0" fillId="0" borderId="53" xfId="0" applyBorder="1" applyAlignment="1">
      <alignment horizontal="left" vertical="center" wrapText="1" indent="2"/>
    </xf>
    <xf numFmtId="0" fontId="0" fillId="0" borderId="43" xfId="0" applyBorder="1" applyAlignment="1">
      <alignment vertical="center" wrapText="1"/>
    </xf>
    <xf numFmtId="0" fontId="0" fillId="0" borderId="44" xfId="0" applyBorder="1" applyAlignment="1">
      <alignment vertical="center" wrapText="1"/>
    </xf>
    <xf numFmtId="0" fontId="0" fillId="0" borderId="45" xfId="0" applyBorder="1" applyAlignment="1">
      <alignment vertical="center" wrapText="1"/>
    </xf>
    <xf numFmtId="0" fontId="30" fillId="0" borderId="43" xfId="0" applyFont="1" applyBorder="1" applyAlignment="1">
      <alignment vertical="center" wrapText="1"/>
    </xf>
    <xf numFmtId="0" fontId="30" fillId="0" borderId="44" xfId="0" applyFont="1" applyBorder="1" applyAlignment="1">
      <alignment vertical="center" wrapText="1"/>
    </xf>
    <xf numFmtId="0" fontId="30" fillId="0" borderId="45" xfId="0" applyFont="1" applyBorder="1" applyAlignment="1">
      <alignment vertical="center" wrapText="1"/>
    </xf>
    <xf numFmtId="0" fontId="0" fillId="0" borderId="46" xfId="0" applyBorder="1" applyAlignment="1">
      <alignment vertical="center" wrapText="1"/>
    </xf>
    <xf numFmtId="0" fontId="0" fillId="0" borderId="49" xfId="0" applyBorder="1" applyAlignment="1">
      <alignment vertical="center" wrapText="1"/>
    </xf>
    <xf numFmtId="0" fontId="0" fillId="0" borderId="56" xfId="0" applyBorder="1" applyAlignment="1">
      <alignment vertical="center" wrapText="1"/>
    </xf>
    <xf numFmtId="0" fontId="0" fillId="0" borderId="47" xfId="0" applyBorder="1" applyAlignment="1">
      <alignment vertical="center" wrapText="1"/>
    </xf>
    <xf numFmtId="0" fontId="0" fillId="0" borderId="48" xfId="0" applyBorder="1" applyAlignment="1">
      <alignment vertical="center" wrapText="1"/>
    </xf>
    <xf numFmtId="0" fontId="28" fillId="0" borderId="34" xfId="0" applyFont="1" applyBorder="1" applyAlignment="1">
      <alignment vertical="center" wrapText="1"/>
    </xf>
    <xf numFmtId="0" fontId="28" fillId="0" borderId="37" xfId="0" applyFont="1" applyBorder="1" applyAlignment="1">
      <alignment vertical="center" wrapText="1"/>
    </xf>
    <xf numFmtId="0" fontId="28" fillId="0" borderId="40" xfId="0" applyFont="1" applyBorder="1" applyAlignment="1">
      <alignment vertical="center" wrapText="1"/>
    </xf>
    <xf numFmtId="0" fontId="0" fillId="0" borderId="34" xfId="0" applyBorder="1" applyAlignment="1">
      <alignment vertical="center" wrapText="1"/>
    </xf>
    <xf numFmtId="0" fontId="0" fillId="0" borderId="37" xfId="0" applyBorder="1" applyAlignment="1">
      <alignment vertical="center" wrapText="1"/>
    </xf>
    <xf numFmtId="0" fontId="0" fillId="0" borderId="40" xfId="0" applyBorder="1" applyAlignment="1">
      <alignment vertical="center" wrapText="1"/>
    </xf>
    <xf numFmtId="0" fontId="0" fillId="0" borderId="35" xfId="0" applyBorder="1" applyAlignment="1">
      <alignment vertical="center" wrapText="1"/>
    </xf>
    <xf numFmtId="0" fontId="0" fillId="0" borderId="36" xfId="0" applyBorder="1" applyAlignment="1">
      <alignment vertical="center" wrapText="1"/>
    </xf>
    <xf numFmtId="0" fontId="29" fillId="0" borderId="38" xfId="0" applyFont="1" applyBorder="1" applyAlignment="1">
      <alignment horizontal="left" vertical="center" wrapText="1" indent="4"/>
    </xf>
    <xf numFmtId="0" fontId="29" fillId="0" borderId="39" xfId="0" applyFont="1" applyBorder="1" applyAlignment="1">
      <alignment horizontal="left" vertical="center" wrapText="1" indent="4"/>
    </xf>
    <xf numFmtId="0" fontId="29" fillId="0" borderId="41" xfId="0" applyFont="1" applyBorder="1" applyAlignment="1">
      <alignment horizontal="left" vertical="center" wrapText="1" indent="4"/>
    </xf>
    <xf numFmtId="0" fontId="29" fillId="0" borderId="42" xfId="0" applyFont="1" applyBorder="1" applyAlignment="1">
      <alignment horizontal="left" vertical="center" wrapText="1" indent="4"/>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2079352E-3DC8-495A-AEA3-E140727269E1}"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43DA125B-D00E-472B-B750-BC1DBED45403}"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96FBEF75-0942-4096-9CA2-751825E28BAE}"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CA03C3D6-4B04-4F65-B3D1-2BD21D1DDBE1}"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CMM'!$P$85:$P$88</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CMM'!$Q$91:$Q$93</c15:sqref>
                  </c15:fullRef>
                </c:ext>
              </c:extLst>
              <c:f>'proces CMM'!$Q$91</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CMM'!$R$91:$R$93</c15:sqref>
                  </c15:fullRef>
                </c:ext>
              </c:extLst>
              <c:f>'proces CMM'!$R$91</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CMM'!$S$91:$S$93</c15:sqref>
                  </c15:fullRef>
                </c:ext>
              </c:extLst>
              <c:f>'proces CMM'!$S$91</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CMM'!$Q$91:$Q$93</c15:sqref>
                  </c15:fullRef>
                </c:ext>
              </c:extLst>
              <c:f>'proces CMM'!$Q$92</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CMM'!$R$91:$R$93</c15:sqref>
                  </c15:fullRef>
                </c:ext>
              </c:extLst>
              <c:f>'proces CMM'!$R$92</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CMM'!$S$91:$S$93</c15:sqref>
                  </c15:fullRef>
                </c:ext>
              </c:extLst>
              <c:f>'proces CMM'!$S$92</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CMM'!$Q$91:$Q$93</c15:sqref>
                  </c15:fullRef>
                </c:ext>
              </c:extLst>
              <c:f>'proces CMM'!$Q$93</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CMM'!$R$91:$R$93</c15:sqref>
                  </c15:fullRef>
                </c:ext>
              </c:extLst>
              <c:f>'proces CMM'!$R$93</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CMM'!$S$91:$S$93</c15:sqref>
                  </c15:fullRef>
                </c:ext>
              </c:extLst>
              <c:f>'proces CMM'!$S$93</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CMM'!$P$96</c:f>
              <c:strCache>
                <c:ptCount val="1"/>
                <c:pt idx="0">
                  <c:v>Niveau 1</c:v>
                </c:pt>
              </c:strCache>
            </c:strRef>
          </c:cat>
          <c:val>
            <c:numRef>
              <c:extLst>
                <c:ext xmlns:c15="http://schemas.microsoft.com/office/drawing/2012/chart" uri="{02D57815-91ED-43cb-92C2-25804820EDAC}">
                  <c15:fullRef>
                    <c15:sqref>'proces CMM'!$Q$96:$Q$98</c15:sqref>
                  </c15:fullRef>
                </c:ext>
              </c:extLst>
              <c:f>'proces CMM'!$Q$96</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CMM'!$P$96</c:f>
              <c:strCache>
                <c:ptCount val="1"/>
                <c:pt idx="0">
                  <c:v>Niveau 1</c:v>
                </c:pt>
              </c:strCache>
            </c:strRef>
          </c:cat>
          <c:val>
            <c:numRef>
              <c:extLst>
                <c:ext xmlns:c15="http://schemas.microsoft.com/office/drawing/2012/chart" uri="{02D57815-91ED-43cb-92C2-25804820EDAC}">
                  <c15:fullRef>
                    <c15:sqref>'proces CMM'!$R$96:$R$98</c15:sqref>
                  </c15:fullRef>
                </c:ext>
              </c:extLst>
              <c:f>'proces CMM'!$R$96</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CMM'!$P$96</c:f>
              <c:strCache>
                <c:ptCount val="1"/>
                <c:pt idx="0">
                  <c:v>Niveau 1</c:v>
                </c:pt>
              </c:strCache>
            </c:strRef>
          </c:cat>
          <c:val>
            <c:numRef>
              <c:extLst>
                <c:ext xmlns:c15="http://schemas.microsoft.com/office/drawing/2012/chart" uri="{02D57815-91ED-43cb-92C2-25804820EDAC}">
                  <c15:fullRef>
                    <c15:sqref>'proces CMM'!$S$96:$S$98</c15:sqref>
                  </c15:fullRef>
                </c:ext>
              </c:extLst>
              <c:f>'proces CMM'!$S$96</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CMM'!$P$97</c:f>
              <c:strCache>
                <c:ptCount val="1"/>
                <c:pt idx="0">
                  <c:v>Niveau 2</c:v>
                </c:pt>
              </c:strCache>
            </c:strRef>
          </c:cat>
          <c:val>
            <c:numRef>
              <c:extLst>
                <c:ext xmlns:c15="http://schemas.microsoft.com/office/drawing/2012/chart" uri="{02D57815-91ED-43cb-92C2-25804820EDAC}">
                  <c15:fullRef>
                    <c15:sqref>'proces CMM'!$Q$96:$Q$98</c15:sqref>
                  </c15:fullRef>
                </c:ext>
              </c:extLst>
              <c:f>'proces CMM'!$Q$97</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CMM'!$P$97</c:f>
              <c:strCache>
                <c:ptCount val="1"/>
                <c:pt idx="0">
                  <c:v>Niveau 2</c:v>
                </c:pt>
              </c:strCache>
            </c:strRef>
          </c:cat>
          <c:val>
            <c:numRef>
              <c:extLst>
                <c:ext xmlns:c15="http://schemas.microsoft.com/office/drawing/2012/chart" uri="{02D57815-91ED-43cb-92C2-25804820EDAC}">
                  <c15:fullRef>
                    <c15:sqref>'proces CMM'!$R$96:$R$98</c15:sqref>
                  </c15:fullRef>
                </c:ext>
              </c:extLst>
              <c:f>'proces CMM'!$R$97</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CMM'!$P$97</c:f>
              <c:strCache>
                <c:ptCount val="1"/>
                <c:pt idx="0">
                  <c:v>Niveau 2</c:v>
                </c:pt>
              </c:strCache>
            </c:strRef>
          </c:cat>
          <c:val>
            <c:numRef>
              <c:extLst>
                <c:ext xmlns:c15="http://schemas.microsoft.com/office/drawing/2012/chart" uri="{02D57815-91ED-43cb-92C2-25804820EDAC}">
                  <c15:fullRef>
                    <c15:sqref>'proces CMM'!$S$96:$S$98</c15:sqref>
                  </c15:fullRef>
                </c:ext>
              </c:extLst>
              <c:f>'proces CMM'!$S$97</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CMM'!$P$98</c:f>
              <c:strCache>
                <c:ptCount val="1"/>
                <c:pt idx="0">
                  <c:v>Niveau 3</c:v>
                </c:pt>
              </c:strCache>
            </c:strRef>
          </c:cat>
          <c:val>
            <c:numRef>
              <c:extLst>
                <c:ext xmlns:c15="http://schemas.microsoft.com/office/drawing/2012/chart" uri="{02D57815-91ED-43cb-92C2-25804820EDAC}">
                  <c15:fullRef>
                    <c15:sqref>'proces CMM'!$Q$96:$Q$98</c15:sqref>
                  </c15:fullRef>
                </c:ext>
              </c:extLst>
              <c:f>'proces CMM'!$Q$98</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CMM'!$P$98</c:f>
              <c:strCache>
                <c:ptCount val="1"/>
                <c:pt idx="0">
                  <c:v>Niveau 3</c:v>
                </c:pt>
              </c:strCache>
            </c:strRef>
          </c:cat>
          <c:val>
            <c:numRef>
              <c:extLst>
                <c:ext xmlns:c15="http://schemas.microsoft.com/office/drawing/2012/chart" uri="{02D57815-91ED-43cb-92C2-25804820EDAC}">
                  <c15:fullRef>
                    <c15:sqref>'proces CMM'!$R$96:$R$98</c15:sqref>
                  </c15:fullRef>
                </c:ext>
              </c:extLst>
              <c:f>'proces CMM'!$R$98</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CMM'!$P$96:$P$98</c15:sqref>
                  </c15:fullRef>
                </c:ext>
              </c:extLst>
              <c:f>'proces CMM'!$P$98</c:f>
              <c:strCache>
                <c:ptCount val="1"/>
                <c:pt idx="0">
                  <c:v>Niveau 3</c:v>
                </c:pt>
              </c:strCache>
            </c:strRef>
          </c:cat>
          <c:val>
            <c:numRef>
              <c:extLst>
                <c:ext xmlns:c15="http://schemas.microsoft.com/office/drawing/2012/chart" uri="{02D57815-91ED-43cb-92C2-25804820EDAC}">
                  <c15:fullRef>
                    <c15:sqref>'proces CMM'!$S$96:$S$98</c15:sqref>
                  </c15:fullRef>
                </c:ext>
              </c:extLst>
              <c:f>'proces CMM'!$S$98</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09C2480C-9568-4A1C-AF26-9E672004E5A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B38E6685-40F3-4520-BFE8-7F233D49665F}"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A5BD1A51-172F-439B-9D68-1F682105FF0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B12F6A41-41AE-4A8C-8BF0-C72CED442EEE}"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CMM'!$P$85:$P$88</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CMM'!$Q$91:$Q$93</c15:sqref>
                  </c15:fullRef>
                </c:ext>
              </c:extLst>
              <c:f>'proces CMM'!$Q$91</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CMM'!$R$91:$R$93</c15:sqref>
                  </c15:fullRef>
                </c:ext>
              </c:extLst>
              <c:f>'proces CMM'!$R$91</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CMM'!$P$91</c:f>
              <c:strCache>
                <c:ptCount val="1"/>
                <c:pt idx="0">
                  <c:v>Niveau 1</c:v>
                </c:pt>
              </c:strCache>
            </c:strRef>
          </c:cat>
          <c:val>
            <c:numRef>
              <c:extLst>
                <c:ext xmlns:c15="http://schemas.microsoft.com/office/drawing/2012/chart" uri="{02D57815-91ED-43cb-92C2-25804820EDAC}">
                  <c15:fullRef>
                    <c15:sqref>'proces CMM'!$S$91:$S$93</c15:sqref>
                  </c15:fullRef>
                </c:ext>
              </c:extLst>
              <c:f>'proces CMM'!$S$91</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CMM'!$Q$91:$Q$93</c15:sqref>
                  </c15:fullRef>
                </c:ext>
              </c:extLst>
              <c:f>'proces CMM'!$Q$92</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CMM'!$R$91:$R$93</c15:sqref>
                  </c15:fullRef>
                </c:ext>
              </c:extLst>
              <c:f>'proces CMM'!$R$92</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CMM'!$P$92</c:f>
              <c:strCache>
                <c:ptCount val="1"/>
                <c:pt idx="0">
                  <c:v>Niveau 2</c:v>
                </c:pt>
              </c:strCache>
            </c:strRef>
          </c:cat>
          <c:val>
            <c:numRef>
              <c:extLst>
                <c:ext xmlns:c15="http://schemas.microsoft.com/office/drawing/2012/chart" uri="{02D57815-91ED-43cb-92C2-25804820EDAC}">
                  <c15:fullRef>
                    <c15:sqref>'proces CMM'!$S$91:$S$93</c15:sqref>
                  </c15:fullRef>
                </c:ext>
              </c:extLst>
              <c:f>'proces CMM'!$S$92</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CMM'!$Q$90</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CMM'!$Q$91:$Q$93</c15:sqref>
                  </c15:fullRef>
                </c:ext>
              </c:extLst>
              <c:f>'proces CMM'!$Q$93</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CMM'!$R$90</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CMM'!$R$91:$R$93</c15:sqref>
                  </c15:fullRef>
                </c:ext>
              </c:extLst>
              <c:f>'proces CMM'!$R$93</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CMM'!$S$90</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CMM'!$P$91:$P$93</c15:sqref>
                  </c15:fullRef>
                </c:ext>
              </c:extLst>
              <c:f>'proces CMM'!$P$93</c:f>
              <c:strCache>
                <c:ptCount val="1"/>
                <c:pt idx="0">
                  <c:v>Niveau 3</c:v>
                </c:pt>
              </c:strCache>
            </c:strRef>
          </c:cat>
          <c:val>
            <c:numRef>
              <c:extLst>
                <c:ext xmlns:c15="http://schemas.microsoft.com/office/drawing/2012/chart" uri="{02D57815-91ED-43cb-92C2-25804820EDAC}">
                  <c15:fullRef>
                    <c15:sqref>'proces CMM'!$S$91:$S$93</c15:sqref>
                  </c15:fullRef>
                </c:ext>
              </c:extLst>
              <c:f>'proces CMM'!$S$93</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CMM'!$P$96</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CMM'!$Q$90:$S$90</c:f>
              <c:strCache>
                <c:ptCount val="3"/>
                <c:pt idx="0">
                  <c:v>Ja</c:v>
                </c:pt>
                <c:pt idx="1">
                  <c:v>Nee</c:v>
                </c:pt>
                <c:pt idx="2">
                  <c:v>NVT</c:v>
                </c:pt>
              </c:strCache>
            </c:strRef>
          </c:cat>
          <c:val>
            <c:numRef>
              <c:f>'proces CMM'!$Q$96:$S$96</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CMM'!$P$97</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CMM'!$Q$90:$S$90</c15:sqref>
                        </c15:formulaRef>
                      </c:ext>
                    </c:extLst>
                    <c:strCache>
                      <c:ptCount val="3"/>
                      <c:pt idx="0">
                        <c:v>Ja</c:v>
                      </c:pt>
                      <c:pt idx="1">
                        <c:v>Nee</c:v>
                      </c:pt>
                      <c:pt idx="2">
                        <c:v>NVT</c:v>
                      </c:pt>
                    </c:strCache>
                  </c:strRef>
                </c:cat>
                <c:val>
                  <c:numRef>
                    <c:extLst>
                      <c:ext uri="{02D57815-91ED-43cb-92C2-25804820EDAC}">
                        <c15:formulaRef>
                          <c15:sqref>'proces CMM'!$Q$97:$S$97</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CMM'!$P$98</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CMM'!$Q$90:$S$90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CMM'!$Q$98:$S$98</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CMM'!$P$97</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CMM'!$Q$90:$S$90</c:f>
              <c:strCache>
                <c:ptCount val="3"/>
                <c:pt idx="0">
                  <c:v>Ja</c:v>
                </c:pt>
                <c:pt idx="1">
                  <c:v>Nee</c:v>
                </c:pt>
                <c:pt idx="2">
                  <c:v>NVT</c:v>
                </c:pt>
              </c:strCache>
              <c:extLst xmlns:c15="http://schemas.microsoft.com/office/drawing/2012/chart"/>
            </c:strRef>
          </c:cat>
          <c:val>
            <c:numRef>
              <c:f>'proces CMM'!$Q$97:$S$97</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CMM'!$P$96</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CMM'!$Q$90:$S$90</c15:sqref>
                        </c15:formulaRef>
                      </c:ext>
                    </c:extLst>
                    <c:strCache>
                      <c:ptCount val="3"/>
                      <c:pt idx="0">
                        <c:v>Ja</c:v>
                      </c:pt>
                      <c:pt idx="1">
                        <c:v>Nee</c:v>
                      </c:pt>
                      <c:pt idx="2">
                        <c:v>NVT</c:v>
                      </c:pt>
                    </c:strCache>
                  </c:strRef>
                </c:cat>
                <c:val>
                  <c:numRef>
                    <c:extLst>
                      <c:ext uri="{02D57815-91ED-43cb-92C2-25804820EDAC}">
                        <c15:formulaRef>
                          <c15:sqref>'proces CMM'!$Q$96:$S$96</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CMM'!$P$98</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CMM'!$Q$90:$S$90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CMM'!$Q$98:$S$98</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CMM'!$P$98</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CMM'!$Q$90:$S$90</c:f>
              <c:strCache>
                <c:ptCount val="3"/>
                <c:pt idx="0">
                  <c:v>Ja</c:v>
                </c:pt>
                <c:pt idx="1">
                  <c:v>Nee</c:v>
                </c:pt>
                <c:pt idx="2">
                  <c:v>NVT</c:v>
                </c:pt>
              </c:strCache>
              <c:extLst xmlns:c15="http://schemas.microsoft.com/office/drawing/2012/chart"/>
            </c:strRef>
          </c:cat>
          <c:val>
            <c:numRef>
              <c:f>'proces CMM'!$Q$98:$S$98</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CMM'!$P$96</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CMM'!$Q$90:$S$90</c15:sqref>
                        </c15:formulaRef>
                      </c:ext>
                    </c:extLst>
                    <c:strCache>
                      <c:ptCount val="3"/>
                      <c:pt idx="0">
                        <c:v>Ja</c:v>
                      </c:pt>
                      <c:pt idx="1">
                        <c:v>Nee</c:v>
                      </c:pt>
                      <c:pt idx="2">
                        <c:v>NVT</c:v>
                      </c:pt>
                    </c:strCache>
                  </c:strRef>
                </c:cat>
                <c:val>
                  <c:numRef>
                    <c:extLst>
                      <c:ext uri="{02D57815-91ED-43cb-92C2-25804820EDAC}">
                        <c15:formulaRef>
                          <c15:sqref>'proces CMM'!$Q$96:$S$96</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CMM'!$P$97</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CMM'!$Q$90:$S$90</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CMM'!$Q$97:$S$97</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1</xdr:col>
      <xdr:colOff>0</xdr:colOff>
      <xdr:row>32</xdr:row>
      <xdr:rowOff>101498</xdr:rowOff>
    </xdr:to>
    <xdr:pic>
      <xdr:nvPicPr>
        <xdr:cNvPr id="6" name="Afbeelding 5">
          <a:extLst>
            <a:ext uri="{FF2B5EF4-FFF2-40B4-BE49-F238E27FC236}">
              <a16:creationId xmlns:a16="http://schemas.microsoft.com/office/drawing/2014/main" id="{E8B3A36D-3D15-93F8-8C99-27E8DEBF75F7}"/>
            </a:ext>
          </a:extLst>
        </xdr:cNvPr>
        <xdr:cNvPicPr>
          <a:picLocks noChangeAspect="1"/>
        </xdr:cNvPicPr>
      </xdr:nvPicPr>
      <xdr:blipFill>
        <a:blip xmlns:r="http://schemas.openxmlformats.org/officeDocument/2006/relationships" r:embed="rId1"/>
        <a:stretch>
          <a:fillRect/>
        </a:stretch>
      </xdr:blipFill>
      <xdr:spPr>
        <a:xfrm>
          <a:off x="0" y="266701"/>
          <a:ext cx="6448425" cy="57117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238125</xdr:colOff>
      <xdr:row>17</xdr:row>
      <xdr:rowOff>147638</xdr:rowOff>
    </xdr:to>
    <xdr:pic>
      <xdr:nvPicPr>
        <xdr:cNvPr id="3" name="Afbeelding 2">
          <a:extLst>
            <a:ext uri="{FF2B5EF4-FFF2-40B4-BE49-F238E27FC236}">
              <a16:creationId xmlns:a16="http://schemas.microsoft.com/office/drawing/2014/main" id="{6B170FFF-245A-4534-67E0-934816ADD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58225" cy="3224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33</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327060" y="238837"/>
          <a:ext cx="8252793" cy="10155319"/>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45</xdr:row>
      <xdr:rowOff>28576</xdr:rowOff>
    </xdr:from>
    <xdr:to>
      <xdr:col>2</xdr:col>
      <xdr:colOff>193192</xdr:colOff>
      <xdr:row>70</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0315576"/>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45</xdr:row>
      <xdr:rowOff>89807</xdr:rowOff>
    </xdr:from>
    <xdr:to>
      <xdr:col>3</xdr:col>
      <xdr:colOff>762566</xdr:colOff>
      <xdr:row>49</xdr:row>
      <xdr:rowOff>21322</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opLeftCell="A29" workbookViewId="0">
      <selection activeCell="N56" sqref="N56"/>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J7" sqref="J7"/>
    </sheetView>
  </sheetViews>
  <sheetFormatPr defaultRowHeight="14.25" x14ac:dyDescent="0.45"/>
  <cols>
    <col min="1" max="1" width="23.33203125" customWidth="1"/>
  </cols>
  <sheetData>
    <row r="2" spans="1:9" ht="23.25" x14ac:dyDescent="0.7">
      <c r="A2" s="140" t="s">
        <v>127</v>
      </c>
      <c r="B2" s="140"/>
      <c r="C2" s="140"/>
      <c r="D2" s="140"/>
      <c r="E2" s="140"/>
      <c r="F2" s="140"/>
      <c r="G2" s="140"/>
      <c r="H2" s="140"/>
      <c r="I2" s="140"/>
    </row>
  </sheetData>
  <sheetProtection sheet="1" objects="1" scenario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3"/>
  <sheetViews>
    <sheetView workbookViewId="0">
      <selection activeCell="A21" sqref="A21"/>
    </sheetView>
  </sheetViews>
  <sheetFormatPr defaultRowHeight="14.25" x14ac:dyDescent="0.45"/>
  <cols>
    <col min="1" max="1" width="75.265625" customWidth="1"/>
  </cols>
  <sheetData>
    <row r="1" spans="1:1" ht="21" x14ac:dyDescent="0.65">
      <c r="A1" s="139" t="s">
        <v>126</v>
      </c>
    </row>
    <row r="2" spans="1:1" x14ac:dyDescent="0.45">
      <c r="A2" s="104" t="s">
        <v>132</v>
      </c>
    </row>
    <row r="3" spans="1:1" x14ac:dyDescent="0.45">
      <c r="A3" s="104" t="s">
        <v>133</v>
      </c>
    </row>
    <row r="4" spans="1:1" x14ac:dyDescent="0.45">
      <c r="A4" s="104" t="s">
        <v>143</v>
      </c>
    </row>
    <row r="5" spans="1:1" x14ac:dyDescent="0.45">
      <c r="A5" s="104" t="s">
        <v>134</v>
      </c>
    </row>
    <row r="6" spans="1:1" x14ac:dyDescent="0.45">
      <c r="A6" s="104" t="s">
        <v>135</v>
      </c>
    </row>
    <row r="7" spans="1:1" x14ac:dyDescent="0.45">
      <c r="A7" s="104" t="s">
        <v>136</v>
      </c>
    </row>
    <row r="8" spans="1:1" x14ac:dyDescent="0.45">
      <c r="A8" s="104" t="s">
        <v>137</v>
      </c>
    </row>
    <row r="9" spans="1:1" x14ac:dyDescent="0.45">
      <c r="A9" s="104" t="s">
        <v>138</v>
      </c>
    </row>
    <row r="10" spans="1:1" x14ac:dyDescent="0.45">
      <c r="A10" s="104" t="s">
        <v>139</v>
      </c>
    </row>
    <row r="11" spans="1:1" x14ac:dyDescent="0.45">
      <c r="A11" s="104" t="s">
        <v>140</v>
      </c>
    </row>
    <row r="12" spans="1:1" x14ac:dyDescent="0.45">
      <c r="A12" s="104" t="s">
        <v>141</v>
      </c>
    </row>
    <row r="13" spans="1:1" x14ac:dyDescent="0.45">
      <c r="A13" s="104" t="s">
        <v>142</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workbookViewId="0">
      <selection activeCell="C31" sqref="C31"/>
    </sheetView>
  </sheetViews>
  <sheetFormatPr defaultRowHeight="14.25" x14ac:dyDescent="0.45"/>
  <cols>
    <col min="1" max="1" width="90.19921875" customWidth="1"/>
  </cols>
  <sheetData>
    <row r="1" spans="1:1" ht="21" x14ac:dyDescent="0.65">
      <c r="A1" s="68" t="s">
        <v>131</v>
      </c>
    </row>
  </sheetData>
  <sheetProtection sheet="1" objects="1" scenarios="1"/>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A3E85-451D-4A9F-AFD9-655CD5AB351A}">
  <dimension ref="A1"/>
  <sheetViews>
    <sheetView tabSelected="1" workbookViewId="0">
      <selection activeCell="E29" sqref="E29"/>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525"/>
  <sheetViews>
    <sheetView showGridLines="0" showRuler="0" zoomScale="80" zoomScaleNormal="80" zoomScaleSheetLayoutView="10" zoomScalePageLayoutView="25" workbookViewId="0">
      <selection activeCell="G16" sqref="G16"/>
    </sheetView>
  </sheetViews>
  <sheetFormatPr defaultColWidth="0" defaultRowHeight="15.75" zeroHeight="1" outlineLevelRow="1" outlineLevelCol="1" x14ac:dyDescent="0.55000000000000004"/>
  <cols>
    <col min="1" max="1" width="19.1328125" style="75" customWidth="1"/>
    <col min="2" max="2" width="102" style="76" customWidth="1"/>
    <col min="3" max="3" width="24.1328125" style="77" customWidth="1"/>
    <col min="4" max="4" width="23.6640625" style="76" customWidth="1" outlineLevel="1"/>
    <col min="5" max="5" width="15.265625" style="76" customWidth="1" outlineLevel="1"/>
    <col min="6" max="6" width="4.3984375" customWidth="1"/>
    <col min="7" max="7" width="24.1328125" style="75" customWidth="1"/>
    <col min="8" max="8" width="37" style="78" customWidth="1"/>
    <col min="9" max="9" width="4.3984375" style="11" customWidth="1"/>
    <col min="10" max="14" width="15.265625" style="77"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4"/>
      <c r="C1" s="14"/>
      <c r="D1" s="24"/>
      <c r="E1" s="24"/>
      <c r="G1" s="13"/>
      <c r="H1" s="15"/>
      <c r="J1" s="14"/>
      <c r="K1" s="14"/>
      <c r="L1" s="14"/>
      <c r="M1" s="14"/>
      <c r="N1" s="14"/>
    </row>
    <row r="2" spans="1:14" s="72" customFormat="1" ht="54.75" customHeight="1" x14ac:dyDescent="0.9">
      <c r="A2" s="132" t="s">
        <v>128</v>
      </c>
      <c r="B2" s="71" t="s">
        <v>144</v>
      </c>
      <c r="C2" s="19" t="s">
        <v>44</v>
      </c>
      <c r="D2" s="26" t="s">
        <v>13</v>
      </c>
      <c r="E2" s="23" t="s">
        <v>14</v>
      </c>
      <c r="G2" s="19" t="s">
        <v>43</v>
      </c>
      <c r="H2" s="70" t="s">
        <v>15</v>
      </c>
      <c r="J2" s="23" t="s">
        <v>16</v>
      </c>
      <c r="K2" s="23"/>
      <c r="L2" s="23" t="s">
        <v>86</v>
      </c>
      <c r="M2" s="23" t="s">
        <v>87</v>
      </c>
      <c r="N2" s="23"/>
    </row>
    <row r="3" spans="1:14" outlineLevel="1" x14ac:dyDescent="0.55000000000000004">
      <c r="A3" s="13"/>
      <c r="B3" s="24"/>
      <c r="C3" s="141" t="s">
        <v>17</v>
      </c>
      <c r="D3" s="141"/>
      <c r="E3" s="141"/>
      <c r="G3" s="14"/>
      <c r="H3" s="14" t="s">
        <v>15</v>
      </c>
      <c r="J3" s="13"/>
      <c r="K3" s="13"/>
      <c r="L3" s="13">
        <f>SUBTOTAL(9,L7:L161)</f>
        <v>3</v>
      </c>
      <c r="M3" s="13">
        <f>SUBTOTAL(9,M7:M161)</f>
        <v>3</v>
      </c>
      <c r="N3" s="13"/>
    </row>
    <row r="4" spans="1:14" ht="31.5" customHeight="1" outlineLevel="1" x14ac:dyDescent="0.55000000000000004">
      <c r="A4" s="13"/>
      <c r="B4" s="24"/>
      <c r="C4" s="141" t="s">
        <v>18</v>
      </c>
      <c r="D4" s="141"/>
      <c r="E4" s="141"/>
      <c r="G4" s="13" t="s">
        <v>5</v>
      </c>
      <c r="H4" s="15"/>
      <c r="J4" s="13"/>
      <c r="K4" s="13"/>
      <c r="L4" s="13"/>
      <c r="M4" s="13"/>
      <c r="N4" s="13"/>
    </row>
    <row r="5" spans="1:14" ht="32.25" customHeight="1" outlineLevel="1" x14ac:dyDescent="0.55000000000000004">
      <c r="A5" s="13"/>
      <c r="B5" s="15"/>
      <c r="C5" s="141" t="s">
        <v>19</v>
      </c>
      <c r="D5" s="141"/>
      <c r="E5" s="141"/>
      <c r="G5" s="13" t="s">
        <v>6</v>
      </c>
      <c r="H5" s="15"/>
      <c r="J5" s="13"/>
      <c r="K5" s="13"/>
      <c r="L5" s="13"/>
      <c r="M5" s="13"/>
      <c r="N5" s="13"/>
    </row>
    <row r="6" spans="1:14" ht="27.75" customHeight="1" outlineLevel="1" x14ac:dyDescent="0.55000000000000004">
      <c r="A6" s="13"/>
      <c r="B6" s="24"/>
      <c r="C6" s="141"/>
      <c r="D6" s="141"/>
      <c r="E6" s="141"/>
      <c r="G6" s="13" t="s">
        <v>10</v>
      </c>
      <c r="H6" s="15"/>
      <c r="J6" s="13"/>
      <c r="K6" s="13" t="s">
        <v>21</v>
      </c>
      <c r="L6" s="13" t="s">
        <v>22</v>
      </c>
      <c r="M6" s="13" t="s">
        <v>23</v>
      </c>
      <c r="N6" s="13"/>
    </row>
    <row r="7" spans="1:14" s="22" customFormat="1" ht="71.25" customHeight="1" x14ac:dyDescent="0.75">
      <c r="A7" s="21" t="s">
        <v>45</v>
      </c>
      <c r="B7" s="20" t="s">
        <v>187</v>
      </c>
      <c r="C7" s="46" t="s">
        <v>66</v>
      </c>
      <c r="D7" s="44"/>
      <c r="E7" s="45"/>
      <c r="G7" s="47">
        <f>SUBTOTAL(3,G10:G12)/SUBTOTAL(3,C10:C12)</f>
        <v>0.33333333333333331</v>
      </c>
      <c r="H7" s="20"/>
      <c r="J7" s="52"/>
      <c r="K7" s="52"/>
      <c r="L7" s="52">
        <f>SUBTOTAL(9,L10:L12)</f>
        <v>3</v>
      </c>
      <c r="M7" s="52">
        <f>SUBTOTAL(9,M10:M12)</f>
        <v>3</v>
      </c>
      <c r="N7" s="52"/>
    </row>
    <row r="8" spans="1:14" outlineLevel="1" x14ac:dyDescent="0.55000000000000004">
      <c r="A8" s="16"/>
      <c r="B8" s="17" t="s">
        <v>97</v>
      </c>
      <c r="C8" s="16"/>
      <c r="D8" s="25"/>
      <c r="E8" s="18"/>
      <c r="G8" s="16"/>
      <c r="H8" s="17"/>
      <c r="J8" s="16"/>
      <c r="K8" s="16"/>
      <c r="L8" s="16"/>
      <c r="M8" s="16"/>
      <c r="N8" s="16"/>
    </row>
    <row r="9" spans="1:14" outlineLevel="1" x14ac:dyDescent="0.55000000000000004">
      <c r="A9" s="16"/>
      <c r="B9" s="17" t="s">
        <v>0</v>
      </c>
      <c r="C9" s="16"/>
      <c r="D9" s="25"/>
      <c r="E9" s="18"/>
      <c r="G9" s="16"/>
      <c r="H9" s="17"/>
      <c r="J9" s="16"/>
      <c r="K9" s="16"/>
      <c r="L9" s="16"/>
      <c r="M9" s="16"/>
      <c r="N9" s="16"/>
    </row>
    <row r="10" spans="1:14" ht="31.5" outlineLevel="1" collapsed="1" x14ac:dyDescent="0.55000000000000004">
      <c r="A10" s="28">
        <v>1</v>
      </c>
      <c r="B10" s="27" t="s">
        <v>98</v>
      </c>
      <c r="C10" s="28">
        <v>3</v>
      </c>
      <c r="D10" s="29" t="s">
        <v>4</v>
      </c>
      <c r="E10" s="30"/>
      <c r="G10" s="38" t="s">
        <v>5</v>
      </c>
      <c r="H10" s="39"/>
      <c r="J10" s="28" t="s">
        <v>9</v>
      </c>
      <c r="K10" s="28" t="str">
        <f>C10&amp;J10&amp;G10</f>
        <v>3X3Ja</v>
      </c>
      <c r="L10" s="28">
        <f>IFERROR(VLOOKUP($K10,Mapping!$F:$H,2,0),"")</f>
        <v>3</v>
      </c>
      <c r="M10" s="28">
        <f>IFERROR(VLOOKUP($K10,Mapping!$F:$H,3,0),"")</f>
        <v>3</v>
      </c>
      <c r="N10" s="28" t="str">
        <f>C10&amp;G10</f>
        <v>3Ja</v>
      </c>
    </row>
    <row r="11" spans="1:14" ht="31.5" outlineLevel="1" x14ac:dyDescent="0.55000000000000004">
      <c r="A11" s="32">
        <v>2</v>
      </c>
      <c r="B11" s="31" t="s">
        <v>99</v>
      </c>
      <c r="C11" s="32">
        <v>3</v>
      </c>
      <c r="D11" s="33" t="s">
        <v>4</v>
      </c>
      <c r="E11" s="34"/>
      <c r="G11" s="40"/>
      <c r="H11" s="41"/>
      <c r="J11" s="32" t="s">
        <v>7</v>
      </c>
      <c r="K11" s="32" t="str">
        <f>C11&amp;J11&amp;G11</f>
        <v>3X2</v>
      </c>
      <c r="L11" s="32" t="str">
        <f>IFERROR(VLOOKUP($K11,Mapping!F:H,2,0),"")</f>
        <v/>
      </c>
      <c r="M11" s="32" t="str">
        <f>IFERROR(VLOOKUP($K11,Mapping!$F:$H,3,0),"")</f>
        <v/>
      </c>
      <c r="N11" s="32" t="str">
        <f t="shared" ref="N11:N37" si="0">C11&amp;G11</f>
        <v>3</v>
      </c>
    </row>
    <row r="12" spans="1:14" ht="31.5" outlineLevel="1" x14ac:dyDescent="0.55000000000000004">
      <c r="A12" s="32">
        <v>3</v>
      </c>
      <c r="B12" s="31" t="s">
        <v>100</v>
      </c>
      <c r="C12" s="32">
        <v>3</v>
      </c>
      <c r="D12" s="33" t="s">
        <v>4</v>
      </c>
      <c r="E12" s="34"/>
      <c r="G12" s="40"/>
      <c r="H12" s="41"/>
      <c r="J12" s="32" t="s">
        <v>8</v>
      </c>
      <c r="K12" s="32" t="str">
        <f>C12&amp;J12&amp;G12</f>
        <v>3X1</v>
      </c>
      <c r="L12" s="32" t="str">
        <f>IFERROR(VLOOKUP($K12,Mapping!F:H,2,0),"")</f>
        <v/>
      </c>
      <c r="M12" s="32" t="str">
        <f>IFERROR(VLOOKUP($K12,Mapping!$F:$H,3,0),"")</f>
        <v/>
      </c>
      <c r="N12" s="32" t="str">
        <f t="shared" si="0"/>
        <v>3</v>
      </c>
    </row>
    <row r="13" spans="1:14" s="22" customFormat="1" ht="28.5" customHeight="1" x14ac:dyDescent="0.75">
      <c r="A13" s="21" t="s">
        <v>46</v>
      </c>
      <c r="B13" s="69" t="s">
        <v>2</v>
      </c>
      <c r="C13" s="46" t="s">
        <v>66</v>
      </c>
      <c r="D13" s="44"/>
      <c r="E13" s="45"/>
      <c r="G13" s="47">
        <f>SUBTOTAL(3,G16:G33)/(SUBTOTAL(3,C16:C33)-0)</f>
        <v>0</v>
      </c>
      <c r="H13" s="20"/>
      <c r="J13" s="52"/>
      <c r="K13" s="52"/>
      <c r="L13" s="52">
        <f>SUBTOTAL(9,L16:L33)</f>
        <v>0</v>
      </c>
      <c r="M13" s="52">
        <f>SUBTOTAL(9,M16:M33)</f>
        <v>0</v>
      </c>
      <c r="N13" s="52"/>
    </row>
    <row r="14" spans="1:14" outlineLevel="1" x14ac:dyDescent="0.55000000000000004">
      <c r="A14" s="16"/>
      <c r="B14" s="17" t="s">
        <v>97</v>
      </c>
      <c r="C14" s="16"/>
      <c r="D14" s="25"/>
      <c r="E14" s="18"/>
      <c r="G14" s="16"/>
      <c r="H14" s="17"/>
      <c r="J14" s="16"/>
      <c r="K14" s="16"/>
      <c r="L14" s="16"/>
      <c r="M14" s="16"/>
      <c r="N14" s="16"/>
    </row>
    <row r="15" spans="1:14" outlineLevel="1" x14ac:dyDescent="0.55000000000000004">
      <c r="A15" s="16"/>
      <c r="B15" s="17" t="s">
        <v>0</v>
      </c>
      <c r="C15" s="16"/>
      <c r="D15" s="25"/>
      <c r="E15" s="18"/>
      <c r="G15" s="16"/>
      <c r="H15" s="17"/>
      <c r="J15" s="16"/>
      <c r="K15" s="16"/>
      <c r="L15" s="16"/>
      <c r="M15" s="16"/>
      <c r="N15" s="16"/>
    </row>
    <row r="16" spans="1:14" outlineLevel="1" x14ac:dyDescent="0.55000000000000004">
      <c r="A16" s="28">
        <v>1</v>
      </c>
      <c r="B16" s="27" t="s">
        <v>145</v>
      </c>
      <c r="C16" s="73">
        <v>1</v>
      </c>
      <c r="D16" s="29" t="s">
        <v>164</v>
      </c>
      <c r="E16" s="27" t="s">
        <v>163</v>
      </c>
      <c r="G16" s="38"/>
      <c r="H16" s="39"/>
      <c r="J16" s="28" t="s">
        <v>8</v>
      </c>
      <c r="K16" s="28" t="str">
        <f t="shared" ref="K16:K33" si="1">C16&amp;J16&amp;G16</f>
        <v>1X1</v>
      </c>
      <c r="L16" s="28" t="str">
        <f>IFERROR(VLOOKUP($K16,Mapping!F:H,2,0),"")</f>
        <v/>
      </c>
      <c r="M16" s="28" t="str">
        <f>IFERROR(VLOOKUP($K16,Mapping!$F:$H,3,0),"")</f>
        <v/>
      </c>
      <c r="N16" s="28" t="str">
        <f t="shared" si="0"/>
        <v>1</v>
      </c>
    </row>
    <row r="17" spans="1:14" outlineLevel="1" x14ac:dyDescent="0.55000000000000004">
      <c r="A17" s="28">
        <v>2</v>
      </c>
      <c r="B17" s="31" t="s">
        <v>146</v>
      </c>
      <c r="C17" s="73">
        <v>1</v>
      </c>
      <c r="D17" s="29" t="s">
        <v>164</v>
      </c>
      <c r="E17" s="27" t="s">
        <v>165</v>
      </c>
      <c r="G17" s="40"/>
      <c r="H17" s="41"/>
      <c r="J17" s="32" t="s">
        <v>8</v>
      </c>
      <c r="K17" s="32" t="str">
        <f t="shared" si="1"/>
        <v>1X1</v>
      </c>
      <c r="L17" s="32" t="str">
        <f>IFERROR(VLOOKUP($K17,Mapping!F:H,2,0),"")</f>
        <v/>
      </c>
      <c r="M17" s="32" t="str">
        <f>IFERROR(VLOOKUP($K17,Mapping!$F:$H,3,0),"")</f>
        <v/>
      </c>
      <c r="N17" s="32" t="str">
        <f t="shared" si="0"/>
        <v>1</v>
      </c>
    </row>
    <row r="18" spans="1:14" outlineLevel="1" x14ac:dyDescent="0.55000000000000004">
      <c r="A18" s="28">
        <v>3</v>
      </c>
      <c r="B18" s="35" t="s">
        <v>147</v>
      </c>
      <c r="C18" s="36">
        <v>1</v>
      </c>
      <c r="D18" s="37" t="s">
        <v>164</v>
      </c>
      <c r="E18" s="35" t="s">
        <v>166</v>
      </c>
      <c r="G18" s="42"/>
      <c r="H18" s="43"/>
      <c r="J18" s="36" t="s">
        <v>8</v>
      </c>
      <c r="K18" s="36" t="str">
        <f t="shared" si="1"/>
        <v>1X1</v>
      </c>
      <c r="L18" s="36" t="str">
        <f>IFERROR(VLOOKUP($K18,Mapping!F:H,2,0),"")</f>
        <v/>
      </c>
      <c r="M18" s="36" t="str">
        <f>IFERROR(VLOOKUP($K18,Mapping!$F:$H,3,0),"")</f>
        <v/>
      </c>
      <c r="N18" s="36" t="str">
        <f t="shared" ref="N18:N28" si="2">C18&amp;G18</f>
        <v>1</v>
      </c>
    </row>
    <row r="19" spans="1:14" outlineLevel="1" x14ac:dyDescent="0.55000000000000004">
      <c r="A19" s="28">
        <v>4</v>
      </c>
      <c r="B19" s="31" t="s">
        <v>148</v>
      </c>
      <c r="C19" s="36">
        <v>1</v>
      </c>
      <c r="D19" s="37" t="s">
        <v>167</v>
      </c>
      <c r="E19" s="31" t="s">
        <v>130</v>
      </c>
      <c r="G19" s="40"/>
      <c r="H19" s="41"/>
      <c r="J19" s="32" t="s">
        <v>8</v>
      </c>
      <c r="K19" s="32" t="str">
        <f t="shared" si="1"/>
        <v>1X1</v>
      </c>
      <c r="L19" s="32" t="str">
        <f>IFERROR(VLOOKUP($K19,Mapping!F:H,2,0),"")</f>
        <v/>
      </c>
      <c r="M19" s="32" t="str">
        <f>IFERROR(VLOOKUP($K19,Mapping!$F:$H,3,0),"")</f>
        <v/>
      </c>
      <c r="N19" s="32" t="str">
        <f t="shared" si="2"/>
        <v>1</v>
      </c>
    </row>
    <row r="20" spans="1:14" outlineLevel="1" x14ac:dyDescent="0.55000000000000004">
      <c r="A20" s="28">
        <v>5</v>
      </c>
      <c r="B20" s="31" t="s">
        <v>149</v>
      </c>
      <c r="C20" s="36">
        <v>3</v>
      </c>
      <c r="D20" s="37" t="s">
        <v>3</v>
      </c>
      <c r="E20" s="27"/>
      <c r="G20" s="40"/>
      <c r="H20" s="41"/>
      <c r="J20" s="32" t="s">
        <v>8</v>
      </c>
      <c r="K20" s="32" t="str">
        <f t="shared" si="1"/>
        <v>3X1</v>
      </c>
      <c r="L20" s="32" t="str">
        <f>IFERROR(VLOOKUP($K20,Mapping!F:H,2,0),"")</f>
        <v/>
      </c>
      <c r="M20" s="32" t="str">
        <f>IFERROR(VLOOKUP($K20,Mapping!$F:$H,3,0),"")</f>
        <v/>
      </c>
      <c r="N20" s="32" t="str">
        <f t="shared" si="2"/>
        <v>3</v>
      </c>
    </row>
    <row r="21" spans="1:14" ht="31.5" outlineLevel="1" x14ac:dyDescent="0.55000000000000004">
      <c r="A21" s="28">
        <v>6</v>
      </c>
      <c r="B21" s="35" t="s">
        <v>150</v>
      </c>
      <c r="C21" s="36">
        <v>3</v>
      </c>
      <c r="D21" s="37" t="s">
        <v>3</v>
      </c>
      <c r="E21" s="35"/>
      <c r="G21" s="42"/>
      <c r="H21" s="43"/>
      <c r="J21" s="36" t="s">
        <v>8</v>
      </c>
      <c r="K21" s="36" t="str">
        <f t="shared" si="1"/>
        <v>3X1</v>
      </c>
      <c r="L21" s="36" t="str">
        <f>IFERROR(VLOOKUP($K21,Mapping!F:H,2,0),"")</f>
        <v/>
      </c>
      <c r="M21" s="36" t="str">
        <f>IFERROR(VLOOKUP($K21,Mapping!$F:$H,3,0),"")</f>
        <v/>
      </c>
      <c r="N21" s="36" t="str">
        <f t="shared" si="2"/>
        <v>3</v>
      </c>
    </row>
    <row r="22" spans="1:14" ht="31.5" outlineLevel="1" x14ac:dyDescent="0.55000000000000004">
      <c r="A22" s="28">
        <v>7</v>
      </c>
      <c r="B22" s="31" t="s">
        <v>151</v>
      </c>
      <c r="C22" s="36">
        <v>3</v>
      </c>
      <c r="D22" s="37" t="s">
        <v>3</v>
      </c>
      <c r="E22" s="31"/>
      <c r="G22" s="40"/>
      <c r="H22" s="41"/>
      <c r="J22" s="32" t="s">
        <v>8</v>
      </c>
      <c r="K22" s="32" t="str">
        <f t="shared" si="1"/>
        <v>3X1</v>
      </c>
      <c r="L22" s="32" t="str">
        <f>IFERROR(VLOOKUP($K22,Mapping!F:H,2,0),"")</f>
        <v/>
      </c>
      <c r="M22" s="32" t="str">
        <f>IFERROR(VLOOKUP($K22,Mapping!$F:$H,3,0),"")</f>
        <v/>
      </c>
      <c r="N22" s="32" t="str">
        <f t="shared" si="2"/>
        <v>3</v>
      </c>
    </row>
    <row r="23" spans="1:14" outlineLevel="1" x14ac:dyDescent="0.55000000000000004">
      <c r="A23" s="28">
        <v>8</v>
      </c>
      <c r="B23" s="31" t="s">
        <v>152</v>
      </c>
      <c r="C23" s="36">
        <v>3</v>
      </c>
      <c r="D23" s="37" t="s">
        <v>3</v>
      </c>
      <c r="E23" s="27"/>
      <c r="G23" s="40"/>
      <c r="H23" s="41"/>
      <c r="J23" s="32" t="s">
        <v>8</v>
      </c>
      <c r="K23" s="32" t="str">
        <f t="shared" si="1"/>
        <v>3X1</v>
      </c>
      <c r="L23" s="32" t="str">
        <f>IFERROR(VLOOKUP($K23,Mapping!F:H,2,0),"")</f>
        <v/>
      </c>
      <c r="M23" s="32" t="str">
        <f>IFERROR(VLOOKUP($K23,Mapping!$F:$H,3,0),"")</f>
        <v/>
      </c>
      <c r="N23" s="32" t="str">
        <f t="shared" si="2"/>
        <v>3</v>
      </c>
    </row>
    <row r="24" spans="1:14" ht="78.75" outlineLevel="1" x14ac:dyDescent="0.55000000000000004">
      <c r="A24" s="28">
        <v>9</v>
      </c>
      <c r="B24" s="35" t="s">
        <v>153</v>
      </c>
      <c r="C24" s="36">
        <v>1</v>
      </c>
      <c r="D24" s="37" t="s">
        <v>164</v>
      </c>
      <c r="E24" s="35" t="s">
        <v>168</v>
      </c>
      <c r="G24" s="42"/>
      <c r="H24" s="43"/>
      <c r="J24" s="36" t="s">
        <v>8</v>
      </c>
      <c r="K24" s="36" t="str">
        <f t="shared" si="1"/>
        <v>1X1</v>
      </c>
      <c r="L24" s="36" t="str">
        <f>IFERROR(VLOOKUP($K24,Mapping!F:H,2,0),"")</f>
        <v/>
      </c>
      <c r="M24" s="36" t="str">
        <f>IFERROR(VLOOKUP($K24,Mapping!$F:$H,3,0),"")</f>
        <v/>
      </c>
      <c r="N24" s="36" t="str">
        <f t="shared" si="2"/>
        <v>1</v>
      </c>
    </row>
    <row r="25" spans="1:14" outlineLevel="1" x14ac:dyDescent="0.55000000000000004">
      <c r="A25" s="28">
        <v>10</v>
      </c>
      <c r="B25" s="31" t="s">
        <v>154</v>
      </c>
      <c r="C25" s="36">
        <v>3</v>
      </c>
      <c r="D25" s="37" t="s">
        <v>3</v>
      </c>
      <c r="E25" s="31"/>
      <c r="G25" s="40"/>
      <c r="H25" s="41"/>
      <c r="J25" s="32" t="s">
        <v>8</v>
      </c>
      <c r="K25" s="32" t="str">
        <f t="shared" si="1"/>
        <v>3X1</v>
      </c>
      <c r="L25" s="32" t="str">
        <f>IFERROR(VLOOKUP($K25,Mapping!F:H,2,0),"")</f>
        <v/>
      </c>
      <c r="M25" s="32" t="str">
        <f>IFERROR(VLOOKUP($K25,Mapping!$F:$H,3,0),"")</f>
        <v/>
      </c>
      <c r="N25" s="32" t="str">
        <f t="shared" si="2"/>
        <v>3</v>
      </c>
    </row>
    <row r="26" spans="1:14" outlineLevel="1" x14ac:dyDescent="0.55000000000000004">
      <c r="A26" s="28">
        <v>11</v>
      </c>
      <c r="B26" s="31" t="s">
        <v>155</v>
      </c>
      <c r="C26" s="36">
        <v>3</v>
      </c>
      <c r="D26" s="37" t="s">
        <v>3</v>
      </c>
      <c r="E26" s="27"/>
      <c r="G26" s="40"/>
      <c r="H26" s="41"/>
      <c r="J26" s="32" t="s">
        <v>8</v>
      </c>
      <c r="K26" s="32" t="str">
        <f t="shared" si="1"/>
        <v>3X1</v>
      </c>
      <c r="L26" s="32" t="str">
        <f>IFERROR(VLOOKUP($K26,Mapping!F:H,2,0),"")</f>
        <v/>
      </c>
      <c r="M26" s="32" t="str">
        <f>IFERROR(VLOOKUP($K26,Mapping!$F:$H,3,0),"")</f>
        <v/>
      </c>
      <c r="N26" s="32" t="str">
        <f t="shared" si="2"/>
        <v>3</v>
      </c>
    </row>
    <row r="27" spans="1:14" outlineLevel="1" x14ac:dyDescent="0.55000000000000004">
      <c r="A27" s="28">
        <v>12</v>
      </c>
      <c r="B27" s="35" t="s">
        <v>156</v>
      </c>
      <c r="C27" s="36">
        <v>3</v>
      </c>
      <c r="D27" s="37" t="s">
        <v>3</v>
      </c>
      <c r="E27" s="35"/>
      <c r="G27" s="42"/>
      <c r="H27" s="43"/>
      <c r="J27" s="36" t="s">
        <v>8</v>
      </c>
      <c r="K27" s="36" t="str">
        <f t="shared" si="1"/>
        <v>3X1</v>
      </c>
      <c r="L27" s="36" t="str">
        <f>IFERROR(VLOOKUP($K27,Mapping!F:H,2,0),"")</f>
        <v/>
      </c>
      <c r="M27" s="36" t="str">
        <f>IFERROR(VLOOKUP($K27,Mapping!$F:$H,3,0),"")</f>
        <v/>
      </c>
      <c r="N27" s="36" t="str">
        <f t="shared" si="2"/>
        <v>3</v>
      </c>
    </row>
    <row r="28" spans="1:14" outlineLevel="1" x14ac:dyDescent="0.55000000000000004">
      <c r="A28" s="28">
        <v>13</v>
      </c>
      <c r="B28" s="31" t="s">
        <v>157</v>
      </c>
      <c r="C28" s="36">
        <v>3</v>
      </c>
      <c r="D28" s="37" t="s">
        <v>3</v>
      </c>
      <c r="E28" s="31"/>
      <c r="G28" s="40"/>
      <c r="H28" s="41"/>
      <c r="J28" s="32" t="s">
        <v>8</v>
      </c>
      <c r="K28" s="32" t="str">
        <f t="shared" si="1"/>
        <v>3X1</v>
      </c>
      <c r="L28" s="32" t="str">
        <f>IFERROR(VLOOKUP($K28,Mapping!F:H,2,0),"")</f>
        <v/>
      </c>
      <c r="M28" s="32" t="str">
        <f>IFERROR(VLOOKUP($K28,Mapping!$F:$H,3,0),"")</f>
        <v/>
      </c>
      <c r="N28" s="32" t="str">
        <f t="shared" si="2"/>
        <v>3</v>
      </c>
    </row>
    <row r="29" spans="1:14" outlineLevel="1" x14ac:dyDescent="0.55000000000000004">
      <c r="A29" s="28">
        <v>14</v>
      </c>
      <c r="B29" s="35" t="s">
        <v>158</v>
      </c>
      <c r="C29" s="36">
        <v>3</v>
      </c>
      <c r="D29" s="37" t="s">
        <v>3</v>
      </c>
      <c r="E29" s="35"/>
      <c r="G29" s="42"/>
      <c r="H29" s="43"/>
      <c r="J29" s="36" t="s">
        <v>8</v>
      </c>
      <c r="K29" s="36" t="str">
        <f t="shared" si="1"/>
        <v>3X1</v>
      </c>
      <c r="L29" s="36" t="str">
        <f>IFERROR(VLOOKUP($K29,Mapping!F:H,2,0),"")</f>
        <v/>
      </c>
      <c r="M29" s="36" t="str">
        <f>IFERROR(VLOOKUP($K29,Mapping!$F:$H,3,0),"")</f>
        <v/>
      </c>
      <c r="N29" s="36" t="str">
        <f t="shared" si="0"/>
        <v>3</v>
      </c>
    </row>
    <row r="30" spans="1:14" outlineLevel="1" x14ac:dyDescent="0.55000000000000004">
      <c r="A30" s="28">
        <v>15</v>
      </c>
      <c r="B30" s="31" t="s">
        <v>159</v>
      </c>
      <c r="C30" s="36">
        <v>2</v>
      </c>
      <c r="D30" s="37" t="s">
        <v>129</v>
      </c>
      <c r="E30" s="31"/>
      <c r="G30" s="40"/>
      <c r="H30" s="41"/>
      <c r="J30" s="32" t="s">
        <v>8</v>
      </c>
      <c r="K30" s="32" t="str">
        <f t="shared" si="1"/>
        <v>2X1</v>
      </c>
      <c r="L30" s="32" t="str">
        <f>IFERROR(VLOOKUP($K30,Mapping!F:H,2,0),"")</f>
        <v/>
      </c>
      <c r="M30" s="32" t="str">
        <f>IFERROR(VLOOKUP($K30,Mapping!$F:$H,3,0),"")</f>
        <v/>
      </c>
      <c r="N30" s="32" t="str">
        <f t="shared" si="0"/>
        <v>2</v>
      </c>
    </row>
    <row r="31" spans="1:14" outlineLevel="1" x14ac:dyDescent="0.55000000000000004">
      <c r="A31" s="28">
        <v>17</v>
      </c>
      <c r="B31" s="35" t="s">
        <v>160</v>
      </c>
      <c r="C31" s="36">
        <v>2</v>
      </c>
      <c r="D31" s="37" t="s">
        <v>129</v>
      </c>
      <c r="E31" s="35"/>
      <c r="G31" s="42"/>
      <c r="H31" s="43"/>
      <c r="J31" s="36" t="s">
        <v>8</v>
      </c>
      <c r="K31" s="36" t="str">
        <f t="shared" si="1"/>
        <v>2X1</v>
      </c>
      <c r="L31" s="36" t="str">
        <f>IFERROR(VLOOKUP($K31,Mapping!F:H,2,0),"")</f>
        <v/>
      </c>
      <c r="M31" s="36" t="str">
        <f>IFERROR(VLOOKUP($K31,Mapping!$F:$H,3,0),"")</f>
        <v/>
      </c>
      <c r="N31" s="36" t="str">
        <f t="shared" ref="N31:N32" si="3">C31&amp;G31</f>
        <v>2</v>
      </c>
    </row>
    <row r="32" spans="1:14" outlineLevel="1" x14ac:dyDescent="0.55000000000000004">
      <c r="A32" s="28">
        <v>18</v>
      </c>
      <c r="B32" s="31" t="s">
        <v>161</v>
      </c>
      <c r="C32" s="36">
        <v>3</v>
      </c>
      <c r="D32" s="37" t="s">
        <v>3</v>
      </c>
      <c r="E32" s="31"/>
      <c r="G32" s="40"/>
      <c r="H32" s="41"/>
      <c r="J32" s="32" t="s">
        <v>8</v>
      </c>
      <c r="K32" s="32" t="str">
        <f t="shared" si="1"/>
        <v>3X1</v>
      </c>
      <c r="L32" s="32" t="str">
        <f>IFERROR(VLOOKUP($K32,Mapping!F:H,2,0),"")</f>
        <v/>
      </c>
      <c r="M32" s="32" t="str">
        <f>IFERROR(VLOOKUP($K32,Mapping!$F:$H,3,0),"")</f>
        <v/>
      </c>
      <c r="N32" s="32" t="str">
        <f t="shared" si="3"/>
        <v>3</v>
      </c>
    </row>
    <row r="33" spans="1:14" outlineLevel="1" x14ac:dyDescent="0.55000000000000004">
      <c r="A33" s="28">
        <v>19</v>
      </c>
      <c r="B33" s="31" t="s">
        <v>162</v>
      </c>
      <c r="C33" s="36">
        <v>1</v>
      </c>
      <c r="D33" s="37" t="s">
        <v>167</v>
      </c>
      <c r="E33" s="27" t="s">
        <v>169</v>
      </c>
      <c r="G33" s="40"/>
      <c r="H33" s="41"/>
      <c r="J33" s="32" t="s">
        <v>8</v>
      </c>
      <c r="K33" s="32" t="str">
        <f t="shared" si="1"/>
        <v>1X1</v>
      </c>
      <c r="L33" s="32" t="str">
        <f>IFERROR(VLOOKUP($K33,Mapping!F:H,2,0),"")</f>
        <v/>
      </c>
      <c r="M33" s="32" t="str">
        <f>IFERROR(VLOOKUP($K33,Mapping!$F:$H,3,0),"")</f>
        <v/>
      </c>
      <c r="N33" s="32" t="str">
        <f t="shared" ref="N33" si="4">C33&amp;G33</f>
        <v>1</v>
      </c>
    </row>
    <row r="34" spans="1:14" s="22" customFormat="1" ht="33" customHeight="1" x14ac:dyDescent="0.75">
      <c r="A34" s="21" t="s">
        <v>47</v>
      </c>
      <c r="B34" s="69" t="s">
        <v>170</v>
      </c>
      <c r="C34" s="46" t="s">
        <v>66</v>
      </c>
      <c r="D34" s="44"/>
      <c r="E34" s="45"/>
      <c r="G34" s="47">
        <f>SUBTOTAL(3,G37:G54)/(SUBTOTAL(3,C37:C54)-0)</f>
        <v>0</v>
      </c>
      <c r="H34" s="20"/>
      <c r="J34" s="52"/>
      <c r="K34" s="52"/>
      <c r="L34" s="52">
        <f>SUBTOTAL(9,L37:L54)</f>
        <v>0</v>
      </c>
      <c r="M34" s="52">
        <f>SUBTOTAL(9,M37:M54)</f>
        <v>0</v>
      </c>
      <c r="N34" s="52"/>
    </row>
    <row r="35" spans="1:14" outlineLevel="1" x14ac:dyDescent="0.55000000000000004">
      <c r="A35" s="16"/>
      <c r="B35" s="17" t="s">
        <v>101</v>
      </c>
      <c r="C35" s="16"/>
      <c r="D35" s="25"/>
      <c r="E35" s="18"/>
      <c r="F35" s="11"/>
      <c r="G35" s="16"/>
      <c r="H35" s="17"/>
      <c r="J35" s="16"/>
      <c r="K35" s="16"/>
      <c r="L35" s="16"/>
      <c r="M35" s="16"/>
      <c r="N35" s="16"/>
    </row>
    <row r="36" spans="1:14" outlineLevel="1" x14ac:dyDescent="0.55000000000000004">
      <c r="A36" s="16"/>
      <c r="B36" s="17" t="s">
        <v>0</v>
      </c>
      <c r="C36" s="16"/>
      <c r="D36" s="25"/>
      <c r="E36" s="18"/>
      <c r="F36" s="11"/>
      <c r="G36" s="16"/>
      <c r="H36" s="17"/>
      <c r="J36" s="16"/>
      <c r="K36" s="16"/>
      <c r="L36" s="16"/>
      <c r="M36" s="16"/>
      <c r="N36" s="16"/>
    </row>
    <row r="37" spans="1:14" outlineLevel="1" x14ac:dyDescent="0.55000000000000004">
      <c r="A37" s="28">
        <v>1</v>
      </c>
      <c r="B37" s="27" t="s">
        <v>188</v>
      </c>
      <c r="C37" s="73">
        <v>1</v>
      </c>
      <c r="D37" s="29" t="s">
        <v>164</v>
      </c>
      <c r="E37" s="27" t="s">
        <v>186</v>
      </c>
      <c r="F37" s="11"/>
      <c r="G37" s="38"/>
      <c r="H37" s="39"/>
      <c r="J37" s="28" t="s">
        <v>8</v>
      </c>
      <c r="K37" s="28" t="str">
        <f t="shared" ref="K37:K54" si="5">C37&amp;J37&amp;G37</f>
        <v>1X1</v>
      </c>
      <c r="L37" s="28" t="str">
        <f>IFERROR(VLOOKUP($K37,Mapping!F:H,2,0),"")</f>
        <v/>
      </c>
      <c r="M37" s="28" t="str">
        <f>IFERROR(VLOOKUP($K37,Mapping!$F:$H,3,0),"")</f>
        <v/>
      </c>
      <c r="N37" s="28" t="str">
        <f t="shared" si="0"/>
        <v>1</v>
      </c>
    </row>
    <row r="38" spans="1:14" outlineLevel="1" x14ac:dyDescent="0.55000000000000004">
      <c r="A38" s="28">
        <v>2</v>
      </c>
      <c r="B38" s="31" t="s">
        <v>189</v>
      </c>
      <c r="C38" s="74">
        <v>1</v>
      </c>
      <c r="D38" s="33" t="s">
        <v>164</v>
      </c>
      <c r="E38" s="31" t="s">
        <v>186</v>
      </c>
      <c r="F38" s="11"/>
      <c r="G38" s="40"/>
      <c r="H38" s="41"/>
      <c r="J38" s="32" t="s">
        <v>8</v>
      </c>
      <c r="K38" s="32" t="str">
        <f t="shared" si="5"/>
        <v>1X1</v>
      </c>
      <c r="L38" s="32" t="str">
        <f>IFERROR(VLOOKUP($K38,Mapping!F:H,2,0),"")</f>
        <v/>
      </c>
      <c r="M38" s="32" t="str">
        <f>IFERROR(VLOOKUP($K38,Mapping!$F:$H,3,0),"")</f>
        <v/>
      </c>
      <c r="N38" s="32" t="str">
        <f t="shared" ref="N38:N54" si="6">C38&amp;G38</f>
        <v>1</v>
      </c>
    </row>
    <row r="39" spans="1:14" outlineLevel="1" x14ac:dyDescent="0.55000000000000004">
      <c r="A39" s="28">
        <v>3</v>
      </c>
      <c r="B39" s="31" t="s">
        <v>171</v>
      </c>
      <c r="C39" s="74">
        <v>2</v>
      </c>
      <c r="D39" s="33" t="s">
        <v>129</v>
      </c>
      <c r="E39" s="31"/>
      <c r="F39" s="11"/>
      <c r="G39" s="40"/>
      <c r="H39" s="41"/>
      <c r="J39" s="32" t="s">
        <v>8</v>
      </c>
      <c r="K39" s="32" t="str">
        <f t="shared" si="5"/>
        <v>2X1</v>
      </c>
      <c r="L39" s="32" t="str">
        <f>IFERROR(VLOOKUP($K39,Mapping!F:H,2,0),"")</f>
        <v/>
      </c>
      <c r="M39" s="32" t="str">
        <f>IFERROR(VLOOKUP($K39,Mapping!$F:$H,3,0),"")</f>
        <v/>
      </c>
      <c r="N39" s="32" t="str">
        <f t="shared" si="6"/>
        <v>2</v>
      </c>
    </row>
    <row r="40" spans="1:14" ht="31.5" outlineLevel="1" x14ac:dyDescent="0.55000000000000004">
      <c r="A40" s="28">
        <v>4</v>
      </c>
      <c r="B40" s="31" t="s">
        <v>190</v>
      </c>
      <c r="C40" s="74">
        <v>2</v>
      </c>
      <c r="D40" s="33" t="s">
        <v>129</v>
      </c>
      <c r="E40" s="31"/>
      <c r="F40" s="11"/>
      <c r="G40" s="40"/>
      <c r="H40" s="41"/>
      <c r="J40" s="32" t="s">
        <v>8</v>
      </c>
      <c r="K40" s="32" t="str">
        <f t="shared" si="5"/>
        <v>2X1</v>
      </c>
      <c r="L40" s="32" t="str">
        <f>IFERROR(VLOOKUP($K40,Mapping!F:H,2,0),"")</f>
        <v/>
      </c>
      <c r="M40" s="32" t="str">
        <f>IFERROR(VLOOKUP($K40,Mapping!$F:$H,3,0),"")</f>
        <v/>
      </c>
      <c r="N40" s="32" t="str">
        <f t="shared" si="6"/>
        <v>2</v>
      </c>
    </row>
    <row r="41" spans="1:14" outlineLevel="1" x14ac:dyDescent="0.55000000000000004">
      <c r="A41" s="28">
        <v>5</v>
      </c>
      <c r="B41" s="31" t="s">
        <v>172</v>
      </c>
      <c r="C41" s="74">
        <v>3</v>
      </c>
      <c r="D41" s="33" t="s">
        <v>3</v>
      </c>
      <c r="E41" s="31"/>
      <c r="F41" s="11"/>
      <c r="G41" s="40"/>
      <c r="H41" s="41"/>
      <c r="J41" s="32" t="s">
        <v>8</v>
      </c>
      <c r="K41" s="32" t="str">
        <f t="shared" si="5"/>
        <v>3X1</v>
      </c>
      <c r="L41" s="32" t="str">
        <f>IFERROR(VLOOKUP($K41,Mapping!F:H,2,0),"")</f>
        <v/>
      </c>
      <c r="M41" s="32" t="str">
        <f>IFERROR(VLOOKUP($K41,Mapping!$F:$H,3,0),"")</f>
        <v/>
      </c>
      <c r="N41" s="32" t="str">
        <f t="shared" ref="N41:N49" si="7">C41&amp;G41</f>
        <v>3</v>
      </c>
    </row>
    <row r="42" spans="1:14" outlineLevel="1" x14ac:dyDescent="0.55000000000000004">
      <c r="A42" s="28">
        <v>6</v>
      </c>
      <c r="B42" s="31" t="s">
        <v>173</v>
      </c>
      <c r="C42" s="74">
        <v>3</v>
      </c>
      <c r="D42" s="33" t="s">
        <v>3</v>
      </c>
      <c r="E42" s="31"/>
      <c r="F42" s="11"/>
      <c r="G42" s="40"/>
      <c r="H42" s="41"/>
      <c r="J42" s="32" t="s">
        <v>8</v>
      </c>
      <c r="K42" s="32" t="str">
        <f t="shared" si="5"/>
        <v>3X1</v>
      </c>
      <c r="L42" s="32" t="str">
        <f>IFERROR(VLOOKUP($K42,Mapping!F:H,2,0),"")</f>
        <v/>
      </c>
      <c r="M42" s="32" t="str">
        <f>IFERROR(VLOOKUP($K42,Mapping!$F:$H,3,0),"")</f>
        <v/>
      </c>
      <c r="N42" s="32" t="str">
        <f t="shared" si="7"/>
        <v>3</v>
      </c>
    </row>
    <row r="43" spans="1:14" ht="31.5" outlineLevel="1" x14ac:dyDescent="0.55000000000000004">
      <c r="A43" s="28">
        <v>7</v>
      </c>
      <c r="B43" s="31" t="s">
        <v>174</v>
      </c>
      <c r="C43" s="74">
        <v>3</v>
      </c>
      <c r="D43" s="33" t="s">
        <v>3</v>
      </c>
      <c r="E43" s="31"/>
      <c r="F43" s="11"/>
      <c r="G43" s="40"/>
      <c r="H43" s="41"/>
      <c r="J43" s="32" t="s">
        <v>8</v>
      </c>
      <c r="K43" s="32" t="str">
        <f t="shared" si="5"/>
        <v>3X1</v>
      </c>
      <c r="L43" s="32" t="str">
        <f>IFERROR(VLOOKUP($K43,Mapping!F:H,2,0),"")</f>
        <v/>
      </c>
      <c r="M43" s="32" t="str">
        <f>IFERROR(VLOOKUP($K43,Mapping!$F:$H,3,0),"")</f>
        <v/>
      </c>
      <c r="N43" s="32" t="str">
        <f t="shared" si="7"/>
        <v>3</v>
      </c>
    </row>
    <row r="44" spans="1:14" ht="31.5" outlineLevel="1" x14ac:dyDescent="0.55000000000000004">
      <c r="A44" s="28">
        <v>8</v>
      </c>
      <c r="B44" s="31" t="s">
        <v>175</v>
      </c>
      <c r="C44" s="74">
        <v>3</v>
      </c>
      <c r="D44" s="33" t="s">
        <v>3</v>
      </c>
      <c r="E44" s="31"/>
      <c r="F44" s="11"/>
      <c r="G44" s="40"/>
      <c r="H44" s="41"/>
      <c r="J44" s="32" t="s">
        <v>8</v>
      </c>
      <c r="K44" s="32" t="str">
        <f t="shared" si="5"/>
        <v>3X1</v>
      </c>
      <c r="L44" s="32" t="str">
        <f>IFERROR(VLOOKUP($K44,Mapping!F:H,2,0),"")</f>
        <v/>
      </c>
      <c r="M44" s="32" t="str">
        <f>IFERROR(VLOOKUP($K44,Mapping!$F:$H,3,0),"")</f>
        <v/>
      </c>
      <c r="N44" s="32" t="str">
        <f t="shared" si="7"/>
        <v>3</v>
      </c>
    </row>
    <row r="45" spans="1:14" outlineLevel="1" x14ac:dyDescent="0.55000000000000004">
      <c r="A45" s="28">
        <v>9</v>
      </c>
      <c r="B45" s="31" t="s">
        <v>176</v>
      </c>
      <c r="C45" s="74">
        <v>3</v>
      </c>
      <c r="D45" s="33" t="s">
        <v>3</v>
      </c>
      <c r="E45" s="31"/>
      <c r="F45" s="11"/>
      <c r="G45" s="40"/>
      <c r="H45" s="41"/>
      <c r="J45" s="32" t="s">
        <v>8</v>
      </c>
      <c r="K45" s="32" t="str">
        <f t="shared" si="5"/>
        <v>3X1</v>
      </c>
      <c r="L45" s="32" t="str">
        <f>IFERROR(VLOOKUP($K45,Mapping!F:H,2,0),"")</f>
        <v/>
      </c>
      <c r="M45" s="32" t="str">
        <f>IFERROR(VLOOKUP($K45,Mapping!$F:$H,3,0),"")</f>
        <v/>
      </c>
      <c r="N45" s="32" t="str">
        <f t="shared" si="7"/>
        <v>3</v>
      </c>
    </row>
    <row r="46" spans="1:14" ht="31.5" outlineLevel="1" x14ac:dyDescent="0.55000000000000004">
      <c r="A46" s="28">
        <v>10</v>
      </c>
      <c r="B46" s="31" t="s">
        <v>177</v>
      </c>
      <c r="C46" s="74">
        <v>3</v>
      </c>
      <c r="D46" s="33" t="s">
        <v>3</v>
      </c>
      <c r="E46" s="31"/>
      <c r="F46" s="11"/>
      <c r="G46" s="40"/>
      <c r="H46" s="41"/>
      <c r="J46" s="32" t="s">
        <v>8</v>
      </c>
      <c r="K46" s="32" t="str">
        <f t="shared" si="5"/>
        <v>3X1</v>
      </c>
      <c r="L46" s="32" t="str">
        <f>IFERROR(VLOOKUP($K46,Mapping!F:H,2,0),"")</f>
        <v/>
      </c>
      <c r="M46" s="32" t="str">
        <f>IFERROR(VLOOKUP($K46,Mapping!$F:$H,3,0),"")</f>
        <v/>
      </c>
      <c r="N46" s="32" t="str">
        <f t="shared" si="7"/>
        <v>3</v>
      </c>
    </row>
    <row r="47" spans="1:14" ht="31.5" outlineLevel="1" x14ac:dyDescent="0.55000000000000004">
      <c r="A47" s="28">
        <v>11</v>
      </c>
      <c r="B47" s="31" t="s">
        <v>178</v>
      </c>
      <c r="C47" s="74">
        <v>3</v>
      </c>
      <c r="D47" s="33" t="s">
        <v>3</v>
      </c>
      <c r="E47" s="31"/>
      <c r="F47" s="11"/>
      <c r="G47" s="40"/>
      <c r="H47" s="41"/>
      <c r="J47" s="32" t="s">
        <v>8</v>
      </c>
      <c r="K47" s="32" t="str">
        <f t="shared" si="5"/>
        <v>3X1</v>
      </c>
      <c r="L47" s="32" t="str">
        <f>IFERROR(VLOOKUP($K47,Mapping!F:H,2,0),"")</f>
        <v/>
      </c>
      <c r="M47" s="32" t="str">
        <f>IFERROR(VLOOKUP($K47,Mapping!$F:$H,3,0),"")</f>
        <v/>
      </c>
      <c r="N47" s="32" t="str">
        <f t="shared" si="7"/>
        <v>3</v>
      </c>
    </row>
    <row r="48" spans="1:14" ht="31.5" outlineLevel="1" x14ac:dyDescent="0.55000000000000004">
      <c r="A48" s="28">
        <v>12</v>
      </c>
      <c r="B48" s="31" t="s">
        <v>179</v>
      </c>
      <c r="C48" s="74">
        <v>3</v>
      </c>
      <c r="D48" s="33" t="s">
        <v>3</v>
      </c>
      <c r="E48" s="31"/>
      <c r="F48" s="11"/>
      <c r="G48" s="40"/>
      <c r="H48" s="41"/>
      <c r="J48" s="32" t="s">
        <v>8</v>
      </c>
      <c r="K48" s="32" t="str">
        <f t="shared" si="5"/>
        <v>3X1</v>
      </c>
      <c r="L48" s="32" t="str">
        <f>IFERROR(VLOOKUP($K48,Mapping!F:H,2,0),"")</f>
        <v/>
      </c>
      <c r="M48" s="32" t="str">
        <f>IFERROR(VLOOKUP($K48,Mapping!$F:$H,3,0),"")</f>
        <v/>
      </c>
      <c r="N48" s="32" t="str">
        <f t="shared" si="7"/>
        <v>3</v>
      </c>
    </row>
    <row r="49" spans="1:14" outlineLevel="1" x14ac:dyDescent="0.55000000000000004">
      <c r="A49" s="28">
        <v>13</v>
      </c>
      <c r="B49" s="31" t="s">
        <v>180</v>
      </c>
      <c r="C49" s="74">
        <v>3</v>
      </c>
      <c r="D49" s="33" t="s">
        <v>3</v>
      </c>
      <c r="E49" s="31"/>
      <c r="F49" s="11"/>
      <c r="G49" s="40"/>
      <c r="H49" s="41"/>
      <c r="J49" s="32" t="s">
        <v>8</v>
      </c>
      <c r="K49" s="32" t="str">
        <f t="shared" si="5"/>
        <v>3X1</v>
      </c>
      <c r="L49" s="32" t="str">
        <f>IFERROR(VLOOKUP($K49,Mapping!F:H,2,0),"")</f>
        <v/>
      </c>
      <c r="M49" s="32" t="str">
        <f>IFERROR(VLOOKUP($K49,Mapping!$F:$H,3,0),"")</f>
        <v/>
      </c>
      <c r="N49" s="32" t="str">
        <f t="shared" si="7"/>
        <v>3</v>
      </c>
    </row>
    <row r="50" spans="1:14" ht="31.5" outlineLevel="1" x14ac:dyDescent="0.55000000000000004">
      <c r="A50" s="28">
        <v>14</v>
      </c>
      <c r="B50" s="31" t="s">
        <v>181</v>
      </c>
      <c r="C50" s="74">
        <v>3</v>
      </c>
      <c r="D50" s="33" t="s">
        <v>3</v>
      </c>
      <c r="E50" s="31"/>
      <c r="F50" s="11"/>
      <c r="G50" s="40"/>
      <c r="H50" s="41"/>
      <c r="J50" s="32" t="s">
        <v>8</v>
      </c>
      <c r="K50" s="32" t="str">
        <f t="shared" si="5"/>
        <v>3X1</v>
      </c>
      <c r="L50" s="32" t="str">
        <f>IFERROR(VLOOKUP($K50,Mapping!F:H,2,0),"")</f>
        <v/>
      </c>
      <c r="M50" s="32" t="str">
        <f>IFERROR(VLOOKUP($K50,Mapping!$F:$H,3,0),"")</f>
        <v/>
      </c>
      <c r="N50" s="32" t="str">
        <f t="shared" si="6"/>
        <v>3</v>
      </c>
    </row>
    <row r="51" spans="1:14" outlineLevel="1" x14ac:dyDescent="0.55000000000000004">
      <c r="A51" s="28">
        <v>15</v>
      </c>
      <c r="B51" s="31" t="s">
        <v>182</v>
      </c>
      <c r="C51" s="74">
        <v>1</v>
      </c>
      <c r="D51" s="33" t="s">
        <v>164</v>
      </c>
      <c r="E51" s="31" t="s">
        <v>191</v>
      </c>
      <c r="F51" s="11"/>
      <c r="G51" s="40"/>
      <c r="H51" s="41"/>
      <c r="J51" s="32" t="s">
        <v>8</v>
      </c>
      <c r="K51" s="32" t="str">
        <f t="shared" si="5"/>
        <v>1X1</v>
      </c>
      <c r="L51" s="32" t="str">
        <f>IFERROR(VLOOKUP($K51,Mapping!F:H,2,0),"")</f>
        <v/>
      </c>
      <c r="M51" s="32" t="str">
        <f>IFERROR(VLOOKUP($K51,Mapping!$F:$H,3,0),"")</f>
        <v/>
      </c>
      <c r="N51" s="32" t="str">
        <f t="shared" si="6"/>
        <v>1</v>
      </c>
    </row>
    <row r="52" spans="1:14" outlineLevel="1" x14ac:dyDescent="0.55000000000000004">
      <c r="A52" s="28">
        <v>16</v>
      </c>
      <c r="B52" s="31" t="s">
        <v>183</v>
      </c>
      <c r="C52" s="74">
        <v>2</v>
      </c>
      <c r="D52" s="33" t="s">
        <v>129</v>
      </c>
      <c r="E52" s="31"/>
      <c r="F52" s="11"/>
      <c r="G52" s="40"/>
      <c r="H52" s="41"/>
      <c r="J52" s="32" t="s">
        <v>8</v>
      </c>
      <c r="K52" s="32" t="str">
        <f t="shared" si="5"/>
        <v>2X1</v>
      </c>
      <c r="L52" s="32" t="str">
        <f>IFERROR(VLOOKUP($K52,Mapping!F:H,2,0),"")</f>
        <v/>
      </c>
      <c r="M52" s="32" t="str">
        <f>IFERROR(VLOOKUP($K52,Mapping!$F:$H,3,0),"")</f>
        <v/>
      </c>
      <c r="N52" s="32" t="str">
        <f t="shared" si="6"/>
        <v>2</v>
      </c>
    </row>
    <row r="53" spans="1:14" outlineLevel="1" x14ac:dyDescent="0.55000000000000004">
      <c r="A53" s="28">
        <v>17</v>
      </c>
      <c r="B53" s="31" t="s">
        <v>184</v>
      </c>
      <c r="C53" s="74">
        <v>3</v>
      </c>
      <c r="D53" s="33" t="s">
        <v>3</v>
      </c>
      <c r="E53" s="31"/>
      <c r="F53" s="11"/>
      <c r="G53" s="40"/>
      <c r="H53" s="41"/>
      <c r="J53" s="32" t="s">
        <v>8</v>
      </c>
      <c r="K53" s="32" t="str">
        <f t="shared" si="5"/>
        <v>3X1</v>
      </c>
      <c r="L53" s="32" t="str">
        <f>IFERROR(VLOOKUP($K53,Mapping!F:H,2,0),"")</f>
        <v/>
      </c>
      <c r="M53" s="32" t="str">
        <f>IFERROR(VLOOKUP($K53,Mapping!$F:$H,3,0),"")</f>
        <v/>
      </c>
      <c r="N53" s="32" t="str">
        <f t="shared" si="6"/>
        <v>3</v>
      </c>
    </row>
    <row r="54" spans="1:14" ht="31.5" outlineLevel="1" x14ac:dyDescent="0.55000000000000004">
      <c r="A54" s="28">
        <v>18</v>
      </c>
      <c r="B54" s="31" t="s">
        <v>192</v>
      </c>
      <c r="C54" s="74">
        <v>1</v>
      </c>
      <c r="D54" s="142" t="s">
        <v>185</v>
      </c>
      <c r="E54" s="142"/>
      <c r="F54" s="11"/>
      <c r="G54" s="40"/>
      <c r="H54" s="41"/>
      <c r="J54" s="32" t="s">
        <v>8</v>
      </c>
      <c r="K54" s="32" t="str">
        <f t="shared" si="5"/>
        <v>1X1</v>
      </c>
      <c r="L54" s="32" t="str">
        <f>IFERROR(VLOOKUP($K54,Mapping!F:H,2,0),"")</f>
        <v/>
      </c>
      <c r="M54" s="32" t="str">
        <f>IFERROR(VLOOKUP($K54,Mapping!$F:$H,3,0),"")</f>
        <v/>
      </c>
      <c r="N54" s="32" t="str">
        <f t="shared" si="6"/>
        <v>1</v>
      </c>
    </row>
    <row r="55" spans="1:14" s="22" customFormat="1" ht="33" customHeight="1" x14ac:dyDescent="0.75">
      <c r="A55" s="21" t="s">
        <v>48</v>
      </c>
      <c r="B55" s="69" t="s">
        <v>193</v>
      </c>
      <c r="C55" s="46" t="s">
        <v>66</v>
      </c>
      <c r="D55" s="44"/>
      <c r="E55" s="45"/>
      <c r="G55" s="47">
        <f>SUBTOTAL(3,G58:G66)/(SUBTOTAL(3,C58:C66)-0)</f>
        <v>0</v>
      </c>
      <c r="H55" s="20"/>
      <c r="J55" s="52"/>
      <c r="K55" s="52"/>
      <c r="L55" s="52">
        <f>SUBTOTAL(9,L58:L66)</f>
        <v>0</v>
      </c>
      <c r="M55" s="52">
        <f>SUBTOTAL(9,M58:M66)</f>
        <v>0</v>
      </c>
      <c r="N55" s="52"/>
    </row>
    <row r="56" spans="1:14" outlineLevel="1" x14ac:dyDescent="0.55000000000000004">
      <c r="A56" s="16"/>
      <c r="B56" s="17" t="s">
        <v>97</v>
      </c>
      <c r="C56" s="16"/>
      <c r="D56" s="25"/>
      <c r="E56" s="18"/>
      <c r="F56" s="11"/>
      <c r="G56" s="16"/>
      <c r="H56" s="17"/>
      <c r="J56" s="16"/>
      <c r="K56" s="16"/>
      <c r="L56" s="16"/>
      <c r="M56" s="16"/>
      <c r="N56" s="16"/>
    </row>
    <row r="57" spans="1:14" outlineLevel="1" x14ac:dyDescent="0.55000000000000004">
      <c r="A57" s="16"/>
      <c r="B57" s="17" t="s">
        <v>0</v>
      </c>
      <c r="C57" s="16"/>
      <c r="D57" s="25"/>
      <c r="E57" s="18"/>
      <c r="F57" s="11"/>
      <c r="G57" s="16"/>
      <c r="H57" s="17"/>
      <c r="J57" s="16"/>
      <c r="K57" s="16"/>
      <c r="L57" s="16"/>
      <c r="M57" s="16"/>
      <c r="N57" s="16"/>
    </row>
    <row r="58" spans="1:14" outlineLevel="1" collapsed="1" x14ac:dyDescent="0.55000000000000004">
      <c r="A58" s="28">
        <v>1</v>
      </c>
      <c r="B58" s="27" t="s">
        <v>194</v>
      </c>
      <c r="C58" s="28">
        <v>1</v>
      </c>
      <c r="D58" s="29" t="s">
        <v>164</v>
      </c>
      <c r="E58" s="27" t="s">
        <v>203</v>
      </c>
      <c r="G58" s="38"/>
      <c r="H58" s="39"/>
      <c r="J58" s="28" t="s">
        <v>8</v>
      </c>
      <c r="K58" s="28" t="str">
        <f t="shared" ref="K58" si="8">C58&amp;J58&amp;G58</f>
        <v>1X1</v>
      </c>
      <c r="L58" s="28" t="str">
        <f>IFERROR(VLOOKUP($K58,Mapping!F:H,2,0),"")</f>
        <v/>
      </c>
      <c r="M58" s="28" t="str">
        <f>IFERROR(VLOOKUP($K58,Mapping!$F:$H,3,0),"")</f>
        <v/>
      </c>
      <c r="N58" s="28" t="str">
        <f t="shared" ref="N58:N70" si="9">C58&amp;G58</f>
        <v>1</v>
      </c>
    </row>
    <row r="59" spans="1:14" outlineLevel="1" x14ac:dyDescent="0.55000000000000004">
      <c r="A59" s="28">
        <v>2</v>
      </c>
      <c r="B59" s="31" t="s">
        <v>195</v>
      </c>
      <c r="C59" s="74">
        <v>1</v>
      </c>
      <c r="D59" s="29" t="s">
        <v>164</v>
      </c>
      <c r="E59" s="27" t="s">
        <v>204</v>
      </c>
      <c r="G59" s="40"/>
      <c r="H59" s="41"/>
      <c r="J59" s="32" t="s">
        <v>8</v>
      </c>
      <c r="K59" s="32" t="str">
        <f t="shared" ref="K59" si="10">C59&amp;J59&amp;G59</f>
        <v>1X1</v>
      </c>
      <c r="L59" s="32" t="str">
        <f>IFERROR(VLOOKUP($K59,Mapping!F:H,2,0),"")</f>
        <v/>
      </c>
      <c r="M59" s="32" t="str">
        <f>IFERROR(VLOOKUP($K59,Mapping!$F:$H,3,0),"")</f>
        <v/>
      </c>
      <c r="N59" s="32" t="str">
        <f t="shared" ref="N59" si="11">C59&amp;G59</f>
        <v>1</v>
      </c>
    </row>
    <row r="60" spans="1:14" outlineLevel="1" x14ac:dyDescent="0.55000000000000004">
      <c r="A60" s="28">
        <v>3</v>
      </c>
      <c r="B60" s="31" t="s">
        <v>196</v>
      </c>
      <c r="C60" s="74">
        <v>1</v>
      </c>
      <c r="D60" s="29" t="s">
        <v>164</v>
      </c>
      <c r="E60" s="27" t="s">
        <v>203</v>
      </c>
      <c r="G60" s="40"/>
      <c r="H60" s="41"/>
      <c r="J60" s="32" t="s">
        <v>8</v>
      </c>
      <c r="K60" s="32" t="str">
        <f t="shared" ref="K60:K66" si="12">C60&amp;J60&amp;G60</f>
        <v>1X1</v>
      </c>
      <c r="L60" s="32" t="str">
        <f>IFERROR(VLOOKUP($K60,Mapping!F:H,2,0),"")</f>
        <v/>
      </c>
      <c r="M60" s="32" t="str">
        <f>IFERROR(VLOOKUP($K60,Mapping!$F:$H,3,0),"")</f>
        <v/>
      </c>
      <c r="N60" s="32" t="str">
        <f t="shared" ref="N60:N66" si="13">C60&amp;G60</f>
        <v>1</v>
      </c>
    </row>
    <row r="61" spans="1:14" outlineLevel="1" x14ac:dyDescent="0.55000000000000004">
      <c r="A61" s="28">
        <v>4</v>
      </c>
      <c r="B61" s="31" t="s">
        <v>197</v>
      </c>
      <c r="C61" s="32">
        <v>1</v>
      </c>
      <c r="D61" s="29" t="s">
        <v>164</v>
      </c>
      <c r="E61" s="27" t="s">
        <v>203</v>
      </c>
      <c r="G61" s="40"/>
      <c r="H61" s="41"/>
      <c r="J61" s="32" t="s">
        <v>8</v>
      </c>
      <c r="K61" s="32" t="str">
        <f t="shared" si="12"/>
        <v>1X1</v>
      </c>
      <c r="L61" s="32" t="str">
        <f>IFERROR(VLOOKUP($K61,Mapping!F:H,2,0),"")</f>
        <v/>
      </c>
      <c r="M61" s="32" t="str">
        <f>IFERROR(VLOOKUP($K61,Mapping!$F:$H,3,0),"")</f>
        <v/>
      </c>
      <c r="N61" s="32" t="str">
        <f t="shared" si="13"/>
        <v>1</v>
      </c>
    </row>
    <row r="62" spans="1:14" outlineLevel="1" x14ac:dyDescent="0.55000000000000004">
      <c r="A62" s="28">
        <v>5</v>
      </c>
      <c r="B62" s="31" t="s">
        <v>198</v>
      </c>
      <c r="C62" s="32">
        <v>1</v>
      </c>
      <c r="D62" s="29" t="s">
        <v>164</v>
      </c>
      <c r="E62" s="27" t="s">
        <v>203</v>
      </c>
      <c r="G62" s="40"/>
      <c r="H62" s="41"/>
      <c r="J62" s="32" t="s">
        <v>8</v>
      </c>
      <c r="K62" s="32" t="str">
        <f t="shared" si="12"/>
        <v>1X1</v>
      </c>
      <c r="L62" s="32" t="str">
        <f>IFERROR(VLOOKUP($K62,Mapping!F:H,2,0),"")</f>
        <v/>
      </c>
      <c r="M62" s="32" t="str">
        <f>IFERROR(VLOOKUP($K62,Mapping!$F:$H,3,0),"")</f>
        <v/>
      </c>
      <c r="N62" s="32" t="str">
        <f t="shared" si="13"/>
        <v>1</v>
      </c>
    </row>
    <row r="63" spans="1:14" ht="31.5" outlineLevel="1" x14ac:dyDescent="0.55000000000000004">
      <c r="A63" s="28">
        <v>6</v>
      </c>
      <c r="B63" s="31" t="s">
        <v>199</v>
      </c>
      <c r="C63" s="74">
        <v>1</v>
      </c>
      <c r="D63" s="29" t="s">
        <v>164</v>
      </c>
      <c r="E63" s="27" t="s">
        <v>203</v>
      </c>
      <c r="G63" s="40"/>
      <c r="H63" s="41"/>
      <c r="J63" s="32" t="s">
        <v>8</v>
      </c>
      <c r="K63" s="32" t="str">
        <f t="shared" si="12"/>
        <v>1X1</v>
      </c>
      <c r="L63" s="32" t="str">
        <f>IFERROR(VLOOKUP($K63,Mapping!F:H,2,0),"")</f>
        <v/>
      </c>
      <c r="M63" s="32" t="str">
        <f>IFERROR(VLOOKUP($K63,Mapping!$F:$H,3,0),"")</f>
        <v/>
      </c>
      <c r="N63" s="32" t="str">
        <f t="shared" si="13"/>
        <v>1</v>
      </c>
    </row>
    <row r="64" spans="1:14" ht="31.5" outlineLevel="1" x14ac:dyDescent="0.55000000000000004">
      <c r="A64" s="28">
        <v>7</v>
      </c>
      <c r="B64" s="31" t="s">
        <v>200</v>
      </c>
      <c r="C64" s="74">
        <v>1</v>
      </c>
      <c r="D64" s="29" t="s">
        <v>164</v>
      </c>
      <c r="E64" s="27" t="s">
        <v>203</v>
      </c>
      <c r="G64" s="40"/>
      <c r="H64" s="41"/>
      <c r="J64" s="32" t="s">
        <v>8</v>
      </c>
      <c r="K64" s="32" t="str">
        <f t="shared" si="12"/>
        <v>1X1</v>
      </c>
      <c r="L64" s="32" t="str">
        <f>IFERROR(VLOOKUP($K64,Mapping!F:H,2,0),"")</f>
        <v/>
      </c>
      <c r="M64" s="32" t="str">
        <f>IFERROR(VLOOKUP($K64,Mapping!$F:$H,3,0),"")</f>
        <v/>
      </c>
      <c r="N64" s="32" t="str">
        <f t="shared" si="13"/>
        <v>1</v>
      </c>
    </row>
    <row r="65" spans="1:14" ht="31.5" outlineLevel="1" x14ac:dyDescent="0.55000000000000004">
      <c r="A65" s="28">
        <v>8</v>
      </c>
      <c r="B65" s="31" t="s">
        <v>201</v>
      </c>
      <c r="C65" s="74">
        <v>1</v>
      </c>
      <c r="D65" s="29" t="s">
        <v>164</v>
      </c>
      <c r="E65" s="27" t="s">
        <v>203</v>
      </c>
      <c r="G65" s="40"/>
      <c r="H65" s="41"/>
      <c r="J65" s="32" t="s">
        <v>8</v>
      </c>
      <c r="K65" s="32" t="str">
        <f t="shared" si="12"/>
        <v>1X1</v>
      </c>
      <c r="L65" s="32" t="str">
        <f>IFERROR(VLOOKUP($K65,Mapping!F:H,2,0),"")</f>
        <v/>
      </c>
      <c r="M65" s="32" t="str">
        <f>IFERROR(VLOOKUP($K65,Mapping!$F:$H,3,0),"")</f>
        <v/>
      </c>
      <c r="N65" s="32" t="str">
        <f t="shared" si="13"/>
        <v>1</v>
      </c>
    </row>
    <row r="66" spans="1:14" outlineLevel="1" x14ac:dyDescent="0.55000000000000004">
      <c r="A66" s="28">
        <v>9</v>
      </c>
      <c r="B66" s="31" t="s">
        <v>202</v>
      </c>
      <c r="C66" s="32">
        <v>1</v>
      </c>
      <c r="D66" s="29" t="s">
        <v>164</v>
      </c>
      <c r="E66" s="27" t="s">
        <v>204</v>
      </c>
      <c r="G66" s="40"/>
      <c r="H66" s="41"/>
      <c r="J66" s="32" t="s">
        <v>8</v>
      </c>
      <c r="K66" s="32" t="str">
        <f t="shared" si="12"/>
        <v>1X1</v>
      </c>
      <c r="L66" s="32" t="str">
        <f>IFERROR(VLOOKUP($K66,Mapping!F:H,2,0),"")</f>
        <v/>
      </c>
      <c r="M66" s="32" t="str">
        <f>IFERROR(VLOOKUP($K66,Mapping!$F:$H,3,0),"")</f>
        <v/>
      </c>
      <c r="N66" s="32" t="str">
        <f t="shared" si="13"/>
        <v>1</v>
      </c>
    </row>
    <row r="67" spans="1:14" s="22" customFormat="1" ht="33" customHeight="1" x14ac:dyDescent="0.75">
      <c r="A67" s="21" t="s">
        <v>49</v>
      </c>
      <c r="B67" s="69" t="s">
        <v>205</v>
      </c>
      <c r="C67" s="46" t="s">
        <v>66</v>
      </c>
      <c r="D67" s="44"/>
      <c r="E67" s="45"/>
      <c r="G67" s="47">
        <f>SUBTOTAL(3,G70:G75)/(SUBTOTAL(3,C70:C75)-9)</f>
        <v>0</v>
      </c>
      <c r="H67" s="20"/>
      <c r="J67" s="52"/>
      <c r="K67" s="52"/>
      <c r="L67" s="52">
        <f>SUBTOTAL(9,L70:L75)</f>
        <v>0</v>
      </c>
      <c r="M67" s="52">
        <f>SUBTOTAL(9,M70:M75)</f>
        <v>0</v>
      </c>
      <c r="N67" s="52"/>
    </row>
    <row r="68" spans="1:14" outlineLevel="1" x14ac:dyDescent="0.55000000000000004">
      <c r="A68" s="16"/>
      <c r="B68" s="17" t="s">
        <v>97</v>
      </c>
      <c r="C68" s="16"/>
      <c r="D68" s="25"/>
      <c r="E68" s="18"/>
      <c r="G68" s="16"/>
      <c r="H68" s="17"/>
      <c r="J68" s="16"/>
      <c r="K68" s="16"/>
      <c r="L68" s="16"/>
      <c r="M68" s="16"/>
      <c r="N68" s="16"/>
    </row>
    <row r="69" spans="1:14" outlineLevel="1" x14ac:dyDescent="0.55000000000000004">
      <c r="A69" s="16"/>
      <c r="B69" s="17" t="s">
        <v>0</v>
      </c>
      <c r="C69" s="16"/>
      <c r="D69" s="25"/>
      <c r="E69" s="18"/>
      <c r="G69" s="16"/>
      <c r="H69" s="17"/>
      <c r="J69" s="16"/>
      <c r="K69" s="16"/>
      <c r="L69" s="16"/>
      <c r="M69" s="16"/>
      <c r="N69" s="16"/>
    </row>
    <row r="70" spans="1:14" outlineLevel="1" x14ac:dyDescent="0.55000000000000004">
      <c r="A70" s="28">
        <v>1</v>
      </c>
      <c r="B70" s="27" t="s">
        <v>206</v>
      </c>
      <c r="C70" s="73">
        <v>1</v>
      </c>
      <c r="D70" s="33" t="s">
        <v>164</v>
      </c>
      <c r="E70" s="31" t="s">
        <v>212</v>
      </c>
      <c r="G70" s="38"/>
      <c r="H70" s="39"/>
      <c r="J70" s="28" t="s">
        <v>8</v>
      </c>
      <c r="K70" s="28" t="str">
        <f t="shared" ref="K70" si="14">C70&amp;J70&amp;G70</f>
        <v>1X1</v>
      </c>
      <c r="L70" s="28" t="str">
        <f>IFERROR(VLOOKUP($K70,Mapping!F:H,2,0),"")</f>
        <v/>
      </c>
      <c r="M70" s="28" t="str">
        <f>IFERROR(VLOOKUP($K70,Mapping!$F:$H,3,0),"")</f>
        <v/>
      </c>
      <c r="N70" s="28" t="str">
        <f t="shared" si="9"/>
        <v>1</v>
      </c>
    </row>
    <row r="71" spans="1:14" ht="31.5" outlineLevel="1" x14ac:dyDescent="0.55000000000000004">
      <c r="A71" s="28">
        <v>2</v>
      </c>
      <c r="B71" s="31" t="s">
        <v>211</v>
      </c>
      <c r="C71" s="74">
        <v>1</v>
      </c>
      <c r="D71" s="33" t="s">
        <v>164</v>
      </c>
      <c r="E71" s="31" t="s">
        <v>212</v>
      </c>
      <c r="G71" s="40"/>
      <c r="H71" s="41"/>
      <c r="J71" s="32" t="s">
        <v>8</v>
      </c>
      <c r="K71" s="32" t="str">
        <f t="shared" ref="K71:K75" si="15">C71&amp;J71&amp;G71</f>
        <v>1X1</v>
      </c>
      <c r="L71" s="32" t="str">
        <f>IFERROR(VLOOKUP($K71,Mapping!F:H,2,0),"")</f>
        <v/>
      </c>
      <c r="M71" s="32" t="str">
        <f>IFERROR(VLOOKUP($K71,Mapping!$F:$H,3,0),"")</f>
        <v/>
      </c>
      <c r="N71" s="32" t="str">
        <f t="shared" ref="N71:N75" si="16">C71&amp;G71</f>
        <v>1</v>
      </c>
    </row>
    <row r="72" spans="1:14" ht="31.5" outlineLevel="1" x14ac:dyDescent="0.55000000000000004">
      <c r="A72" s="28">
        <v>3</v>
      </c>
      <c r="B72" s="31" t="s">
        <v>207</v>
      </c>
      <c r="C72" s="74">
        <v>1</v>
      </c>
      <c r="D72" s="33" t="s">
        <v>164</v>
      </c>
      <c r="E72" s="31" t="s">
        <v>213</v>
      </c>
      <c r="G72" s="40"/>
      <c r="H72" s="41"/>
      <c r="J72" s="32" t="s">
        <v>8</v>
      </c>
      <c r="K72" s="32" t="str">
        <f t="shared" si="15"/>
        <v>1X1</v>
      </c>
      <c r="L72" s="32" t="str">
        <f>IFERROR(VLOOKUP($K72,Mapping!F:H,2,0),"")</f>
        <v/>
      </c>
      <c r="M72" s="32" t="str">
        <f>IFERROR(VLOOKUP($K72,Mapping!$F:$H,3,0),"")</f>
        <v/>
      </c>
      <c r="N72" s="32" t="str">
        <f t="shared" si="16"/>
        <v>1</v>
      </c>
    </row>
    <row r="73" spans="1:14" outlineLevel="1" x14ac:dyDescent="0.55000000000000004">
      <c r="A73" s="28">
        <v>4</v>
      </c>
      <c r="B73" s="31" t="s">
        <v>208</v>
      </c>
      <c r="C73" s="74">
        <v>1</v>
      </c>
      <c r="D73" s="33" t="s">
        <v>164</v>
      </c>
      <c r="E73" s="31" t="s">
        <v>213</v>
      </c>
      <c r="G73" s="40"/>
      <c r="H73" s="41"/>
      <c r="J73" s="32" t="s">
        <v>8</v>
      </c>
      <c r="K73" s="32" t="str">
        <f t="shared" si="15"/>
        <v>1X1</v>
      </c>
      <c r="L73" s="32" t="str">
        <f>IFERROR(VLOOKUP($K73,Mapping!F:H,2,0),"")</f>
        <v/>
      </c>
      <c r="M73" s="32" t="str">
        <f>IFERROR(VLOOKUP($K73,Mapping!$F:$H,3,0),"")</f>
        <v/>
      </c>
      <c r="N73" s="32" t="str">
        <f t="shared" si="16"/>
        <v>1</v>
      </c>
    </row>
    <row r="74" spans="1:14" outlineLevel="1" x14ac:dyDescent="0.55000000000000004">
      <c r="A74" s="28">
        <v>5</v>
      </c>
      <c r="B74" s="31" t="s">
        <v>209</v>
      </c>
      <c r="C74" s="74">
        <v>1</v>
      </c>
      <c r="D74" s="33" t="s">
        <v>164</v>
      </c>
      <c r="E74" s="31" t="s">
        <v>214</v>
      </c>
      <c r="G74" s="40"/>
      <c r="H74" s="41"/>
      <c r="J74" s="32" t="s">
        <v>8</v>
      </c>
      <c r="K74" s="32" t="str">
        <f t="shared" si="15"/>
        <v>1X1</v>
      </c>
      <c r="L74" s="32" t="str">
        <f>IFERROR(VLOOKUP($K74,Mapping!F:H,2,0),"")</f>
        <v/>
      </c>
      <c r="M74" s="32" t="str">
        <f>IFERROR(VLOOKUP($K74,Mapping!$F:$H,3,0),"")</f>
        <v/>
      </c>
      <c r="N74" s="32" t="str">
        <f t="shared" si="16"/>
        <v>1</v>
      </c>
    </row>
    <row r="75" spans="1:14" ht="31.5" outlineLevel="1" x14ac:dyDescent="0.55000000000000004">
      <c r="A75" s="28">
        <v>6</v>
      </c>
      <c r="B75" s="31" t="s">
        <v>210</v>
      </c>
      <c r="C75" s="74">
        <v>3</v>
      </c>
      <c r="D75" s="33" t="s">
        <v>3</v>
      </c>
      <c r="E75" s="31"/>
      <c r="G75" s="40"/>
      <c r="H75" s="41"/>
      <c r="J75" s="32" t="s">
        <v>8</v>
      </c>
      <c r="K75" s="32" t="str">
        <f t="shared" si="15"/>
        <v>3X1</v>
      </c>
      <c r="L75" s="32" t="str">
        <f>IFERROR(VLOOKUP($K75,Mapping!F:H,2,0),"")</f>
        <v/>
      </c>
      <c r="M75" s="32" t="str">
        <f>IFERROR(VLOOKUP($K75,Mapping!$F:$H,3,0),"")</f>
        <v/>
      </c>
      <c r="N75" s="32" t="str">
        <f t="shared" si="16"/>
        <v>3</v>
      </c>
    </row>
    <row r="76" spans="1:14" customFormat="1" ht="14.25" x14ac:dyDescent="0.45"/>
    <row r="77" spans="1:14" customFormat="1" ht="14.25" x14ac:dyDescent="0.45"/>
    <row r="78" spans="1:14" customFormat="1" ht="14.25" x14ac:dyDescent="0.45"/>
    <row r="79" spans="1:14" customFormat="1" ht="14.25" x14ac:dyDescent="0.45"/>
    <row r="80" spans="1:14" customFormat="1" ht="14.25" x14ac:dyDescent="0.45"/>
    <row r="81" spans="15:21" customFormat="1" ht="14.25" x14ac:dyDescent="0.45"/>
    <row r="82" spans="15:21" customFormat="1" x14ac:dyDescent="0.55000000000000004">
      <c r="O82" s="11"/>
      <c r="P82" s="11"/>
      <c r="Q82" s="11"/>
      <c r="R82" s="11"/>
      <c r="S82" s="11"/>
      <c r="T82" s="11"/>
      <c r="U82" s="11"/>
    </row>
    <row r="83" spans="15:21" customFormat="1" x14ac:dyDescent="0.55000000000000004">
      <c r="O83" s="79" t="s">
        <v>75</v>
      </c>
      <c r="P83" s="53"/>
      <c r="Q83" s="53"/>
      <c r="R83" s="53"/>
      <c r="S83" s="53"/>
      <c r="T83" s="53"/>
      <c r="U83" s="11"/>
    </row>
    <row r="84" spans="15:21" customFormat="1" ht="17.25" x14ac:dyDescent="0.6">
      <c r="O84" s="58"/>
      <c r="P84" s="58"/>
      <c r="Q84" s="58"/>
      <c r="R84" s="58"/>
      <c r="S84" s="58"/>
      <c r="T84" s="58"/>
      <c r="U84" s="11"/>
    </row>
    <row r="85" spans="15:21" customFormat="1" x14ac:dyDescent="0.55000000000000004">
      <c r="O85" s="53"/>
      <c r="P85" s="80"/>
      <c r="Q85" s="53"/>
      <c r="R85" s="53"/>
      <c r="S85" s="53"/>
      <c r="T85" s="53"/>
      <c r="U85" s="11"/>
    </row>
    <row r="86" spans="15:21" customFormat="1" x14ac:dyDescent="0.55000000000000004">
      <c r="O86" s="53"/>
      <c r="P86" s="53" t="s">
        <v>67</v>
      </c>
      <c r="Q86" s="53"/>
      <c r="R86" s="53"/>
      <c r="S86" s="53"/>
      <c r="T86" s="53"/>
      <c r="U86" s="11"/>
    </row>
    <row r="87" spans="15:21" customFormat="1" x14ac:dyDescent="0.55000000000000004">
      <c r="O87" s="53"/>
      <c r="P87" s="53" t="s">
        <v>68</v>
      </c>
      <c r="Q87" s="53"/>
      <c r="R87" s="53"/>
      <c r="S87" s="53"/>
      <c r="T87" s="53"/>
      <c r="U87" s="11"/>
    </row>
    <row r="88" spans="15:21" customFormat="1" ht="20.65" x14ac:dyDescent="0.75">
      <c r="O88" s="54"/>
      <c r="P88" s="53" t="s">
        <v>69</v>
      </c>
      <c r="Q88" s="54"/>
      <c r="R88" s="53"/>
      <c r="S88" s="53"/>
      <c r="T88" s="53"/>
      <c r="U88" s="11"/>
    </row>
    <row r="89" spans="15:21" customFormat="1" x14ac:dyDescent="0.55000000000000004">
      <c r="O89" s="53"/>
      <c r="P89" s="53"/>
      <c r="Q89" s="53"/>
      <c r="R89" s="53"/>
      <c r="S89" s="53"/>
      <c r="T89" s="53"/>
      <c r="U89" s="11"/>
    </row>
    <row r="90" spans="15:21" customFormat="1" x14ac:dyDescent="0.55000000000000004">
      <c r="O90" s="53"/>
      <c r="P90" s="55"/>
      <c r="Q90" s="55" t="s">
        <v>5</v>
      </c>
      <c r="R90" s="55" t="s">
        <v>65</v>
      </c>
      <c r="S90" s="55" t="s">
        <v>10</v>
      </c>
      <c r="T90" s="53"/>
      <c r="U90" s="11"/>
    </row>
    <row r="91" spans="15:21" customFormat="1" x14ac:dyDescent="0.55000000000000004">
      <c r="O91" s="53"/>
      <c r="P91" s="56" t="s">
        <v>62</v>
      </c>
      <c r="Q91" s="53">
        <f>+N171</f>
        <v>0</v>
      </c>
      <c r="R91" s="53">
        <f>+N165</f>
        <v>0</v>
      </c>
      <c r="S91" s="53">
        <f>+N168</f>
        <v>0</v>
      </c>
      <c r="T91" s="53"/>
      <c r="U91" s="11"/>
    </row>
    <row r="92" spans="15:21" customFormat="1" x14ac:dyDescent="0.55000000000000004">
      <c r="O92" s="53"/>
      <c r="P92" s="56" t="s">
        <v>63</v>
      </c>
      <c r="Q92" s="53">
        <f>+N172</f>
        <v>0</v>
      </c>
      <c r="R92" s="53">
        <f>+N166</f>
        <v>0</v>
      </c>
      <c r="S92" s="53">
        <f>+N169</f>
        <v>0</v>
      </c>
      <c r="T92" s="53"/>
      <c r="U92" s="11"/>
    </row>
    <row r="93" spans="15:21" customFormat="1" x14ac:dyDescent="0.55000000000000004">
      <c r="O93" s="53"/>
      <c r="P93" s="56" t="s">
        <v>64</v>
      </c>
      <c r="Q93" s="53">
        <f>+N173</f>
        <v>1</v>
      </c>
      <c r="R93" s="53">
        <f>+N167</f>
        <v>0</v>
      </c>
      <c r="S93" s="53">
        <f>+N170</f>
        <v>0</v>
      </c>
      <c r="T93" s="53"/>
      <c r="U93" s="11"/>
    </row>
    <row r="94" spans="15:21" customFormat="1" x14ac:dyDescent="0.55000000000000004">
      <c r="O94" s="53"/>
      <c r="P94" s="53"/>
      <c r="Q94" s="53"/>
      <c r="R94" s="53"/>
      <c r="S94" s="53"/>
      <c r="T94" s="53"/>
      <c r="U94" s="11"/>
    </row>
    <row r="95" spans="15:21" customFormat="1" x14ac:dyDescent="0.55000000000000004">
      <c r="O95" s="53"/>
      <c r="P95" s="55"/>
      <c r="Q95" s="55" t="s">
        <v>5</v>
      </c>
      <c r="R95" s="55" t="s">
        <v>65</v>
      </c>
      <c r="S95" s="55" t="s">
        <v>10</v>
      </c>
      <c r="T95" s="53"/>
      <c r="U95" s="11"/>
    </row>
    <row r="96" spans="15:21" customFormat="1" x14ac:dyDescent="0.55000000000000004">
      <c r="O96" s="53"/>
      <c r="P96" s="56" t="s">
        <v>62</v>
      </c>
      <c r="Q96" s="57">
        <f t="shared" ref="Q96:S98" si="17">IFERROR(Q91/SUM($Q91:$S91),0)</f>
        <v>0</v>
      </c>
      <c r="R96" s="57">
        <f t="shared" si="17"/>
        <v>0</v>
      </c>
      <c r="S96" s="57">
        <f t="shared" si="17"/>
        <v>0</v>
      </c>
      <c r="T96" s="53"/>
      <c r="U96" s="11"/>
    </row>
    <row r="97" spans="15:21" customFormat="1" ht="17.25" x14ac:dyDescent="0.6">
      <c r="O97" s="58"/>
      <c r="P97" s="56" t="s">
        <v>63</v>
      </c>
      <c r="Q97" s="57">
        <f t="shared" si="17"/>
        <v>0</v>
      </c>
      <c r="R97" s="57">
        <f t="shared" si="17"/>
        <v>0</v>
      </c>
      <c r="S97" s="57">
        <f t="shared" si="17"/>
        <v>0</v>
      </c>
      <c r="T97" s="58"/>
      <c r="U97" s="11"/>
    </row>
    <row r="98" spans="15:21" customFormat="1" x14ac:dyDescent="0.55000000000000004">
      <c r="O98" s="53"/>
      <c r="P98" s="56" t="s">
        <v>64</v>
      </c>
      <c r="Q98" s="57">
        <f t="shared" si="17"/>
        <v>1</v>
      </c>
      <c r="R98" s="57">
        <f t="shared" si="17"/>
        <v>0</v>
      </c>
      <c r="S98" s="57">
        <f t="shared" si="17"/>
        <v>0</v>
      </c>
      <c r="T98" s="53"/>
      <c r="U98" s="11"/>
    </row>
    <row r="99" spans="15:21" customFormat="1" x14ac:dyDescent="0.55000000000000004">
      <c r="O99" s="53"/>
      <c r="P99" s="53"/>
      <c r="Q99" s="53"/>
      <c r="R99" s="53"/>
      <c r="S99" s="53"/>
      <c r="T99" s="53"/>
      <c r="U99" s="11"/>
    </row>
    <row r="100" spans="15:21" customFormat="1" x14ac:dyDescent="0.55000000000000004">
      <c r="O100" s="53"/>
      <c r="P100" s="53"/>
      <c r="Q100" s="53"/>
      <c r="R100" s="53"/>
      <c r="S100" s="53"/>
      <c r="T100" s="53"/>
      <c r="U100" s="11"/>
    </row>
    <row r="101" spans="15:21" customFormat="1" x14ac:dyDescent="0.55000000000000004">
      <c r="O101" s="53"/>
      <c r="P101" s="53"/>
      <c r="Q101" s="53"/>
      <c r="R101" s="53"/>
      <c r="S101" s="53"/>
      <c r="T101" s="53"/>
      <c r="U101" s="11"/>
    </row>
    <row r="102" spans="15:21" customFormat="1" x14ac:dyDescent="0.55000000000000004">
      <c r="O102" s="11"/>
      <c r="P102" s="11"/>
      <c r="Q102" s="11"/>
      <c r="R102" s="11"/>
      <c r="S102" s="11"/>
      <c r="T102" s="11"/>
      <c r="U102" s="11"/>
    </row>
    <row r="103" spans="15:21" customFormat="1" x14ac:dyDescent="0.55000000000000004">
      <c r="O103" s="11"/>
      <c r="P103" s="11"/>
      <c r="Q103" s="11"/>
      <c r="R103" s="11"/>
      <c r="S103" s="11"/>
      <c r="T103" s="11"/>
      <c r="U103" s="11"/>
    </row>
    <row r="104" spans="15:21" customFormat="1" hidden="1" x14ac:dyDescent="0.55000000000000004">
      <c r="O104" s="11"/>
      <c r="P104" s="11"/>
      <c r="Q104" s="11"/>
      <c r="R104" s="11"/>
      <c r="S104" s="11"/>
      <c r="T104" s="11"/>
      <c r="U104" s="11"/>
    </row>
    <row r="105" spans="15:21" customFormat="1" ht="14.25" hidden="1" x14ac:dyDescent="0.45"/>
    <row r="106" spans="15:21" customFormat="1" ht="14.25" hidden="1" x14ac:dyDescent="0.45"/>
    <row r="107" spans="15:21" customFormat="1" ht="14.25" hidden="1" x14ac:dyDescent="0.45"/>
    <row r="108" spans="15:21" customFormat="1" ht="14.25" hidden="1" x14ac:dyDescent="0.45"/>
    <row r="109" spans="15:21" customFormat="1" ht="14.25" hidden="1" x14ac:dyDescent="0.45"/>
    <row r="110" spans="15:21" customFormat="1" ht="14.25" hidden="1" x14ac:dyDescent="0.45"/>
    <row r="111" spans="15:21" customFormat="1" ht="14.25" hidden="1" x14ac:dyDescent="0.45"/>
    <row r="112" spans="15:21" customFormat="1" ht="14.25" hidden="1" x14ac:dyDescent="0.45"/>
    <row r="113" customFormat="1" ht="14.25" hidden="1" x14ac:dyDescent="0.45"/>
    <row r="114" customFormat="1" ht="14.25" hidden="1" x14ac:dyDescent="0.45"/>
    <row r="115" customFormat="1" ht="14.25" hidden="1" x14ac:dyDescent="0.45"/>
    <row r="116" customFormat="1" ht="14.25" hidden="1" x14ac:dyDescent="0.45"/>
    <row r="117" customFormat="1" ht="14.25" hidden="1" x14ac:dyDescent="0.45"/>
    <row r="118" customFormat="1" ht="14.25" hidden="1" x14ac:dyDescent="0.45"/>
    <row r="119" customFormat="1" ht="14.25" hidden="1" x14ac:dyDescent="0.45"/>
    <row r="120" customFormat="1" ht="14.25" hidden="1" x14ac:dyDescent="0.45"/>
    <row r="121" customFormat="1" ht="14.25" hidden="1" x14ac:dyDescent="0.45"/>
    <row r="122" customFormat="1" ht="14.25" hidden="1" x14ac:dyDescent="0.45"/>
    <row r="123" customFormat="1" ht="14.25" hidden="1" x14ac:dyDescent="0.45"/>
    <row r="124" customFormat="1" ht="14.25" hidden="1" x14ac:dyDescent="0.45"/>
    <row r="125" customFormat="1" ht="14.25" hidden="1" x14ac:dyDescent="0.45"/>
    <row r="126" customFormat="1" ht="14.25" hidden="1" x14ac:dyDescent="0.45"/>
    <row r="127" customFormat="1" ht="14.25" hidden="1" x14ac:dyDescent="0.45"/>
    <row r="128" customFormat="1" ht="14.25" hidden="1" x14ac:dyDescent="0.45"/>
    <row r="129" customFormat="1" ht="14.25" hidden="1" x14ac:dyDescent="0.45"/>
    <row r="130" customFormat="1" ht="14.25" hidden="1" x14ac:dyDescent="0.45"/>
    <row r="131" customFormat="1" ht="14.25" hidden="1" x14ac:dyDescent="0.45"/>
    <row r="132" customFormat="1" ht="14.25" hidden="1" x14ac:dyDescent="0.45"/>
    <row r="133" customFormat="1" ht="14.25" hidden="1" x14ac:dyDescent="0.45"/>
    <row r="134" customFormat="1" ht="14.25" hidden="1" x14ac:dyDescent="0.45"/>
    <row r="135" customFormat="1" ht="14.25" hidden="1" x14ac:dyDescent="0.45"/>
    <row r="136" customFormat="1" ht="14.25" hidden="1" x14ac:dyDescent="0.45"/>
    <row r="137" customFormat="1" ht="14.25" hidden="1" x14ac:dyDescent="0.45"/>
    <row r="138" customFormat="1" ht="14.25" hidden="1" x14ac:dyDescent="0.45"/>
    <row r="139" customFormat="1" ht="14.25" hidden="1" x14ac:dyDescent="0.45"/>
    <row r="140" customFormat="1" ht="14.25" hidden="1" x14ac:dyDescent="0.45"/>
    <row r="141" customFormat="1" ht="14.25" hidden="1" x14ac:dyDescent="0.45"/>
    <row r="142" customFormat="1" ht="14.25" hidden="1" x14ac:dyDescent="0.45"/>
    <row r="143" customFormat="1" ht="14.25" hidden="1" x14ac:dyDescent="0.45"/>
    <row r="144" customFormat="1" ht="14.25" hidden="1" x14ac:dyDescent="0.45"/>
    <row r="145" customFormat="1" ht="14.25" hidden="1" x14ac:dyDescent="0.45"/>
    <row r="146" customFormat="1" ht="14.25" hidden="1" x14ac:dyDescent="0.45"/>
    <row r="147" customFormat="1" ht="14.25" hidden="1" x14ac:dyDescent="0.45"/>
    <row r="148" customFormat="1" ht="14.25" hidden="1" x14ac:dyDescent="0.45"/>
    <row r="149" customFormat="1" ht="14.25" hidden="1" x14ac:dyDescent="0.45"/>
    <row r="150" customFormat="1" ht="14.25" hidden="1" x14ac:dyDescent="0.45"/>
    <row r="151" customFormat="1" ht="14.25" hidden="1" x14ac:dyDescent="0.45"/>
    <row r="152" customFormat="1" ht="14.25" hidden="1" x14ac:dyDescent="0.45"/>
    <row r="153" customFormat="1" ht="14.25" hidden="1" x14ac:dyDescent="0.45"/>
    <row r="154" customFormat="1" ht="14.25" hidden="1" x14ac:dyDescent="0.45"/>
    <row r="155" customFormat="1" ht="14.25" hidden="1" x14ac:dyDescent="0.45"/>
    <row r="156" customFormat="1" ht="14.25" hidden="1" x14ac:dyDescent="0.45"/>
    <row r="157" customFormat="1" ht="14.25" hidden="1" x14ac:dyDescent="0.45"/>
    <row r="158" customFormat="1" ht="14.25" hidden="1" x14ac:dyDescent="0.45"/>
    <row r="159" customFormat="1" ht="14.25" hidden="1" x14ac:dyDescent="0.45"/>
    <row r="160" customFormat="1" ht="14.25" hidden="1" x14ac:dyDescent="0.45"/>
    <row r="161" spans="11:14" customFormat="1" ht="14.25" hidden="1" x14ac:dyDescent="0.45"/>
    <row r="162" spans="11:14" x14ac:dyDescent="0.55000000000000004"/>
    <row r="163" spans="11:14" x14ac:dyDescent="0.55000000000000004"/>
    <row r="164" spans="11:14" x14ac:dyDescent="0.55000000000000004"/>
    <row r="165" spans="11:14" hidden="1" x14ac:dyDescent="0.55000000000000004">
      <c r="K165" s="77">
        <v>1</v>
      </c>
      <c r="L165" s="77">
        <f>COUNTIF($C$7:$C$161,$K165)</f>
        <v>24</v>
      </c>
      <c r="M165" s="77" t="s">
        <v>50</v>
      </c>
      <c r="N165" s="77">
        <f>COUNTIF($N$7:$N$161,$M165)</f>
        <v>0</v>
      </c>
    </row>
    <row r="166" spans="11:14" hidden="1" x14ac:dyDescent="0.55000000000000004">
      <c r="K166" s="77">
        <v>2</v>
      </c>
      <c r="L166" s="77">
        <f>COUNTIF($C$7:$C$161,$K166)</f>
        <v>5</v>
      </c>
      <c r="M166" s="77" t="s">
        <v>51</v>
      </c>
      <c r="N166" s="77">
        <f>COUNTIF($N$7:$N$161,$M166)</f>
        <v>0</v>
      </c>
    </row>
    <row r="167" spans="11:14" hidden="1" x14ac:dyDescent="0.55000000000000004">
      <c r="K167" s="77">
        <v>3</v>
      </c>
      <c r="L167" s="77">
        <f>COUNTIF($C$7:$C$161,$K167)</f>
        <v>25</v>
      </c>
      <c r="M167" s="77" t="s">
        <v>52</v>
      </c>
      <c r="N167" s="77">
        <f>COUNTIF($N$7:$N$161,$M167)</f>
        <v>0</v>
      </c>
    </row>
    <row r="168" spans="11:14" hidden="1" x14ac:dyDescent="0.55000000000000004">
      <c r="K168" s="77">
        <f>K165</f>
        <v>1</v>
      </c>
      <c r="L168" s="77">
        <f t="shared" ref="L168:L176" si="18">L165</f>
        <v>24</v>
      </c>
      <c r="M168" s="77" t="s">
        <v>53</v>
      </c>
      <c r="N168" s="77">
        <f>COUNTIF($N$7:$N$161,$M168)</f>
        <v>0</v>
      </c>
    </row>
    <row r="169" spans="11:14" hidden="1" x14ac:dyDescent="0.55000000000000004">
      <c r="K169" s="77">
        <f t="shared" ref="K169" si="19">K166</f>
        <v>2</v>
      </c>
      <c r="L169" s="77">
        <f>L166</f>
        <v>5</v>
      </c>
      <c r="M169" s="77" t="s">
        <v>54</v>
      </c>
      <c r="N169" s="77">
        <f>COUNTIF($N$7:$N$161,$M169)</f>
        <v>0</v>
      </c>
    </row>
    <row r="170" spans="11:14" hidden="1" x14ac:dyDescent="0.55000000000000004">
      <c r="K170" s="77">
        <f t="shared" ref="K170" si="20">K167</f>
        <v>3</v>
      </c>
      <c r="L170" s="77">
        <f t="shared" si="18"/>
        <v>25</v>
      </c>
      <c r="M170" s="77" t="s">
        <v>55</v>
      </c>
      <c r="N170" s="77">
        <f>COUNTIF($N$7:$N$161,$M170)</f>
        <v>0</v>
      </c>
    </row>
    <row r="171" spans="11:14" hidden="1" x14ac:dyDescent="0.55000000000000004">
      <c r="K171" s="77">
        <f t="shared" ref="K171" si="21">K168</f>
        <v>1</v>
      </c>
      <c r="L171" s="77">
        <f t="shared" si="18"/>
        <v>24</v>
      </c>
      <c r="M171" s="77" t="s">
        <v>56</v>
      </c>
      <c r="N171" s="77">
        <f>COUNTIF($N$7:$N$161,$M171)</f>
        <v>0</v>
      </c>
    </row>
    <row r="172" spans="11:14" hidden="1" x14ac:dyDescent="0.55000000000000004">
      <c r="K172" s="77">
        <f t="shared" ref="K172" si="22">K169</f>
        <v>2</v>
      </c>
      <c r="L172" s="77">
        <f t="shared" si="18"/>
        <v>5</v>
      </c>
      <c r="M172" s="77" t="s">
        <v>57</v>
      </c>
      <c r="N172" s="77">
        <f>COUNTIF($N$7:$N$161,$M172)</f>
        <v>0</v>
      </c>
    </row>
    <row r="173" spans="11:14" hidden="1" x14ac:dyDescent="0.55000000000000004">
      <c r="K173" s="77">
        <f t="shared" ref="K173" si="23">K170</f>
        <v>3</v>
      </c>
      <c r="L173" s="77">
        <f t="shared" si="18"/>
        <v>25</v>
      </c>
      <c r="M173" s="77" t="s">
        <v>58</v>
      </c>
      <c r="N173" s="77">
        <f>COUNTIF($N$7:$N$161,$M173)</f>
        <v>1</v>
      </c>
    </row>
    <row r="174" spans="11:14" hidden="1" x14ac:dyDescent="0.55000000000000004">
      <c r="K174" s="77">
        <f t="shared" ref="K174" si="24">K171</f>
        <v>1</v>
      </c>
      <c r="L174" s="77">
        <f t="shared" si="18"/>
        <v>24</v>
      </c>
      <c r="M174" s="77" t="s">
        <v>59</v>
      </c>
      <c r="N174" s="77">
        <f>+N165+N168+N171</f>
        <v>0</v>
      </c>
    </row>
    <row r="175" spans="11:14" hidden="1" x14ac:dyDescent="0.55000000000000004">
      <c r="K175" s="77">
        <f t="shared" ref="K175" si="25">K172</f>
        <v>2</v>
      </c>
      <c r="L175" s="77">
        <f t="shared" si="18"/>
        <v>5</v>
      </c>
      <c r="M175" s="77" t="s">
        <v>60</v>
      </c>
      <c r="N175" s="77">
        <f>+N166+N169+N172</f>
        <v>0</v>
      </c>
    </row>
    <row r="176" spans="11:14" hidden="1" x14ac:dyDescent="0.55000000000000004">
      <c r="K176" s="77">
        <f t="shared" ref="K176" si="26">K173</f>
        <v>3</v>
      </c>
      <c r="L176" s="77">
        <f t="shared" si="18"/>
        <v>25</v>
      </c>
      <c r="M176" s="77" t="s">
        <v>61</v>
      </c>
      <c r="N176" s="77">
        <f>+N167+N170+N173</f>
        <v>1</v>
      </c>
    </row>
    <row r="177" spans="11:11" x14ac:dyDescent="0.55000000000000004"/>
    <row r="178" spans="11:11" x14ac:dyDescent="0.55000000000000004"/>
    <row r="179" spans="11:11" x14ac:dyDescent="0.55000000000000004"/>
    <row r="180" spans="11:11" hidden="1" x14ac:dyDescent="0.55000000000000004">
      <c r="K180" s="77" t="s">
        <v>1</v>
      </c>
    </row>
    <row r="181" spans="11:11" hidden="1" x14ac:dyDescent="0.55000000000000004">
      <c r="K181" s="77" t="s">
        <v>11</v>
      </c>
    </row>
    <row r="182" spans="11:11" hidden="1" x14ac:dyDescent="0.55000000000000004">
      <c r="K182" s="77" t="s">
        <v>12</v>
      </c>
    </row>
    <row r="183" spans="11:11" x14ac:dyDescent="0.55000000000000004"/>
    <row r="184" spans="11:11" x14ac:dyDescent="0.55000000000000004"/>
    <row r="185" spans="11:11" x14ac:dyDescent="0.55000000000000004"/>
    <row r="186" spans="11:11" x14ac:dyDescent="0.55000000000000004"/>
    <row r="187" spans="11:11" x14ac:dyDescent="0.55000000000000004"/>
    <row r="188" spans="11:11" x14ac:dyDescent="0.55000000000000004"/>
    <row r="189" spans="11:11" x14ac:dyDescent="0.55000000000000004"/>
    <row r="190" spans="11:11" x14ac:dyDescent="0.55000000000000004"/>
    <row r="191" spans="11:11" x14ac:dyDescent="0.55000000000000004"/>
    <row r="192" spans="11:11" x14ac:dyDescent="0.55000000000000004"/>
    <row r="193" x14ac:dyDescent="0.55000000000000004"/>
    <row r="194" x14ac:dyDescent="0.55000000000000004"/>
    <row r="195" x14ac:dyDescent="0.55000000000000004"/>
    <row r="196" x14ac:dyDescent="0.55000000000000004"/>
    <row r="197" x14ac:dyDescent="0.55000000000000004"/>
    <row r="198" x14ac:dyDescent="0.55000000000000004"/>
    <row r="199" x14ac:dyDescent="0.55000000000000004"/>
    <row r="200" x14ac:dyDescent="0.55000000000000004"/>
    <row r="201" x14ac:dyDescent="0.55000000000000004"/>
    <row r="202" x14ac:dyDescent="0.55000000000000004"/>
    <row r="203" x14ac:dyDescent="0.55000000000000004"/>
    <row r="204" x14ac:dyDescent="0.55000000000000004"/>
    <row r="205" x14ac:dyDescent="0.55000000000000004"/>
    <row r="206" x14ac:dyDescent="0.55000000000000004"/>
    <row r="207" x14ac:dyDescent="0.55000000000000004"/>
    <row r="208" x14ac:dyDescent="0.55000000000000004"/>
    <row r="209" x14ac:dyDescent="0.55000000000000004"/>
    <row r="210" x14ac:dyDescent="0.55000000000000004"/>
    <row r="211" x14ac:dyDescent="0.55000000000000004"/>
    <row r="212" x14ac:dyDescent="0.55000000000000004"/>
    <row r="213" x14ac:dyDescent="0.55000000000000004"/>
    <row r="214" x14ac:dyDescent="0.55000000000000004"/>
    <row r="215" x14ac:dyDescent="0.55000000000000004"/>
    <row r="216" x14ac:dyDescent="0.55000000000000004"/>
    <row r="217" x14ac:dyDescent="0.55000000000000004"/>
    <row r="218" x14ac:dyDescent="0.55000000000000004"/>
    <row r="219" x14ac:dyDescent="0.55000000000000004"/>
    <row r="220" x14ac:dyDescent="0.55000000000000004"/>
    <row r="221" x14ac:dyDescent="0.55000000000000004"/>
    <row r="222" x14ac:dyDescent="0.55000000000000004"/>
    <row r="223" x14ac:dyDescent="0.55000000000000004"/>
    <row r="224" x14ac:dyDescent="0.55000000000000004"/>
    <row r="225" x14ac:dyDescent="0.55000000000000004"/>
    <row r="226" x14ac:dyDescent="0.55000000000000004"/>
    <row r="227" x14ac:dyDescent="0.55000000000000004"/>
    <row r="228" x14ac:dyDescent="0.55000000000000004"/>
    <row r="229" x14ac:dyDescent="0.55000000000000004"/>
    <row r="230" x14ac:dyDescent="0.55000000000000004"/>
    <row r="231" x14ac:dyDescent="0.55000000000000004"/>
    <row r="232" x14ac:dyDescent="0.55000000000000004"/>
    <row r="233" x14ac:dyDescent="0.55000000000000004"/>
    <row r="234" x14ac:dyDescent="0.55000000000000004"/>
    <row r="235" x14ac:dyDescent="0.55000000000000004"/>
    <row r="236" x14ac:dyDescent="0.55000000000000004"/>
    <row r="237" x14ac:dyDescent="0.55000000000000004"/>
    <row r="238" x14ac:dyDescent="0.55000000000000004"/>
    <row r="239" x14ac:dyDescent="0.55000000000000004"/>
    <row r="240" x14ac:dyDescent="0.55000000000000004"/>
    <row r="241" x14ac:dyDescent="0.55000000000000004"/>
    <row r="242" x14ac:dyDescent="0.55000000000000004"/>
    <row r="243" x14ac:dyDescent="0.55000000000000004"/>
    <row r="244" x14ac:dyDescent="0.55000000000000004"/>
    <row r="245" x14ac:dyDescent="0.55000000000000004"/>
    <row r="246" x14ac:dyDescent="0.55000000000000004"/>
    <row r="247" x14ac:dyDescent="0.55000000000000004"/>
    <row r="248" x14ac:dyDescent="0.55000000000000004"/>
    <row r="249" x14ac:dyDescent="0.55000000000000004"/>
    <row r="250" x14ac:dyDescent="0.55000000000000004"/>
    <row r="251" x14ac:dyDescent="0.55000000000000004"/>
    <row r="252" x14ac:dyDescent="0.55000000000000004"/>
    <row r="253" x14ac:dyDescent="0.55000000000000004"/>
    <row r="254" x14ac:dyDescent="0.55000000000000004"/>
    <row r="255" x14ac:dyDescent="0.55000000000000004"/>
    <row r="256" x14ac:dyDescent="0.55000000000000004"/>
    <row r="257" x14ac:dyDescent="0.55000000000000004"/>
    <row r="258" x14ac:dyDescent="0.55000000000000004"/>
    <row r="259" x14ac:dyDescent="0.55000000000000004"/>
    <row r="260" x14ac:dyDescent="0.55000000000000004"/>
    <row r="261" x14ac:dyDescent="0.55000000000000004"/>
    <row r="262" x14ac:dyDescent="0.55000000000000004"/>
    <row r="263" x14ac:dyDescent="0.55000000000000004"/>
    <row r="264" x14ac:dyDescent="0.55000000000000004"/>
    <row r="265" x14ac:dyDescent="0.55000000000000004"/>
    <row r="266" x14ac:dyDescent="0.55000000000000004"/>
    <row r="267" x14ac:dyDescent="0.55000000000000004"/>
    <row r="268" x14ac:dyDescent="0.55000000000000004"/>
    <row r="269" x14ac:dyDescent="0.55000000000000004"/>
    <row r="270" x14ac:dyDescent="0.55000000000000004"/>
    <row r="271" x14ac:dyDescent="0.55000000000000004"/>
    <row r="272" x14ac:dyDescent="0.55000000000000004"/>
    <row r="273" x14ac:dyDescent="0.55000000000000004"/>
    <row r="274" x14ac:dyDescent="0.55000000000000004"/>
    <row r="275" x14ac:dyDescent="0.55000000000000004"/>
    <row r="276" x14ac:dyDescent="0.55000000000000004"/>
    <row r="277" x14ac:dyDescent="0.55000000000000004"/>
    <row r="278" x14ac:dyDescent="0.55000000000000004"/>
    <row r="279" x14ac:dyDescent="0.55000000000000004"/>
    <row r="280" x14ac:dyDescent="0.55000000000000004"/>
    <row r="281" x14ac:dyDescent="0.55000000000000004"/>
    <row r="282" x14ac:dyDescent="0.55000000000000004"/>
    <row r="283" x14ac:dyDescent="0.55000000000000004"/>
    <row r="284" x14ac:dyDescent="0.55000000000000004"/>
    <row r="285" x14ac:dyDescent="0.55000000000000004"/>
    <row r="286" x14ac:dyDescent="0.55000000000000004"/>
    <row r="287" x14ac:dyDescent="0.55000000000000004"/>
    <row r="288" x14ac:dyDescent="0.55000000000000004"/>
    <row r="289" x14ac:dyDescent="0.55000000000000004"/>
    <row r="290" x14ac:dyDescent="0.55000000000000004"/>
    <row r="291" x14ac:dyDescent="0.55000000000000004"/>
    <row r="292" x14ac:dyDescent="0.55000000000000004"/>
    <row r="293" x14ac:dyDescent="0.55000000000000004"/>
    <row r="294" x14ac:dyDescent="0.55000000000000004"/>
    <row r="295" x14ac:dyDescent="0.55000000000000004"/>
    <row r="296" x14ac:dyDescent="0.55000000000000004"/>
    <row r="297" x14ac:dyDescent="0.55000000000000004"/>
    <row r="298" x14ac:dyDescent="0.55000000000000004"/>
    <row r="299" x14ac:dyDescent="0.55000000000000004"/>
    <row r="300" x14ac:dyDescent="0.55000000000000004"/>
    <row r="301" x14ac:dyDescent="0.55000000000000004"/>
    <row r="302" x14ac:dyDescent="0.55000000000000004"/>
    <row r="303" x14ac:dyDescent="0.55000000000000004"/>
    <row r="30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4"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row r="421" x14ac:dyDescent="0.55000000000000004"/>
    <row r="422" x14ac:dyDescent="0.55000000000000004"/>
    <row r="423" x14ac:dyDescent="0.55000000000000004"/>
    <row r="424" x14ac:dyDescent="0.55000000000000004"/>
    <row r="425" x14ac:dyDescent="0.55000000000000004"/>
    <row r="426" x14ac:dyDescent="0.55000000000000004"/>
    <row r="427" x14ac:dyDescent="0.55000000000000004"/>
    <row r="428" x14ac:dyDescent="0.55000000000000004"/>
    <row r="429" x14ac:dyDescent="0.55000000000000004"/>
    <row r="430" x14ac:dyDescent="0.55000000000000004"/>
    <row r="431" x14ac:dyDescent="0.55000000000000004"/>
    <row r="432" x14ac:dyDescent="0.55000000000000004"/>
    <row r="433" x14ac:dyDescent="0.55000000000000004"/>
    <row r="434" x14ac:dyDescent="0.55000000000000004"/>
    <row r="435" x14ac:dyDescent="0.55000000000000004"/>
    <row r="436" x14ac:dyDescent="0.55000000000000004"/>
    <row r="437" x14ac:dyDescent="0.55000000000000004"/>
    <row r="438" x14ac:dyDescent="0.55000000000000004"/>
    <row r="439" x14ac:dyDescent="0.55000000000000004"/>
    <row r="440" x14ac:dyDescent="0.55000000000000004"/>
    <row r="441" x14ac:dyDescent="0.55000000000000004"/>
    <row r="442" x14ac:dyDescent="0.55000000000000004"/>
    <row r="443" x14ac:dyDescent="0.55000000000000004"/>
    <row r="444" x14ac:dyDescent="0.55000000000000004"/>
    <row r="445" x14ac:dyDescent="0.55000000000000004"/>
    <row r="446" x14ac:dyDescent="0.55000000000000004"/>
    <row r="447" x14ac:dyDescent="0.55000000000000004"/>
    <row r="448" x14ac:dyDescent="0.55000000000000004"/>
    <row r="449" x14ac:dyDescent="0.55000000000000004"/>
    <row r="450" x14ac:dyDescent="0.55000000000000004"/>
    <row r="451" x14ac:dyDescent="0.55000000000000004"/>
    <row r="452" x14ac:dyDescent="0.55000000000000004"/>
    <row r="453" x14ac:dyDescent="0.55000000000000004"/>
    <row r="454" x14ac:dyDescent="0.55000000000000004"/>
    <row r="455" x14ac:dyDescent="0.55000000000000004"/>
    <row r="456" x14ac:dyDescent="0.55000000000000004"/>
    <row r="457" x14ac:dyDescent="0.55000000000000004"/>
    <row r="458" x14ac:dyDescent="0.55000000000000004"/>
    <row r="459" x14ac:dyDescent="0.55000000000000004"/>
    <row r="460" x14ac:dyDescent="0.55000000000000004"/>
    <row r="461" x14ac:dyDescent="0.55000000000000004"/>
    <row r="462" x14ac:dyDescent="0.55000000000000004"/>
    <row r="463" x14ac:dyDescent="0.55000000000000004"/>
    <row r="464" x14ac:dyDescent="0.55000000000000004"/>
    <row r="465" x14ac:dyDescent="0.55000000000000004"/>
    <row r="466" x14ac:dyDescent="0.55000000000000004"/>
    <row r="467" x14ac:dyDescent="0.55000000000000004"/>
    <row r="468" x14ac:dyDescent="0.55000000000000004"/>
    <row r="469" x14ac:dyDescent="0.55000000000000004"/>
    <row r="470" x14ac:dyDescent="0.55000000000000004"/>
    <row r="471" x14ac:dyDescent="0.55000000000000004"/>
    <row r="472" x14ac:dyDescent="0.55000000000000004"/>
    <row r="473" x14ac:dyDescent="0.55000000000000004"/>
    <row r="474" x14ac:dyDescent="0.55000000000000004"/>
    <row r="475" x14ac:dyDescent="0.55000000000000004"/>
    <row r="476" x14ac:dyDescent="0.55000000000000004"/>
    <row r="477" x14ac:dyDescent="0.55000000000000004"/>
    <row r="478" x14ac:dyDescent="0.55000000000000004"/>
    <row r="479" x14ac:dyDescent="0.55000000000000004"/>
    <row r="480" x14ac:dyDescent="0.55000000000000004"/>
    <row r="481" x14ac:dyDescent="0.55000000000000004"/>
    <row r="482" x14ac:dyDescent="0.55000000000000004"/>
    <row r="483" x14ac:dyDescent="0.55000000000000004"/>
    <row r="484" x14ac:dyDescent="0.55000000000000004"/>
    <row r="485" x14ac:dyDescent="0.55000000000000004"/>
    <row r="486" x14ac:dyDescent="0.55000000000000004"/>
    <row r="487" x14ac:dyDescent="0.55000000000000004"/>
    <row r="488" x14ac:dyDescent="0.55000000000000004"/>
    <row r="489" x14ac:dyDescent="0.55000000000000004"/>
    <row r="490" x14ac:dyDescent="0.55000000000000004"/>
    <row r="491" x14ac:dyDescent="0.55000000000000004"/>
    <row r="492" x14ac:dyDescent="0.55000000000000004"/>
    <row r="493" x14ac:dyDescent="0.55000000000000004"/>
    <row r="494" x14ac:dyDescent="0.55000000000000004"/>
    <row r="495" x14ac:dyDescent="0.55000000000000004"/>
    <row r="496" x14ac:dyDescent="0.55000000000000004"/>
    <row r="497" x14ac:dyDescent="0.55000000000000004"/>
    <row r="498" x14ac:dyDescent="0.55000000000000004"/>
    <row r="499" x14ac:dyDescent="0.55000000000000004"/>
    <row r="500" x14ac:dyDescent="0.55000000000000004"/>
    <row r="501" x14ac:dyDescent="0.55000000000000004"/>
    <row r="502" x14ac:dyDescent="0.55000000000000004"/>
    <row r="503" x14ac:dyDescent="0.55000000000000004"/>
    <row r="504" x14ac:dyDescent="0.55000000000000004"/>
    <row r="505" x14ac:dyDescent="0.55000000000000004"/>
    <row r="506" x14ac:dyDescent="0.55000000000000004"/>
    <row r="507" x14ac:dyDescent="0.55000000000000004"/>
    <row r="508" x14ac:dyDescent="0.55000000000000004"/>
    <row r="509" x14ac:dyDescent="0.55000000000000004"/>
    <row r="510" x14ac:dyDescent="0.55000000000000004"/>
    <row r="511" x14ac:dyDescent="0.55000000000000004"/>
    <row r="512" x14ac:dyDescent="0.55000000000000004"/>
    <row r="513" x14ac:dyDescent="0.55000000000000004"/>
    <row r="514" x14ac:dyDescent="0.55000000000000004"/>
    <row r="515" x14ac:dyDescent="0.55000000000000004"/>
    <row r="516" x14ac:dyDescent="0.55000000000000004"/>
    <row r="517" x14ac:dyDescent="0.55000000000000004"/>
    <row r="518" x14ac:dyDescent="0.55000000000000004"/>
    <row r="519" x14ac:dyDescent="0.55000000000000004"/>
    <row r="520" x14ac:dyDescent="0.55000000000000004"/>
    <row r="521" x14ac:dyDescent="0.55000000000000004"/>
    <row r="522" x14ac:dyDescent="0.55000000000000004"/>
    <row r="523" x14ac:dyDescent="0.55000000000000004"/>
    <row r="524" x14ac:dyDescent="0.55000000000000004"/>
    <row r="525" x14ac:dyDescent="0.55000000000000004"/>
  </sheetData>
  <sheetProtection sheet="1" objects="1" scenarios="1"/>
  <autoFilter ref="A6:WVQ161" xr:uid="{1290FF67-BE29-48DE-B946-454CA4D5E1B0}"/>
  <mergeCells count="5">
    <mergeCell ref="C3:E3"/>
    <mergeCell ref="C4:E4"/>
    <mergeCell ref="C5:E5"/>
    <mergeCell ref="C6:E6"/>
    <mergeCell ref="D54:E54"/>
  </mergeCells>
  <phoneticPr fontId="3" type="noConversion"/>
  <conditionalFormatting sqref="G7">
    <cfRule type="iconSet" priority="21">
      <iconSet>
        <cfvo type="percent" val="0"/>
        <cfvo type="num" val="0.5"/>
        <cfvo type="num" val="1"/>
      </iconSet>
    </cfRule>
  </conditionalFormatting>
  <conditionalFormatting sqref="G13">
    <cfRule type="iconSet" priority="11">
      <iconSet>
        <cfvo type="percent" val="0"/>
        <cfvo type="num" val="0.5"/>
        <cfvo type="num" val="1"/>
      </iconSet>
    </cfRule>
  </conditionalFormatting>
  <conditionalFormatting sqref="G34">
    <cfRule type="iconSet" priority="10">
      <iconSet>
        <cfvo type="percent" val="0"/>
        <cfvo type="num" val="0.5"/>
        <cfvo type="num" val="1"/>
      </iconSet>
    </cfRule>
  </conditionalFormatting>
  <conditionalFormatting sqref="G55">
    <cfRule type="iconSet" priority="9">
      <iconSet>
        <cfvo type="percent" val="0"/>
        <cfvo type="num" val="0.5"/>
        <cfvo type="num" val="1"/>
      </iconSet>
    </cfRule>
  </conditionalFormatting>
  <conditionalFormatting sqref="G67">
    <cfRule type="iconSet" priority="7">
      <iconSet>
        <cfvo type="percent" val="0"/>
        <cfvo type="num" val="0.5"/>
        <cfvo type="num" val="1"/>
      </iconSet>
    </cfRule>
  </conditionalFormatting>
  <dataValidations count="3">
    <dataValidation type="list" allowBlank="1" showInputMessage="1" showErrorMessage="1" sqref="G65373:G65418 JA65373:JA65418 SW65373:SW65418 ACS65373:ACS65418 AMO65373:AMO65418 AWK65373:AWK65418 BGG65373:BGG65418 BQC65373:BQC65418 BZY65373:BZY65418 CJU65373:CJU65418 CTQ65373:CTQ65418 DDM65373:DDM65418 DNI65373:DNI65418 DXE65373:DXE65418 EHA65373:EHA65418 EQW65373:EQW65418 FAS65373:FAS65418 FKO65373:FKO65418 FUK65373:FUK65418 GEG65373:GEG65418 GOC65373:GOC65418 GXY65373:GXY65418 HHU65373:HHU65418 HRQ65373:HRQ65418 IBM65373:IBM65418 ILI65373:ILI65418 IVE65373:IVE65418 JFA65373:JFA65418 JOW65373:JOW65418 JYS65373:JYS65418 KIO65373:KIO65418 KSK65373:KSK65418 LCG65373:LCG65418 LMC65373:LMC65418 LVY65373:LVY65418 MFU65373:MFU65418 MPQ65373:MPQ65418 MZM65373:MZM65418 NJI65373:NJI65418 NTE65373:NTE65418 ODA65373:ODA65418 OMW65373:OMW65418 OWS65373:OWS65418 PGO65373:PGO65418 PQK65373:PQK65418 QAG65373:QAG65418 QKC65373:QKC65418 QTY65373:QTY65418 RDU65373:RDU65418 RNQ65373:RNQ65418 RXM65373:RXM65418 SHI65373:SHI65418 SRE65373:SRE65418 TBA65373:TBA65418 TKW65373:TKW65418 TUS65373:TUS65418 UEO65373:UEO65418 UOK65373:UOK65418 UYG65373:UYG65418 VIC65373:VIC65418 VRY65373:VRY65418 WBU65373:WBU65418 WLQ65373:WLQ65418 WVM65373:WVM65418 G130909:G130954 JA130909:JA130954 SW130909:SW130954 ACS130909:ACS130954 AMO130909:AMO130954 AWK130909:AWK130954 BGG130909:BGG130954 BQC130909:BQC130954 BZY130909:BZY130954 CJU130909:CJU130954 CTQ130909:CTQ130954 DDM130909:DDM130954 DNI130909:DNI130954 DXE130909:DXE130954 EHA130909:EHA130954 EQW130909:EQW130954 FAS130909:FAS130954 FKO130909:FKO130954 FUK130909:FUK130954 GEG130909:GEG130954 GOC130909:GOC130954 GXY130909:GXY130954 HHU130909:HHU130954 HRQ130909:HRQ130954 IBM130909:IBM130954 ILI130909:ILI130954 IVE130909:IVE130954 JFA130909:JFA130954 JOW130909:JOW130954 JYS130909:JYS130954 KIO130909:KIO130954 KSK130909:KSK130954 LCG130909:LCG130954 LMC130909:LMC130954 LVY130909:LVY130954 MFU130909:MFU130954 MPQ130909:MPQ130954 MZM130909:MZM130954 NJI130909:NJI130954 NTE130909:NTE130954 ODA130909:ODA130954 OMW130909:OMW130954 OWS130909:OWS130954 PGO130909:PGO130954 PQK130909:PQK130954 QAG130909:QAG130954 QKC130909:QKC130954 QTY130909:QTY130954 RDU130909:RDU130954 RNQ130909:RNQ130954 RXM130909:RXM130954 SHI130909:SHI130954 SRE130909:SRE130954 TBA130909:TBA130954 TKW130909:TKW130954 TUS130909:TUS130954 UEO130909:UEO130954 UOK130909:UOK130954 UYG130909:UYG130954 VIC130909:VIC130954 VRY130909:VRY130954 WBU130909:WBU130954 WLQ130909:WLQ130954 WVM130909:WVM130954 G196445:G196490 JA196445:JA196490 SW196445:SW196490 ACS196445:ACS196490 AMO196445:AMO196490 AWK196445:AWK196490 BGG196445:BGG196490 BQC196445:BQC196490 BZY196445:BZY196490 CJU196445:CJU196490 CTQ196445:CTQ196490 DDM196445:DDM196490 DNI196445:DNI196490 DXE196445:DXE196490 EHA196445:EHA196490 EQW196445:EQW196490 FAS196445:FAS196490 FKO196445:FKO196490 FUK196445:FUK196490 GEG196445:GEG196490 GOC196445:GOC196490 GXY196445:GXY196490 HHU196445:HHU196490 HRQ196445:HRQ196490 IBM196445:IBM196490 ILI196445:ILI196490 IVE196445:IVE196490 JFA196445:JFA196490 JOW196445:JOW196490 JYS196445:JYS196490 KIO196445:KIO196490 KSK196445:KSK196490 LCG196445:LCG196490 LMC196445:LMC196490 LVY196445:LVY196490 MFU196445:MFU196490 MPQ196445:MPQ196490 MZM196445:MZM196490 NJI196445:NJI196490 NTE196445:NTE196490 ODA196445:ODA196490 OMW196445:OMW196490 OWS196445:OWS196490 PGO196445:PGO196490 PQK196445:PQK196490 QAG196445:QAG196490 QKC196445:QKC196490 QTY196445:QTY196490 RDU196445:RDU196490 RNQ196445:RNQ196490 RXM196445:RXM196490 SHI196445:SHI196490 SRE196445:SRE196490 TBA196445:TBA196490 TKW196445:TKW196490 TUS196445:TUS196490 UEO196445:UEO196490 UOK196445:UOK196490 UYG196445:UYG196490 VIC196445:VIC196490 VRY196445:VRY196490 WBU196445:WBU196490 WLQ196445:WLQ196490 WVM196445:WVM196490 G261981:G262026 JA261981:JA262026 SW261981:SW262026 ACS261981:ACS262026 AMO261981:AMO262026 AWK261981:AWK262026 BGG261981:BGG262026 BQC261981:BQC262026 BZY261981:BZY262026 CJU261981:CJU262026 CTQ261981:CTQ262026 DDM261981:DDM262026 DNI261981:DNI262026 DXE261981:DXE262026 EHA261981:EHA262026 EQW261981:EQW262026 FAS261981:FAS262026 FKO261981:FKO262026 FUK261981:FUK262026 GEG261981:GEG262026 GOC261981:GOC262026 GXY261981:GXY262026 HHU261981:HHU262026 HRQ261981:HRQ262026 IBM261981:IBM262026 ILI261981:ILI262026 IVE261981:IVE262026 JFA261981:JFA262026 JOW261981:JOW262026 JYS261981:JYS262026 KIO261981:KIO262026 KSK261981:KSK262026 LCG261981:LCG262026 LMC261981:LMC262026 LVY261981:LVY262026 MFU261981:MFU262026 MPQ261981:MPQ262026 MZM261981:MZM262026 NJI261981:NJI262026 NTE261981:NTE262026 ODA261981:ODA262026 OMW261981:OMW262026 OWS261981:OWS262026 PGO261981:PGO262026 PQK261981:PQK262026 QAG261981:QAG262026 QKC261981:QKC262026 QTY261981:QTY262026 RDU261981:RDU262026 RNQ261981:RNQ262026 RXM261981:RXM262026 SHI261981:SHI262026 SRE261981:SRE262026 TBA261981:TBA262026 TKW261981:TKW262026 TUS261981:TUS262026 UEO261981:UEO262026 UOK261981:UOK262026 UYG261981:UYG262026 VIC261981:VIC262026 VRY261981:VRY262026 WBU261981:WBU262026 WLQ261981:WLQ262026 WVM261981:WVM262026 G327517:G327562 JA327517:JA327562 SW327517:SW327562 ACS327517:ACS327562 AMO327517:AMO327562 AWK327517:AWK327562 BGG327517:BGG327562 BQC327517:BQC327562 BZY327517:BZY327562 CJU327517:CJU327562 CTQ327517:CTQ327562 DDM327517:DDM327562 DNI327517:DNI327562 DXE327517:DXE327562 EHA327517:EHA327562 EQW327517:EQW327562 FAS327517:FAS327562 FKO327517:FKO327562 FUK327517:FUK327562 GEG327517:GEG327562 GOC327517:GOC327562 GXY327517:GXY327562 HHU327517:HHU327562 HRQ327517:HRQ327562 IBM327517:IBM327562 ILI327517:ILI327562 IVE327517:IVE327562 JFA327517:JFA327562 JOW327517:JOW327562 JYS327517:JYS327562 KIO327517:KIO327562 KSK327517:KSK327562 LCG327517:LCG327562 LMC327517:LMC327562 LVY327517:LVY327562 MFU327517:MFU327562 MPQ327517:MPQ327562 MZM327517:MZM327562 NJI327517:NJI327562 NTE327517:NTE327562 ODA327517:ODA327562 OMW327517:OMW327562 OWS327517:OWS327562 PGO327517:PGO327562 PQK327517:PQK327562 QAG327517:QAG327562 QKC327517:QKC327562 QTY327517:QTY327562 RDU327517:RDU327562 RNQ327517:RNQ327562 RXM327517:RXM327562 SHI327517:SHI327562 SRE327517:SRE327562 TBA327517:TBA327562 TKW327517:TKW327562 TUS327517:TUS327562 UEO327517:UEO327562 UOK327517:UOK327562 UYG327517:UYG327562 VIC327517:VIC327562 VRY327517:VRY327562 WBU327517:WBU327562 WLQ327517:WLQ327562 WVM327517:WVM327562 G393053:G393098 JA393053:JA393098 SW393053:SW393098 ACS393053:ACS393098 AMO393053:AMO393098 AWK393053:AWK393098 BGG393053:BGG393098 BQC393053:BQC393098 BZY393053:BZY393098 CJU393053:CJU393098 CTQ393053:CTQ393098 DDM393053:DDM393098 DNI393053:DNI393098 DXE393053:DXE393098 EHA393053:EHA393098 EQW393053:EQW393098 FAS393053:FAS393098 FKO393053:FKO393098 FUK393053:FUK393098 GEG393053:GEG393098 GOC393053:GOC393098 GXY393053:GXY393098 HHU393053:HHU393098 HRQ393053:HRQ393098 IBM393053:IBM393098 ILI393053:ILI393098 IVE393053:IVE393098 JFA393053:JFA393098 JOW393053:JOW393098 JYS393053:JYS393098 KIO393053:KIO393098 KSK393053:KSK393098 LCG393053:LCG393098 LMC393053:LMC393098 LVY393053:LVY393098 MFU393053:MFU393098 MPQ393053:MPQ393098 MZM393053:MZM393098 NJI393053:NJI393098 NTE393053:NTE393098 ODA393053:ODA393098 OMW393053:OMW393098 OWS393053:OWS393098 PGO393053:PGO393098 PQK393053:PQK393098 QAG393053:QAG393098 QKC393053:QKC393098 QTY393053:QTY393098 RDU393053:RDU393098 RNQ393053:RNQ393098 RXM393053:RXM393098 SHI393053:SHI393098 SRE393053:SRE393098 TBA393053:TBA393098 TKW393053:TKW393098 TUS393053:TUS393098 UEO393053:UEO393098 UOK393053:UOK393098 UYG393053:UYG393098 VIC393053:VIC393098 VRY393053:VRY393098 WBU393053:WBU393098 WLQ393053:WLQ393098 WVM393053:WVM393098 G458589:G458634 JA458589:JA458634 SW458589:SW458634 ACS458589:ACS458634 AMO458589:AMO458634 AWK458589:AWK458634 BGG458589:BGG458634 BQC458589:BQC458634 BZY458589:BZY458634 CJU458589:CJU458634 CTQ458589:CTQ458634 DDM458589:DDM458634 DNI458589:DNI458634 DXE458589:DXE458634 EHA458589:EHA458634 EQW458589:EQW458634 FAS458589:FAS458634 FKO458589:FKO458634 FUK458589:FUK458634 GEG458589:GEG458634 GOC458589:GOC458634 GXY458589:GXY458634 HHU458589:HHU458634 HRQ458589:HRQ458634 IBM458589:IBM458634 ILI458589:ILI458634 IVE458589:IVE458634 JFA458589:JFA458634 JOW458589:JOW458634 JYS458589:JYS458634 KIO458589:KIO458634 KSK458589:KSK458634 LCG458589:LCG458634 LMC458589:LMC458634 LVY458589:LVY458634 MFU458589:MFU458634 MPQ458589:MPQ458634 MZM458589:MZM458634 NJI458589:NJI458634 NTE458589:NTE458634 ODA458589:ODA458634 OMW458589:OMW458634 OWS458589:OWS458634 PGO458589:PGO458634 PQK458589:PQK458634 QAG458589:QAG458634 QKC458589:QKC458634 QTY458589:QTY458634 RDU458589:RDU458634 RNQ458589:RNQ458634 RXM458589:RXM458634 SHI458589:SHI458634 SRE458589:SRE458634 TBA458589:TBA458634 TKW458589:TKW458634 TUS458589:TUS458634 UEO458589:UEO458634 UOK458589:UOK458634 UYG458589:UYG458634 VIC458589:VIC458634 VRY458589:VRY458634 WBU458589:WBU458634 WLQ458589:WLQ458634 WVM458589:WVM458634 G524125:G524170 JA524125:JA524170 SW524125:SW524170 ACS524125:ACS524170 AMO524125:AMO524170 AWK524125:AWK524170 BGG524125:BGG524170 BQC524125:BQC524170 BZY524125:BZY524170 CJU524125:CJU524170 CTQ524125:CTQ524170 DDM524125:DDM524170 DNI524125:DNI524170 DXE524125:DXE524170 EHA524125:EHA524170 EQW524125:EQW524170 FAS524125:FAS524170 FKO524125:FKO524170 FUK524125:FUK524170 GEG524125:GEG524170 GOC524125:GOC524170 GXY524125:GXY524170 HHU524125:HHU524170 HRQ524125:HRQ524170 IBM524125:IBM524170 ILI524125:ILI524170 IVE524125:IVE524170 JFA524125:JFA524170 JOW524125:JOW524170 JYS524125:JYS524170 KIO524125:KIO524170 KSK524125:KSK524170 LCG524125:LCG524170 LMC524125:LMC524170 LVY524125:LVY524170 MFU524125:MFU524170 MPQ524125:MPQ524170 MZM524125:MZM524170 NJI524125:NJI524170 NTE524125:NTE524170 ODA524125:ODA524170 OMW524125:OMW524170 OWS524125:OWS524170 PGO524125:PGO524170 PQK524125:PQK524170 QAG524125:QAG524170 QKC524125:QKC524170 QTY524125:QTY524170 RDU524125:RDU524170 RNQ524125:RNQ524170 RXM524125:RXM524170 SHI524125:SHI524170 SRE524125:SRE524170 TBA524125:TBA524170 TKW524125:TKW524170 TUS524125:TUS524170 UEO524125:UEO524170 UOK524125:UOK524170 UYG524125:UYG524170 VIC524125:VIC524170 VRY524125:VRY524170 WBU524125:WBU524170 WLQ524125:WLQ524170 WVM524125:WVM524170 G589661:G589706 JA589661:JA589706 SW589661:SW589706 ACS589661:ACS589706 AMO589661:AMO589706 AWK589661:AWK589706 BGG589661:BGG589706 BQC589661:BQC589706 BZY589661:BZY589706 CJU589661:CJU589706 CTQ589661:CTQ589706 DDM589661:DDM589706 DNI589661:DNI589706 DXE589661:DXE589706 EHA589661:EHA589706 EQW589661:EQW589706 FAS589661:FAS589706 FKO589661:FKO589706 FUK589661:FUK589706 GEG589661:GEG589706 GOC589661:GOC589706 GXY589661:GXY589706 HHU589661:HHU589706 HRQ589661:HRQ589706 IBM589661:IBM589706 ILI589661:ILI589706 IVE589661:IVE589706 JFA589661:JFA589706 JOW589661:JOW589706 JYS589661:JYS589706 KIO589661:KIO589706 KSK589661:KSK589706 LCG589661:LCG589706 LMC589661:LMC589706 LVY589661:LVY589706 MFU589661:MFU589706 MPQ589661:MPQ589706 MZM589661:MZM589706 NJI589661:NJI589706 NTE589661:NTE589706 ODA589661:ODA589706 OMW589661:OMW589706 OWS589661:OWS589706 PGO589661:PGO589706 PQK589661:PQK589706 QAG589661:QAG589706 QKC589661:QKC589706 QTY589661:QTY589706 RDU589661:RDU589706 RNQ589661:RNQ589706 RXM589661:RXM589706 SHI589661:SHI589706 SRE589661:SRE589706 TBA589661:TBA589706 TKW589661:TKW589706 TUS589661:TUS589706 UEO589661:UEO589706 UOK589661:UOK589706 UYG589661:UYG589706 VIC589661:VIC589706 VRY589661:VRY589706 WBU589661:WBU589706 WLQ589661:WLQ589706 WVM589661:WVM589706 G655197:G655242 JA655197:JA655242 SW655197:SW655242 ACS655197:ACS655242 AMO655197:AMO655242 AWK655197:AWK655242 BGG655197:BGG655242 BQC655197:BQC655242 BZY655197:BZY655242 CJU655197:CJU655242 CTQ655197:CTQ655242 DDM655197:DDM655242 DNI655197:DNI655242 DXE655197:DXE655242 EHA655197:EHA655242 EQW655197:EQW655242 FAS655197:FAS655242 FKO655197:FKO655242 FUK655197:FUK655242 GEG655197:GEG655242 GOC655197:GOC655242 GXY655197:GXY655242 HHU655197:HHU655242 HRQ655197:HRQ655242 IBM655197:IBM655242 ILI655197:ILI655242 IVE655197:IVE655242 JFA655197:JFA655242 JOW655197:JOW655242 JYS655197:JYS655242 KIO655197:KIO655242 KSK655197:KSK655242 LCG655197:LCG655242 LMC655197:LMC655242 LVY655197:LVY655242 MFU655197:MFU655242 MPQ655197:MPQ655242 MZM655197:MZM655242 NJI655197:NJI655242 NTE655197:NTE655242 ODA655197:ODA655242 OMW655197:OMW655242 OWS655197:OWS655242 PGO655197:PGO655242 PQK655197:PQK655242 QAG655197:QAG655242 QKC655197:QKC655242 QTY655197:QTY655242 RDU655197:RDU655242 RNQ655197:RNQ655242 RXM655197:RXM655242 SHI655197:SHI655242 SRE655197:SRE655242 TBA655197:TBA655242 TKW655197:TKW655242 TUS655197:TUS655242 UEO655197:UEO655242 UOK655197:UOK655242 UYG655197:UYG655242 VIC655197:VIC655242 VRY655197:VRY655242 WBU655197:WBU655242 WLQ655197:WLQ655242 WVM655197:WVM655242 G720733:G720778 JA720733:JA720778 SW720733:SW720778 ACS720733:ACS720778 AMO720733:AMO720778 AWK720733:AWK720778 BGG720733:BGG720778 BQC720733:BQC720778 BZY720733:BZY720778 CJU720733:CJU720778 CTQ720733:CTQ720778 DDM720733:DDM720778 DNI720733:DNI720778 DXE720733:DXE720778 EHA720733:EHA720778 EQW720733:EQW720778 FAS720733:FAS720778 FKO720733:FKO720778 FUK720733:FUK720778 GEG720733:GEG720778 GOC720733:GOC720778 GXY720733:GXY720778 HHU720733:HHU720778 HRQ720733:HRQ720778 IBM720733:IBM720778 ILI720733:ILI720778 IVE720733:IVE720778 JFA720733:JFA720778 JOW720733:JOW720778 JYS720733:JYS720778 KIO720733:KIO720778 KSK720733:KSK720778 LCG720733:LCG720778 LMC720733:LMC720778 LVY720733:LVY720778 MFU720733:MFU720778 MPQ720733:MPQ720778 MZM720733:MZM720778 NJI720733:NJI720778 NTE720733:NTE720778 ODA720733:ODA720778 OMW720733:OMW720778 OWS720733:OWS720778 PGO720733:PGO720778 PQK720733:PQK720778 QAG720733:QAG720778 QKC720733:QKC720778 QTY720733:QTY720778 RDU720733:RDU720778 RNQ720733:RNQ720778 RXM720733:RXM720778 SHI720733:SHI720778 SRE720733:SRE720778 TBA720733:TBA720778 TKW720733:TKW720778 TUS720733:TUS720778 UEO720733:UEO720778 UOK720733:UOK720778 UYG720733:UYG720778 VIC720733:VIC720778 VRY720733:VRY720778 WBU720733:WBU720778 WLQ720733:WLQ720778 WVM720733:WVM720778 G786269:G786314 JA786269:JA786314 SW786269:SW786314 ACS786269:ACS786314 AMO786269:AMO786314 AWK786269:AWK786314 BGG786269:BGG786314 BQC786269:BQC786314 BZY786269:BZY786314 CJU786269:CJU786314 CTQ786269:CTQ786314 DDM786269:DDM786314 DNI786269:DNI786314 DXE786269:DXE786314 EHA786269:EHA786314 EQW786269:EQW786314 FAS786269:FAS786314 FKO786269:FKO786314 FUK786269:FUK786314 GEG786269:GEG786314 GOC786269:GOC786314 GXY786269:GXY786314 HHU786269:HHU786314 HRQ786269:HRQ786314 IBM786269:IBM786314 ILI786269:ILI786314 IVE786269:IVE786314 JFA786269:JFA786314 JOW786269:JOW786314 JYS786269:JYS786314 KIO786269:KIO786314 KSK786269:KSK786314 LCG786269:LCG786314 LMC786269:LMC786314 LVY786269:LVY786314 MFU786269:MFU786314 MPQ786269:MPQ786314 MZM786269:MZM786314 NJI786269:NJI786314 NTE786269:NTE786314 ODA786269:ODA786314 OMW786269:OMW786314 OWS786269:OWS786314 PGO786269:PGO786314 PQK786269:PQK786314 QAG786269:QAG786314 QKC786269:QKC786314 QTY786269:QTY786314 RDU786269:RDU786314 RNQ786269:RNQ786314 RXM786269:RXM786314 SHI786269:SHI786314 SRE786269:SRE786314 TBA786269:TBA786314 TKW786269:TKW786314 TUS786269:TUS786314 UEO786269:UEO786314 UOK786269:UOK786314 UYG786269:UYG786314 VIC786269:VIC786314 VRY786269:VRY786314 WBU786269:WBU786314 WLQ786269:WLQ786314 WVM786269:WVM786314 G851805:G851850 JA851805:JA851850 SW851805:SW851850 ACS851805:ACS851850 AMO851805:AMO851850 AWK851805:AWK851850 BGG851805:BGG851850 BQC851805:BQC851850 BZY851805:BZY851850 CJU851805:CJU851850 CTQ851805:CTQ851850 DDM851805:DDM851850 DNI851805:DNI851850 DXE851805:DXE851850 EHA851805:EHA851850 EQW851805:EQW851850 FAS851805:FAS851850 FKO851805:FKO851850 FUK851805:FUK851850 GEG851805:GEG851850 GOC851805:GOC851850 GXY851805:GXY851850 HHU851805:HHU851850 HRQ851805:HRQ851850 IBM851805:IBM851850 ILI851805:ILI851850 IVE851805:IVE851850 JFA851805:JFA851850 JOW851805:JOW851850 JYS851805:JYS851850 KIO851805:KIO851850 KSK851805:KSK851850 LCG851805:LCG851850 LMC851805:LMC851850 LVY851805:LVY851850 MFU851805:MFU851850 MPQ851805:MPQ851850 MZM851805:MZM851850 NJI851805:NJI851850 NTE851805:NTE851850 ODA851805:ODA851850 OMW851805:OMW851850 OWS851805:OWS851850 PGO851805:PGO851850 PQK851805:PQK851850 QAG851805:QAG851850 QKC851805:QKC851850 QTY851805:QTY851850 RDU851805:RDU851850 RNQ851805:RNQ851850 RXM851805:RXM851850 SHI851805:SHI851850 SRE851805:SRE851850 TBA851805:TBA851850 TKW851805:TKW851850 TUS851805:TUS851850 UEO851805:UEO851850 UOK851805:UOK851850 UYG851805:UYG851850 VIC851805:VIC851850 VRY851805:VRY851850 WBU851805:WBU851850 WLQ851805:WLQ851850 WVM851805:WVM851850 G917341:G917386 JA917341:JA917386 SW917341:SW917386 ACS917341:ACS917386 AMO917341:AMO917386 AWK917341:AWK917386 BGG917341:BGG917386 BQC917341:BQC917386 BZY917341:BZY917386 CJU917341:CJU917386 CTQ917341:CTQ917386 DDM917341:DDM917386 DNI917341:DNI917386 DXE917341:DXE917386 EHA917341:EHA917386 EQW917341:EQW917386 FAS917341:FAS917386 FKO917341:FKO917386 FUK917341:FUK917386 GEG917341:GEG917386 GOC917341:GOC917386 GXY917341:GXY917386 HHU917341:HHU917386 HRQ917341:HRQ917386 IBM917341:IBM917386 ILI917341:ILI917386 IVE917341:IVE917386 JFA917341:JFA917386 JOW917341:JOW917386 JYS917341:JYS917386 KIO917341:KIO917386 KSK917341:KSK917386 LCG917341:LCG917386 LMC917341:LMC917386 LVY917341:LVY917386 MFU917341:MFU917386 MPQ917341:MPQ917386 MZM917341:MZM917386 NJI917341:NJI917386 NTE917341:NTE917386 ODA917341:ODA917386 OMW917341:OMW917386 OWS917341:OWS917386 PGO917341:PGO917386 PQK917341:PQK917386 QAG917341:QAG917386 QKC917341:QKC917386 QTY917341:QTY917386 RDU917341:RDU917386 RNQ917341:RNQ917386 RXM917341:RXM917386 SHI917341:SHI917386 SRE917341:SRE917386 TBA917341:TBA917386 TKW917341:TKW917386 TUS917341:TUS917386 UEO917341:UEO917386 UOK917341:UOK917386 UYG917341:UYG917386 VIC917341:VIC917386 VRY917341:VRY917386 WBU917341:WBU917386 WLQ917341:WLQ917386 WVM917341:WVM917386 G982877:G982922 JA982877:JA982922 SW982877:SW982922 ACS982877:ACS982922 AMO982877:AMO982922 AWK982877:AWK982922 BGG982877:BGG982922 BQC982877:BQC982922 BZY982877:BZY982922 CJU982877:CJU982922 CTQ982877:CTQ982922 DDM982877:DDM982922 DNI982877:DNI982922 DXE982877:DXE982922 EHA982877:EHA982922 EQW982877:EQW982922 FAS982877:FAS982922 FKO982877:FKO982922 FUK982877:FUK982922 GEG982877:GEG982922 GOC982877:GOC982922 GXY982877:GXY982922 HHU982877:HHU982922 HRQ982877:HRQ982922 IBM982877:IBM982922 ILI982877:ILI982922 IVE982877:IVE982922 JFA982877:JFA982922 JOW982877:JOW982922 JYS982877:JYS982922 KIO982877:KIO982922 KSK982877:KSK982922 LCG982877:LCG982922 LMC982877:LMC982922 LVY982877:LVY982922 MFU982877:MFU982922 MPQ982877:MPQ982922 MZM982877:MZM982922 NJI982877:NJI982922 NTE982877:NTE982922 ODA982877:ODA982922 OMW982877:OMW982922 OWS982877:OWS982922 PGO982877:PGO982922 PQK982877:PQK982922 QAG982877:QAG982922 QKC982877:QKC982922 QTY982877:QTY982922 RDU982877:RDU982922 RNQ982877:RNQ982922 RXM982877:RXM982922 SHI982877:SHI982922 SRE982877:SRE982922 TBA982877:TBA982922 TKW982877:TKW982922 TUS982877:TUS982922 UEO982877:UEO982922 UOK982877:UOK982922 UYG982877:UYG982922 VIC982877:VIC982922 VRY982877:VRY982922 WBU982877:WBU982922 WLQ982877:WLQ982922 WVM982877:WVM982922 G65224:G65225 JA65224:JA65225 SW65224:SW65225 ACS65224:ACS65225 AMO65224:AMO65225 AWK65224:AWK65225 BGG65224:BGG65225 BQC65224:BQC65225 BZY65224:BZY65225 CJU65224:CJU65225 CTQ65224:CTQ65225 DDM65224:DDM65225 DNI65224:DNI65225 DXE65224:DXE65225 EHA65224:EHA65225 EQW65224:EQW65225 FAS65224:FAS65225 FKO65224:FKO65225 FUK65224:FUK65225 GEG65224:GEG65225 GOC65224:GOC65225 GXY65224:GXY65225 HHU65224:HHU65225 HRQ65224:HRQ65225 IBM65224:IBM65225 ILI65224:ILI65225 IVE65224:IVE65225 JFA65224:JFA65225 JOW65224:JOW65225 JYS65224:JYS65225 KIO65224:KIO65225 KSK65224:KSK65225 LCG65224:LCG65225 LMC65224:LMC65225 LVY65224:LVY65225 MFU65224:MFU65225 MPQ65224:MPQ65225 MZM65224:MZM65225 NJI65224:NJI65225 NTE65224:NTE65225 ODA65224:ODA65225 OMW65224:OMW65225 OWS65224:OWS65225 PGO65224:PGO65225 PQK65224:PQK65225 QAG65224:QAG65225 QKC65224:QKC65225 QTY65224:QTY65225 RDU65224:RDU65225 RNQ65224:RNQ65225 RXM65224:RXM65225 SHI65224:SHI65225 SRE65224:SRE65225 TBA65224:TBA65225 TKW65224:TKW65225 TUS65224:TUS65225 UEO65224:UEO65225 UOK65224:UOK65225 UYG65224:UYG65225 VIC65224:VIC65225 VRY65224:VRY65225 WBU65224:WBU65225 WLQ65224:WLQ65225 WVM65224:WVM65225 G130760:G130761 JA130760:JA130761 SW130760:SW130761 ACS130760:ACS130761 AMO130760:AMO130761 AWK130760:AWK130761 BGG130760:BGG130761 BQC130760:BQC130761 BZY130760:BZY130761 CJU130760:CJU130761 CTQ130760:CTQ130761 DDM130760:DDM130761 DNI130760:DNI130761 DXE130760:DXE130761 EHA130760:EHA130761 EQW130760:EQW130761 FAS130760:FAS130761 FKO130760:FKO130761 FUK130760:FUK130761 GEG130760:GEG130761 GOC130760:GOC130761 GXY130760:GXY130761 HHU130760:HHU130761 HRQ130760:HRQ130761 IBM130760:IBM130761 ILI130760:ILI130761 IVE130760:IVE130761 JFA130760:JFA130761 JOW130760:JOW130761 JYS130760:JYS130761 KIO130760:KIO130761 KSK130760:KSK130761 LCG130760:LCG130761 LMC130760:LMC130761 LVY130760:LVY130761 MFU130760:MFU130761 MPQ130760:MPQ130761 MZM130760:MZM130761 NJI130760:NJI130761 NTE130760:NTE130761 ODA130760:ODA130761 OMW130760:OMW130761 OWS130760:OWS130761 PGO130760:PGO130761 PQK130760:PQK130761 QAG130760:QAG130761 QKC130760:QKC130761 QTY130760:QTY130761 RDU130760:RDU130761 RNQ130760:RNQ130761 RXM130760:RXM130761 SHI130760:SHI130761 SRE130760:SRE130761 TBA130760:TBA130761 TKW130760:TKW130761 TUS130760:TUS130761 UEO130760:UEO130761 UOK130760:UOK130761 UYG130760:UYG130761 VIC130760:VIC130761 VRY130760:VRY130761 WBU130760:WBU130761 WLQ130760:WLQ130761 WVM130760:WVM130761 G196296:G196297 JA196296:JA196297 SW196296:SW196297 ACS196296:ACS196297 AMO196296:AMO196297 AWK196296:AWK196297 BGG196296:BGG196297 BQC196296:BQC196297 BZY196296:BZY196297 CJU196296:CJU196297 CTQ196296:CTQ196297 DDM196296:DDM196297 DNI196296:DNI196297 DXE196296:DXE196297 EHA196296:EHA196297 EQW196296:EQW196297 FAS196296:FAS196297 FKO196296:FKO196297 FUK196296:FUK196297 GEG196296:GEG196297 GOC196296:GOC196297 GXY196296:GXY196297 HHU196296:HHU196297 HRQ196296:HRQ196297 IBM196296:IBM196297 ILI196296:ILI196297 IVE196296:IVE196297 JFA196296:JFA196297 JOW196296:JOW196297 JYS196296:JYS196297 KIO196296:KIO196297 KSK196296:KSK196297 LCG196296:LCG196297 LMC196296:LMC196297 LVY196296:LVY196297 MFU196296:MFU196297 MPQ196296:MPQ196297 MZM196296:MZM196297 NJI196296:NJI196297 NTE196296:NTE196297 ODA196296:ODA196297 OMW196296:OMW196297 OWS196296:OWS196297 PGO196296:PGO196297 PQK196296:PQK196297 QAG196296:QAG196297 QKC196296:QKC196297 QTY196296:QTY196297 RDU196296:RDU196297 RNQ196296:RNQ196297 RXM196296:RXM196297 SHI196296:SHI196297 SRE196296:SRE196297 TBA196296:TBA196297 TKW196296:TKW196297 TUS196296:TUS196297 UEO196296:UEO196297 UOK196296:UOK196297 UYG196296:UYG196297 VIC196296:VIC196297 VRY196296:VRY196297 WBU196296:WBU196297 WLQ196296:WLQ196297 WVM196296:WVM196297 G261832:G261833 JA261832:JA261833 SW261832:SW261833 ACS261832:ACS261833 AMO261832:AMO261833 AWK261832:AWK261833 BGG261832:BGG261833 BQC261832:BQC261833 BZY261832:BZY261833 CJU261832:CJU261833 CTQ261832:CTQ261833 DDM261832:DDM261833 DNI261832:DNI261833 DXE261832:DXE261833 EHA261832:EHA261833 EQW261832:EQW261833 FAS261832:FAS261833 FKO261832:FKO261833 FUK261832:FUK261833 GEG261832:GEG261833 GOC261832:GOC261833 GXY261832:GXY261833 HHU261832:HHU261833 HRQ261832:HRQ261833 IBM261832:IBM261833 ILI261832:ILI261833 IVE261832:IVE261833 JFA261832:JFA261833 JOW261832:JOW261833 JYS261832:JYS261833 KIO261832:KIO261833 KSK261832:KSK261833 LCG261832:LCG261833 LMC261832:LMC261833 LVY261832:LVY261833 MFU261832:MFU261833 MPQ261832:MPQ261833 MZM261832:MZM261833 NJI261832:NJI261833 NTE261832:NTE261833 ODA261832:ODA261833 OMW261832:OMW261833 OWS261832:OWS261833 PGO261832:PGO261833 PQK261832:PQK261833 QAG261832:QAG261833 QKC261832:QKC261833 QTY261832:QTY261833 RDU261832:RDU261833 RNQ261832:RNQ261833 RXM261832:RXM261833 SHI261832:SHI261833 SRE261832:SRE261833 TBA261832:TBA261833 TKW261832:TKW261833 TUS261832:TUS261833 UEO261832:UEO261833 UOK261832:UOK261833 UYG261832:UYG261833 VIC261832:VIC261833 VRY261832:VRY261833 WBU261832:WBU261833 WLQ261832:WLQ261833 WVM261832:WVM261833 G327368:G327369 JA327368:JA327369 SW327368:SW327369 ACS327368:ACS327369 AMO327368:AMO327369 AWK327368:AWK327369 BGG327368:BGG327369 BQC327368:BQC327369 BZY327368:BZY327369 CJU327368:CJU327369 CTQ327368:CTQ327369 DDM327368:DDM327369 DNI327368:DNI327369 DXE327368:DXE327369 EHA327368:EHA327369 EQW327368:EQW327369 FAS327368:FAS327369 FKO327368:FKO327369 FUK327368:FUK327369 GEG327368:GEG327369 GOC327368:GOC327369 GXY327368:GXY327369 HHU327368:HHU327369 HRQ327368:HRQ327369 IBM327368:IBM327369 ILI327368:ILI327369 IVE327368:IVE327369 JFA327368:JFA327369 JOW327368:JOW327369 JYS327368:JYS327369 KIO327368:KIO327369 KSK327368:KSK327369 LCG327368:LCG327369 LMC327368:LMC327369 LVY327368:LVY327369 MFU327368:MFU327369 MPQ327368:MPQ327369 MZM327368:MZM327369 NJI327368:NJI327369 NTE327368:NTE327369 ODA327368:ODA327369 OMW327368:OMW327369 OWS327368:OWS327369 PGO327368:PGO327369 PQK327368:PQK327369 QAG327368:QAG327369 QKC327368:QKC327369 QTY327368:QTY327369 RDU327368:RDU327369 RNQ327368:RNQ327369 RXM327368:RXM327369 SHI327368:SHI327369 SRE327368:SRE327369 TBA327368:TBA327369 TKW327368:TKW327369 TUS327368:TUS327369 UEO327368:UEO327369 UOK327368:UOK327369 UYG327368:UYG327369 VIC327368:VIC327369 VRY327368:VRY327369 WBU327368:WBU327369 WLQ327368:WLQ327369 WVM327368:WVM327369 G392904:G392905 JA392904:JA392905 SW392904:SW392905 ACS392904:ACS392905 AMO392904:AMO392905 AWK392904:AWK392905 BGG392904:BGG392905 BQC392904:BQC392905 BZY392904:BZY392905 CJU392904:CJU392905 CTQ392904:CTQ392905 DDM392904:DDM392905 DNI392904:DNI392905 DXE392904:DXE392905 EHA392904:EHA392905 EQW392904:EQW392905 FAS392904:FAS392905 FKO392904:FKO392905 FUK392904:FUK392905 GEG392904:GEG392905 GOC392904:GOC392905 GXY392904:GXY392905 HHU392904:HHU392905 HRQ392904:HRQ392905 IBM392904:IBM392905 ILI392904:ILI392905 IVE392904:IVE392905 JFA392904:JFA392905 JOW392904:JOW392905 JYS392904:JYS392905 KIO392904:KIO392905 KSK392904:KSK392905 LCG392904:LCG392905 LMC392904:LMC392905 LVY392904:LVY392905 MFU392904:MFU392905 MPQ392904:MPQ392905 MZM392904:MZM392905 NJI392904:NJI392905 NTE392904:NTE392905 ODA392904:ODA392905 OMW392904:OMW392905 OWS392904:OWS392905 PGO392904:PGO392905 PQK392904:PQK392905 QAG392904:QAG392905 QKC392904:QKC392905 QTY392904:QTY392905 RDU392904:RDU392905 RNQ392904:RNQ392905 RXM392904:RXM392905 SHI392904:SHI392905 SRE392904:SRE392905 TBA392904:TBA392905 TKW392904:TKW392905 TUS392904:TUS392905 UEO392904:UEO392905 UOK392904:UOK392905 UYG392904:UYG392905 VIC392904:VIC392905 VRY392904:VRY392905 WBU392904:WBU392905 WLQ392904:WLQ392905 WVM392904:WVM392905 G458440:G458441 JA458440:JA458441 SW458440:SW458441 ACS458440:ACS458441 AMO458440:AMO458441 AWK458440:AWK458441 BGG458440:BGG458441 BQC458440:BQC458441 BZY458440:BZY458441 CJU458440:CJU458441 CTQ458440:CTQ458441 DDM458440:DDM458441 DNI458440:DNI458441 DXE458440:DXE458441 EHA458440:EHA458441 EQW458440:EQW458441 FAS458440:FAS458441 FKO458440:FKO458441 FUK458440:FUK458441 GEG458440:GEG458441 GOC458440:GOC458441 GXY458440:GXY458441 HHU458440:HHU458441 HRQ458440:HRQ458441 IBM458440:IBM458441 ILI458440:ILI458441 IVE458440:IVE458441 JFA458440:JFA458441 JOW458440:JOW458441 JYS458440:JYS458441 KIO458440:KIO458441 KSK458440:KSK458441 LCG458440:LCG458441 LMC458440:LMC458441 LVY458440:LVY458441 MFU458440:MFU458441 MPQ458440:MPQ458441 MZM458440:MZM458441 NJI458440:NJI458441 NTE458440:NTE458441 ODA458440:ODA458441 OMW458440:OMW458441 OWS458440:OWS458441 PGO458440:PGO458441 PQK458440:PQK458441 QAG458440:QAG458441 QKC458440:QKC458441 QTY458440:QTY458441 RDU458440:RDU458441 RNQ458440:RNQ458441 RXM458440:RXM458441 SHI458440:SHI458441 SRE458440:SRE458441 TBA458440:TBA458441 TKW458440:TKW458441 TUS458440:TUS458441 UEO458440:UEO458441 UOK458440:UOK458441 UYG458440:UYG458441 VIC458440:VIC458441 VRY458440:VRY458441 WBU458440:WBU458441 WLQ458440:WLQ458441 WVM458440:WVM458441 G523976:G523977 JA523976:JA523977 SW523976:SW523977 ACS523976:ACS523977 AMO523976:AMO523977 AWK523976:AWK523977 BGG523976:BGG523977 BQC523976:BQC523977 BZY523976:BZY523977 CJU523976:CJU523977 CTQ523976:CTQ523977 DDM523976:DDM523977 DNI523976:DNI523977 DXE523976:DXE523977 EHA523976:EHA523977 EQW523976:EQW523977 FAS523976:FAS523977 FKO523976:FKO523977 FUK523976:FUK523977 GEG523976:GEG523977 GOC523976:GOC523977 GXY523976:GXY523977 HHU523976:HHU523977 HRQ523976:HRQ523977 IBM523976:IBM523977 ILI523976:ILI523977 IVE523976:IVE523977 JFA523976:JFA523977 JOW523976:JOW523977 JYS523976:JYS523977 KIO523976:KIO523977 KSK523976:KSK523977 LCG523976:LCG523977 LMC523976:LMC523977 LVY523976:LVY523977 MFU523976:MFU523977 MPQ523976:MPQ523977 MZM523976:MZM523977 NJI523976:NJI523977 NTE523976:NTE523977 ODA523976:ODA523977 OMW523976:OMW523977 OWS523976:OWS523977 PGO523976:PGO523977 PQK523976:PQK523977 QAG523976:QAG523977 QKC523976:QKC523977 QTY523976:QTY523977 RDU523976:RDU523977 RNQ523976:RNQ523977 RXM523976:RXM523977 SHI523976:SHI523977 SRE523976:SRE523977 TBA523976:TBA523977 TKW523976:TKW523977 TUS523976:TUS523977 UEO523976:UEO523977 UOK523976:UOK523977 UYG523976:UYG523977 VIC523976:VIC523977 VRY523976:VRY523977 WBU523976:WBU523977 WLQ523976:WLQ523977 WVM523976:WVM523977 G589512:G589513 JA589512:JA589513 SW589512:SW589513 ACS589512:ACS589513 AMO589512:AMO589513 AWK589512:AWK589513 BGG589512:BGG589513 BQC589512:BQC589513 BZY589512:BZY589513 CJU589512:CJU589513 CTQ589512:CTQ589513 DDM589512:DDM589513 DNI589512:DNI589513 DXE589512:DXE589513 EHA589512:EHA589513 EQW589512:EQW589513 FAS589512:FAS589513 FKO589512:FKO589513 FUK589512:FUK589513 GEG589512:GEG589513 GOC589512:GOC589513 GXY589512:GXY589513 HHU589512:HHU589513 HRQ589512:HRQ589513 IBM589512:IBM589513 ILI589512:ILI589513 IVE589512:IVE589513 JFA589512:JFA589513 JOW589512:JOW589513 JYS589512:JYS589513 KIO589512:KIO589513 KSK589512:KSK589513 LCG589512:LCG589513 LMC589512:LMC589513 LVY589512:LVY589513 MFU589512:MFU589513 MPQ589512:MPQ589513 MZM589512:MZM589513 NJI589512:NJI589513 NTE589512:NTE589513 ODA589512:ODA589513 OMW589512:OMW589513 OWS589512:OWS589513 PGO589512:PGO589513 PQK589512:PQK589513 QAG589512:QAG589513 QKC589512:QKC589513 QTY589512:QTY589513 RDU589512:RDU589513 RNQ589512:RNQ589513 RXM589512:RXM589513 SHI589512:SHI589513 SRE589512:SRE589513 TBA589512:TBA589513 TKW589512:TKW589513 TUS589512:TUS589513 UEO589512:UEO589513 UOK589512:UOK589513 UYG589512:UYG589513 VIC589512:VIC589513 VRY589512:VRY589513 WBU589512:WBU589513 WLQ589512:WLQ589513 WVM589512:WVM589513 G655048:G655049 JA655048:JA655049 SW655048:SW655049 ACS655048:ACS655049 AMO655048:AMO655049 AWK655048:AWK655049 BGG655048:BGG655049 BQC655048:BQC655049 BZY655048:BZY655049 CJU655048:CJU655049 CTQ655048:CTQ655049 DDM655048:DDM655049 DNI655048:DNI655049 DXE655048:DXE655049 EHA655048:EHA655049 EQW655048:EQW655049 FAS655048:FAS655049 FKO655048:FKO655049 FUK655048:FUK655049 GEG655048:GEG655049 GOC655048:GOC655049 GXY655048:GXY655049 HHU655048:HHU655049 HRQ655048:HRQ655049 IBM655048:IBM655049 ILI655048:ILI655049 IVE655048:IVE655049 JFA655048:JFA655049 JOW655048:JOW655049 JYS655048:JYS655049 KIO655048:KIO655049 KSK655048:KSK655049 LCG655048:LCG655049 LMC655048:LMC655049 LVY655048:LVY655049 MFU655048:MFU655049 MPQ655048:MPQ655049 MZM655048:MZM655049 NJI655048:NJI655049 NTE655048:NTE655049 ODA655048:ODA655049 OMW655048:OMW655049 OWS655048:OWS655049 PGO655048:PGO655049 PQK655048:PQK655049 QAG655048:QAG655049 QKC655048:QKC655049 QTY655048:QTY655049 RDU655048:RDU655049 RNQ655048:RNQ655049 RXM655048:RXM655049 SHI655048:SHI655049 SRE655048:SRE655049 TBA655048:TBA655049 TKW655048:TKW655049 TUS655048:TUS655049 UEO655048:UEO655049 UOK655048:UOK655049 UYG655048:UYG655049 VIC655048:VIC655049 VRY655048:VRY655049 WBU655048:WBU655049 WLQ655048:WLQ655049 WVM655048:WVM655049 G720584:G720585 JA720584:JA720585 SW720584:SW720585 ACS720584:ACS720585 AMO720584:AMO720585 AWK720584:AWK720585 BGG720584:BGG720585 BQC720584:BQC720585 BZY720584:BZY720585 CJU720584:CJU720585 CTQ720584:CTQ720585 DDM720584:DDM720585 DNI720584:DNI720585 DXE720584:DXE720585 EHA720584:EHA720585 EQW720584:EQW720585 FAS720584:FAS720585 FKO720584:FKO720585 FUK720584:FUK720585 GEG720584:GEG720585 GOC720584:GOC720585 GXY720584:GXY720585 HHU720584:HHU720585 HRQ720584:HRQ720585 IBM720584:IBM720585 ILI720584:ILI720585 IVE720584:IVE720585 JFA720584:JFA720585 JOW720584:JOW720585 JYS720584:JYS720585 KIO720584:KIO720585 KSK720584:KSK720585 LCG720584:LCG720585 LMC720584:LMC720585 LVY720584:LVY720585 MFU720584:MFU720585 MPQ720584:MPQ720585 MZM720584:MZM720585 NJI720584:NJI720585 NTE720584:NTE720585 ODA720584:ODA720585 OMW720584:OMW720585 OWS720584:OWS720585 PGO720584:PGO720585 PQK720584:PQK720585 QAG720584:QAG720585 QKC720584:QKC720585 QTY720584:QTY720585 RDU720584:RDU720585 RNQ720584:RNQ720585 RXM720584:RXM720585 SHI720584:SHI720585 SRE720584:SRE720585 TBA720584:TBA720585 TKW720584:TKW720585 TUS720584:TUS720585 UEO720584:UEO720585 UOK720584:UOK720585 UYG720584:UYG720585 VIC720584:VIC720585 VRY720584:VRY720585 WBU720584:WBU720585 WLQ720584:WLQ720585 WVM720584:WVM720585 G786120:G786121 JA786120:JA786121 SW786120:SW786121 ACS786120:ACS786121 AMO786120:AMO786121 AWK786120:AWK786121 BGG786120:BGG786121 BQC786120:BQC786121 BZY786120:BZY786121 CJU786120:CJU786121 CTQ786120:CTQ786121 DDM786120:DDM786121 DNI786120:DNI786121 DXE786120:DXE786121 EHA786120:EHA786121 EQW786120:EQW786121 FAS786120:FAS786121 FKO786120:FKO786121 FUK786120:FUK786121 GEG786120:GEG786121 GOC786120:GOC786121 GXY786120:GXY786121 HHU786120:HHU786121 HRQ786120:HRQ786121 IBM786120:IBM786121 ILI786120:ILI786121 IVE786120:IVE786121 JFA786120:JFA786121 JOW786120:JOW786121 JYS786120:JYS786121 KIO786120:KIO786121 KSK786120:KSK786121 LCG786120:LCG786121 LMC786120:LMC786121 LVY786120:LVY786121 MFU786120:MFU786121 MPQ786120:MPQ786121 MZM786120:MZM786121 NJI786120:NJI786121 NTE786120:NTE786121 ODA786120:ODA786121 OMW786120:OMW786121 OWS786120:OWS786121 PGO786120:PGO786121 PQK786120:PQK786121 QAG786120:QAG786121 QKC786120:QKC786121 QTY786120:QTY786121 RDU786120:RDU786121 RNQ786120:RNQ786121 RXM786120:RXM786121 SHI786120:SHI786121 SRE786120:SRE786121 TBA786120:TBA786121 TKW786120:TKW786121 TUS786120:TUS786121 UEO786120:UEO786121 UOK786120:UOK786121 UYG786120:UYG786121 VIC786120:VIC786121 VRY786120:VRY786121 WBU786120:WBU786121 WLQ786120:WLQ786121 WVM786120:WVM786121 G851656:G851657 JA851656:JA851657 SW851656:SW851657 ACS851656:ACS851657 AMO851656:AMO851657 AWK851656:AWK851657 BGG851656:BGG851657 BQC851656:BQC851657 BZY851656:BZY851657 CJU851656:CJU851657 CTQ851656:CTQ851657 DDM851656:DDM851657 DNI851656:DNI851657 DXE851656:DXE851657 EHA851656:EHA851657 EQW851656:EQW851657 FAS851656:FAS851657 FKO851656:FKO851657 FUK851656:FUK851657 GEG851656:GEG851657 GOC851656:GOC851657 GXY851656:GXY851657 HHU851656:HHU851657 HRQ851656:HRQ851657 IBM851656:IBM851657 ILI851656:ILI851657 IVE851656:IVE851657 JFA851656:JFA851657 JOW851656:JOW851657 JYS851656:JYS851657 KIO851656:KIO851657 KSK851656:KSK851657 LCG851656:LCG851657 LMC851656:LMC851657 LVY851656:LVY851657 MFU851656:MFU851657 MPQ851656:MPQ851657 MZM851656:MZM851657 NJI851656:NJI851657 NTE851656:NTE851657 ODA851656:ODA851657 OMW851656:OMW851657 OWS851656:OWS851657 PGO851656:PGO851657 PQK851656:PQK851657 QAG851656:QAG851657 QKC851656:QKC851657 QTY851656:QTY851657 RDU851656:RDU851657 RNQ851656:RNQ851657 RXM851656:RXM851657 SHI851656:SHI851657 SRE851656:SRE851657 TBA851656:TBA851657 TKW851656:TKW851657 TUS851656:TUS851657 UEO851656:UEO851657 UOK851656:UOK851657 UYG851656:UYG851657 VIC851656:VIC851657 VRY851656:VRY851657 WBU851656:WBU851657 WLQ851656:WLQ851657 WVM851656:WVM851657 G917192:G917193 JA917192:JA917193 SW917192:SW917193 ACS917192:ACS917193 AMO917192:AMO917193 AWK917192:AWK917193 BGG917192:BGG917193 BQC917192:BQC917193 BZY917192:BZY917193 CJU917192:CJU917193 CTQ917192:CTQ917193 DDM917192:DDM917193 DNI917192:DNI917193 DXE917192:DXE917193 EHA917192:EHA917193 EQW917192:EQW917193 FAS917192:FAS917193 FKO917192:FKO917193 FUK917192:FUK917193 GEG917192:GEG917193 GOC917192:GOC917193 GXY917192:GXY917193 HHU917192:HHU917193 HRQ917192:HRQ917193 IBM917192:IBM917193 ILI917192:ILI917193 IVE917192:IVE917193 JFA917192:JFA917193 JOW917192:JOW917193 JYS917192:JYS917193 KIO917192:KIO917193 KSK917192:KSK917193 LCG917192:LCG917193 LMC917192:LMC917193 LVY917192:LVY917193 MFU917192:MFU917193 MPQ917192:MPQ917193 MZM917192:MZM917193 NJI917192:NJI917193 NTE917192:NTE917193 ODA917192:ODA917193 OMW917192:OMW917193 OWS917192:OWS917193 PGO917192:PGO917193 PQK917192:PQK917193 QAG917192:QAG917193 QKC917192:QKC917193 QTY917192:QTY917193 RDU917192:RDU917193 RNQ917192:RNQ917193 RXM917192:RXM917193 SHI917192:SHI917193 SRE917192:SRE917193 TBA917192:TBA917193 TKW917192:TKW917193 TUS917192:TUS917193 UEO917192:UEO917193 UOK917192:UOK917193 UYG917192:UYG917193 VIC917192:VIC917193 VRY917192:VRY917193 WBU917192:WBU917193 WLQ917192:WLQ917193 WVM917192:WVM917193 G982728:G982729 JA982728:JA982729 SW982728:SW982729 ACS982728:ACS982729 AMO982728:AMO982729 AWK982728:AWK982729 BGG982728:BGG982729 BQC982728:BQC982729 BZY982728:BZY982729 CJU982728:CJU982729 CTQ982728:CTQ982729 DDM982728:DDM982729 DNI982728:DNI982729 DXE982728:DXE982729 EHA982728:EHA982729 EQW982728:EQW982729 FAS982728:FAS982729 FKO982728:FKO982729 FUK982728:FUK982729 GEG982728:GEG982729 GOC982728:GOC982729 GXY982728:GXY982729 HHU982728:HHU982729 HRQ982728:HRQ982729 IBM982728:IBM982729 ILI982728:ILI982729 IVE982728:IVE982729 JFA982728:JFA982729 JOW982728:JOW982729 JYS982728:JYS982729 KIO982728:KIO982729 KSK982728:KSK982729 LCG982728:LCG982729 LMC982728:LMC982729 LVY982728:LVY982729 MFU982728:MFU982729 MPQ982728:MPQ982729 MZM982728:MZM982729 NJI982728:NJI982729 NTE982728:NTE982729 ODA982728:ODA982729 OMW982728:OMW982729 OWS982728:OWS982729 PGO982728:PGO982729 PQK982728:PQK982729 QAG982728:QAG982729 QKC982728:QKC982729 QTY982728:QTY982729 RDU982728:RDU982729 RNQ982728:RNQ982729 RXM982728:RXM982729 SHI982728:SHI982729 SRE982728:SRE982729 TBA982728:TBA982729 TKW982728:TKW982729 TUS982728:TUS982729 UEO982728:UEO982729 UOK982728:UOK982729 UYG982728:UYG982729 VIC982728:VIC982729 VRY982728:VRY982729 WBU982728:WBU982729 WLQ982728:WLQ982729 WVM982728:WVM982729 G65230:G65369 JA65230:JA65369 SW65230:SW65369 ACS65230:ACS65369 AMO65230:AMO65369 AWK65230:AWK65369 BGG65230:BGG65369 BQC65230:BQC65369 BZY65230:BZY65369 CJU65230:CJU65369 CTQ65230:CTQ65369 DDM65230:DDM65369 DNI65230:DNI65369 DXE65230:DXE65369 EHA65230:EHA65369 EQW65230:EQW65369 FAS65230:FAS65369 FKO65230:FKO65369 FUK65230:FUK65369 GEG65230:GEG65369 GOC65230:GOC65369 GXY65230:GXY65369 HHU65230:HHU65369 HRQ65230:HRQ65369 IBM65230:IBM65369 ILI65230:ILI65369 IVE65230:IVE65369 JFA65230:JFA65369 JOW65230:JOW65369 JYS65230:JYS65369 KIO65230:KIO65369 KSK65230:KSK65369 LCG65230:LCG65369 LMC65230:LMC65369 LVY65230:LVY65369 MFU65230:MFU65369 MPQ65230:MPQ65369 MZM65230:MZM65369 NJI65230:NJI65369 NTE65230:NTE65369 ODA65230:ODA65369 OMW65230:OMW65369 OWS65230:OWS65369 PGO65230:PGO65369 PQK65230:PQK65369 QAG65230:QAG65369 QKC65230:QKC65369 QTY65230:QTY65369 RDU65230:RDU65369 RNQ65230:RNQ65369 RXM65230:RXM65369 SHI65230:SHI65369 SRE65230:SRE65369 TBA65230:TBA65369 TKW65230:TKW65369 TUS65230:TUS65369 UEO65230:UEO65369 UOK65230:UOK65369 UYG65230:UYG65369 VIC65230:VIC65369 VRY65230:VRY65369 WBU65230:WBU65369 WLQ65230:WLQ65369 WVM65230:WVM65369 G130766:G130905 JA130766:JA130905 SW130766:SW130905 ACS130766:ACS130905 AMO130766:AMO130905 AWK130766:AWK130905 BGG130766:BGG130905 BQC130766:BQC130905 BZY130766:BZY130905 CJU130766:CJU130905 CTQ130766:CTQ130905 DDM130766:DDM130905 DNI130766:DNI130905 DXE130766:DXE130905 EHA130766:EHA130905 EQW130766:EQW130905 FAS130766:FAS130905 FKO130766:FKO130905 FUK130766:FUK130905 GEG130766:GEG130905 GOC130766:GOC130905 GXY130766:GXY130905 HHU130766:HHU130905 HRQ130766:HRQ130905 IBM130766:IBM130905 ILI130766:ILI130905 IVE130766:IVE130905 JFA130766:JFA130905 JOW130766:JOW130905 JYS130766:JYS130905 KIO130766:KIO130905 KSK130766:KSK130905 LCG130766:LCG130905 LMC130766:LMC130905 LVY130766:LVY130905 MFU130766:MFU130905 MPQ130766:MPQ130905 MZM130766:MZM130905 NJI130766:NJI130905 NTE130766:NTE130905 ODA130766:ODA130905 OMW130766:OMW130905 OWS130766:OWS130905 PGO130766:PGO130905 PQK130766:PQK130905 QAG130766:QAG130905 QKC130766:QKC130905 QTY130766:QTY130905 RDU130766:RDU130905 RNQ130766:RNQ130905 RXM130766:RXM130905 SHI130766:SHI130905 SRE130766:SRE130905 TBA130766:TBA130905 TKW130766:TKW130905 TUS130766:TUS130905 UEO130766:UEO130905 UOK130766:UOK130905 UYG130766:UYG130905 VIC130766:VIC130905 VRY130766:VRY130905 WBU130766:WBU130905 WLQ130766:WLQ130905 WVM130766:WVM130905 G196302:G196441 JA196302:JA196441 SW196302:SW196441 ACS196302:ACS196441 AMO196302:AMO196441 AWK196302:AWK196441 BGG196302:BGG196441 BQC196302:BQC196441 BZY196302:BZY196441 CJU196302:CJU196441 CTQ196302:CTQ196441 DDM196302:DDM196441 DNI196302:DNI196441 DXE196302:DXE196441 EHA196302:EHA196441 EQW196302:EQW196441 FAS196302:FAS196441 FKO196302:FKO196441 FUK196302:FUK196441 GEG196302:GEG196441 GOC196302:GOC196441 GXY196302:GXY196441 HHU196302:HHU196441 HRQ196302:HRQ196441 IBM196302:IBM196441 ILI196302:ILI196441 IVE196302:IVE196441 JFA196302:JFA196441 JOW196302:JOW196441 JYS196302:JYS196441 KIO196302:KIO196441 KSK196302:KSK196441 LCG196302:LCG196441 LMC196302:LMC196441 LVY196302:LVY196441 MFU196302:MFU196441 MPQ196302:MPQ196441 MZM196302:MZM196441 NJI196302:NJI196441 NTE196302:NTE196441 ODA196302:ODA196441 OMW196302:OMW196441 OWS196302:OWS196441 PGO196302:PGO196441 PQK196302:PQK196441 QAG196302:QAG196441 QKC196302:QKC196441 QTY196302:QTY196441 RDU196302:RDU196441 RNQ196302:RNQ196441 RXM196302:RXM196441 SHI196302:SHI196441 SRE196302:SRE196441 TBA196302:TBA196441 TKW196302:TKW196441 TUS196302:TUS196441 UEO196302:UEO196441 UOK196302:UOK196441 UYG196302:UYG196441 VIC196302:VIC196441 VRY196302:VRY196441 WBU196302:WBU196441 WLQ196302:WLQ196441 WVM196302:WVM196441 G261838:G261977 JA261838:JA261977 SW261838:SW261977 ACS261838:ACS261977 AMO261838:AMO261977 AWK261838:AWK261977 BGG261838:BGG261977 BQC261838:BQC261977 BZY261838:BZY261977 CJU261838:CJU261977 CTQ261838:CTQ261977 DDM261838:DDM261977 DNI261838:DNI261977 DXE261838:DXE261977 EHA261838:EHA261977 EQW261838:EQW261977 FAS261838:FAS261977 FKO261838:FKO261977 FUK261838:FUK261977 GEG261838:GEG261977 GOC261838:GOC261977 GXY261838:GXY261977 HHU261838:HHU261977 HRQ261838:HRQ261977 IBM261838:IBM261977 ILI261838:ILI261977 IVE261838:IVE261977 JFA261838:JFA261977 JOW261838:JOW261977 JYS261838:JYS261977 KIO261838:KIO261977 KSK261838:KSK261977 LCG261838:LCG261977 LMC261838:LMC261977 LVY261838:LVY261977 MFU261838:MFU261977 MPQ261838:MPQ261977 MZM261838:MZM261977 NJI261838:NJI261977 NTE261838:NTE261977 ODA261838:ODA261977 OMW261838:OMW261977 OWS261838:OWS261977 PGO261838:PGO261977 PQK261838:PQK261977 QAG261838:QAG261977 QKC261838:QKC261977 QTY261838:QTY261977 RDU261838:RDU261977 RNQ261838:RNQ261977 RXM261838:RXM261977 SHI261838:SHI261977 SRE261838:SRE261977 TBA261838:TBA261977 TKW261838:TKW261977 TUS261838:TUS261977 UEO261838:UEO261977 UOK261838:UOK261977 UYG261838:UYG261977 VIC261838:VIC261977 VRY261838:VRY261977 WBU261838:WBU261977 WLQ261838:WLQ261977 WVM261838:WVM261977 G327374:G327513 JA327374:JA327513 SW327374:SW327513 ACS327374:ACS327513 AMO327374:AMO327513 AWK327374:AWK327513 BGG327374:BGG327513 BQC327374:BQC327513 BZY327374:BZY327513 CJU327374:CJU327513 CTQ327374:CTQ327513 DDM327374:DDM327513 DNI327374:DNI327513 DXE327374:DXE327513 EHA327374:EHA327513 EQW327374:EQW327513 FAS327374:FAS327513 FKO327374:FKO327513 FUK327374:FUK327513 GEG327374:GEG327513 GOC327374:GOC327513 GXY327374:GXY327513 HHU327374:HHU327513 HRQ327374:HRQ327513 IBM327374:IBM327513 ILI327374:ILI327513 IVE327374:IVE327513 JFA327374:JFA327513 JOW327374:JOW327513 JYS327374:JYS327513 KIO327374:KIO327513 KSK327374:KSK327513 LCG327374:LCG327513 LMC327374:LMC327513 LVY327374:LVY327513 MFU327374:MFU327513 MPQ327374:MPQ327513 MZM327374:MZM327513 NJI327374:NJI327513 NTE327374:NTE327513 ODA327374:ODA327513 OMW327374:OMW327513 OWS327374:OWS327513 PGO327374:PGO327513 PQK327374:PQK327513 QAG327374:QAG327513 QKC327374:QKC327513 QTY327374:QTY327513 RDU327374:RDU327513 RNQ327374:RNQ327513 RXM327374:RXM327513 SHI327374:SHI327513 SRE327374:SRE327513 TBA327374:TBA327513 TKW327374:TKW327513 TUS327374:TUS327513 UEO327374:UEO327513 UOK327374:UOK327513 UYG327374:UYG327513 VIC327374:VIC327513 VRY327374:VRY327513 WBU327374:WBU327513 WLQ327374:WLQ327513 WVM327374:WVM327513 G392910:G393049 JA392910:JA393049 SW392910:SW393049 ACS392910:ACS393049 AMO392910:AMO393049 AWK392910:AWK393049 BGG392910:BGG393049 BQC392910:BQC393049 BZY392910:BZY393049 CJU392910:CJU393049 CTQ392910:CTQ393049 DDM392910:DDM393049 DNI392910:DNI393049 DXE392910:DXE393049 EHA392910:EHA393049 EQW392910:EQW393049 FAS392910:FAS393049 FKO392910:FKO393049 FUK392910:FUK393049 GEG392910:GEG393049 GOC392910:GOC393049 GXY392910:GXY393049 HHU392910:HHU393049 HRQ392910:HRQ393049 IBM392910:IBM393049 ILI392910:ILI393049 IVE392910:IVE393049 JFA392910:JFA393049 JOW392910:JOW393049 JYS392910:JYS393049 KIO392910:KIO393049 KSK392910:KSK393049 LCG392910:LCG393049 LMC392910:LMC393049 LVY392910:LVY393049 MFU392910:MFU393049 MPQ392910:MPQ393049 MZM392910:MZM393049 NJI392910:NJI393049 NTE392910:NTE393049 ODA392910:ODA393049 OMW392910:OMW393049 OWS392910:OWS393049 PGO392910:PGO393049 PQK392910:PQK393049 QAG392910:QAG393049 QKC392910:QKC393049 QTY392910:QTY393049 RDU392910:RDU393049 RNQ392910:RNQ393049 RXM392910:RXM393049 SHI392910:SHI393049 SRE392910:SRE393049 TBA392910:TBA393049 TKW392910:TKW393049 TUS392910:TUS393049 UEO392910:UEO393049 UOK392910:UOK393049 UYG392910:UYG393049 VIC392910:VIC393049 VRY392910:VRY393049 WBU392910:WBU393049 WLQ392910:WLQ393049 WVM392910:WVM393049 G458446:G458585 JA458446:JA458585 SW458446:SW458585 ACS458446:ACS458585 AMO458446:AMO458585 AWK458446:AWK458585 BGG458446:BGG458585 BQC458446:BQC458585 BZY458446:BZY458585 CJU458446:CJU458585 CTQ458446:CTQ458585 DDM458446:DDM458585 DNI458446:DNI458585 DXE458446:DXE458585 EHA458446:EHA458585 EQW458446:EQW458585 FAS458446:FAS458585 FKO458446:FKO458585 FUK458446:FUK458585 GEG458446:GEG458585 GOC458446:GOC458585 GXY458446:GXY458585 HHU458446:HHU458585 HRQ458446:HRQ458585 IBM458446:IBM458585 ILI458446:ILI458585 IVE458446:IVE458585 JFA458446:JFA458585 JOW458446:JOW458585 JYS458446:JYS458585 KIO458446:KIO458585 KSK458446:KSK458585 LCG458446:LCG458585 LMC458446:LMC458585 LVY458446:LVY458585 MFU458446:MFU458585 MPQ458446:MPQ458585 MZM458446:MZM458585 NJI458446:NJI458585 NTE458446:NTE458585 ODA458446:ODA458585 OMW458446:OMW458585 OWS458446:OWS458585 PGO458446:PGO458585 PQK458446:PQK458585 QAG458446:QAG458585 QKC458446:QKC458585 QTY458446:QTY458585 RDU458446:RDU458585 RNQ458446:RNQ458585 RXM458446:RXM458585 SHI458446:SHI458585 SRE458446:SRE458585 TBA458446:TBA458585 TKW458446:TKW458585 TUS458446:TUS458585 UEO458446:UEO458585 UOK458446:UOK458585 UYG458446:UYG458585 VIC458446:VIC458585 VRY458446:VRY458585 WBU458446:WBU458585 WLQ458446:WLQ458585 WVM458446:WVM458585 G523982:G524121 JA523982:JA524121 SW523982:SW524121 ACS523982:ACS524121 AMO523982:AMO524121 AWK523982:AWK524121 BGG523982:BGG524121 BQC523982:BQC524121 BZY523982:BZY524121 CJU523982:CJU524121 CTQ523982:CTQ524121 DDM523982:DDM524121 DNI523982:DNI524121 DXE523982:DXE524121 EHA523982:EHA524121 EQW523982:EQW524121 FAS523982:FAS524121 FKO523982:FKO524121 FUK523982:FUK524121 GEG523982:GEG524121 GOC523982:GOC524121 GXY523982:GXY524121 HHU523982:HHU524121 HRQ523982:HRQ524121 IBM523982:IBM524121 ILI523982:ILI524121 IVE523982:IVE524121 JFA523982:JFA524121 JOW523982:JOW524121 JYS523982:JYS524121 KIO523982:KIO524121 KSK523982:KSK524121 LCG523982:LCG524121 LMC523982:LMC524121 LVY523982:LVY524121 MFU523982:MFU524121 MPQ523982:MPQ524121 MZM523982:MZM524121 NJI523982:NJI524121 NTE523982:NTE524121 ODA523982:ODA524121 OMW523982:OMW524121 OWS523982:OWS524121 PGO523982:PGO524121 PQK523982:PQK524121 QAG523982:QAG524121 QKC523982:QKC524121 QTY523982:QTY524121 RDU523982:RDU524121 RNQ523982:RNQ524121 RXM523982:RXM524121 SHI523982:SHI524121 SRE523982:SRE524121 TBA523982:TBA524121 TKW523982:TKW524121 TUS523982:TUS524121 UEO523982:UEO524121 UOK523982:UOK524121 UYG523982:UYG524121 VIC523982:VIC524121 VRY523982:VRY524121 WBU523982:WBU524121 WLQ523982:WLQ524121 WVM523982:WVM524121 G589518:G589657 JA589518:JA589657 SW589518:SW589657 ACS589518:ACS589657 AMO589518:AMO589657 AWK589518:AWK589657 BGG589518:BGG589657 BQC589518:BQC589657 BZY589518:BZY589657 CJU589518:CJU589657 CTQ589518:CTQ589657 DDM589518:DDM589657 DNI589518:DNI589657 DXE589518:DXE589657 EHA589518:EHA589657 EQW589518:EQW589657 FAS589518:FAS589657 FKO589518:FKO589657 FUK589518:FUK589657 GEG589518:GEG589657 GOC589518:GOC589657 GXY589518:GXY589657 HHU589518:HHU589657 HRQ589518:HRQ589657 IBM589518:IBM589657 ILI589518:ILI589657 IVE589518:IVE589657 JFA589518:JFA589657 JOW589518:JOW589657 JYS589518:JYS589657 KIO589518:KIO589657 KSK589518:KSK589657 LCG589518:LCG589657 LMC589518:LMC589657 LVY589518:LVY589657 MFU589518:MFU589657 MPQ589518:MPQ589657 MZM589518:MZM589657 NJI589518:NJI589657 NTE589518:NTE589657 ODA589518:ODA589657 OMW589518:OMW589657 OWS589518:OWS589657 PGO589518:PGO589657 PQK589518:PQK589657 QAG589518:QAG589657 QKC589518:QKC589657 QTY589518:QTY589657 RDU589518:RDU589657 RNQ589518:RNQ589657 RXM589518:RXM589657 SHI589518:SHI589657 SRE589518:SRE589657 TBA589518:TBA589657 TKW589518:TKW589657 TUS589518:TUS589657 UEO589518:UEO589657 UOK589518:UOK589657 UYG589518:UYG589657 VIC589518:VIC589657 VRY589518:VRY589657 WBU589518:WBU589657 WLQ589518:WLQ589657 WVM589518:WVM589657 G655054:G655193 JA655054:JA655193 SW655054:SW655193 ACS655054:ACS655193 AMO655054:AMO655193 AWK655054:AWK655193 BGG655054:BGG655193 BQC655054:BQC655193 BZY655054:BZY655193 CJU655054:CJU655193 CTQ655054:CTQ655193 DDM655054:DDM655193 DNI655054:DNI655193 DXE655054:DXE655193 EHA655054:EHA655193 EQW655054:EQW655193 FAS655054:FAS655193 FKO655054:FKO655193 FUK655054:FUK655193 GEG655054:GEG655193 GOC655054:GOC655193 GXY655054:GXY655193 HHU655054:HHU655193 HRQ655054:HRQ655193 IBM655054:IBM655193 ILI655054:ILI655193 IVE655054:IVE655193 JFA655054:JFA655193 JOW655054:JOW655193 JYS655054:JYS655193 KIO655054:KIO655193 KSK655054:KSK655193 LCG655054:LCG655193 LMC655054:LMC655193 LVY655054:LVY655193 MFU655054:MFU655193 MPQ655054:MPQ655193 MZM655054:MZM655193 NJI655054:NJI655193 NTE655054:NTE655193 ODA655054:ODA655193 OMW655054:OMW655193 OWS655054:OWS655193 PGO655054:PGO655193 PQK655054:PQK655193 QAG655054:QAG655193 QKC655054:QKC655193 QTY655054:QTY655193 RDU655054:RDU655193 RNQ655054:RNQ655193 RXM655054:RXM655193 SHI655054:SHI655193 SRE655054:SRE655193 TBA655054:TBA655193 TKW655054:TKW655193 TUS655054:TUS655193 UEO655054:UEO655193 UOK655054:UOK655193 UYG655054:UYG655193 VIC655054:VIC655193 VRY655054:VRY655193 WBU655054:WBU655193 WLQ655054:WLQ655193 WVM655054:WVM655193 G720590:G720729 JA720590:JA720729 SW720590:SW720729 ACS720590:ACS720729 AMO720590:AMO720729 AWK720590:AWK720729 BGG720590:BGG720729 BQC720590:BQC720729 BZY720590:BZY720729 CJU720590:CJU720729 CTQ720590:CTQ720729 DDM720590:DDM720729 DNI720590:DNI720729 DXE720590:DXE720729 EHA720590:EHA720729 EQW720590:EQW720729 FAS720590:FAS720729 FKO720590:FKO720729 FUK720590:FUK720729 GEG720590:GEG720729 GOC720590:GOC720729 GXY720590:GXY720729 HHU720590:HHU720729 HRQ720590:HRQ720729 IBM720590:IBM720729 ILI720590:ILI720729 IVE720590:IVE720729 JFA720590:JFA720729 JOW720590:JOW720729 JYS720590:JYS720729 KIO720590:KIO720729 KSK720590:KSK720729 LCG720590:LCG720729 LMC720590:LMC720729 LVY720590:LVY720729 MFU720590:MFU720729 MPQ720590:MPQ720729 MZM720590:MZM720729 NJI720590:NJI720729 NTE720590:NTE720729 ODA720590:ODA720729 OMW720590:OMW720729 OWS720590:OWS720729 PGO720590:PGO720729 PQK720590:PQK720729 QAG720590:QAG720729 QKC720590:QKC720729 QTY720590:QTY720729 RDU720590:RDU720729 RNQ720590:RNQ720729 RXM720590:RXM720729 SHI720590:SHI720729 SRE720590:SRE720729 TBA720590:TBA720729 TKW720590:TKW720729 TUS720590:TUS720729 UEO720590:UEO720729 UOK720590:UOK720729 UYG720590:UYG720729 VIC720590:VIC720729 VRY720590:VRY720729 WBU720590:WBU720729 WLQ720590:WLQ720729 WVM720590:WVM720729 G786126:G786265 JA786126:JA786265 SW786126:SW786265 ACS786126:ACS786265 AMO786126:AMO786265 AWK786126:AWK786265 BGG786126:BGG786265 BQC786126:BQC786265 BZY786126:BZY786265 CJU786126:CJU786265 CTQ786126:CTQ786265 DDM786126:DDM786265 DNI786126:DNI786265 DXE786126:DXE786265 EHA786126:EHA786265 EQW786126:EQW786265 FAS786126:FAS786265 FKO786126:FKO786265 FUK786126:FUK786265 GEG786126:GEG786265 GOC786126:GOC786265 GXY786126:GXY786265 HHU786126:HHU786265 HRQ786126:HRQ786265 IBM786126:IBM786265 ILI786126:ILI786265 IVE786126:IVE786265 JFA786126:JFA786265 JOW786126:JOW786265 JYS786126:JYS786265 KIO786126:KIO786265 KSK786126:KSK786265 LCG786126:LCG786265 LMC786126:LMC786265 LVY786126:LVY786265 MFU786126:MFU786265 MPQ786126:MPQ786265 MZM786126:MZM786265 NJI786126:NJI786265 NTE786126:NTE786265 ODA786126:ODA786265 OMW786126:OMW786265 OWS786126:OWS786265 PGO786126:PGO786265 PQK786126:PQK786265 QAG786126:QAG786265 QKC786126:QKC786265 QTY786126:QTY786265 RDU786126:RDU786265 RNQ786126:RNQ786265 RXM786126:RXM786265 SHI786126:SHI786265 SRE786126:SRE786265 TBA786126:TBA786265 TKW786126:TKW786265 TUS786126:TUS786265 UEO786126:UEO786265 UOK786126:UOK786265 UYG786126:UYG786265 VIC786126:VIC786265 VRY786126:VRY786265 WBU786126:WBU786265 WLQ786126:WLQ786265 WVM786126:WVM786265 G851662:G851801 JA851662:JA851801 SW851662:SW851801 ACS851662:ACS851801 AMO851662:AMO851801 AWK851662:AWK851801 BGG851662:BGG851801 BQC851662:BQC851801 BZY851662:BZY851801 CJU851662:CJU851801 CTQ851662:CTQ851801 DDM851662:DDM851801 DNI851662:DNI851801 DXE851662:DXE851801 EHA851662:EHA851801 EQW851662:EQW851801 FAS851662:FAS851801 FKO851662:FKO851801 FUK851662:FUK851801 GEG851662:GEG851801 GOC851662:GOC851801 GXY851662:GXY851801 HHU851662:HHU851801 HRQ851662:HRQ851801 IBM851662:IBM851801 ILI851662:ILI851801 IVE851662:IVE851801 JFA851662:JFA851801 JOW851662:JOW851801 JYS851662:JYS851801 KIO851662:KIO851801 KSK851662:KSK851801 LCG851662:LCG851801 LMC851662:LMC851801 LVY851662:LVY851801 MFU851662:MFU851801 MPQ851662:MPQ851801 MZM851662:MZM851801 NJI851662:NJI851801 NTE851662:NTE851801 ODA851662:ODA851801 OMW851662:OMW851801 OWS851662:OWS851801 PGO851662:PGO851801 PQK851662:PQK851801 QAG851662:QAG851801 QKC851662:QKC851801 QTY851662:QTY851801 RDU851662:RDU851801 RNQ851662:RNQ851801 RXM851662:RXM851801 SHI851662:SHI851801 SRE851662:SRE851801 TBA851662:TBA851801 TKW851662:TKW851801 TUS851662:TUS851801 UEO851662:UEO851801 UOK851662:UOK851801 UYG851662:UYG851801 VIC851662:VIC851801 VRY851662:VRY851801 WBU851662:WBU851801 WLQ851662:WLQ851801 WVM851662:WVM851801 G917198:G917337 JA917198:JA917337 SW917198:SW917337 ACS917198:ACS917337 AMO917198:AMO917337 AWK917198:AWK917337 BGG917198:BGG917337 BQC917198:BQC917337 BZY917198:BZY917337 CJU917198:CJU917337 CTQ917198:CTQ917337 DDM917198:DDM917337 DNI917198:DNI917337 DXE917198:DXE917337 EHA917198:EHA917337 EQW917198:EQW917337 FAS917198:FAS917337 FKO917198:FKO917337 FUK917198:FUK917337 GEG917198:GEG917337 GOC917198:GOC917337 GXY917198:GXY917337 HHU917198:HHU917337 HRQ917198:HRQ917337 IBM917198:IBM917337 ILI917198:ILI917337 IVE917198:IVE917337 JFA917198:JFA917337 JOW917198:JOW917337 JYS917198:JYS917337 KIO917198:KIO917337 KSK917198:KSK917337 LCG917198:LCG917337 LMC917198:LMC917337 LVY917198:LVY917337 MFU917198:MFU917337 MPQ917198:MPQ917337 MZM917198:MZM917337 NJI917198:NJI917337 NTE917198:NTE917337 ODA917198:ODA917337 OMW917198:OMW917337 OWS917198:OWS917337 PGO917198:PGO917337 PQK917198:PQK917337 QAG917198:QAG917337 QKC917198:QKC917337 QTY917198:QTY917337 RDU917198:RDU917337 RNQ917198:RNQ917337 RXM917198:RXM917337 SHI917198:SHI917337 SRE917198:SRE917337 TBA917198:TBA917337 TKW917198:TKW917337 TUS917198:TUS917337 UEO917198:UEO917337 UOK917198:UOK917337 UYG917198:UYG917337 VIC917198:VIC917337 VRY917198:VRY917337 WBU917198:WBU917337 WLQ917198:WLQ917337 WVM917198:WVM917337 G982734:G982873 JA982734:JA982873 SW982734:SW982873 ACS982734:ACS982873 AMO982734:AMO982873 AWK982734:AWK982873 BGG982734:BGG982873 BQC982734:BQC982873 BZY982734:BZY982873 CJU982734:CJU982873 CTQ982734:CTQ982873 DDM982734:DDM982873 DNI982734:DNI982873 DXE982734:DXE982873 EHA982734:EHA982873 EQW982734:EQW982873 FAS982734:FAS982873 FKO982734:FKO982873 FUK982734:FUK982873 GEG982734:GEG982873 GOC982734:GOC982873 GXY982734:GXY982873 HHU982734:HHU982873 HRQ982734:HRQ982873 IBM982734:IBM982873 ILI982734:ILI982873 IVE982734:IVE982873 JFA982734:JFA982873 JOW982734:JOW982873 JYS982734:JYS982873 KIO982734:KIO982873 KSK982734:KSK982873 LCG982734:LCG982873 LMC982734:LMC982873 LVY982734:LVY982873 MFU982734:MFU982873 MPQ982734:MPQ982873 MZM982734:MZM982873 NJI982734:NJI982873 NTE982734:NTE982873 ODA982734:ODA982873 OMW982734:OMW982873 OWS982734:OWS982873 PGO982734:PGO982873 PQK982734:PQK982873 QAG982734:QAG982873 QKC982734:QKC982873 QTY982734:QTY982873 RDU982734:RDU982873 RNQ982734:RNQ982873 RXM982734:RXM982873 SHI982734:SHI982873 SRE982734:SRE982873 TBA982734:TBA982873 TKW982734:TKW982873 TUS982734:TUS982873 UEO982734:UEO982873 UOK982734:UOK982873 UYG982734:UYG982873 VIC982734:VIC982873 VRY982734:VRY982873 WBU982734:WBU982873 WLQ982734:WLQ982873 WVM982734:WVM982873 G65422:G65432 JA65422:JA65432 SW65422:SW65432 ACS65422:ACS65432 AMO65422:AMO65432 AWK65422:AWK65432 BGG65422:BGG65432 BQC65422:BQC65432 BZY65422:BZY65432 CJU65422:CJU65432 CTQ65422:CTQ65432 DDM65422:DDM65432 DNI65422:DNI65432 DXE65422:DXE65432 EHA65422:EHA65432 EQW65422:EQW65432 FAS65422:FAS65432 FKO65422:FKO65432 FUK65422:FUK65432 GEG65422:GEG65432 GOC65422:GOC65432 GXY65422:GXY65432 HHU65422:HHU65432 HRQ65422:HRQ65432 IBM65422:IBM65432 ILI65422:ILI65432 IVE65422:IVE65432 JFA65422:JFA65432 JOW65422:JOW65432 JYS65422:JYS65432 KIO65422:KIO65432 KSK65422:KSK65432 LCG65422:LCG65432 LMC65422:LMC65432 LVY65422:LVY65432 MFU65422:MFU65432 MPQ65422:MPQ65432 MZM65422:MZM65432 NJI65422:NJI65432 NTE65422:NTE65432 ODA65422:ODA65432 OMW65422:OMW65432 OWS65422:OWS65432 PGO65422:PGO65432 PQK65422:PQK65432 QAG65422:QAG65432 QKC65422:QKC65432 QTY65422:QTY65432 RDU65422:RDU65432 RNQ65422:RNQ65432 RXM65422:RXM65432 SHI65422:SHI65432 SRE65422:SRE65432 TBA65422:TBA65432 TKW65422:TKW65432 TUS65422:TUS65432 UEO65422:UEO65432 UOK65422:UOK65432 UYG65422:UYG65432 VIC65422:VIC65432 VRY65422:VRY65432 WBU65422:WBU65432 WLQ65422:WLQ65432 WVM65422:WVM65432 G130958:G130968 JA130958:JA130968 SW130958:SW130968 ACS130958:ACS130968 AMO130958:AMO130968 AWK130958:AWK130968 BGG130958:BGG130968 BQC130958:BQC130968 BZY130958:BZY130968 CJU130958:CJU130968 CTQ130958:CTQ130968 DDM130958:DDM130968 DNI130958:DNI130968 DXE130958:DXE130968 EHA130958:EHA130968 EQW130958:EQW130968 FAS130958:FAS130968 FKO130958:FKO130968 FUK130958:FUK130968 GEG130958:GEG130968 GOC130958:GOC130968 GXY130958:GXY130968 HHU130958:HHU130968 HRQ130958:HRQ130968 IBM130958:IBM130968 ILI130958:ILI130968 IVE130958:IVE130968 JFA130958:JFA130968 JOW130958:JOW130968 JYS130958:JYS130968 KIO130958:KIO130968 KSK130958:KSK130968 LCG130958:LCG130968 LMC130958:LMC130968 LVY130958:LVY130968 MFU130958:MFU130968 MPQ130958:MPQ130968 MZM130958:MZM130968 NJI130958:NJI130968 NTE130958:NTE130968 ODA130958:ODA130968 OMW130958:OMW130968 OWS130958:OWS130968 PGO130958:PGO130968 PQK130958:PQK130968 QAG130958:QAG130968 QKC130958:QKC130968 QTY130958:QTY130968 RDU130958:RDU130968 RNQ130958:RNQ130968 RXM130958:RXM130968 SHI130958:SHI130968 SRE130958:SRE130968 TBA130958:TBA130968 TKW130958:TKW130968 TUS130958:TUS130968 UEO130958:UEO130968 UOK130958:UOK130968 UYG130958:UYG130968 VIC130958:VIC130968 VRY130958:VRY130968 WBU130958:WBU130968 WLQ130958:WLQ130968 WVM130958:WVM130968 G196494:G196504 JA196494:JA196504 SW196494:SW196504 ACS196494:ACS196504 AMO196494:AMO196504 AWK196494:AWK196504 BGG196494:BGG196504 BQC196494:BQC196504 BZY196494:BZY196504 CJU196494:CJU196504 CTQ196494:CTQ196504 DDM196494:DDM196504 DNI196494:DNI196504 DXE196494:DXE196504 EHA196494:EHA196504 EQW196494:EQW196504 FAS196494:FAS196504 FKO196494:FKO196504 FUK196494:FUK196504 GEG196494:GEG196504 GOC196494:GOC196504 GXY196494:GXY196504 HHU196494:HHU196504 HRQ196494:HRQ196504 IBM196494:IBM196504 ILI196494:ILI196504 IVE196494:IVE196504 JFA196494:JFA196504 JOW196494:JOW196504 JYS196494:JYS196504 KIO196494:KIO196504 KSK196494:KSK196504 LCG196494:LCG196504 LMC196494:LMC196504 LVY196494:LVY196504 MFU196494:MFU196504 MPQ196494:MPQ196504 MZM196494:MZM196504 NJI196494:NJI196504 NTE196494:NTE196504 ODA196494:ODA196504 OMW196494:OMW196504 OWS196494:OWS196504 PGO196494:PGO196504 PQK196494:PQK196504 QAG196494:QAG196504 QKC196494:QKC196504 QTY196494:QTY196504 RDU196494:RDU196504 RNQ196494:RNQ196504 RXM196494:RXM196504 SHI196494:SHI196504 SRE196494:SRE196504 TBA196494:TBA196504 TKW196494:TKW196504 TUS196494:TUS196504 UEO196494:UEO196504 UOK196494:UOK196504 UYG196494:UYG196504 VIC196494:VIC196504 VRY196494:VRY196504 WBU196494:WBU196504 WLQ196494:WLQ196504 WVM196494:WVM196504 G262030:G262040 JA262030:JA262040 SW262030:SW262040 ACS262030:ACS262040 AMO262030:AMO262040 AWK262030:AWK262040 BGG262030:BGG262040 BQC262030:BQC262040 BZY262030:BZY262040 CJU262030:CJU262040 CTQ262030:CTQ262040 DDM262030:DDM262040 DNI262030:DNI262040 DXE262030:DXE262040 EHA262030:EHA262040 EQW262030:EQW262040 FAS262030:FAS262040 FKO262030:FKO262040 FUK262030:FUK262040 GEG262030:GEG262040 GOC262030:GOC262040 GXY262030:GXY262040 HHU262030:HHU262040 HRQ262030:HRQ262040 IBM262030:IBM262040 ILI262030:ILI262040 IVE262030:IVE262040 JFA262030:JFA262040 JOW262030:JOW262040 JYS262030:JYS262040 KIO262030:KIO262040 KSK262030:KSK262040 LCG262030:LCG262040 LMC262030:LMC262040 LVY262030:LVY262040 MFU262030:MFU262040 MPQ262030:MPQ262040 MZM262030:MZM262040 NJI262030:NJI262040 NTE262030:NTE262040 ODA262030:ODA262040 OMW262030:OMW262040 OWS262030:OWS262040 PGO262030:PGO262040 PQK262030:PQK262040 QAG262030:QAG262040 QKC262030:QKC262040 QTY262030:QTY262040 RDU262030:RDU262040 RNQ262030:RNQ262040 RXM262030:RXM262040 SHI262030:SHI262040 SRE262030:SRE262040 TBA262030:TBA262040 TKW262030:TKW262040 TUS262030:TUS262040 UEO262030:UEO262040 UOK262030:UOK262040 UYG262030:UYG262040 VIC262030:VIC262040 VRY262030:VRY262040 WBU262030:WBU262040 WLQ262030:WLQ262040 WVM262030:WVM262040 G327566:G327576 JA327566:JA327576 SW327566:SW327576 ACS327566:ACS327576 AMO327566:AMO327576 AWK327566:AWK327576 BGG327566:BGG327576 BQC327566:BQC327576 BZY327566:BZY327576 CJU327566:CJU327576 CTQ327566:CTQ327576 DDM327566:DDM327576 DNI327566:DNI327576 DXE327566:DXE327576 EHA327566:EHA327576 EQW327566:EQW327576 FAS327566:FAS327576 FKO327566:FKO327576 FUK327566:FUK327576 GEG327566:GEG327576 GOC327566:GOC327576 GXY327566:GXY327576 HHU327566:HHU327576 HRQ327566:HRQ327576 IBM327566:IBM327576 ILI327566:ILI327576 IVE327566:IVE327576 JFA327566:JFA327576 JOW327566:JOW327576 JYS327566:JYS327576 KIO327566:KIO327576 KSK327566:KSK327576 LCG327566:LCG327576 LMC327566:LMC327576 LVY327566:LVY327576 MFU327566:MFU327576 MPQ327566:MPQ327576 MZM327566:MZM327576 NJI327566:NJI327576 NTE327566:NTE327576 ODA327566:ODA327576 OMW327566:OMW327576 OWS327566:OWS327576 PGO327566:PGO327576 PQK327566:PQK327576 QAG327566:QAG327576 QKC327566:QKC327576 QTY327566:QTY327576 RDU327566:RDU327576 RNQ327566:RNQ327576 RXM327566:RXM327576 SHI327566:SHI327576 SRE327566:SRE327576 TBA327566:TBA327576 TKW327566:TKW327576 TUS327566:TUS327576 UEO327566:UEO327576 UOK327566:UOK327576 UYG327566:UYG327576 VIC327566:VIC327576 VRY327566:VRY327576 WBU327566:WBU327576 WLQ327566:WLQ327576 WVM327566:WVM327576 G393102:G393112 JA393102:JA393112 SW393102:SW393112 ACS393102:ACS393112 AMO393102:AMO393112 AWK393102:AWK393112 BGG393102:BGG393112 BQC393102:BQC393112 BZY393102:BZY393112 CJU393102:CJU393112 CTQ393102:CTQ393112 DDM393102:DDM393112 DNI393102:DNI393112 DXE393102:DXE393112 EHA393102:EHA393112 EQW393102:EQW393112 FAS393102:FAS393112 FKO393102:FKO393112 FUK393102:FUK393112 GEG393102:GEG393112 GOC393102:GOC393112 GXY393102:GXY393112 HHU393102:HHU393112 HRQ393102:HRQ393112 IBM393102:IBM393112 ILI393102:ILI393112 IVE393102:IVE393112 JFA393102:JFA393112 JOW393102:JOW393112 JYS393102:JYS393112 KIO393102:KIO393112 KSK393102:KSK393112 LCG393102:LCG393112 LMC393102:LMC393112 LVY393102:LVY393112 MFU393102:MFU393112 MPQ393102:MPQ393112 MZM393102:MZM393112 NJI393102:NJI393112 NTE393102:NTE393112 ODA393102:ODA393112 OMW393102:OMW393112 OWS393102:OWS393112 PGO393102:PGO393112 PQK393102:PQK393112 QAG393102:QAG393112 QKC393102:QKC393112 QTY393102:QTY393112 RDU393102:RDU393112 RNQ393102:RNQ393112 RXM393102:RXM393112 SHI393102:SHI393112 SRE393102:SRE393112 TBA393102:TBA393112 TKW393102:TKW393112 TUS393102:TUS393112 UEO393102:UEO393112 UOK393102:UOK393112 UYG393102:UYG393112 VIC393102:VIC393112 VRY393102:VRY393112 WBU393102:WBU393112 WLQ393102:WLQ393112 WVM393102:WVM393112 G458638:G458648 JA458638:JA458648 SW458638:SW458648 ACS458638:ACS458648 AMO458638:AMO458648 AWK458638:AWK458648 BGG458638:BGG458648 BQC458638:BQC458648 BZY458638:BZY458648 CJU458638:CJU458648 CTQ458638:CTQ458648 DDM458638:DDM458648 DNI458638:DNI458648 DXE458638:DXE458648 EHA458638:EHA458648 EQW458638:EQW458648 FAS458638:FAS458648 FKO458638:FKO458648 FUK458638:FUK458648 GEG458638:GEG458648 GOC458638:GOC458648 GXY458638:GXY458648 HHU458638:HHU458648 HRQ458638:HRQ458648 IBM458638:IBM458648 ILI458638:ILI458648 IVE458638:IVE458648 JFA458638:JFA458648 JOW458638:JOW458648 JYS458638:JYS458648 KIO458638:KIO458648 KSK458638:KSK458648 LCG458638:LCG458648 LMC458638:LMC458648 LVY458638:LVY458648 MFU458638:MFU458648 MPQ458638:MPQ458648 MZM458638:MZM458648 NJI458638:NJI458648 NTE458638:NTE458648 ODA458638:ODA458648 OMW458638:OMW458648 OWS458638:OWS458648 PGO458638:PGO458648 PQK458638:PQK458648 QAG458638:QAG458648 QKC458638:QKC458648 QTY458638:QTY458648 RDU458638:RDU458648 RNQ458638:RNQ458648 RXM458638:RXM458648 SHI458638:SHI458648 SRE458638:SRE458648 TBA458638:TBA458648 TKW458638:TKW458648 TUS458638:TUS458648 UEO458638:UEO458648 UOK458638:UOK458648 UYG458638:UYG458648 VIC458638:VIC458648 VRY458638:VRY458648 WBU458638:WBU458648 WLQ458638:WLQ458648 WVM458638:WVM458648 G524174:G524184 JA524174:JA524184 SW524174:SW524184 ACS524174:ACS524184 AMO524174:AMO524184 AWK524174:AWK524184 BGG524174:BGG524184 BQC524174:BQC524184 BZY524174:BZY524184 CJU524174:CJU524184 CTQ524174:CTQ524184 DDM524174:DDM524184 DNI524174:DNI524184 DXE524174:DXE524184 EHA524174:EHA524184 EQW524174:EQW524184 FAS524174:FAS524184 FKO524174:FKO524184 FUK524174:FUK524184 GEG524174:GEG524184 GOC524174:GOC524184 GXY524174:GXY524184 HHU524174:HHU524184 HRQ524174:HRQ524184 IBM524174:IBM524184 ILI524174:ILI524184 IVE524174:IVE524184 JFA524174:JFA524184 JOW524174:JOW524184 JYS524174:JYS524184 KIO524174:KIO524184 KSK524174:KSK524184 LCG524174:LCG524184 LMC524174:LMC524184 LVY524174:LVY524184 MFU524174:MFU524184 MPQ524174:MPQ524184 MZM524174:MZM524184 NJI524174:NJI524184 NTE524174:NTE524184 ODA524174:ODA524184 OMW524174:OMW524184 OWS524174:OWS524184 PGO524174:PGO524184 PQK524174:PQK524184 QAG524174:QAG524184 QKC524174:QKC524184 QTY524174:QTY524184 RDU524174:RDU524184 RNQ524174:RNQ524184 RXM524174:RXM524184 SHI524174:SHI524184 SRE524174:SRE524184 TBA524174:TBA524184 TKW524174:TKW524184 TUS524174:TUS524184 UEO524174:UEO524184 UOK524174:UOK524184 UYG524174:UYG524184 VIC524174:VIC524184 VRY524174:VRY524184 WBU524174:WBU524184 WLQ524174:WLQ524184 WVM524174:WVM524184 G589710:G589720 JA589710:JA589720 SW589710:SW589720 ACS589710:ACS589720 AMO589710:AMO589720 AWK589710:AWK589720 BGG589710:BGG589720 BQC589710:BQC589720 BZY589710:BZY589720 CJU589710:CJU589720 CTQ589710:CTQ589720 DDM589710:DDM589720 DNI589710:DNI589720 DXE589710:DXE589720 EHA589710:EHA589720 EQW589710:EQW589720 FAS589710:FAS589720 FKO589710:FKO589720 FUK589710:FUK589720 GEG589710:GEG589720 GOC589710:GOC589720 GXY589710:GXY589720 HHU589710:HHU589720 HRQ589710:HRQ589720 IBM589710:IBM589720 ILI589710:ILI589720 IVE589710:IVE589720 JFA589710:JFA589720 JOW589710:JOW589720 JYS589710:JYS589720 KIO589710:KIO589720 KSK589710:KSK589720 LCG589710:LCG589720 LMC589710:LMC589720 LVY589710:LVY589720 MFU589710:MFU589720 MPQ589710:MPQ589720 MZM589710:MZM589720 NJI589710:NJI589720 NTE589710:NTE589720 ODA589710:ODA589720 OMW589710:OMW589720 OWS589710:OWS589720 PGO589710:PGO589720 PQK589710:PQK589720 QAG589710:QAG589720 QKC589710:QKC589720 QTY589710:QTY589720 RDU589710:RDU589720 RNQ589710:RNQ589720 RXM589710:RXM589720 SHI589710:SHI589720 SRE589710:SRE589720 TBA589710:TBA589720 TKW589710:TKW589720 TUS589710:TUS589720 UEO589710:UEO589720 UOK589710:UOK589720 UYG589710:UYG589720 VIC589710:VIC589720 VRY589710:VRY589720 WBU589710:WBU589720 WLQ589710:WLQ589720 WVM589710:WVM589720 G655246:G655256 JA655246:JA655256 SW655246:SW655256 ACS655246:ACS655256 AMO655246:AMO655256 AWK655246:AWK655256 BGG655246:BGG655256 BQC655246:BQC655256 BZY655246:BZY655256 CJU655246:CJU655256 CTQ655246:CTQ655256 DDM655246:DDM655256 DNI655246:DNI655256 DXE655246:DXE655256 EHA655246:EHA655256 EQW655246:EQW655256 FAS655246:FAS655256 FKO655246:FKO655256 FUK655246:FUK655256 GEG655246:GEG655256 GOC655246:GOC655256 GXY655246:GXY655256 HHU655246:HHU655256 HRQ655246:HRQ655256 IBM655246:IBM655256 ILI655246:ILI655256 IVE655246:IVE655256 JFA655246:JFA655256 JOW655246:JOW655256 JYS655246:JYS655256 KIO655246:KIO655256 KSK655246:KSK655256 LCG655246:LCG655256 LMC655246:LMC655256 LVY655246:LVY655256 MFU655246:MFU655256 MPQ655246:MPQ655256 MZM655246:MZM655256 NJI655246:NJI655256 NTE655246:NTE655256 ODA655246:ODA655256 OMW655246:OMW655256 OWS655246:OWS655256 PGO655246:PGO655256 PQK655246:PQK655256 QAG655246:QAG655256 QKC655246:QKC655256 QTY655246:QTY655256 RDU655246:RDU655256 RNQ655246:RNQ655256 RXM655246:RXM655256 SHI655246:SHI655256 SRE655246:SRE655256 TBA655246:TBA655256 TKW655246:TKW655256 TUS655246:TUS655256 UEO655246:UEO655256 UOK655246:UOK655256 UYG655246:UYG655256 VIC655246:VIC655256 VRY655246:VRY655256 WBU655246:WBU655256 WLQ655246:WLQ655256 WVM655246:WVM655256 G720782:G720792 JA720782:JA720792 SW720782:SW720792 ACS720782:ACS720792 AMO720782:AMO720792 AWK720782:AWK720792 BGG720782:BGG720792 BQC720782:BQC720792 BZY720782:BZY720792 CJU720782:CJU720792 CTQ720782:CTQ720792 DDM720782:DDM720792 DNI720782:DNI720792 DXE720782:DXE720792 EHA720782:EHA720792 EQW720782:EQW720792 FAS720782:FAS720792 FKO720782:FKO720792 FUK720782:FUK720792 GEG720782:GEG720792 GOC720782:GOC720792 GXY720782:GXY720792 HHU720782:HHU720792 HRQ720782:HRQ720792 IBM720782:IBM720792 ILI720782:ILI720792 IVE720782:IVE720792 JFA720782:JFA720792 JOW720782:JOW720792 JYS720782:JYS720792 KIO720782:KIO720792 KSK720782:KSK720792 LCG720782:LCG720792 LMC720782:LMC720792 LVY720782:LVY720792 MFU720782:MFU720792 MPQ720782:MPQ720792 MZM720782:MZM720792 NJI720782:NJI720792 NTE720782:NTE720792 ODA720782:ODA720792 OMW720782:OMW720792 OWS720782:OWS720792 PGO720782:PGO720792 PQK720782:PQK720792 QAG720782:QAG720792 QKC720782:QKC720792 QTY720782:QTY720792 RDU720782:RDU720792 RNQ720782:RNQ720792 RXM720782:RXM720792 SHI720782:SHI720792 SRE720782:SRE720792 TBA720782:TBA720792 TKW720782:TKW720792 TUS720782:TUS720792 UEO720782:UEO720792 UOK720782:UOK720792 UYG720782:UYG720792 VIC720782:VIC720792 VRY720782:VRY720792 WBU720782:WBU720792 WLQ720782:WLQ720792 WVM720782:WVM720792 G786318:G786328 JA786318:JA786328 SW786318:SW786328 ACS786318:ACS786328 AMO786318:AMO786328 AWK786318:AWK786328 BGG786318:BGG786328 BQC786318:BQC786328 BZY786318:BZY786328 CJU786318:CJU786328 CTQ786318:CTQ786328 DDM786318:DDM786328 DNI786318:DNI786328 DXE786318:DXE786328 EHA786318:EHA786328 EQW786318:EQW786328 FAS786318:FAS786328 FKO786318:FKO786328 FUK786318:FUK786328 GEG786318:GEG786328 GOC786318:GOC786328 GXY786318:GXY786328 HHU786318:HHU786328 HRQ786318:HRQ786328 IBM786318:IBM786328 ILI786318:ILI786328 IVE786318:IVE786328 JFA786318:JFA786328 JOW786318:JOW786328 JYS786318:JYS786328 KIO786318:KIO786328 KSK786318:KSK786328 LCG786318:LCG786328 LMC786318:LMC786328 LVY786318:LVY786328 MFU786318:MFU786328 MPQ786318:MPQ786328 MZM786318:MZM786328 NJI786318:NJI786328 NTE786318:NTE786328 ODA786318:ODA786328 OMW786318:OMW786328 OWS786318:OWS786328 PGO786318:PGO786328 PQK786318:PQK786328 QAG786318:QAG786328 QKC786318:QKC786328 QTY786318:QTY786328 RDU786318:RDU786328 RNQ786318:RNQ786328 RXM786318:RXM786328 SHI786318:SHI786328 SRE786318:SRE786328 TBA786318:TBA786328 TKW786318:TKW786328 TUS786318:TUS786328 UEO786318:UEO786328 UOK786318:UOK786328 UYG786318:UYG786328 VIC786318:VIC786328 VRY786318:VRY786328 WBU786318:WBU786328 WLQ786318:WLQ786328 WVM786318:WVM786328 G851854:G851864 JA851854:JA851864 SW851854:SW851864 ACS851854:ACS851864 AMO851854:AMO851864 AWK851854:AWK851864 BGG851854:BGG851864 BQC851854:BQC851864 BZY851854:BZY851864 CJU851854:CJU851864 CTQ851854:CTQ851864 DDM851854:DDM851864 DNI851854:DNI851864 DXE851854:DXE851864 EHA851854:EHA851864 EQW851854:EQW851864 FAS851854:FAS851864 FKO851854:FKO851864 FUK851854:FUK851864 GEG851854:GEG851864 GOC851854:GOC851864 GXY851854:GXY851864 HHU851854:HHU851864 HRQ851854:HRQ851864 IBM851854:IBM851864 ILI851854:ILI851864 IVE851854:IVE851864 JFA851854:JFA851864 JOW851854:JOW851864 JYS851854:JYS851864 KIO851854:KIO851864 KSK851854:KSK851864 LCG851854:LCG851864 LMC851854:LMC851864 LVY851854:LVY851864 MFU851854:MFU851864 MPQ851854:MPQ851864 MZM851854:MZM851864 NJI851854:NJI851864 NTE851854:NTE851864 ODA851854:ODA851864 OMW851854:OMW851864 OWS851854:OWS851864 PGO851854:PGO851864 PQK851854:PQK851864 QAG851854:QAG851864 QKC851854:QKC851864 QTY851854:QTY851864 RDU851854:RDU851864 RNQ851854:RNQ851864 RXM851854:RXM851864 SHI851854:SHI851864 SRE851854:SRE851864 TBA851854:TBA851864 TKW851854:TKW851864 TUS851854:TUS851864 UEO851854:UEO851864 UOK851854:UOK851864 UYG851854:UYG851864 VIC851854:VIC851864 VRY851854:VRY851864 WBU851854:WBU851864 WLQ851854:WLQ851864 WVM851854:WVM851864 G917390:G917400 JA917390:JA917400 SW917390:SW917400 ACS917390:ACS917400 AMO917390:AMO917400 AWK917390:AWK917400 BGG917390:BGG917400 BQC917390:BQC917400 BZY917390:BZY917400 CJU917390:CJU917400 CTQ917390:CTQ917400 DDM917390:DDM917400 DNI917390:DNI917400 DXE917390:DXE917400 EHA917390:EHA917400 EQW917390:EQW917400 FAS917390:FAS917400 FKO917390:FKO917400 FUK917390:FUK917400 GEG917390:GEG917400 GOC917390:GOC917400 GXY917390:GXY917400 HHU917390:HHU917400 HRQ917390:HRQ917400 IBM917390:IBM917400 ILI917390:ILI917400 IVE917390:IVE917400 JFA917390:JFA917400 JOW917390:JOW917400 JYS917390:JYS917400 KIO917390:KIO917400 KSK917390:KSK917400 LCG917390:LCG917400 LMC917390:LMC917400 LVY917390:LVY917400 MFU917390:MFU917400 MPQ917390:MPQ917400 MZM917390:MZM917400 NJI917390:NJI917400 NTE917390:NTE917400 ODA917390:ODA917400 OMW917390:OMW917400 OWS917390:OWS917400 PGO917390:PGO917400 PQK917390:PQK917400 QAG917390:QAG917400 QKC917390:QKC917400 QTY917390:QTY917400 RDU917390:RDU917400 RNQ917390:RNQ917400 RXM917390:RXM917400 SHI917390:SHI917400 SRE917390:SRE917400 TBA917390:TBA917400 TKW917390:TKW917400 TUS917390:TUS917400 UEO917390:UEO917400 UOK917390:UOK917400 UYG917390:UYG917400 VIC917390:VIC917400 VRY917390:VRY917400 WBU917390:WBU917400 WLQ917390:WLQ917400 WVM917390:WVM917400 G982926:G982936 JA982926:JA982936 SW982926:SW982936 ACS982926:ACS982936 AMO982926:AMO982936 AWK982926:AWK982936 BGG982926:BGG982936 BQC982926:BQC982936 BZY982926:BZY982936 CJU982926:CJU982936 CTQ982926:CTQ982936 DDM982926:DDM982936 DNI982926:DNI982936 DXE982926:DXE982936 EHA982926:EHA982936 EQW982926:EQW982936 FAS982926:FAS982936 FKO982926:FKO982936 FUK982926:FUK982936 GEG982926:GEG982936 GOC982926:GOC982936 GXY982926:GXY982936 HHU982926:HHU982936 HRQ982926:HRQ982936 IBM982926:IBM982936 ILI982926:ILI982936 IVE982926:IVE982936 JFA982926:JFA982936 JOW982926:JOW982936 JYS982926:JYS982936 KIO982926:KIO982936 KSK982926:KSK982936 LCG982926:LCG982936 LMC982926:LMC982936 LVY982926:LVY982936 MFU982926:MFU982936 MPQ982926:MPQ982936 MZM982926:MZM982936 NJI982926:NJI982936 NTE982926:NTE982936 ODA982926:ODA982936 OMW982926:OMW982936 OWS982926:OWS982936 PGO982926:PGO982936 PQK982926:PQK982936 QAG982926:QAG982936 QKC982926:QKC982936 QTY982926:QTY982936 RDU982926:RDU982936 RNQ982926:RNQ982936 RXM982926:RXM982936 SHI982926:SHI982936 SRE982926:SRE982936 TBA982926:TBA982936 TKW982926:TKW982936 TUS982926:TUS982936 UEO982926:UEO982936 UOK982926:UOK982936 UYG982926:UYG982936 VIC982926:VIC982936 VRY982926:VRY982936 WBU982926:WBU982936 WLQ982926:WLQ982936 WVM982926:WVM982936 G65483:G65486 JA65483:JA65486 SW65483:SW65486 ACS65483:ACS65486 AMO65483:AMO65486 AWK65483:AWK65486 BGG65483:BGG65486 BQC65483:BQC65486 BZY65483:BZY65486 CJU65483:CJU65486 CTQ65483:CTQ65486 DDM65483:DDM65486 DNI65483:DNI65486 DXE65483:DXE65486 EHA65483:EHA65486 EQW65483:EQW65486 FAS65483:FAS65486 FKO65483:FKO65486 FUK65483:FUK65486 GEG65483:GEG65486 GOC65483:GOC65486 GXY65483:GXY65486 HHU65483:HHU65486 HRQ65483:HRQ65486 IBM65483:IBM65486 ILI65483:ILI65486 IVE65483:IVE65486 JFA65483:JFA65486 JOW65483:JOW65486 JYS65483:JYS65486 KIO65483:KIO65486 KSK65483:KSK65486 LCG65483:LCG65486 LMC65483:LMC65486 LVY65483:LVY65486 MFU65483:MFU65486 MPQ65483:MPQ65486 MZM65483:MZM65486 NJI65483:NJI65486 NTE65483:NTE65486 ODA65483:ODA65486 OMW65483:OMW65486 OWS65483:OWS65486 PGO65483:PGO65486 PQK65483:PQK65486 QAG65483:QAG65486 QKC65483:QKC65486 QTY65483:QTY65486 RDU65483:RDU65486 RNQ65483:RNQ65486 RXM65483:RXM65486 SHI65483:SHI65486 SRE65483:SRE65486 TBA65483:TBA65486 TKW65483:TKW65486 TUS65483:TUS65486 UEO65483:UEO65486 UOK65483:UOK65486 UYG65483:UYG65486 VIC65483:VIC65486 VRY65483:VRY65486 WBU65483:WBU65486 WLQ65483:WLQ65486 WVM65483:WVM65486 G131019:G131022 JA131019:JA131022 SW131019:SW131022 ACS131019:ACS131022 AMO131019:AMO131022 AWK131019:AWK131022 BGG131019:BGG131022 BQC131019:BQC131022 BZY131019:BZY131022 CJU131019:CJU131022 CTQ131019:CTQ131022 DDM131019:DDM131022 DNI131019:DNI131022 DXE131019:DXE131022 EHA131019:EHA131022 EQW131019:EQW131022 FAS131019:FAS131022 FKO131019:FKO131022 FUK131019:FUK131022 GEG131019:GEG131022 GOC131019:GOC131022 GXY131019:GXY131022 HHU131019:HHU131022 HRQ131019:HRQ131022 IBM131019:IBM131022 ILI131019:ILI131022 IVE131019:IVE131022 JFA131019:JFA131022 JOW131019:JOW131022 JYS131019:JYS131022 KIO131019:KIO131022 KSK131019:KSK131022 LCG131019:LCG131022 LMC131019:LMC131022 LVY131019:LVY131022 MFU131019:MFU131022 MPQ131019:MPQ131022 MZM131019:MZM131022 NJI131019:NJI131022 NTE131019:NTE131022 ODA131019:ODA131022 OMW131019:OMW131022 OWS131019:OWS131022 PGO131019:PGO131022 PQK131019:PQK131022 QAG131019:QAG131022 QKC131019:QKC131022 QTY131019:QTY131022 RDU131019:RDU131022 RNQ131019:RNQ131022 RXM131019:RXM131022 SHI131019:SHI131022 SRE131019:SRE131022 TBA131019:TBA131022 TKW131019:TKW131022 TUS131019:TUS131022 UEO131019:UEO131022 UOK131019:UOK131022 UYG131019:UYG131022 VIC131019:VIC131022 VRY131019:VRY131022 WBU131019:WBU131022 WLQ131019:WLQ131022 WVM131019:WVM131022 G196555:G196558 JA196555:JA196558 SW196555:SW196558 ACS196555:ACS196558 AMO196555:AMO196558 AWK196555:AWK196558 BGG196555:BGG196558 BQC196555:BQC196558 BZY196555:BZY196558 CJU196555:CJU196558 CTQ196555:CTQ196558 DDM196555:DDM196558 DNI196555:DNI196558 DXE196555:DXE196558 EHA196555:EHA196558 EQW196555:EQW196558 FAS196555:FAS196558 FKO196555:FKO196558 FUK196555:FUK196558 GEG196555:GEG196558 GOC196555:GOC196558 GXY196555:GXY196558 HHU196555:HHU196558 HRQ196555:HRQ196558 IBM196555:IBM196558 ILI196555:ILI196558 IVE196555:IVE196558 JFA196555:JFA196558 JOW196555:JOW196558 JYS196555:JYS196558 KIO196555:KIO196558 KSK196555:KSK196558 LCG196555:LCG196558 LMC196555:LMC196558 LVY196555:LVY196558 MFU196555:MFU196558 MPQ196555:MPQ196558 MZM196555:MZM196558 NJI196555:NJI196558 NTE196555:NTE196558 ODA196555:ODA196558 OMW196555:OMW196558 OWS196555:OWS196558 PGO196555:PGO196558 PQK196555:PQK196558 QAG196555:QAG196558 QKC196555:QKC196558 QTY196555:QTY196558 RDU196555:RDU196558 RNQ196555:RNQ196558 RXM196555:RXM196558 SHI196555:SHI196558 SRE196555:SRE196558 TBA196555:TBA196558 TKW196555:TKW196558 TUS196555:TUS196558 UEO196555:UEO196558 UOK196555:UOK196558 UYG196555:UYG196558 VIC196555:VIC196558 VRY196555:VRY196558 WBU196555:WBU196558 WLQ196555:WLQ196558 WVM196555:WVM196558 G262091:G262094 JA262091:JA262094 SW262091:SW262094 ACS262091:ACS262094 AMO262091:AMO262094 AWK262091:AWK262094 BGG262091:BGG262094 BQC262091:BQC262094 BZY262091:BZY262094 CJU262091:CJU262094 CTQ262091:CTQ262094 DDM262091:DDM262094 DNI262091:DNI262094 DXE262091:DXE262094 EHA262091:EHA262094 EQW262091:EQW262094 FAS262091:FAS262094 FKO262091:FKO262094 FUK262091:FUK262094 GEG262091:GEG262094 GOC262091:GOC262094 GXY262091:GXY262094 HHU262091:HHU262094 HRQ262091:HRQ262094 IBM262091:IBM262094 ILI262091:ILI262094 IVE262091:IVE262094 JFA262091:JFA262094 JOW262091:JOW262094 JYS262091:JYS262094 KIO262091:KIO262094 KSK262091:KSK262094 LCG262091:LCG262094 LMC262091:LMC262094 LVY262091:LVY262094 MFU262091:MFU262094 MPQ262091:MPQ262094 MZM262091:MZM262094 NJI262091:NJI262094 NTE262091:NTE262094 ODA262091:ODA262094 OMW262091:OMW262094 OWS262091:OWS262094 PGO262091:PGO262094 PQK262091:PQK262094 QAG262091:QAG262094 QKC262091:QKC262094 QTY262091:QTY262094 RDU262091:RDU262094 RNQ262091:RNQ262094 RXM262091:RXM262094 SHI262091:SHI262094 SRE262091:SRE262094 TBA262091:TBA262094 TKW262091:TKW262094 TUS262091:TUS262094 UEO262091:UEO262094 UOK262091:UOK262094 UYG262091:UYG262094 VIC262091:VIC262094 VRY262091:VRY262094 WBU262091:WBU262094 WLQ262091:WLQ262094 WVM262091:WVM262094 G327627:G327630 JA327627:JA327630 SW327627:SW327630 ACS327627:ACS327630 AMO327627:AMO327630 AWK327627:AWK327630 BGG327627:BGG327630 BQC327627:BQC327630 BZY327627:BZY327630 CJU327627:CJU327630 CTQ327627:CTQ327630 DDM327627:DDM327630 DNI327627:DNI327630 DXE327627:DXE327630 EHA327627:EHA327630 EQW327627:EQW327630 FAS327627:FAS327630 FKO327627:FKO327630 FUK327627:FUK327630 GEG327627:GEG327630 GOC327627:GOC327630 GXY327627:GXY327630 HHU327627:HHU327630 HRQ327627:HRQ327630 IBM327627:IBM327630 ILI327627:ILI327630 IVE327627:IVE327630 JFA327627:JFA327630 JOW327627:JOW327630 JYS327627:JYS327630 KIO327627:KIO327630 KSK327627:KSK327630 LCG327627:LCG327630 LMC327627:LMC327630 LVY327627:LVY327630 MFU327627:MFU327630 MPQ327627:MPQ327630 MZM327627:MZM327630 NJI327627:NJI327630 NTE327627:NTE327630 ODA327627:ODA327630 OMW327627:OMW327630 OWS327627:OWS327630 PGO327627:PGO327630 PQK327627:PQK327630 QAG327627:QAG327630 QKC327627:QKC327630 QTY327627:QTY327630 RDU327627:RDU327630 RNQ327627:RNQ327630 RXM327627:RXM327630 SHI327627:SHI327630 SRE327627:SRE327630 TBA327627:TBA327630 TKW327627:TKW327630 TUS327627:TUS327630 UEO327627:UEO327630 UOK327627:UOK327630 UYG327627:UYG327630 VIC327627:VIC327630 VRY327627:VRY327630 WBU327627:WBU327630 WLQ327627:WLQ327630 WVM327627:WVM327630 G393163:G393166 JA393163:JA393166 SW393163:SW393166 ACS393163:ACS393166 AMO393163:AMO393166 AWK393163:AWK393166 BGG393163:BGG393166 BQC393163:BQC393166 BZY393163:BZY393166 CJU393163:CJU393166 CTQ393163:CTQ393166 DDM393163:DDM393166 DNI393163:DNI393166 DXE393163:DXE393166 EHA393163:EHA393166 EQW393163:EQW393166 FAS393163:FAS393166 FKO393163:FKO393166 FUK393163:FUK393166 GEG393163:GEG393166 GOC393163:GOC393166 GXY393163:GXY393166 HHU393163:HHU393166 HRQ393163:HRQ393166 IBM393163:IBM393166 ILI393163:ILI393166 IVE393163:IVE393166 JFA393163:JFA393166 JOW393163:JOW393166 JYS393163:JYS393166 KIO393163:KIO393166 KSK393163:KSK393166 LCG393163:LCG393166 LMC393163:LMC393166 LVY393163:LVY393166 MFU393163:MFU393166 MPQ393163:MPQ393166 MZM393163:MZM393166 NJI393163:NJI393166 NTE393163:NTE393166 ODA393163:ODA393166 OMW393163:OMW393166 OWS393163:OWS393166 PGO393163:PGO393166 PQK393163:PQK393166 QAG393163:QAG393166 QKC393163:QKC393166 QTY393163:QTY393166 RDU393163:RDU393166 RNQ393163:RNQ393166 RXM393163:RXM393166 SHI393163:SHI393166 SRE393163:SRE393166 TBA393163:TBA393166 TKW393163:TKW393166 TUS393163:TUS393166 UEO393163:UEO393166 UOK393163:UOK393166 UYG393163:UYG393166 VIC393163:VIC393166 VRY393163:VRY393166 WBU393163:WBU393166 WLQ393163:WLQ393166 WVM393163:WVM393166 G458699:G458702 JA458699:JA458702 SW458699:SW458702 ACS458699:ACS458702 AMO458699:AMO458702 AWK458699:AWK458702 BGG458699:BGG458702 BQC458699:BQC458702 BZY458699:BZY458702 CJU458699:CJU458702 CTQ458699:CTQ458702 DDM458699:DDM458702 DNI458699:DNI458702 DXE458699:DXE458702 EHA458699:EHA458702 EQW458699:EQW458702 FAS458699:FAS458702 FKO458699:FKO458702 FUK458699:FUK458702 GEG458699:GEG458702 GOC458699:GOC458702 GXY458699:GXY458702 HHU458699:HHU458702 HRQ458699:HRQ458702 IBM458699:IBM458702 ILI458699:ILI458702 IVE458699:IVE458702 JFA458699:JFA458702 JOW458699:JOW458702 JYS458699:JYS458702 KIO458699:KIO458702 KSK458699:KSK458702 LCG458699:LCG458702 LMC458699:LMC458702 LVY458699:LVY458702 MFU458699:MFU458702 MPQ458699:MPQ458702 MZM458699:MZM458702 NJI458699:NJI458702 NTE458699:NTE458702 ODA458699:ODA458702 OMW458699:OMW458702 OWS458699:OWS458702 PGO458699:PGO458702 PQK458699:PQK458702 QAG458699:QAG458702 QKC458699:QKC458702 QTY458699:QTY458702 RDU458699:RDU458702 RNQ458699:RNQ458702 RXM458699:RXM458702 SHI458699:SHI458702 SRE458699:SRE458702 TBA458699:TBA458702 TKW458699:TKW458702 TUS458699:TUS458702 UEO458699:UEO458702 UOK458699:UOK458702 UYG458699:UYG458702 VIC458699:VIC458702 VRY458699:VRY458702 WBU458699:WBU458702 WLQ458699:WLQ458702 WVM458699:WVM458702 G524235:G524238 JA524235:JA524238 SW524235:SW524238 ACS524235:ACS524238 AMO524235:AMO524238 AWK524235:AWK524238 BGG524235:BGG524238 BQC524235:BQC524238 BZY524235:BZY524238 CJU524235:CJU524238 CTQ524235:CTQ524238 DDM524235:DDM524238 DNI524235:DNI524238 DXE524235:DXE524238 EHA524235:EHA524238 EQW524235:EQW524238 FAS524235:FAS524238 FKO524235:FKO524238 FUK524235:FUK524238 GEG524235:GEG524238 GOC524235:GOC524238 GXY524235:GXY524238 HHU524235:HHU524238 HRQ524235:HRQ524238 IBM524235:IBM524238 ILI524235:ILI524238 IVE524235:IVE524238 JFA524235:JFA524238 JOW524235:JOW524238 JYS524235:JYS524238 KIO524235:KIO524238 KSK524235:KSK524238 LCG524235:LCG524238 LMC524235:LMC524238 LVY524235:LVY524238 MFU524235:MFU524238 MPQ524235:MPQ524238 MZM524235:MZM524238 NJI524235:NJI524238 NTE524235:NTE524238 ODA524235:ODA524238 OMW524235:OMW524238 OWS524235:OWS524238 PGO524235:PGO524238 PQK524235:PQK524238 QAG524235:QAG524238 QKC524235:QKC524238 QTY524235:QTY524238 RDU524235:RDU524238 RNQ524235:RNQ524238 RXM524235:RXM524238 SHI524235:SHI524238 SRE524235:SRE524238 TBA524235:TBA524238 TKW524235:TKW524238 TUS524235:TUS524238 UEO524235:UEO524238 UOK524235:UOK524238 UYG524235:UYG524238 VIC524235:VIC524238 VRY524235:VRY524238 WBU524235:WBU524238 WLQ524235:WLQ524238 WVM524235:WVM524238 G589771:G589774 JA589771:JA589774 SW589771:SW589774 ACS589771:ACS589774 AMO589771:AMO589774 AWK589771:AWK589774 BGG589771:BGG589774 BQC589771:BQC589774 BZY589771:BZY589774 CJU589771:CJU589774 CTQ589771:CTQ589774 DDM589771:DDM589774 DNI589771:DNI589774 DXE589771:DXE589774 EHA589771:EHA589774 EQW589771:EQW589774 FAS589771:FAS589774 FKO589771:FKO589774 FUK589771:FUK589774 GEG589771:GEG589774 GOC589771:GOC589774 GXY589771:GXY589774 HHU589771:HHU589774 HRQ589771:HRQ589774 IBM589771:IBM589774 ILI589771:ILI589774 IVE589771:IVE589774 JFA589771:JFA589774 JOW589771:JOW589774 JYS589771:JYS589774 KIO589771:KIO589774 KSK589771:KSK589774 LCG589771:LCG589774 LMC589771:LMC589774 LVY589771:LVY589774 MFU589771:MFU589774 MPQ589771:MPQ589774 MZM589771:MZM589774 NJI589771:NJI589774 NTE589771:NTE589774 ODA589771:ODA589774 OMW589771:OMW589774 OWS589771:OWS589774 PGO589771:PGO589774 PQK589771:PQK589774 QAG589771:QAG589774 QKC589771:QKC589774 QTY589771:QTY589774 RDU589771:RDU589774 RNQ589771:RNQ589774 RXM589771:RXM589774 SHI589771:SHI589774 SRE589771:SRE589774 TBA589771:TBA589774 TKW589771:TKW589774 TUS589771:TUS589774 UEO589771:UEO589774 UOK589771:UOK589774 UYG589771:UYG589774 VIC589771:VIC589774 VRY589771:VRY589774 WBU589771:WBU589774 WLQ589771:WLQ589774 WVM589771:WVM589774 G655307:G655310 JA655307:JA655310 SW655307:SW655310 ACS655307:ACS655310 AMO655307:AMO655310 AWK655307:AWK655310 BGG655307:BGG655310 BQC655307:BQC655310 BZY655307:BZY655310 CJU655307:CJU655310 CTQ655307:CTQ655310 DDM655307:DDM655310 DNI655307:DNI655310 DXE655307:DXE655310 EHA655307:EHA655310 EQW655307:EQW655310 FAS655307:FAS655310 FKO655307:FKO655310 FUK655307:FUK655310 GEG655307:GEG655310 GOC655307:GOC655310 GXY655307:GXY655310 HHU655307:HHU655310 HRQ655307:HRQ655310 IBM655307:IBM655310 ILI655307:ILI655310 IVE655307:IVE655310 JFA655307:JFA655310 JOW655307:JOW655310 JYS655307:JYS655310 KIO655307:KIO655310 KSK655307:KSK655310 LCG655307:LCG655310 LMC655307:LMC655310 LVY655307:LVY655310 MFU655307:MFU655310 MPQ655307:MPQ655310 MZM655307:MZM655310 NJI655307:NJI655310 NTE655307:NTE655310 ODA655307:ODA655310 OMW655307:OMW655310 OWS655307:OWS655310 PGO655307:PGO655310 PQK655307:PQK655310 QAG655307:QAG655310 QKC655307:QKC655310 QTY655307:QTY655310 RDU655307:RDU655310 RNQ655307:RNQ655310 RXM655307:RXM655310 SHI655307:SHI655310 SRE655307:SRE655310 TBA655307:TBA655310 TKW655307:TKW655310 TUS655307:TUS655310 UEO655307:UEO655310 UOK655307:UOK655310 UYG655307:UYG655310 VIC655307:VIC655310 VRY655307:VRY655310 WBU655307:WBU655310 WLQ655307:WLQ655310 WVM655307:WVM655310 G720843:G720846 JA720843:JA720846 SW720843:SW720846 ACS720843:ACS720846 AMO720843:AMO720846 AWK720843:AWK720846 BGG720843:BGG720846 BQC720843:BQC720846 BZY720843:BZY720846 CJU720843:CJU720846 CTQ720843:CTQ720846 DDM720843:DDM720846 DNI720843:DNI720846 DXE720843:DXE720846 EHA720843:EHA720846 EQW720843:EQW720846 FAS720843:FAS720846 FKO720843:FKO720846 FUK720843:FUK720846 GEG720843:GEG720846 GOC720843:GOC720846 GXY720843:GXY720846 HHU720843:HHU720846 HRQ720843:HRQ720846 IBM720843:IBM720846 ILI720843:ILI720846 IVE720843:IVE720846 JFA720843:JFA720846 JOW720843:JOW720846 JYS720843:JYS720846 KIO720843:KIO720846 KSK720843:KSK720846 LCG720843:LCG720846 LMC720843:LMC720846 LVY720843:LVY720846 MFU720843:MFU720846 MPQ720843:MPQ720846 MZM720843:MZM720846 NJI720843:NJI720846 NTE720843:NTE720846 ODA720843:ODA720846 OMW720843:OMW720846 OWS720843:OWS720846 PGO720843:PGO720846 PQK720843:PQK720846 QAG720843:QAG720846 QKC720843:QKC720846 QTY720843:QTY720846 RDU720843:RDU720846 RNQ720843:RNQ720846 RXM720843:RXM720846 SHI720843:SHI720846 SRE720843:SRE720846 TBA720843:TBA720846 TKW720843:TKW720846 TUS720843:TUS720846 UEO720843:UEO720846 UOK720843:UOK720846 UYG720843:UYG720846 VIC720843:VIC720846 VRY720843:VRY720846 WBU720843:WBU720846 WLQ720843:WLQ720846 WVM720843:WVM720846 G786379:G786382 JA786379:JA786382 SW786379:SW786382 ACS786379:ACS786382 AMO786379:AMO786382 AWK786379:AWK786382 BGG786379:BGG786382 BQC786379:BQC786382 BZY786379:BZY786382 CJU786379:CJU786382 CTQ786379:CTQ786382 DDM786379:DDM786382 DNI786379:DNI786382 DXE786379:DXE786382 EHA786379:EHA786382 EQW786379:EQW786382 FAS786379:FAS786382 FKO786379:FKO786382 FUK786379:FUK786382 GEG786379:GEG786382 GOC786379:GOC786382 GXY786379:GXY786382 HHU786379:HHU786382 HRQ786379:HRQ786382 IBM786379:IBM786382 ILI786379:ILI786382 IVE786379:IVE786382 JFA786379:JFA786382 JOW786379:JOW786382 JYS786379:JYS786382 KIO786379:KIO786382 KSK786379:KSK786382 LCG786379:LCG786382 LMC786379:LMC786382 LVY786379:LVY786382 MFU786379:MFU786382 MPQ786379:MPQ786382 MZM786379:MZM786382 NJI786379:NJI786382 NTE786379:NTE786382 ODA786379:ODA786382 OMW786379:OMW786382 OWS786379:OWS786382 PGO786379:PGO786382 PQK786379:PQK786382 QAG786379:QAG786382 QKC786379:QKC786382 QTY786379:QTY786382 RDU786379:RDU786382 RNQ786379:RNQ786382 RXM786379:RXM786382 SHI786379:SHI786382 SRE786379:SRE786382 TBA786379:TBA786382 TKW786379:TKW786382 TUS786379:TUS786382 UEO786379:UEO786382 UOK786379:UOK786382 UYG786379:UYG786382 VIC786379:VIC786382 VRY786379:VRY786382 WBU786379:WBU786382 WLQ786379:WLQ786382 WVM786379:WVM786382 G851915:G851918 JA851915:JA851918 SW851915:SW851918 ACS851915:ACS851918 AMO851915:AMO851918 AWK851915:AWK851918 BGG851915:BGG851918 BQC851915:BQC851918 BZY851915:BZY851918 CJU851915:CJU851918 CTQ851915:CTQ851918 DDM851915:DDM851918 DNI851915:DNI851918 DXE851915:DXE851918 EHA851915:EHA851918 EQW851915:EQW851918 FAS851915:FAS851918 FKO851915:FKO851918 FUK851915:FUK851918 GEG851915:GEG851918 GOC851915:GOC851918 GXY851915:GXY851918 HHU851915:HHU851918 HRQ851915:HRQ851918 IBM851915:IBM851918 ILI851915:ILI851918 IVE851915:IVE851918 JFA851915:JFA851918 JOW851915:JOW851918 JYS851915:JYS851918 KIO851915:KIO851918 KSK851915:KSK851918 LCG851915:LCG851918 LMC851915:LMC851918 LVY851915:LVY851918 MFU851915:MFU851918 MPQ851915:MPQ851918 MZM851915:MZM851918 NJI851915:NJI851918 NTE851915:NTE851918 ODA851915:ODA851918 OMW851915:OMW851918 OWS851915:OWS851918 PGO851915:PGO851918 PQK851915:PQK851918 QAG851915:QAG851918 QKC851915:QKC851918 QTY851915:QTY851918 RDU851915:RDU851918 RNQ851915:RNQ851918 RXM851915:RXM851918 SHI851915:SHI851918 SRE851915:SRE851918 TBA851915:TBA851918 TKW851915:TKW851918 TUS851915:TUS851918 UEO851915:UEO851918 UOK851915:UOK851918 UYG851915:UYG851918 VIC851915:VIC851918 VRY851915:VRY851918 WBU851915:WBU851918 WLQ851915:WLQ851918 WVM851915:WVM851918 G917451:G917454 JA917451:JA917454 SW917451:SW917454 ACS917451:ACS917454 AMO917451:AMO917454 AWK917451:AWK917454 BGG917451:BGG917454 BQC917451:BQC917454 BZY917451:BZY917454 CJU917451:CJU917454 CTQ917451:CTQ917454 DDM917451:DDM917454 DNI917451:DNI917454 DXE917451:DXE917454 EHA917451:EHA917454 EQW917451:EQW917454 FAS917451:FAS917454 FKO917451:FKO917454 FUK917451:FUK917454 GEG917451:GEG917454 GOC917451:GOC917454 GXY917451:GXY917454 HHU917451:HHU917454 HRQ917451:HRQ917454 IBM917451:IBM917454 ILI917451:ILI917454 IVE917451:IVE917454 JFA917451:JFA917454 JOW917451:JOW917454 JYS917451:JYS917454 KIO917451:KIO917454 KSK917451:KSK917454 LCG917451:LCG917454 LMC917451:LMC917454 LVY917451:LVY917454 MFU917451:MFU917454 MPQ917451:MPQ917454 MZM917451:MZM917454 NJI917451:NJI917454 NTE917451:NTE917454 ODA917451:ODA917454 OMW917451:OMW917454 OWS917451:OWS917454 PGO917451:PGO917454 PQK917451:PQK917454 QAG917451:QAG917454 QKC917451:QKC917454 QTY917451:QTY917454 RDU917451:RDU917454 RNQ917451:RNQ917454 RXM917451:RXM917454 SHI917451:SHI917454 SRE917451:SRE917454 TBA917451:TBA917454 TKW917451:TKW917454 TUS917451:TUS917454 UEO917451:UEO917454 UOK917451:UOK917454 UYG917451:UYG917454 VIC917451:VIC917454 VRY917451:VRY917454 WBU917451:WBU917454 WLQ917451:WLQ917454 WVM917451:WVM917454 G982987:G982990 JA982987:JA982990 SW982987:SW982990 ACS982987:ACS982990 AMO982987:AMO982990 AWK982987:AWK982990 BGG982987:BGG982990 BQC982987:BQC982990 BZY982987:BZY982990 CJU982987:CJU982990 CTQ982987:CTQ982990 DDM982987:DDM982990 DNI982987:DNI982990 DXE982987:DXE982990 EHA982987:EHA982990 EQW982987:EQW982990 FAS982987:FAS982990 FKO982987:FKO982990 FUK982987:FUK982990 GEG982987:GEG982990 GOC982987:GOC982990 GXY982987:GXY982990 HHU982987:HHU982990 HRQ982987:HRQ982990 IBM982987:IBM982990 ILI982987:ILI982990 IVE982987:IVE982990 JFA982987:JFA982990 JOW982987:JOW982990 JYS982987:JYS982990 KIO982987:KIO982990 KSK982987:KSK982990 LCG982987:LCG982990 LMC982987:LMC982990 LVY982987:LVY982990 MFU982987:MFU982990 MPQ982987:MPQ982990 MZM982987:MZM982990 NJI982987:NJI982990 NTE982987:NTE982990 ODA982987:ODA982990 OMW982987:OMW982990 OWS982987:OWS982990 PGO982987:PGO982990 PQK982987:PQK982990 QAG982987:QAG982990 QKC982987:QKC982990 QTY982987:QTY982990 RDU982987:RDU982990 RNQ982987:RNQ982990 RXM982987:RXM982990 SHI982987:SHI982990 SRE982987:SRE982990 TBA982987:TBA982990 TKW982987:TKW982990 TUS982987:TUS982990 UEO982987:UEO982990 UOK982987:UOK982990 UYG982987:UYG982990 VIC982987:VIC982990 VRY982987:VRY982990 WBU982987:WBU982990 WLQ982987:WLQ982990 WVM982987:WVM982990 G65455:G65479 JA65455:JA65479 SW65455:SW65479 ACS65455:ACS65479 AMO65455:AMO65479 AWK65455:AWK65479 BGG65455:BGG65479 BQC65455:BQC65479 BZY65455:BZY65479 CJU65455:CJU65479 CTQ65455:CTQ65479 DDM65455:DDM65479 DNI65455:DNI65479 DXE65455:DXE65479 EHA65455:EHA65479 EQW65455:EQW65479 FAS65455:FAS65479 FKO65455:FKO65479 FUK65455:FUK65479 GEG65455:GEG65479 GOC65455:GOC65479 GXY65455:GXY65479 HHU65455:HHU65479 HRQ65455:HRQ65479 IBM65455:IBM65479 ILI65455:ILI65479 IVE65455:IVE65479 JFA65455:JFA65479 JOW65455:JOW65479 JYS65455:JYS65479 KIO65455:KIO65479 KSK65455:KSK65479 LCG65455:LCG65479 LMC65455:LMC65479 LVY65455:LVY65479 MFU65455:MFU65479 MPQ65455:MPQ65479 MZM65455:MZM65479 NJI65455:NJI65479 NTE65455:NTE65479 ODA65455:ODA65479 OMW65455:OMW65479 OWS65455:OWS65479 PGO65455:PGO65479 PQK65455:PQK65479 QAG65455:QAG65479 QKC65455:QKC65479 QTY65455:QTY65479 RDU65455:RDU65479 RNQ65455:RNQ65479 RXM65455:RXM65479 SHI65455:SHI65479 SRE65455:SRE65479 TBA65455:TBA65479 TKW65455:TKW65479 TUS65455:TUS65479 UEO65455:UEO65479 UOK65455:UOK65479 UYG65455:UYG65479 VIC65455:VIC65479 VRY65455:VRY65479 WBU65455:WBU65479 WLQ65455:WLQ65479 WVM65455:WVM65479 G130991:G131015 JA130991:JA131015 SW130991:SW131015 ACS130991:ACS131015 AMO130991:AMO131015 AWK130991:AWK131015 BGG130991:BGG131015 BQC130991:BQC131015 BZY130991:BZY131015 CJU130991:CJU131015 CTQ130991:CTQ131015 DDM130991:DDM131015 DNI130991:DNI131015 DXE130991:DXE131015 EHA130991:EHA131015 EQW130991:EQW131015 FAS130991:FAS131015 FKO130991:FKO131015 FUK130991:FUK131015 GEG130991:GEG131015 GOC130991:GOC131015 GXY130991:GXY131015 HHU130991:HHU131015 HRQ130991:HRQ131015 IBM130991:IBM131015 ILI130991:ILI131015 IVE130991:IVE131015 JFA130991:JFA131015 JOW130991:JOW131015 JYS130991:JYS131015 KIO130991:KIO131015 KSK130991:KSK131015 LCG130991:LCG131015 LMC130991:LMC131015 LVY130991:LVY131015 MFU130991:MFU131015 MPQ130991:MPQ131015 MZM130991:MZM131015 NJI130991:NJI131015 NTE130991:NTE131015 ODA130991:ODA131015 OMW130991:OMW131015 OWS130991:OWS131015 PGO130991:PGO131015 PQK130991:PQK131015 QAG130991:QAG131015 QKC130991:QKC131015 QTY130991:QTY131015 RDU130991:RDU131015 RNQ130991:RNQ131015 RXM130991:RXM131015 SHI130991:SHI131015 SRE130991:SRE131015 TBA130991:TBA131015 TKW130991:TKW131015 TUS130991:TUS131015 UEO130991:UEO131015 UOK130991:UOK131015 UYG130991:UYG131015 VIC130991:VIC131015 VRY130991:VRY131015 WBU130991:WBU131015 WLQ130991:WLQ131015 WVM130991:WVM131015 G196527:G196551 JA196527:JA196551 SW196527:SW196551 ACS196527:ACS196551 AMO196527:AMO196551 AWK196527:AWK196551 BGG196527:BGG196551 BQC196527:BQC196551 BZY196527:BZY196551 CJU196527:CJU196551 CTQ196527:CTQ196551 DDM196527:DDM196551 DNI196527:DNI196551 DXE196527:DXE196551 EHA196527:EHA196551 EQW196527:EQW196551 FAS196527:FAS196551 FKO196527:FKO196551 FUK196527:FUK196551 GEG196527:GEG196551 GOC196527:GOC196551 GXY196527:GXY196551 HHU196527:HHU196551 HRQ196527:HRQ196551 IBM196527:IBM196551 ILI196527:ILI196551 IVE196527:IVE196551 JFA196527:JFA196551 JOW196527:JOW196551 JYS196527:JYS196551 KIO196527:KIO196551 KSK196527:KSK196551 LCG196527:LCG196551 LMC196527:LMC196551 LVY196527:LVY196551 MFU196527:MFU196551 MPQ196527:MPQ196551 MZM196527:MZM196551 NJI196527:NJI196551 NTE196527:NTE196551 ODA196527:ODA196551 OMW196527:OMW196551 OWS196527:OWS196551 PGO196527:PGO196551 PQK196527:PQK196551 QAG196527:QAG196551 QKC196527:QKC196551 QTY196527:QTY196551 RDU196527:RDU196551 RNQ196527:RNQ196551 RXM196527:RXM196551 SHI196527:SHI196551 SRE196527:SRE196551 TBA196527:TBA196551 TKW196527:TKW196551 TUS196527:TUS196551 UEO196527:UEO196551 UOK196527:UOK196551 UYG196527:UYG196551 VIC196527:VIC196551 VRY196527:VRY196551 WBU196527:WBU196551 WLQ196527:WLQ196551 WVM196527:WVM196551 G262063:G262087 JA262063:JA262087 SW262063:SW262087 ACS262063:ACS262087 AMO262063:AMO262087 AWK262063:AWK262087 BGG262063:BGG262087 BQC262063:BQC262087 BZY262063:BZY262087 CJU262063:CJU262087 CTQ262063:CTQ262087 DDM262063:DDM262087 DNI262063:DNI262087 DXE262063:DXE262087 EHA262063:EHA262087 EQW262063:EQW262087 FAS262063:FAS262087 FKO262063:FKO262087 FUK262063:FUK262087 GEG262063:GEG262087 GOC262063:GOC262087 GXY262063:GXY262087 HHU262063:HHU262087 HRQ262063:HRQ262087 IBM262063:IBM262087 ILI262063:ILI262087 IVE262063:IVE262087 JFA262063:JFA262087 JOW262063:JOW262087 JYS262063:JYS262087 KIO262063:KIO262087 KSK262063:KSK262087 LCG262063:LCG262087 LMC262063:LMC262087 LVY262063:LVY262087 MFU262063:MFU262087 MPQ262063:MPQ262087 MZM262063:MZM262087 NJI262063:NJI262087 NTE262063:NTE262087 ODA262063:ODA262087 OMW262063:OMW262087 OWS262063:OWS262087 PGO262063:PGO262087 PQK262063:PQK262087 QAG262063:QAG262087 QKC262063:QKC262087 QTY262063:QTY262087 RDU262063:RDU262087 RNQ262063:RNQ262087 RXM262063:RXM262087 SHI262063:SHI262087 SRE262063:SRE262087 TBA262063:TBA262087 TKW262063:TKW262087 TUS262063:TUS262087 UEO262063:UEO262087 UOK262063:UOK262087 UYG262063:UYG262087 VIC262063:VIC262087 VRY262063:VRY262087 WBU262063:WBU262087 WLQ262063:WLQ262087 WVM262063:WVM262087 G327599:G327623 JA327599:JA327623 SW327599:SW327623 ACS327599:ACS327623 AMO327599:AMO327623 AWK327599:AWK327623 BGG327599:BGG327623 BQC327599:BQC327623 BZY327599:BZY327623 CJU327599:CJU327623 CTQ327599:CTQ327623 DDM327599:DDM327623 DNI327599:DNI327623 DXE327599:DXE327623 EHA327599:EHA327623 EQW327599:EQW327623 FAS327599:FAS327623 FKO327599:FKO327623 FUK327599:FUK327623 GEG327599:GEG327623 GOC327599:GOC327623 GXY327599:GXY327623 HHU327599:HHU327623 HRQ327599:HRQ327623 IBM327599:IBM327623 ILI327599:ILI327623 IVE327599:IVE327623 JFA327599:JFA327623 JOW327599:JOW327623 JYS327599:JYS327623 KIO327599:KIO327623 KSK327599:KSK327623 LCG327599:LCG327623 LMC327599:LMC327623 LVY327599:LVY327623 MFU327599:MFU327623 MPQ327599:MPQ327623 MZM327599:MZM327623 NJI327599:NJI327623 NTE327599:NTE327623 ODA327599:ODA327623 OMW327599:OMW327623 OWS327599:OWS327623 PGO327599:PGO327623 PQK327599:PQK327623 QAG327599:QAG327623 QKC327599:QKC327623 QTY327599:QTY327623 RDU327599:RDU327623 RNQ327599:RNQ327623 RXM327599:RXM327623 SHI327599:SHI327623 SRE327599:SRE327623 TBA327599:TBA327623 TKW327599:TKW327623 TUS327599:TUS327623 UEO327599:UEO327623 UOK327599:UOK327623 UYG327599:UYG327623 VIC327599:VIC327623 VRY327599:VRY327623 WBU327599:WBU327623 WLQ327599:WLQ327623 WVM327599:WVM327623 G393135:G393159 JA393135:JA393159 SW393135:SW393159 ACS393135:ACS393159 AMO393135:AMO393159 AWK393135:AWK393159 BGG393135:BGG393159 BQC393135:BQC393159 BZY393135:BZY393159 CJU393135:CJU393159 CTQ393135:CTQ393159 DDM393135:DDM393159 DNI393135:DNI393159 DXE393135:DXE393159 EHA393135:EHA393159 EQW393135:EQW393159 FAS393135:FAS393159 FKO393135:FKO393159 FUK393135:FUK393159 GEG393135:GEG393159 GOC393135:GOC393159 GXY393135:GXY393159 HHU393135:HHU393159 HRQ393135:HRQ393159 IBM393135:IBM393159 ILI393135:ILI393159 IVE393135:IVE393159 JFA393135:JFA393159 JOW393135:JOW393159 JYS393135:JYS393159 KIO393135:KIO393159 KSK393135:KSK393159 LCG393135:LCG393159 LMC393135:LMC393159 LVY393135:LVY393159 MFU393135:MFU393159 MPQ393135:MPQ393159 MZM393135:MZM393159 NJI393135:NJI393159 NTE393135:NTE393159 ODA393135:ODA393159 OMW393135:OMW393159 OWS393135:OWS393159 PGO393135:PGO393159 PQK393135:PQK393159 QAG393135:QAG393159 QKC393135:QKC393159 QTY393135:QTY393159 RDU393135:RDU393159 RNQ393135:RNQ393159 RXM393135:RXM393159 SHI393135:SHI393159 SRE393135:SRE393159 TBA393135:TBA393159 TKW393135:TKW393159 TUS393135:TUS393159 UEO393135:UEO393159 UOK393135:UOK393159 UYG393135:UYG393159 VIC393135:VIC393159 VRY393135:VRY393159 WBU393135:WBU393159 WLQ393135:WLQ393159 WVM393135:WVM393159 G458671:G458695 JA458671:JA458695 SW458671:SW458695 ACS458671:ACS458695 AMO458671:AMO458695 AWK458671:AWK458695 BGG458671:BGG458695 BQC458671:BQC458695 BZY458671:BZY458695 CJU458671:CJU458695 CTQ458671:CTQ458695 DDM458671:DDM458695 DNI458671:DNI458695 DXE458671:DXE458695 EHA458671:EHA458695 EQW458671:EQW458695 FAS458671:FAS458695 FKO458671:FKO458695 FUK458671:FUK458695 GEG458671:GEG458695 GOC458671:GOC458695 GXY458671:GXY458695 HHU458671:HHU458695 HRQ458671:HRQ458695 IBM458671:IBM458695 ILI458671:ILI458695 IVE458671:IVE458695 JFA458671:JFA458695 JOW458671:JOW458695 JYS458671:JYS458695 KIO458671:KIO458695 KSK458671:KSK458695 LCG458671:LCG458695 LMC458671:LMC458695 LVY458671:LVY458695 MFU458671:MFU458695 MPQ458671:MPQ458695 MZM458671:MZM458695 NJI458671:NJI458695 NTE458671:NTE458695 ODA458671:ODA458695 OMW458671:OMW458695 OWS458671:OWS458695 PGO458671:PGO458695 PQK458671:PQK458695 QAG458671:QAG458695 QKC458671:QKC458695 QTY458671:QTY458695 RDU458671:RDU458695 RNQ458671:RNQ458695 RXM458671:RXM458695 SHI458671:SHI458695 SRE458671:SRE458695 TBA458671:TBA458695 TKW458671:TKW458695 TUS458671:TUS458695 UEO458671:UEO458695 UOK458671:UOK458695 UYG458671:UYG458695 VIC458671:VIC458695 VRY458671:VRY458695 WBU458671:WBU458695 WLQ458671:WLQ458695 WVM458671:WVM458695 G524207:G524231 JA524207:JA524231 SW524207:SW524231 ACS524207:ACS524231 AMO524207:AMO524231 AWK524207:AWK524231 BGG524207:BGG524231 BQC524207:BQC524231 BZY524207:BZY524231 CJU524207:CJU524231 CTQ524207:CTQ524231 DDM524207:DDM524231 DNI524207:DNI524231 DXE524207:DXE524231 EHA524207:EHA524231 EQW524207:EQW524231 FAS524207:FAS524231 FKO524207:FKO524231 FUK524207:FUK524231 GEG524207:GEG524231 GOC524207:GOC524231 GXY524207:GXY524231 HHU524207:HHU524231 HRQ524207:HRQ524231 IBM524207:IBM524231 ILI524207:ILI524231 IVE524207:IVE524231 JFA524207:JFA524231 JOW524207:JOW524231 JYS524207:JYS524231 KIO524207:KIO524231 KSK524207:KSK524231 LCG524207:LCG524231 LMC524207:LMC524231 LVY524207:LVY524231 MFU524207:MFU524231 MPQ524207:MPQ524231 MZM524207:MZM524231 NJI524207:NJI524231 NTE524207:NTE524231 ODA524207:ODA524231 OMW524207:OMW524231 OWS524207:OWS524231 PGO524207:PGO524231 PQK524207:PQK524231 QAG524207:QAG524231 QKC524207:QKC524231 QTY524207:QTY524231 RDU524207:RDU524231 RNQ524207:RNQ524231 RXM524207:RXM524231 SHI524207:SHI524231 SRE524207:SRE524231 TBA524207:TBA524231 TKW524207:TKW524231 TUS524207:TUS524231 UEO524207:UEO524231 UOK524207:UOK524231 UYG524207:UYG524231 VIC524207:VIC524231 VRY524207:VRY524231 WBU524207:WBU524231 WLQ524207:WLQ524231 WVM524207:WVM524231 G589743:G589767 JA589743:JA589767 SW589743:SW589767 ACS589743:ACS589767 AMO589743:AMO589767 AWK589743:AWK589767 BGG589743:BGG589767 BQC589743:BQC589767 BZY589743:BZY589767 CJU589743:CJU589767 CTQ589743:CTQ589767 DDM589743:DDM589767 DNI589743:DNI589767 DXE589743:DXE589767 EHA589743:EHA589767 EQW589743:EQW589767 FAS589743:FAS589767 FKO589743:FKO589767 FUK589743:FUK589767 GEG589743:GEG589767 GOC589743:GOC589767 GXY589743:GXY589767 HHU589743:HHU589767 HRQ589743:HRQ589767 IBM589743:IBM589767 ILI589743:ILI589767 IVE589743:IVE589767 JFA589743:JFA589767 JOW589743:JOW589767 JYS589743:JYS589767 KIO589743:KIO589767 KSK589743:KSK589767 LCG589743:LCG589767 LMC589743:LMC589767 LVY589743:LVY589767 MFU589743:MFU589767 MPQ589743:MPQ589767 MZM589743:MZM589767 NJI589743:NJI589767 NTE589743:NTE589767 ODA589743:ODA589767 OMW589743:OMW589767 OWS589743:OWS589767 PGO589743:PGO589767 PQK589743:PQK589767 QAG589743:QAG589767 QKC589743:QKC589767 QTY589743:QTY589767 RDU589743:RDU589767 RNQ589743:RNQ589767 RXM589743:RXM589767 SHI589743:SHI589767 SRE589743:SRE589767 TBA589743:TBA589767 TKW589743:TKW589767 TUS589743:TUS589767 UEO589743:UEO589767 UOK589743:UOK589767 UYG589743:UYG589767 VIC589743:VIC589767 VRY589743:VRY589767 WBU589743:WBU589767 WLQ589743:WLQ589767 WVM589743:WVM589767 G655279:G655303 JA655279:JA655303 SW655279:SW655303 ACS655279:ACS655303 AMO655279:AMO655303 AWK655279:AWK655303 BGG655279:BGG655303 BQC655279:BQC655303 BZY655279:BZY655303 CJU655279:CJU655303 CTQ655279:CTQ655303 DDM655279:DDM655303 DNI655279:DNI655303 DXE655279:DXE655303 EHA655279:EHA655303 EQW655279:EQW655303 FAS655279:FAS655303 FKO655279:FKO655303 FUK655279:FUK655303 GEG655279:GEG655303 GOC655279:GOC655303 GXY655279:GXY655303 HHU655279:HHU655303 HRQ655279:HRQ655303 IBM655279:IBM655303 ILI655279:ILI655303 IVE655279:IVE655303 JFA655279:JFA655303 JOW655279:JOW655303 JYS655279:JYS655303 KIO655279:KIO655303 KSK655279:KSK655303 LCG655279:LCG655303 LMC655279:LMC655303 LVY655279:LVY655303 MFU655279:MFU655303 MPQ655279:MPQ655303 MZM655279:MZM655303 NJI655279:NJI655303 NTE655279:NTE655303 ODA655279:ODA655303 OMW655279:OMW655303 OWS655279:OWS655303 PGO655279:PGO655303 PQK655279:PQK655303 QAG655279:QAG655303 QKC655279:QKC655303 QTY655279:QTY655303 RDU655279:RDU655303 RNQ655279:RNQ655303 RXM655279:RXM655303 SHI655279:SHI655303 SRE655279:SRE655303 TBA655279:TBA655303 TKW655279:TKW655303 TUS655279:TUS655303 UEO655279:UEO655303 UOK655279:UOK655303 UYG655279:UYG655303 VIC655279:VIC655303 VRY655279:VRY655303 WBU655279:WBU655303 WLQ655279:WLQ655303 WVM655279:WVM655303 G720815:G720839 JA720815:JA720839 SW720815:SW720839 ACS720815:ACS720839 AMO720815:AMO720839 AWK720815:AWK720839 BGG720815:BGG720839 BQC720815:BQC720839 BZY720815:BZY720839 CJU720815:CJU720839 CTQ720815:CTQ720839 DDM720815:DDM720839 DNI720815:DNI720839 DXE720815:DXE720839 EHA720815:EHA720839 EQW720815:EQW720839 FAS720815:FAS720839 FKO720815:FKO720839 FUK720815:FUK720839 GEG720815:GEG720839 GOC720815:GOC720839 GXY720815:GXY720839 HHU720815:HHU720839 HRQ720815:HRQ720839 IBM720815:IBM720839 ILI720815:ILI720839 IVE720815:IVE720839 JFA720815:JFA720839 JOW720815:JOW720839 JYS720815:JYS720839 KIO720815:KIO720839 KSK720815:KSK720839 LCG720815:LCG720839 LMC720815:LMC720839 LVY720815:LVY720839 MFU720815:MFU720839 MPQ720815:MPQ720839 MZM720815:MZM720839 NJI720815:NJI720839 NTE720815:NTE720839 ODA720815:ODA720839 OMW720815:OMW720839 OWS720815:OWS720839 PGO720815:PGO720839 PQK720815:PQK720839 QAG720815:QAG720839 QKC720815:QKC720839 QTY720815:QTY720839 RDU720815:RDU720839 RNQ720815:RNQ720839 RXM720815:RXM720839 SHI720815:SHI720839 SRE720815:SRE720839 TBA720815:TBA720839 TKW720815:TKW720839 TUS720815:TUS720839 UEO720815:UEO720839 UOK720815:UOK720839 UYG720815:UYG720839 VIC720815:VIC720839 VRY720815:VRY720839 WBU720815:WBU720839 WLQ720815:WLQ720839 WVM720815:WVM720839 G786351:G786375 JA786351:JA786375 SW786351:SW786375 ACS786351:ACS786375 AMO786351:AMO786375 AWK786351:AWK786375 BGG786351:BGG786375 BQC786351:BQC786375 BZY786351:BZY786375 CJU786351:CJU786375 CTQ786351:CTQ786375 DDM786351:DDM786375 DNI786351:DNI786375 DXE786351:DXE786375 EHA786351:EHA786375 EQW786351:EQW786375 FAS786351:FAS786375 FKO786351:FKO786375 FUK786351:FUK786375 GEG786351:GEG786375 GOC786351:GOC786375 GXY786351:GXY786375 HHU786351:HHU786375 HRQ786351:HRQ786375 IBM786351:IBM786375 ILI786351:ILI786375 IVE786351:IVE786375 JFA786351:JFA786375 JOW786351:JOW786375 JYS786351:JYS786375 KIO786351:KIO786375 KSK786351:KSK786375 LCG786351:LCG786375 LMC786351:LMC786375 LVY786351:LVY786375 MFU786351:MFU786375 MPQ786351:MPQ786375 MZM786351:MZM786375 NJI786351:NJI786375 NTE786351:NTE786375 ODA786351:ODA786375 OMW786351:OMW786375 OWS786351:OWS786375 PGO786351:PGO786375 PQK786351:PQK786375 QAG786351:QAG786375 QKC786351:QKC786375 QTY786351:QTY786375 RDU786351:RDU786375 RNQ786351:RNQ786375 RXM786351:RXM786375 SHI786351:SHI786375 SRE786351:SRE786375 TBA786351:TBA786375 TKW786351:TKW786375 TUS786351:TUS786375 UEO786351:UEO786375 UOK786351:UOK786375 UYG786351:UYG786375 VIC786351:VIC786375 VRY786351:VRY786375 WBU786351:WBU786375 WLQ786351:WLQ786375 WVM786351:WVM786375 G851887:G851911 JA851887:JA851911 SW851887:SW851911 ACS851887:ACS851911 AMO851887:AMO851911 AWK851887:AWK851911 BGG851887:BGG851911 BQC851887:BQC851911 BZY851887:BZY851911 CJU851887:CJU851911 CTQ851887:CTQ851911 DDM851887:DDM851911 DNI851887:DNI851911 DXE851887:DXE851911 EHA851887:EHA851911 EQW851887:EQW851911 FAS851887:FAS851911 FKO851887:FKO851911 FUK851887:FUK851911 GEG851887:GEG851911 GOC851887:GOC851911 GXY851887:GXY851911 HHU851887:HHU851911 HRQ851887:HRQ851911 IBM851887:IBM851911 ILI851887:ILI851911 IVE851887:IVE851911 JFA851887:JFA851911 JOW851887:JOW851911 JYS851887:JYS851911 KIO851887:KIO851911 KSK851887:KSK851911 LCG851887:LCG851911 LMC851887:LMC851911 LVY851887:LVY851911 MFU851887:MFU851911 MPQ851887:MPQ851911 MZM851887:MZM851911 NJI851887:NJI851911 NTE851887:NTE851911 ODA851887:ODA851911 OMW851887:OMW851911 OWS851887:OWS851911 PGO851887:PGO851911 PQK851887:PQK851911 QAG851887:QAG851911 QKC851887:QKC851911 QTY851887:QTY851911 RDU851887:RDU851911 RNQ851887:RNQ851911 RXM851887:RXM851911 SHI851887:SHI851911 SRE851887:SRE851911 TBA851887:TBA851911 TKW851887:TKW851911 TUS851887:TUS851911 UEO851887:UEO851911 UOK851887:UOK851911 UYG851887:UYG851911 VIC851887:VIC851911 VRY851887:VRY851911 WBU851887:WBU851911 WLQ851887:WLQ851911 WVM851887:WVM851911 G917423:G917447 JA917423:JA917447 SW917423:SW917447 ACS917423:ACS917447 AMO917423:AMO917447 AWK917423:AWK917447 BGG917423:BGG917447 BQC917423:BQC917447 BZY917423:BZY917447 CJU917423:CJU917447 CTQ917423:CTQ917447 DDM917423:DDM917447 DNI917423:DNI917447 DXE917423:DXE917447 EHA917423:EHA917447 EQW917423:EQW917447 FAS917423:FAS917447 FKO917423:FKO917447 FUK917423:FUK917447 GEG917423:GEG917447 GOC917423:GOC917447 GXY917423:GXY917447 HHU917423:HHU917447 HRQ917423:HRQ917447 IBM917423:IBM917447 ILI917423:ILI917447 IVE917423:IVE917447 JFA917423:JFA917447 JOW917423:JOW917447 JYS917423:JYS917447 KIO917423:KIO917447 KSK917423:KSK917447 LCG917423:LCG917447 LMC917423:LMC917447 LVY917423:LVY917447 MFU917423:MFU917447 MPQ917423:MPQ917447 MZM917423:MZM917447 NJI917423:NJI917447 NTE917423:NTE917447 ODA917423:ODA917447 OMW917423:OMW917447 OWS917423:OWS917447 PGO917423:PGO917447 PQK917423:PQK917447 QAG917423:QAG917447 QKC917423:QKC917447 QTY917423:QTY917447 RDU917423:RDU917447 RNQ917423:RNQ917447 RXM917423:RXM917447 SHI917423:SHI917447 SRE917423:SRE917447 TBA917423:TBA917447 TKW917423:TKW917447 TUS917423:TUS917447 UEO917423:UEO917447 UOK917423:UOK917447 UYG917423:UYG917447 VIC917423:VIC917447 VRY917423:VRY917447 WBU917423:WBU917447 WLQ917423:WLQ917447 WVM917423:WVM917447 G982959:G982983 JA982959:JA982983 SW982959:SW982983 ACS982959:ACS982983 AMO982959:AMO982983 AWK982959:AWK982983 BGG982959:BGG982983 BQC982959:BQC982983 BZY982959:BZY982983 CJU982959:CJU982983 CTQ982959:CTQ982983 DDM982959:DDM982983 DNI982959:DNI982983 DXE982959:DXE982983 EHA982959:EHA982983 EQW982959:EQW982983 FAS982959:FAS982983 FKO982959:FKO982983 FUK982959:FUK982983 GEG982959:GEG982983 GOC982959:GOC982983 GXY982959:GXY982983 HHU982959:HHU982983 HRQ982959:HRQ982983 IBM982959:IBM982983 ILI982959:ILI982983 IVE982959:IVE982983 JFA982959:JFA982983 JOW982959:JOW982983 JYS982959:JYS982983 KIO982959:KIO982983 KSK982959:KSK982983 LCG982959:LCG982983 LMC982959:LMC982983 LVY982959:LVY982983 MFU982959:MFU982983 MPQ982959:MPQ982983 MZM982959:MZM982983 NJI982959:NJI982983 NTE982959:NTE982983 ODA982959:ODA982983 OMW982959:OMW982983 OWS982959:OWS982983 PGO982959:PGO982983 PQK982959:PQK982983 QAG982959:QAG982983 QKC982959:QKC982983 QTY982959:QTY982983 RDU982959:RDU982983 RNQ982959:RNQ982983 RXM982959:RXM982983 SHI982959:SHI982983 SRE982959:SRE982983 TBA982959:TBA982983 TKW982959:TKW982983 TUS982959:TUS982983 UEO982959:UEO982983 UOK982959:UOK982983 UYG982959:UYG982983 VIC982959:VIC982983 VRY982959:VRY982983 WBU982959:WBU982983 WLQ982959:WLQ982983 WVM982959:WVM982983 G65436:G65451 JA65436:JA65451 SW65436:SW65451 ACS65436:ACS65451 AMO65436:AMO65451 AWK65436:AWK65451 BGG65436:BGG65451 BQC65436:BQC65451 BZY65436:BZY65451 CJU65436:CJU65451 CTQ65436:CTQ65451 DDM65436:DDM65451 DNI65436:DNI65451 DXE65436:DXE65451 EHA65436:EHA65451 EQW65436:EQW65451 FAS65436:FAS65451 FKO65436:FKO65451 FUK65436:FUK65451 GEG65436:GEG65451 GOC65436:GOC65451 GXY65436:GXY65451 HHU65436:HHU65451 HRQ65436:HRQ65451 IBM65436:IBM65451 ILI65436:ILI65451 IVE65436:IVE65451 JFA65436:JFA65451 JOW65436:JOW65451 JYS65436:JYS65451 KIO65436:KIO65451 KSK65436:KSK65451 LCG65436:LCG65451 LMC65436:LMC65451 LVY65436:LVY65451 MFU65436:MFU65451 MPQ65436:MPQ65451 MZM65436:MZM65451 NJI65436:NJI65451 NTE65436:NTE65451 ODA65436:ODA65451 OMW65436:OMW65451 OWS65436:OWS65451 PGO65436:PGO65451 PQK65436:PQK65451 QAG65436:QAG65451 QKC65436:QKC65451 QTY65436:QTY65451 RDU65436:RDU65451 RNQ65436:RNQ65451 RXM65436:RXM65451 SHI65436:SHI65451 SRE65436:SRE65451 TBA65436:TBA65451 TKW65436:TKW65451 TUS65436:TUS65451 UEO65436:UEO65451 UOK65436:UOK65451 UYG65436:UYG65451 VIC65436:VIC65451 VRY65436:VRY65451 WBU65436:WBU65451 WLQ65436:WLQ65451 WVM65436:WVM65451 G130972:G130987 JA130972:JA130987 SW130972:SW130987 ACS130972:ACS130987 AMO130972:AMO130987 AWK130972:AWK130987 BGG130972:BGG130987 BQC130972:BQC130987 BZY130972:BZY130987 CJU130972:CJU130987 CTQ130972:CTQ130987 DDM130972:DDM130987 DNI130972:DNI130987 DXE130972:DXE130987 EHA130972:EHA130987 EQW130972:EQW130987 FAS130972:FAS130987 FKO130972:FKO130987 FUK130972:FUK130987 GEG130972:GEG130987 GOC130972:GOC130987 GXY130972:GXY130987 HHU130972:HHU130987 HRQ130972:HRQ130987 IBM130972:IBM130987 ILI130972:ILI130987 IVE130972:IVE130987 JFA130972:JFA130987 JOW130972:JOW130987 JYS130972:JYS130987 KIO130972:KIO130987 KSK130972:KSK130987 LCG130972:LCG130987 LMC130972:LMC130987 LVY130972:LVY130987 MFU130972:MFU130987 MPQ130972:MPQ130987 MZM130972:MZM130987 NJI130972:NJI130987 NTE130972:NTE130987 ODA130972:ODA130987 OMW130972:OMW130987 OWS130972:OWS130987 PGO130972:PGO130987 PQK130972:PQK130987 QAG130972:QAG130987 QKC130972:QKC130987 QTY130972:QTY130987 RDU130972:RDU130987 RNQ130972:RNQ130987 RXM130972:RXM130987 SHI130972:SHI130987 SRE130972:SRE130987 TBA130972:TBA130987 TKW130972:TKW130987 TUS130972:TUS130987 UEO130972:UEO130987 UOK130972:UOK130987 UYG130972:UYG130987 VIC130972:VIC130987 VRY130972:VRY130987 WBU130972:WBU130987 WLQ130972:WLQ130987 WVM130972:WVM130987 G196508:G196523 JA196508:JA196523 SW196508:SW196523 ACS196508:ACS196523 AMO196508:AMO196523 AWK196508:AWK196523 BGG196508:BGG196523 BQC196508:BQC196523 BZY196508:BZY196523 CJU196508:CJU196523 CTQ196508:CTQ196523 DDM196508:DDM196523 DNI196508:DNI196523 DXE196508:DXE196523 EHA196508:EHA196523 EQW196508:EQW196523 FAS196508:FAS196523 FKO196508:FKO196523 FUK196508:FUK196523 GEG196508:GEG196523 GOC196508:GOC196523 GXY196508:GXY196523 HHU196508:HHU196523 HRQ196508:HRQ196523 IBM196508:IBM196523 ILI196508:ILI196523 IVE196508:IVE196523 JFA196508:JFA196523 JOW196508:JOW196523 JYS196508:JYS196523 KIO196508:KIO196523 KSK196508:KSK196523 LCG196508:LCG196523 LMC196508:LMC196523 LVY196508:LVY196523 MFU196508:MFU196523 MPQ196508:MPQ196523 MZM196508:MZM196523 NJI196508:NJI196523 NTE196508:NTE196523 ODA196508:ODA196523 OMW196508:OMW196523 OWS196508:OWS196523 PGO196508:PGO196523 PQK196508:PQK196523 QAG196508:QAG196523 QKC196508:QKC196523 QTY196508:QTY196523 RDU196508:RDU196523 RNQ196508:RNQ196523 RXM196508:RXM196523 SHI196508:SHI196523 SRE196508:SRE196523 TBA196508:TBA196523 TKW196508:TKW196523 TUS196508:TUS196523 UEO196508:UEO196523 UOK196508:UOK196523 UYG196508:UYG196523 VIC196508:VIC196523 VRY196508:VRY196523 WBU196508:WBU196523 WLQ196508:WLQ196523 WVM196508:WVM196523 G262044:G262059 JA262044:JA262059 SW262044:SW262059 ACS262044:ACS262059 AMO262044:AMO262059 AWK262044:AWK262059 BGG262044:BGG262059 BQC262044:BQC262059 BZY262044:BZY262059 CJU262044:CJU262059 CTQ262044:CTQ262059 DDM262044:DDM262059 DNI262044:DNI262059 DXE262044:DXE262059 EHA262044:EHA262059 EQW262044:EQW262059 FAS262044:FAS262059 FKO262044:FKO262059 FUK262044:FUK262059 GEG262044:GEG262059 GOC262044:GOC262059 GXY262044:GXY262059 HHU262044:HHU262059 HRQ262044:HRQ262059 IBM262044:IBM262059 ILI262044:ILI262059 IVE262044:IVE262059 JFA262044:JFA262059 JOW262044:JOW262059 JYS262044:JYS262059 KIO262044:KIO262059 KSK262044:KSK262059 LCG262044:LCG262059 LMC262044:LMC262059 LVY262044:LVY262059 MFU262044:MFU262059 MPQ262044:MPQ262059 MZM262044:MZM262059 NJI262044:NJI262059 NTE262044:NTE262059 ODA262044:ODA262059 OMW262044:OMW262059 OWS262044:OWS262059 PGO262044:PGO262059 PQK262044:PQK262059 QAG262044:QAG262059 QKC262044:QKC262059 QTY262044:QTY262059 RDU262044:RDU262059 RNQ262044:RNQ262059 RXM262044:RXM262059 SHI262044:SHI262059 SRE262044:SRE262059 TBA262044:TBA262059 TKW262044:TKW262059 TUS262044:TUS262059 UEO262044:UEO262059 UOK262044:UOK262059 UYG262044:UYG262059 VIC262044:VIC262059 VRY262044:VRY262059 WBU262044:WBU262059 WLQ262044:WLQ262059 WVM262044:WVM262059 G327580:G327595 JA327580:JA327595 SW327580:SW327595 ACS327580:ACS327595 AMO327580:AMO327595 AWK327580:AWK327595 BGG327580:BGG327595 BQC327580:BQC327595 BZY327580:BZY327595 CJU327580:CJU327595 CTQ327580:CTQ327595 DDM327580:DDM327595 DNI327580:DNI327595 DXE327580:DXE327595 EHA327580:EHA327595 EQW327580:EQW327595 FAS327580:FAS327595 FKO327580:FKO327595 FUK327580:FUK327595 GEG327580:GEG327595 GOC327580:GOC327595 GXY327580:GXY327595 HHU327580:HHU327595 HRQ327580:HRQ327595 IBM327580:IBM327595 ILI327580:ILI327595 IVE327580:IVE327595 JFA327580:JFA327595 JOW327580:JOW327595 JYS327580:JYS327595 KIO327580:KIO327595 KSK327580:KSK327595 LCG327580:LCG327595 LMC327580:LMC327595 LVY327580:LVY327595 MFU327580:MFU327595 MPQ327580:MPQ327595 MZM327580:MZM327595 NJI327580:NJI327595 NTE327580:NTE327595 ODA327580:ODA327595 OMW327580:OMW327595 OWS327580:OWS327595 PGO327580:PGO327595 PQK327580:PQK327595 QAG327580:QAG327595 QKC327580:QKC327595 QTY327580:QTY327595 RDU327580:RDU327595 RNQ327580:RNQ327595 RXM327580:RXM327595 SHI327580:SHI327595 SRE327580:SRE327595 TBA327580:TBA327595 TKW327580:TKW327595 TUS327580:TUS327595 UEO327580:UEO327595 UOK327580:UOK327595 UYG327580:UYG327595 VIC327580:VIC327595 VRY327580:VRY327595 WBU327580:WBU327595 WLQ327580:WLQ327595 WVM327580:WVM327595 G393116:G393131 JA393116:JA393131 SW393116:SW393131 ACS393116:ACS393131 AMO393116:AMO393131 AWK393116:AWK393131 BGG393116:BGG393131 BQC393116:BQC393131 BZY393116:BZY393131 CJU393116:CJU393131 CTQ393116:CTQ393131 DDM393116:DDM393131 DNI393116:DNI393131 DXE393116:DXE393131 EHA393116:EHA393131 EQW393116:EQW393131 FAS393116:FAS393131 FKO393116:FKO393131 FUK393116:FUK393131 GEG393116:GEG393131 GOC393116:GOC393131 GXY393116:GXY393131 HHU393116:HHU393131 HRQ393116:HRQ393131 IBM393116:IBM393131 ILI393116:ILI393131 IVE393116:IVE393131 JFA393116:JFA393131 JOW393116:JOW393131 JYS393116:JYS393131 KIO393116:KIO393131 KSK393116:KSK393131 LCG393116:LCG393131 LMC393116:LMC393131 LVY393116:LVY393131 MFU393116:MFU393131 MPQ393116:MPQ393131 MZM393116:MZM393131 NJI393116:NJI393131 NTE393116:NTE393131 ODA393116:ODA393131 OMW393116:OMW393131 OWS393116:OWS393131 PGO393116:PGO393131 PQK393116:PQK393131 QAG393116:QAG393131 QKC393116:QKC393131 QTY393116:QTY393131 RDU393116:RDU393131 RNQ393116:RNQ393131 RXM393116:RXM393131 SHI393116:SHI393131 SRE393116:SRE393131 TBA393116:TBA393131 TKW393116:TKW393131 TUS393116:TUS393131 UEO393116:UEO393131 UOK393116:UOK393131 UYG393116:UYG393131 VIC393116:VIC393131 VRY393116:VRY393131 WBU393116:WBU393131 WLQ393116:WLQ393131 WVM393116:WVM393131 G458652:G458667 JA458652:JA458667 SW458652:SW458667 ACS458652:ACS458667 AMO458652:AMO458667 AWK458652:AWK458667 BGG458652:BGG458667 BQC458652:BQC458667 BZY458652:BZY458667 CJU458652:CJU458667 CTQ458652:CTQ458667 DDM458652:DDM458667 DNI458652:DNI458667 DXE458652:DXE458667 EHA458652:EHA458667 EQW458652:EQW458667 FAS458652:FAS458667 FKO458652:FKO458667 FUK458652:FUK458667 GEG458652:GEG458667 GOC458652:GOC458667 GXY458652:GXY458667 HHU458652:HHU458667 HRQ458652:HRQ458667 IBM458652:IBM458667 ILI458652:ILI458667 IVE458652:IVE458667 JFA458652:JFA458667 JOW458652:JOW458667 JYS458652:JYS458667 KIO458652:KIO458667 KSK458652:KSK458667 LCG458652:LCG458667 LMC458652:LMC458667 LVY458652:LVY458667 MFU458652:MFU458667 MPQ458652:MPQ458667 MZM458652:MZM458667 NJI458652:NJI458667 NTE458652:NTE458667 ODA458652:ODA458667 OMW458652:OMW458667 OWS458652:OWS458667 PGO458652:PGO458667 PQK458652:PQK458667 QAG458652:QAG458667 QKC458652:QKC458667 QTY458652:QTY458667 RDU458652:RDU458667 RNQ458652:RNQ458667 RXM458652:RXM458667 SHI458652:SHI458667 SRE458652:SRE458667 TBA458652:TBA458667 TKW458652:TKW458667 TUS458652:TUS458667 UEO458652:UEO458667 UOK458652:UOK458667 UYG458652:UYG458667 VIC458652:VIC458667 VRY458652:VRY458667 WBU458652:WBU458667 WLQ458652:WLQ458667 WVM458652:WVM458667 G524188:G524203 JA524188:JA524203 SW524188:SW524203 ACS524188:ACS524203 AMO524188:AMO524203 AWK524188:AWK524203 BGG524188:BGG524203 BQC524188:BQC524203 BZY524188:BZY524203 CJU524188:CJU524203 CTQ524188:CTQ524203 DDM524188:DDM524203 DNI524188:DNI524203 DXE524188:DXE524203 EHA524188:EHA524203 EQW524188:EQW524203 FAS524188:FAS524203 FKO524188:FKO524203 FUK524188:FUK524203 GEG524188:GEG524203 GOC524188:GOC524203 GXY524188:GXY524203 HHU524188:HHU524203 HRQ524188:HRQ524203 IBM524188:IBM524203 ILI524188:ILI524203 IVE524188:IVE524203 JFA524188:JFA524203 JOW524188:JOW524203 JYS524188:JYS524203 KIO524188:KIO524203 KSK524188:KSK524203 LCG524188:LCG524203 LMC524188:LMC524203 LVY524188:LVY524203 MFU524188:MFU524203 MPQ524188:MPQ524203 MZM524188:MZM524203 NJI524188:NJI524203 NTE524188:NTE524203 ODA524188:ODA524203 OMW524188:OMW524203 OWS524188:OWS524203 PGO524188:PGO524203 PQK524188:PQK524203 QAG524188:QAG524203 QKC524188:QKC524203 QTY524188:QTY524203 RDU524188:RDU524203 RNQ524188:RNQ524203 RXM524188:RXM524203 SHI524188:SHI524203 SRE524188:SRE524203 TBA524188:TBA524203 TKW524188:TKW524203 TUS524188:TUS524203 UEO524188:UEO524203 UOK524188:UOK524203 UYG524188:UYG524203 VIC524188:VIC524203 VRY524188:VRY524203 WBU524188:WBU524203 WLQ524188:WLQ524203 WVM524188:WVM524203 G589724:G589739 JA589724:JA589739 SW589724:SW589739 ACS589724:ACS589739 AMO589724:AMO589739 AWK589724:AWK589739 BGG589724:BGG589739 BQC589724:BQC589739 BZY589724:BZY589739 CJU589724:CJU589739 CTQ589724:CTQ589739 DDM589724:DDM589739 DNI589724:DNI589739 DXE589724:DXE589739 EHA589724:EHA589739 EQW589724:EQW589739 FAS589724:FAS589739 FKO589724:FKO589739 FUK589724:FUK589739 GEG589724:GEG589739 GOC589724:GOC589739 GXY589724:GXY589739 HHU589724:HHU589739 HRQ589724:HRQ589739 IBM589724:IBM589739 ILI589724:ILI589739 IVE589724:IVE589739 JFA589724:JFA589739 JOW589724:JOW589739 JYS589724:JYS589739 KIO589724:KIO589739 KSK589724:KSK589739 LCG589724:LCG589739 LMC589724:LMC589739 LVY589724:LVY589739 MFU589724:MFU589739 MPQ589724:MPQ589739 MZM589724:MZM589739 NJI589724:NJI589739 NTE589724:NTE589739 ODA589724:ODA589739 OMW589724:OMW589739 OWS589724:OWS589739 PGO589724:PGO589739 PQK589724:PQK589739 QAG589724:QAG589739 QKC589724:QKC589739 QTY589724:QTY589739 RDU589724:RDU589739 RNQ589724:RNQ589739 RXM589724:RXM589739 SHI589724:SHI589739 SRE589724:SRE589739 TBA589724:TBA589739 TKW589724:TKW589739 TUS589724:TUS589739 UEO589724:UEO589739 UOK589724:UOK589739 UYG589724:UYG589739 VIC589724:VIC589739 VRY589724:VRY589739 WBU589724:WBU589739 WLQ589724:WLQ589739 WVM589724:WVM589739 G655260:G655275 JA655260:JA655275 SW655260:SW655275 ACS655260:ACS655275 AMO655260:AMO655275 AWK655260:AWK655275 BGG655260:BGG655275 BQC655260:BQC655275 BZY655260:BZY655275 CJU655260:CJU655275 CTQ655260:CTQ655275 DDM655260:DDM655275 DNI655260:DNI655275 DXE655260:DXE655275 EHA655260:EHA655275 EQW655260:EQW655275 FAS655260:FAS655275 FKO655260:FKO655275 FUK655260:FUK655275 GEG655260:GEG655275 GOC655260:GOC655275 GXY655260:GXY655275 HHU655260:HHU655275 HRQ655260:HRQ655275 IBM655260:IBM655275 ILI655260:ILI655275 IVE655260:IVE655275 JFA655260:JFA655275 JOW655260:JOW655275 JYS655260:JYS655275 KIO655260:KIO655275 KSK655260:KSK655275 LCG655260:LCG655275 LMC655260:LMC655275 LVY655260:LVY655275 MFU655260:MFU655275 MPQ655260:MPQ655275 MZM655260:MZM655275 NJI655260:NJI655275 NTE655260:NTE655275 ODA655260:ODA655275 OMW655260:OMW655275 OWS655260:OWS655275 PGO655260:PGO655275 PQK655260:PQK655275 QAG655260:QAG655275 QKC655260:QKC655275 QTY655260:QTY655275 RDU655260:RDU655275 RNQ655260:RNQ655275 RXM655260:RXM655275 SHI655260:SHI655275 SRE655260:SRE655275 TBA655260:TBA655275 TKW655260:TKW655275 TUS655260:TUS655275 UEO655260:UEO655275 UOK655260:UOK655275 UYG655260:UYG655275 VIC655260:VIC655275 VRY655260:VRY655275 WBU655260:WBU655275 WLQ655260:WLQ655275 WVM655260:WVM655275 G720796:G720811 JA720796:JA720811 SW720796:SW720811 ACS720796:ACS720811 AMO720796:AMO720811 AWK720796:AWK720811 BGG720796:BGG720811 BQC720796:BQC720811 BZY720796:BZY720811 CJU720796:CJU720811 CTQ720796:CTQ720811 DDM720796:DDM720811 DNI720796:DNI720811 DXE720796:DXE720811 EHA720796:EHA720811 EQW720796:EQW720811 FAS720796:FAS720811 FKO720796:FKO720811 FUK720796:FUK720811 GEG720796:GEG720811 GOC720796:GOC720811 GXY720796:GXY720811 HHU720796:HHU720811 HRQ720796:HRQ720811 IBM720796:IBM720811 ILI720796:ILI720811 IVE720796:IVE720811 JFA720796:JFA720811 JOW720796:JOW720811 JYS720796:JYS720811 KIO720796:KIO720811 KSK720796:KSK720811 LCG720796:LCG720811 LMC720796:LMC720811 LVY720796:LVY720811 MFU720796:MFU720811 MPQ720796:MPQ720811 MZM720796:MZM720811 NJI720796:NJI720811 NTE720796:NTE720811 ODA720796:ODA720811 OMW720796:OMW720811 OWS720796:OWS720811 PGO720796:PGO720811 PQK720796:PQK720811 QAG720796:QAG720811 QKC720796:QKC720811 QTY720796:QTY720811 RDU720796:RDU720811 RNQ720796:RNQ720811 RXM720796:RXM720811 SHI720796:SHI720811 SRE720796:SRE720811 TBA720796:TBA720811 TKW720796:TKW720811 TUS720796:TUS720811 UEO720796:UEO720811 UOK720796:UOK720811 UYG720796:UYG720811 VIC720796:VIC720811 VRY720796:VRY720811 WBU720796:WBU720811 WLQ720796:WLQ720811 WVM720796:WVM720811 G786332:G786347 JA786332:JA786347 SW786332:SW786347 ACS786332:ACS786347 AMO786332:AMO786347 AWK786332:AWK786347 BGG786332:BGG786347 BQC786332:BQC786347 BZY786332:BZY786347 CJU786332:CJU786347 CTQ786332:CTQ786347 DDM786332:DDM786347 DNI786332:DNI786347 DXE786332:DXE786347 EHA786332:EHA786347 EQW786332:EQW786347 FAS786332:FAS786347 FKO786332:FKO786347 FUK786332:FUK786347 GEG786332:GEG786347 GOC786332:GOC786347 GXY786332:GXY786347 HHU786332:HHU786347 HRQ786332:HRQ786347 IBM786332:IBM786347 ILI786332:ILI786347 IVE786332:IVE786347 JFA786332:JFA786347 JOW786332:JOW786347 JYS786332:JYS786347 KIO786332:KIO786347 KSK786332:KSK786347 LCG786332:LCG786347 LMC786332:LMC786347 LVY786332:LVY786347 MFU786332:MFU786347 MPQ786332:MPQ786347 MZM786332:MZM786347 NJI786332:NJI786347 NTE786332:NTE786347 ODA786332:ODA786347 OMW786332:OMW786347 OWS786332:OWS786347 PGO786332:PGO786347 PQK786332:PQK786347 QAG786332:QAG786347 QKC786332:QKC786347 QTY786332:QTY786347 RDU786332:RDU786347 RNQ786332:RNQ786347 RXM786332:RXM786347 SHI786332:SHI786347 SRE786332:SRE786347 TBA786332:TBA786347 TKW786332:TKW786347 TUS786332:TUS786347 UEO786332:UEO786347 UOK786332:UOK786347 UYG786332:UYG786347 VIC786332:VIC786347 VRY786332:VRY786347 WBU786332:WBU786347 WLQ786332:WLQ786347 WVM786332:WVM786347 G851868:G851883 JA851868:JA851883 SW851868:SW851883 ACS851868:ACS851883 AMO851868:AMO851883 AWK851868:AWK851883 BGG851868:BGG851883 BQC851868:BQC851883 BZY851868:BZY851883 CJU851868:CJU851883 CTQ851868:CTQ851883 DDM851868:DDM851883 DNI851868:DNI851883 DXE851868:DXE851883 EHA851868:EHA851883 EQW851868:EQW851883 FAS851868:FAS851883 FKO851868:FKO851883 FUK851868:FUK851883 GEG851868:GEG851883 GOC851868:GOC851883 GXY851868:GXY851883 HHU851868:HHU851883 HRQ851868:HRQ851883 IBM851868:IBM851883 ILI851868:ILI851883 IVE851868:IVE851883 JFA851868:JFA851883 JOW851868:JOW851883 JYS851868:JYS851883 KIO851868:KIO851883 KSK851868:KSK851883 LCG851868:LCG851883 LMC851868:LMC851883 LVY851868:LVY851883 MFU851868:MFU851883 MPQ851868:MPQ851883 MZM851868:MZM851883 NJI851868:NJI851883 NTE851868:NTE851883 ODA851868:ODA851883 OMW851868:OMW851883 OWS851868:OWS851883 PGO851868:PGO851883 PQK851868:PQK851883 QAG851868:QAG851883 QKC851868:QKC851883 QTY851868:QTY851883 RDU851868:RDU851883 RNQ851868:RNQ851883 RXM851868:RXM851883 SHI851868:SHI851883 SRE851868:SRE851883 TBA851868:TBA851883 TKW851868:TKW851883 TUS851868:TUS851883 UEO851868:UEO851883 UOK851868:UOK851883 UYG851868:UYG851883 VIC851868:VIC851883 VRY851868:VRY851883 WBU851868:WBU851883 WLQ851868:WLQ851883 WVM851868:WVM851883 G917404:G917419 JA917404:JA917419 SW917404:SW917419 ACS917404:ACS917419 AMO917404:AMO917419 AWK917404:AWK917419 BGG917404:BGG917419 BQC917404:BQC917419 BZY917404:BZY917419 CJU917404:CJU917419 CTQ917404:CTQ917419 DDM917404:DDM917419 DNI917404:DNI917419 DXE917404:DXE917419 EHA917404:EHA917419 EQW917404:EQW917419 FAS917404:FAS917419 FKO917404:FKO917419 FUK917404:FUK917419 GEG917404:GEG917419 GOC917404:GOC917419 GXY917404:GXY917419 HHU917404:HHU917419 HRQ917404:HRQ917419 IBM917404:IBM917419 ILI917404:ILI917419 IVE917404:IVE917419 JFA917404:JFA917419 JOW917404:JOW917419 JYS917404:JYS917419 KIO917404:KIO917419 KSK917404:KSK917419 LCG917404:LCG917419 LMC917404:LMC917419 LVY917404:LVY917419 MFU917404:MFU917419 MPQ917404:MPQ917419 MZM917404:MZM917419 NJI917404:NJI917419 NTE917404:NTE917419 ODA917404:ODA917419 OMW917404:OMW917419 OWS917404:OWS917419 PGO917404:PGO917419 PQK917404:PQK917419 QAG917404:QAG917419 QKC917404:QKC917419 QTY917404:QTY917419 RDU917404:RDU917419 RNQ917404:RNQ917419 RXM917404:RXM917419 SHI917404:SHI917419 SRE917404:SRE917419 TBA917404:TBA917419 TKW917404:TKW917419 TUS917404:TUS917419 UEO917404:UEO917419 UOK917404:UOK917419 UYG917404:UYG917419 VIC917404:VIC917419 VRY917404:VRY917419 WBU917404:WBU917419 WLQ917404:WLQ917419 WVM917404:WVM917419 G982940:G982955 JA982940:JA982955 SW982940:SW982955 ACS982940:ACS982955 AMO982940:AMO982955 AWK982940:AWK982955 BGG982940:BGG982955 BQC982940:BQC982955 BZY982940:BZY982955 CJU982940:CJU982955 CTQ982940:CTQ982955 DDM982940:DDM982955 DNI982940:DNI982955 DXE982940:DXE982955 EHA982940:EHA982955 EQW982940:EQW982955 FAS982940:FAS982955 FKO982940:FKO982955 FUK982940:FUK982955 GEG982940:GEG982955 GOC982940:GOC982955 GXY982940:GXY982955 HHU982940:HHU982955 HRQ982940:HRQ982955 IBM982940:IBM982955 ILI982940:ILI982955 IVE982940:IVE982955 JFA982940:JFA982955 JOW982940:JOW982955 JYS982940:JYS982955 KIO982940:KIO982955 KSK982940:KSK982955 LCG982940:LCG982955 LMC982940:LMC982955 LVY982940:LVY982955 MFU982940:MFU982955 MPQ982940:MPQ982955 MZM982940:MZM982955 NJI982940:NJI982955 NTE982940:NTE982955 ODA982940:ODA982955 OMW982940:OMW982955 OWS982940:OWS982955 PGO982940:PGO982955 PQK982940:PQK982955 QAG982940:QAG982955 QKC982940:QKC982955 QTY982940:QTY982955 RDU982940:RDU982955 RNQ982940:RNQ982955 RXM982940:RXM982955 SHI982940:SHI982955 SRE982940:SRE982955 TBA982940:TBA982955 TKW982940:TKW982955 TUS982940:TUS982955 UEO982940:UEO982955 UOK982940:UOK982955 UYG982940:UYG982955 VIC982940:VIC982955 VRY982940:VRY982955 WBU982940:WBU982955 WLQ982940:WLQ982955 WVM982940:WVM982955 WLQ16:WLQ33 WBU16:WBU33 VRY16:VRY33 VIC16:VIC33 UYG16:UYG33 UOK16:UOK33 UEO16:UEO33 TUS16:TUS33 TKW16:TKW33 TBA16:TBA33 SRE16:SRE33 SHI16:SHI33 RXM16:RXM33 RNQ16:RNQ33 RDU16:RDU33 QTY16:QTY33 QKC16:QKC33 QAG16:QAG33 PQK16:PQK33 PGO16:PGO33 OWS16:OWS33 OMW16:OMW33 ODA16:ODA33 NTE16:NTE33 NJI16:NJI33 MZM16:MZM33 MPQ16:MPQ33 MFU16:MFU33 LVY16:LVY33 LMC16:LMC33 LCG16:LCG33 KSK16:KSK33 KIO16:KIO33 JYS16:JYS33 JOW16:JOW33 JFA16:JFA33 IVE16:IVE33 ILI16:ILI33 IBM16:IBM33 HRQ16:HRQ33 HHU16:HHU33 GXY16:GXY33 GOC16:GOC33 GEG16:GEG33 FUK16:FUK33 FKO16:FKO33 FAS16:FAS33 EQW16:EQW33 EHA16:EHA33 DXE16:DXE33 DNI16:DNI33 DDM16:DDM33 CTQ16:CTQ33 CJU16:CJU33 BZY16:BZY33 BQC16:BQC33 BGG16:BGG33 AWK16:AWK33 AMO16:AMO33 ACS16:ACS33 SW16:SW33 JA16:JA33 WVM16:WVM33" xr:uid="{B78A95EA-EC22-4806-98E6-A6A308F15A6A}">
      <formula1>"Oui,Non,Non applicable,Sans objet"</formula1>
    </dataValidation>
    <dataValidation type="list" allowBlank="1" showInputMessage="1" showErrorMessage="1" sqref="G58:G66 G10:G12 G16:G33 G70:G75 G37:G54" xr:uid="{5AEF3667-5C9C-4F8C-B954-582060AADF97}">
      <formula1>"Ja,Neen,NVT"</formula1>
    </dataValidation>
    <dataValidation type="list" allowBlank="1" showInputMessage="1" showErrorMessage="1" sqref="J7:J75"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06"/>
  <sheetViews>
    <sheetView showGridLines="0" showRuler="0" view="pageBreakPreview" zoomScale="70" zoomScaleNormal="70" zoomScaleSheetLayoutView="70" zoomScalePageLayoutView="70" workbookViewId="0">
      <selection activeCell="B10" sqref="B10"/>
    </sheetView>
  </sheetViews>
  <sheetFormatPr defaultColWidth="11.3984375" defaultRowHeight="15.75" x14ac:dyDescent="0.55000000000000004"/>
  <cols>
    <col min="1" max="1" width="18.86328125" style="75" bestFit="1" customWidth="1"/>
    <col min="2" max="2" width="69.1328125" style="76" customWidth="1"/>
    <col min="3" max="3" width="12.73046875" style="75" customWidth="1"/>
    <col min="4" max="4" width="12.73046875" style="78" customWidth="1"/>
    <col min="5" max="5" width="3.1328125" style="11" customWidth="1"/>
    <col min="8" max="12" width="34.1328125" customWidth="1"/>
  </cols>
  <sheetData>
    <row r="1" spans="1:12" ht="32.25" thickBot="1" x14ac:dyDescent="0.6">
      <c r="A1" s="81"/>
      <c r="B1" s="82" t="s">
        <v>215</v>
      </c>
      <c r="C1" s="83"/>
      <c r="D1" s="84"/>
    </row>
    <row r="2" spans="1:12" ht="3" customHeight="1" x14ac:dyDescent="0.55000000000000004">
      <c r="B2" s="85"/>
    </row>
    <row r="3" spans="1:12" s="89" customFormat="1" ht="16.5" customHeight="1" x14ac:dyDescent="0.35">
      <c r="A3" s="86" t="s">
        <v>77</v>
      </c>
      <c r="B3" s="63"/>
      <c r="C3" s="87"/>
      <c r="D3" s="88"/>
      <c r="E3" s="59"/>
      <c r="I3" s="105" t="s">
        <v>95</v>
      </c>
    </row>
    <row r="4" spans="1:12" s="89" customFormat="1" ht="16.5" customHeight="1" x14ac:dyDescent="0.35">
      <c r="A4" s="86" t="s">
        <v>80</v>
      </c>
      <c r="B4" s="63"/>
      <c r="C4" s="87"/>
      <c r="D4" s="88"/>
      <c r="E4" s="59"/>
      <c r="I4" s="105" t="s">
        <v>95</v>
      </c>
    </row>
    <row r="5" spans="1:12" s="89" customFormat="1" ht="16.5" customHeight="1" x14ac:dyDescent="0.35">
      <c r="A5" s="90" t="s">
        <v>78</v>
      </c>
      <c r="B5" s="63"/>
      <c r="C5" s="87"/>
      <c r="D5" s="88"/>
      <c r="E5" s="59"/>
      <c r="I5" s="105" t="s">
        <v>95</v>
      </c>
    </row>
    <row r="6" spans="1:12" s="89" customFormat="1" ht="16.5" customHeight="1" x14ac:dyDescent="0.35">
      <c r="A6" s="91" t="s">
        <v>79</v>
      </c>
      <c r="B6" s="103"/>
      <c r="C6" s="87"/>
      <c r="D6" s="88"/>
      <c r="E6" s="59"/>
      <c r="I6" s="105" t="s">
        <v>95</v>
      </c>
    </row>
    <row r="7" spans="1:12" s="96" customFormat="1" ht="25.9" x14ac:dyDescent="0.45">
      <c r="A7" s="92"/>
      <c r="B7" s="93"/>
      <c r="C7" s="60" t="s">
        <v>39</v>
      </c>
      <c r="D7" s="94" t="s">
        <v>23</v>
      </c>
      <c r="E7" s="95"/>
    </row>
    <row r="8" spans="1:12" ht="30.75" customHeight="1" x14ac:dyDescent="0.9">
      <c r="A8" s="121" t="s">
        <v>76</v>
      </c>
      <c r="B8" s="120"/>
      <c r="C8" s="122">
        <f>'proces CMM'!L3</f>
        <v>3</v>
      </c>
      <c r="D8" s="122">
        <f>'proces CMM'!M3</f>
        <v>3</v>
      </c>
      <c r="E8" s="22"/>
      <c r="K8" s="105" t="s">
        <v>89</v>
      </c>
      <c r="L8" s="105" t="s">
        <v>89</v>
      </c>
    </row>
    <row r="9" spans="1:12" ht="30.75" customHeight="1" x14ac:dyDescent="0.75">
      <c r="A9" s="61" t="str">
        <f>'proces CMM'!A7</f>
        <v>I</v>
      </c>
      <c r="B9" s="97" t="str">
        <f>'proces CMM'!B7</f>
        <v>Kwaliteitsopvolging van het proces van het Comité Medische Materialen (CMM)</v>
      </c>
      <c r="C9" s="62">
        <f>'proces CMM'!L7</f>
        <v>3</v>
      </c>
      <c r="D9" s="62">
        <f>'proces CMM'!M7</f>
        <v>3</v>
      </c>
      <c r="E9" s="22"/>
      <c r="H9" s="105" t="s">
        <v>88</v>
      </c>
      <c r="I9" s="105" t="s">
        <v>88</v>
      </c>
      <c r="J9" s="105" t="s">
        <v>88</v>
      </c>
      <c r="K9" s="105" t="s">
        <v>88</v>
      </c>
      <c r="L9" s="105" t="s">
        <v>88</v>
      </c>
    </row>
    <row r="10" spans="1:12" ht="28.5" customHeight="1" x14ac:dyDescent="0.75">
      <c r="A10" s="61" t="str">
        <f>'proces CMM'!A13</f>
        <v>II</v>
      </c>
      <c r="B10" s="97" t="str">
        <f>'proces CMM'!B13</f>
        <v xml:space="preserve">Algemeen </v>
      </c>
      <c r="C10" s="62">
        <f>'proces CMM'!L13</f>
        <v>0</v>
      </c>
      <c r="D10" s="62">
        <f>'proces CMM'!M13</f>
        <v>0</v>
      </c>
      <c r="E10" s="22"/>
      <c r="H10" s="105" t="s">
        <v>88</v>
      </c>
      <c r="I10" s="105" t="s">
        <v>88</v>
      </c>
      <c r="J10" s="105" t="s">
        <v>88</v>
      </c>
      <c r="K10" s="105" t="s">
        <v>88</v>
      </c>
      <c r="L10" s="105" t="s">
        <v>88</v>
      </c>
    </row>
    <row r="11" spans="1:12" ht="20.65" x14ac:dyDescent="0.75">
      <c r="A11" s="61" t="str">
        <f>'proces CMM'!A34</f>
        <v>III</v>
      </c>
      <c r="B11" s="97" t="str">
        <f>'proces CMM'!B34</f>
        <v>Formularium</v>
      </c>
      <c r="C11" s="62">
        <f>'proces CMM'!L34</f>
        <v>0</v>
      </c>
      <c r="D11" s="62">
        <f>'proces CMM'!M34</f>
        <v>0</v>
      </c>
      <c r="E11" s="12"/>
      <c r="H11" s="105" t="s">
        <v>88</v>
      </c>
      <c r="I11" s="105" t="s">
        <v>88</v>
      </c>
      <c r="J11" s="105" t="s">
        <v>88</v>
      </c>
      <c r="K11" s="105" t="s">
        <v>88</v>
      </c>
      <c r="L11" s="105" t="s">
        <v>88</v>
      </c>
    </row>
    <row r="12" spans="1:12" ht="19.5" customHeight="1" x14ac:dyDescent="0.75">
      <c r="A12" s="61" t="str">
        <f>'proces CMM'!A55</f>
        <v>IV</v>
      </c>
      <c r="B12" s="97" t="str">
        <f>'proces CMM'!B55</f>
        <v>Analyse</v>
      </c>
      <c r="C12" s="62">
        <f>'proces CMM'!L55</f>
        <v>0</v>
      </c>
      <c r="D12" s="62">
        <f>'proces CMM'!M55</f>
        <v>0</v>
      </c>
      <c r="E12" s="12"/>
      <c r="H12" s="105" t="s">
        <v>88</v>
      </c>
      <c r="I12" s="105" t="s">
        <v>88</v>
      </c>
      <c r="J12" s="105" t="s">
        <v>88</v>
      </c>
      <c r="K12" s="105" t="s">
        <v>88</v>
      </c>
      <c r="L12" s="105" t="s">
        <v>88</v>
      </c>
    </row>
    <row r="13" spans="1:12" ht="20.65" x14ac:dyDescent="0.75">
      <c r="A13" s="61" t="str">
        <f>'proces CMM'!A67</f>
        <v>V</v>
      </c>
      <c r="B13" s="97" t="str">
        <f>'proces CMM'!B67</f>
        <v>Richtlijnen</v>
      </c>
      <c r="C13" s="62">
        <f>'proces CMM'!L67</f>
        <v>0</v>
      </c>
      <c r="D13" s="62">
        <f>'proces CMM'!M67</f>
        <v>0</v>
      </c>
      <c r="E13" s="12"/>
      <c r="H13" s="105" t="s">
        <v>88</v>
      </c>
      <c r="I13" s="105" t="s">
        <v>88</v>
      </c>
      <c r="J13" s="105" t="s">
        <v>88</v>
      </c>
      <c r="K13" s="105" t="s">
        <v>88</v>
      </c>
      <c r="L13" s="105" t="s">
        <v>88</v>
      </c>
    </row>
    <row r="15" spans="1:12" x14ac:dyDescent="0.55000000000000004">
      <c r="A15"/>
      <c r="B15"/>
      <c r="C15"/>
    </row>
    <row r="16" spans="1:12" x14ac:dyDescent="0.55000000000000004">
      <c r="A16"/>
      <c r="B16"/>
      <c r="C16"/>
    </row>
    <row r="17" spans="1:3" x14ac:dyDescent="0.55000000000000004">
      <c r="A17"/>
      <c r="B17"/>
      <c r="C17"/>
    </row>
    <row r="18" spans="1:3" x14ac:dyDescent="0.55000000000000004">
      <c r="A18"/>
      <c r="B18"/>
      <c r="C18"/>
    </row>
    <row r="19" spans="1:3" x14ac:dyDescent="0.55000000000000004">
      <c r="A19"/>
      <c r="B19"/>
      <c r="C19"/>
    </row>
    <row r="20" spans="1:3" x14ac:dyDescent="0.55000000000000004">
      <c r="A20"/>
      <c r="B20"/>
      <c r="C20"/>
    </row>
    <row r="21" spans="1:3" x14ac:dyDescent="0.55000000000000004">
      <c r="A21"/>
      <c r="B21"/>
      <c r="C21"/>
    </row>
    <row r="22" spans="1:3" x14ac:dyDescent="0.55000000000000004">
      <c r="A22"/>
      <c r="B22"/>
      <c r="C22"/>
    </row>
    <row r="23" spans="1:3" x14ac:dyDescent="0.55000000000000004">
      <c r="A23"/>
      <c r="B23"/>
      <c r="C23"/>
    </row>
    <row r="24" spans="1:3" x14ac:dyDescent="0.55000000000000004">
      <c r="A24"/>
      <c r="B24"/>
      <c r="C24"/>
    </row>
    <row r="25" spans="1:3" x14ac:dyDescent="0.55000000000000004">
      <c r="A25"/>
      <c r="B25"/>
      <c r="C25"/>
    </row>
    <row r="26" spans="1:3" x14ac:dyDescent="0.55000000000000004">
      <c r="A26"/>
      <c r="B26"/>
      <c r="C26"/>
    </row>
    <row r="27" spans="1:3" x14ac:dyDescent="0.55000000000000004">
      <c r="A27"/>
      <c r="B27"/>
      <c r="C27"/>
    </row>
    <row r="28" spans="1:3" x14ac:dyDescent="0.55000000000000004">
      <c r="A28"/>
      <c r="B28"/>
      <c r="C28"/>
    </row>
    <row r="29" spans="1:3" x14ac:dyDescent="0.55000000000000004">
      <c r="A29"/>
      <c r="B29"/>
      <c r="C29"/>
    </row>
    <row r="30" spans="1:3" x14ac:dyDescent="0.55000000000000004">
      <c r="A30"/>
      <c r="B30"/>
      <c r="C30"/>
    </row>
    <row r="31" spans="1:3" x14ac:dyDescent="0.55000000000000004">
      <c r="A31"/>
      <c r="B31"/>
      <c r="C31"/>
    </row>
    <row r="36" spans="1:11" x14ac:dyDescent="0.55000000000000004">
      <c r="A36" s="98" t="s">
        <v>82</v>
      </c>
    </row>
    <row r="38" spans="1:11" x14ac:dyDescent="0.55000000000000004">
      <c r="A38" s="90" t="s">
        <v>81</v>
      </c>
      <c r="B38" s="64"/>
      <c r="C38" s="65"/>
      <c r="I38" s="112" t="s">
        <v>96</v>
      </c>
      <c r="J38" s="113"/>
      <c r="K38" s="114"/>
    </row>
    <row r="39" spans="1:11" x14ac:dyDescent="0.55000000000000004">
      <c r="A39" s="99"/>
      <c r="B39" s="100"/>
      <c r="C39" s="66"/>
      <c r="I39" s="115"/>
      <c r="K39" s="116"/>
    </row>
    <row r="40" spans="1:11" x14ac:dyDescent="0.55000000000000004">
      <c r="B40" s="101"/>
      <c r="C40" s="67"/>
      <c r="I40" s="117"/>
      <c r="J40" s="118"/>
      <c r="K40" s="119"/>
    </row>
    <row r="41" spans="1:11" x14ac:dyDescent="0.55000000000000004">
      <c r="A41" s="91" t="s">
        <v>79</v>
      </c>
      <c r="B41" s="102"/>
      <c r="C41" s="65"/>
      <c r="I41" s="112" t="s">
        <v>96</v>
      </c>
      <c r="J41" s="113"/>
      <c r="K41" s="114"/>
    </row>
    <row r="42" spans="1:11" x14ac:dyDescent="0.55000000000000004">
      <c r="B42" s="100"/>
      <c r="C42" s="66"/>
      <c r="I42" s="115"/>
      <c r="K42" s="116"/>
    </row>
    <row r="43" spans="1:11" x14ac:dyDescent="0.55000000000000004">
      <c r="B43" s="101"/>
      <c r="C43" s="67"/>
      <c r="I43" s="117"/>
      <c r="J43" s="118"/>
      <c r="K43" s="119"/>
    </row>
    <row r="44" spans="1:11" ht="16.149999999999999" thickBot="1" x14ac:dyDescent="0.6">
      <c r="A44"/>
      <c r="B44"/>
      <c r="C44"/>
    </row>
    <row r="45" spans="1:11" ht="32.25" thickBot="1" x14ac:dyDescent="0.6">
      <c r="A45" s="81"/>
      <c r="B45" s="82" t="s">
        <v>215</v>
      </c>
      <c r="C45" s="83"/>
      <c r="D45" s="84"/>
    </row>
    <row r="71" spans="1:4" ht="16.149999999999999" thickBot="1" x14ac:dyDescent="0.6"/>
    <row r="72" spans="1:4" ht="16.149999999999999" thickBot="1" x14ac:dyDescent="0.6">
      <c r="A72" s="106" t="s">
        <v>90</v>
      </c>
      <c r="B72" s="107"/>
      <c r="C72" s="107"/>
      <c r="D72" s="108"/>
    </row>
    <row r="73" spans="1:4" x14ac:dyDescent="0.55000000000000004">
      <c r="A73" s="109">
        <v>1</v>
      </c>
      <c r="B73" s="123"/>
      <c r="C73" s="124"/>
      <c r="D73" s="125"/>
    </row>
    <row r="74" spans="1:4" x14ac:dyDescent="0.55000000000000004">
      <c r="A74" s="110">
        <v>2</v>
      </c>
      <c r="B74" s="126"/>
      <c r="C74" s="127"/>
      <c r="D74" s="128"/>
    </row>
    <row r="75" spans="1:4" x14ac:dyDescent="0.55000000000000004">
      <c r="A75" s="110">
        <v>3</v>
      </c>
      <c r="B75" s="126"/>
      <c r="C75" s="127"/>
      <c r="D75" s="128"/>
    </row>
    <row r="76" spans="1:4" x14ac:dyDescent="0.55000000000000004">
      <c r="A76" s="110">
        <v>4</v>
      </c>
      <c r="B76" s="126"/>
      <c r="C76" s="127"/>
      <c r="D76" s="128"/>
    </row>
    <row r="77" spans="1:4" x14ac:dyDescent="0.55000000000000004">
      <c r="A77" s="110">
        <v>5</v>
      </c>
      <c r="B77" s="126"/>
      <c r="C77" s="127"/>
      <c r="D77" s="128"/>
    </row>
    <row r="78" spans="1:4" ht="16.149999999999999" thickBot="1" x14ac:dyDescent="0.6">
      <c r="A78" s="111">
        <v>6</v>
      </c>
      <c r="B78" s="129"/>
      <c r="C78" s="130"/>
      <c r="D78" s="131"/>
    </row>
    <row r="79" spans="1:4" ht="16.149999999999999" thickBot="1" x14ac:dyDescent="0.6">
      <c r="A79" s="106" t="s">
        <v>91</v>
      </c>
      <c r="B79" s="107"/>
      <c r="C79" s="107"/>
      <c r="D79" s="108"/>
    </row>
    <row r="80" spans="1:4" x14ac:dyDescent="0.55000000000000004">
      <c r="A80" s="109">
        <v>1</v>
      </c>
      <c r="B80" s="123"/>
      <c r="C80" s="124"/>
      <c r="D80" s="125"/>
    </row>
    <row r="81" spans="1:4" x14ac:dyDescent="0.55000000000000004">
      <c r="A81" s="110">
        <v>2</v>
      </c>
      <c r="B81" s="126"/>
      <c r="C81" s="127"/>
      <c r="D81" s="128"/>
    </row>
    <row r="82" spans="1:4" x14ac:dyDescent="0.55000000000000004">
      <c r="A82" s="110">
        <v>3</v>
      </c>
      <c r="B82" s="126"/>
      <c r="C82" s="127"/>
      <c r="D82" s="128"/>
    </row>
    <row r="83" spans="1:4" x14ac:dyDescent="0.55000000000000004">
      <c r="A83" s="110">
        <v>4</v>
      </c>
      <c r="B83" s="126"/>
      <c r="C83" s="127"/>
      <c r="D83" s="128"/>
    </row>
    <row r="84" spans="1:4" x14ac:dyDescent="0.55000000000000004">
      <c r="A84" s="110">
        <v>5</v>
      </c>
      <c r="B84" s="126"/>
      <c r="C84" s="127"/>
      <c r="D84" s="128"/>
    </row>
    <row r="85" spans="1:4" ht="16.149999999999999" thickBot="1" x14ac:dyDescent="0.6">
      <c r="A85" s="111">
        <v>6</v>
      </c>
      <c r="B85" s="129"/>
      <c r="C85" s="130"/>
      <c r="D85" s="131"/>
    </row>
    <row r="86" spans="1:4" ht="16.149999999999999" thickBot="1" x14ac:dyDescent="0.6">
      <c r="A86" s="106" t="s">
        <v>92</v>
      </c>
      <c r="B86" s="107"/>
      <c r="C86" s="107"/>
      <c r="D86" s="108"/>
    </row>
    <row r="87" spans="1:4" x14ac:dyDescent="0.55000000000000004">
      <c r="A87" s="109">
        <v>1</v>
      </c>
      <c r="B87" s="123"/>
      <c r="C87" s="124"/>
      <c r="D87" s="125"/>
    </row>
    <row r="88" spans="1:4" x14ac:dyDescent="0.55000000000000004">
      <c r="A88" s="110">
        <v>2</v>
      </c>
      <c r="B88" s="126"/>
      <c r="C88" s="127"/>
      <c r="D88" s="128"/>
    </row>
    <row r="89" spans="1:4" x14ac:dyDescent="0.55000000000000004">
      <c r="A89" s="110">
        <v>3</v>
      </c>
      <c r="B89" s="126"/>
      <c r="C89" s="127"/>
      <c r="D89" s="128"/>
    </row>
    <row r="90" spans="1:4" x14ac:dyDescent="0.55000000000000004">
      <c r="A90" s="110">
        <v>4</v>
      </c>
      <c r="B90" s="126"/>
      <c r="C90" s="127"/>
      <c r="D90" s="128"/>
    </row>
    <row r="91" spans="1:4" x14ac:dyDescent="0.55000000000000004">
      <c r="A91" s="110">
        <v>5</v>
      </c>
      <c r="B91" s="126"/>
      <c r="C91" s="127"/>
      <c r="D91" s="128"/>
    </row>
    <row r="92" spans="1:4" ht="16.149999999999999" thickBot="1" x14ac:dyDescent="0.6">
      <c r="A92" s="111">
        <v>6</v>
      </c>
      <c r="B92" s="129"/>
      <c r="C92" s="130"/>
      <c r="D92" s="131"/>
    </row>
    <row r="93" spans="1:4" ht="16.149999999999999" thickBot="1" x14ac:dyDescent="0.6">
      <c r="A93" s="106" t="s">
        <v>93</v>
      </c>
      <c r="B93" s="107"/>
      <c r="C93" s="107"/>
      <c r="D93" s="108"/>
    </row>
    <row r="94" spans="1:4" x14ac:dyDescent="0.55000000000000004">
      <c r="A94" s="109">
        <v>1</v>
      </c>
      <c r="B94" s="123"/>
      <c r="C94" s="124"/>
      <c r="D94" s="125"/>
    </row>
    <row r="95" spans="1:4" x14ac:dyDescent="0.55000000000000004">
      <c r="A95" s="110">
        <v>2</v>
      </c>
      <c r="B95" s="126"/>
      <c r="C95" s="127"/>
      <c r="D95" s="128"/>
    </row>
    <row r="96" spans="1:4" x14ac:dyDescent="0.55000000000000004">
      <c r="A96" s="110">
        <v>3</v>
      </c>
      <c r="B96" s="126"/>
      <c r="C96" s="127"/>
      <c r="D96" s="128"/>
    </row>
    <row r="97" spans="1:4" x14ac:dyDescent="0.55000000000000004">
      <c r="A97" s="110">
        <v>4</v>
      </c>
      <c r="B97" s="126"/>
      <c r="C97" s="127"/>
      <c r="D97" s="128"/>
    </row>
    <row r="98" spans="1:4" x14ac:dyDescent="0.55000000000000004">
      <c r="A98" s="110">
        <v>5</v>
      </c>
      <c r="B98" s="126"/>
      <c r="C98" s="127"/>
      <c r="D98" s="128"/>
    </row>
    <row r="99" spans="1:4" ht="16.149999999999999" thickBot="1" x14ac:dyDescent="0.6">
      <c r="A99" s="111">
        <v>6</v>
      </c>
      <c r="B99" s="129"/>
      <c r="C99" s="130"/>
      <c r="D99" s="131"/>
    </row>
    <row r="100" spans="1:4" ht="16.149999999999999" thickBot="1" x14ac:dyDescent="0.6">
      <c r="A100" s="106" t="s">
        <v>94</v>
      </c>
      <c r="B100" s="107"/>
      <c r="C100" s="107"/>
      <c r="D100" s="108"/>
    </row>
    <row r="101" spans="1:4" x14ac:dyDescent="0.55000000000000004">
      <c r="A101" s="109">
        <v>1</v>
      </c>
      <c r="B101" s="123"/>
      <c r="C101" s="124"/>
      <c r="D101" s="125"/>
    </row>
    <row r="102" spans="1:4" x14ac:dyDescent="0.55000000000000004">
      <c r="A102" s="110">
        <v>2</v>
      </c>
      <c r="B102" s="126"/>
      <c r="C102" s="127"/>
      <c r="D102" s="128"/>
    </row>
    <row r="103" spans="1:4" x14ac:dyDescent="0.55000000000000004">
      <c r="A103" s="110">
        <v>3</v>
      </c>
      <c r="B103" s="126"/>
      <c r="C103" s="127"/>
      <c r="D103" s="128"/>
    </row>
    <row r="104" spans="1:4" x14ac:dyDescent="0.55000000000000004">
      <c r="A104" s="110">
        <v>4</v>
      </c>
      <c r="B104" s="126"/>
      <c r="C104" s="127"/>
      <c r="D104" s="128"/>
    </row>
    <row r="105" spans="1:4" x14ac:dyDescent="0.55000000000000004">
      <c r="A105" s="110">
        <v>5</v>
      </c>
      <c r="B105" s="126"/>
      <c r="C105" s="127"/>
      <c r="D105" s="128"/>
    </row>
    <row r="106" spans="1:4" x14ac:dyDescent="0.55000000000000004">
      <c r="A106" s="111">
        <v>6</v>
      </c>
      <c r="B106" s="129"/>
      <c r="C106" s="130"/>
      <c r="D106" s="131"/>
    </row>
  </sheetData>
  <sheetProtection sheet="1" objects="1" scenarios="1"/>
  <dataValidations disablePrompts="1" count="1">
    <dataValidation type="list" allowBlank="1" showInputMessage="1" showErrorMessage="1" sqref="C65251:C65296 C523854:C523855 C917282:C917297 C261922:C261937 C393013:C393037 C261941:C261965 C589539:C589584 C786147:C786192 C524113:C524116 C261908:C261918 C261716:C261855 C851732:C851742 C392931:C392976 C982837:C982861 C917329:C917332 C982755:C982800 C196433:C196436 C851793:C851796 C785998:C785999 C917301:C917325 C655124:C655134 C327444:C327454 C196180:C196319 C327505:C327508 C196323:C196368 C65361:C65364 C458318:C458319 C982865:C982868 C786257:C786260 C196174:C196175 C524066:C524081 C392994:C393009 C458530:C458545 C65333:C65357 C392980:C392990 C130644:C130783 C720721:C720724 C720462:C720463 C65314:C65329 C458577:C458580 C720611:C720656 C917268:C917278 C524003:C524048 C589621:C589645 C720660:C720670 C655157:C655181 C917219:C917264 C851765:C851789 C524085:C524109 C458516:C458526 C327395:C327440 C65108:C65247 C392782:C392783 C130869:C130893 C655185:C655188 C589602:C589617 C327477:C327501 C786210:C786225 C130638:C130639 C261969:C261972 C654926:C654927 C130897:C130900 C720693:C720717 C786004:C786143 C130787:C130832 C720468:C720607 C851540:C851679 C982606:C982607 C654932:C655071 C720674:C720689 C917076:C917215 C589396:C589535 C851746:C851761 C524052:C524062 C982612:C982751 C655075:C655120 C523860:C523999 C327246:C327247 C851683:C851728 C458467:C458512 C458549:C458573 C786196:C786206 C196405:C196429 C589390:C589391 C65300:C65310 C917070:C917071 C458324:C458463 C393041:C393044 C65102:C65103 C261859:C261904 C982804:C982814 C589649:C589652 C655138:C655153 C130836:C130846 C392788:C392927 C196386:C196401 C327458:C327473 C130850:C130865 C786229:C786253 C589588:C589598 C196372:C196382 C851534:C851535 C327252:C327391 C982818:C982833 C261710:C261711"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44"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I11" sqref="I11"/>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71" t="s">
        <v>102</v>
      </c>
      <c r="B3" s="174" t="s">
        <v>103</v>
      </c>
      <c r="C3" s="174" t="s">
        <v>104</v>
      </c>
      <c r="D3" s="177" t="s">
        <v>105</v>
      </c>
      <c r="E3" s="178"/>
    </row>
    <row r="4" spans="1:5" x14ac:dyDescent="0.45">
      <c r="A4" s="172"/>
      <c r="B4" s="175"/>
      <c r="C4" s="175"/>
      <c r="D4" s="179" t="s">
        <v>122</v>
      </c>
      <c r="E4" s="180"/>
    </row>
    <row r="5" spans="1:5" x14ac:dyDescent="0.45">
      <c r="A5" s="172"/>
      <c r="B5" s="175"/>
      <c r="C5" s="175"/>
      <c r="D5" s="179" t="s">
        <v>123</v>
      </c>
      <c r="E5" s="180"/>
    </row>
    <row r="6" spans="1:5" x14ac:dyDescent="0.45">
      <c r="A6" s="172"/>
      <c r="B6" s="175"/>
      <c r="C6" s="175"/>
      <c r="D6" s="179" t="s">
        <v>124</v>
      </c>
      <c r="E6" s="180"/>
    </row>
    <row r="7" spans="1:5" ht="14.65" thickBot="1" x14ac:dyDescent="0.5">
      <c r="A7" s="173"/>
      <c r="B7" s="176"/>
      <c r="C7" s="176"/>
      <c r="D7" s="181" t="s">
        <v>125</v>
      </c>
      <c r="E7" s="182"/>
    </row>
    <row r="8" spans="1:5" ht="14.65" thickBot="1" x14ac:dyDescent="0.5">
      <c r="A8" s="133" t="s">
        <v>106</v>
      </c>
      <c r="B8" s="160" t="s">
        <v>216</v>
      </c>
      <c r="C8" s="161"/>
      <c r="D8" s="161"/>
      <c r="E8" s="162"/>
    </row>
    <row r="9" spans="1:5" ht="14.65" thickBot="1" x14ac:dyDescent="0.5">
      <c r="A9" s="133" t="s">
        <v>107</v>
      </c>
      <c r="B9" s="160" t="s">
        <v>108</v>
      </c>
      <c r="C9" s="162"/>
      <c r="D9" s="134" t="s">
        <v>109</v>
      </c>
      <c r="E9" s="134" t="s">
        <v>110</v>
      </c>
    </row>
    <row r="10" spans="1:5" ht="14.65" thickBot="1" x14ac:dyDescent="0.5">
      <c r="A10" s="133" t="s">
        <v>111</v>
      </c>
      <c r="B10" s="163" t="s">
        <v>112</v>
      </c>
      <c r="C10" s="164"/>
      <c r="D10" s="164"/>
      <c r="E10" s="165"/>
    </row>
    <row r="11" spans="1:5" ht="57.4" thickBot="1" x14ac:dyDescent="0.5">
      <c r="A11" s="133" t="s">
        <v>113</v>
      </c>
      <c r="B11" s="163"/>
      <c r="C11" s="164"/>
      <c r="D11" s="164"/>
      <c r="E11" s="165"/>
    </row>
    <row r="12" spans="1:5" x14ac:dyDescent="0.45">
      <c r="A12" s="166" t="s">
        <v>114</v>
      </c>
      <c r="B12" s="169" t="s">
        <v>115</v>
      </c>
      <c r="C12" s="170"/>
      <c r="D12" s="169"/>
      <c r="E12" s="170"/>
    </row>
    <row r="13" spans="1:5" x14ac:dyDescent="0.45">
      <c r="A13" s="167"/>
      <c r="B13" s="150"/>
      <c r="C13" s="152"/>
      <c r="D13" s="150"/>
      <c r="E13" s="152"/>
    </row>
    <row r="14" spans="1:5" ht="14.65" thickBot="1" x14ac:dyDescent="0.5">
      <c r="A14" s="167"/>
      <c r="B14" s="153"/>
      <c r="C14" s="155"/>
      <c r="D14" s="153"/>
      <c r="E14" s="155"/>
    </row>
    <row r="15" spans="1:5" x14ac:dyDescent="0.45">
      <c r="A15" s="167"/>
      <c r="B15" s="147" t="s">
        <v>116</v>
      </c>
      <c r="C15" s="149"/>
      <c r="D15" s="147"/>
      <c r="E15" s="149"/>
    </row>
    <row r="16" spans="1:5" x14ac:dyDescent="0.45">
      <c r="A16" s="167"/>
      <c r="B16" s="150"/>
      <c r="C16" s="152"/>
      <c r="D16" s="150"/>
      <c r="E16" s="152"/>
    </row>
    <row r="17" spans="1:5" x14ac:dyDescent="0.45">
      <c r="A17" s="167"/>
      <c r="B17" s="150"/>
      <c r="C17" s="152"/>
      <c r="D17" s="150"/>
      <c r="E17" s="152"/>
    </row>
    <row r="18" spans="1:5" x14ac:dyDescent="0.45">
      <c r="A18" s="167"/>
      <c r="B18" s="150"/>
      <c r="C18" s="152"/>
      <c r="D18" s="150"/>
      <c r="E18" s="152"/>
    </row>
    <row r="19" spans="1:5" x14ac:dyDescent="0.45">
      <c r="A19" s="167"/>
      <c r="B19" s="150"/>
      <c r="C19" s="152"/>
      <c r="D19" s="150"/>
      <c r="E19" s="152"/>
    </row>
    <row r="20" spans="1:5" ht="14.65" thickBot="1" x14ac:dyDescent="0.5">
      <c r="A20" s="167"/>
      <c r="B20" s="153"/>
      <c r="C20" s="155"/>
      <c r="D20" s="153"/>
      <c r="E20" s="155"/>
    </row>
    <row r="21" spans="1:5" x14ac:dyDescent="0.45">
      <c r="A21" s="167"/>
      <c r="B21" s="147" t="s">
        <v>117</v>
      </c>
      <c r="C21" s="149"/>
      <c r="D21" s="156"/>
      <c r="E21" s="157"/>
    </row>
    <row r="22" spans="1:5" ht="14.65" thickBot="1" x14ac:dyDescent="0.5">
      <c r="A22" s="167"/>
      <c r="B22" s="153"/>
      <c r="C22" s="155"/>
      <c r="D22" s="158"/>
      <c r="E22" s="159"/>
    </row>
    <row r="23" spans="1:5" x14ac:dyDescent="0.45">
      <c r="A23" s="167"/>
      <c r="B23" s="147" t="s">
        <v>118</v>
      </c>
      <c r="C23" s="149"/>
      <c r="D23" s="147"/>
      <c r="E23" s="149"/>
    </row>
    <row r="24" spans="1:5" ht="14.65" thickBot="1" x14ac:dyDescent="0.5">
      <c r="A24" s="168"/>
      <c r="B24" s="153"/>
      <c r="C24" s="155"/>
      <c r="D24" s="153"/>
      <c r="E24" s="155"/>
    </row>
    <row r="25" spans="1:5" ht="14.65" thickBot="1" x14ac:dyDescent="0.5">
      <c r="A25" s="135"/>
      <c r="B25" s="143"/>
      <c r="C25" s="143"/>
      <c r="D25" s="143"/>
      <c r="E25" s="143"/>
    </row>
    <row r="26" spans="1:5" x14ac:dyDescent="0.45">
      <c r="A26" s="136" t="s">
        <v>119</v>
      </c>
      <c r="B26" s="147"/>
      <c r="C26" s="148"/>
      <c r="D26" s="148"/>
      <c r="E26" s="149"/>
    </row>
    <row r="27" spans="1:5" x14ac:dyDescent="0.45">
      <c r="A27" s="136" t="s">
        <v>120</v>
      </c>
      <c r="B27" s="150"/>
      <c r="C27" s="151"/>
      <c r="D27" s="151"/>
      <c r="E27" s="152"/>
    </row>
    <row r="28" spans="1:5" x14ac:dyDescent="0.45">
      <c r="A28" s="137"/>
      <c r="B28" s="150"/>
      <c r="C28" s="151"/>
      <c r="D28" s="151"/>
      <c r="E28" s="152"/>
    </row>
    <row r="29" spans="1:5" x14ac:dyDescent="0.45">
      <c r="A29" s="137"/>
      <c r="B29" s="150"/>
      <c r="C29" s="151"/>
      <c r="D29" s="151"/>
      <c r="E29" s="152"/>
    </row>
    <row r="30" spans="1:5" x14ac:dyDescent="0.45">
      <c r="A30" s="137"/>
      <c r="B30" s="150"/>
      <c r="C30" s="151"/>
      <c r="D30" s="151"/>
      <c r="E30" s="152"/>
    </row>
    <row r="31" spans="1:5" x14ac:dyDescent="0.45">
      <c r="A31" s="137"/>
      <c r="B31" s="150"/>
      <c r="C31" s="151"/>
      <c r="D31" s="151"/>
      <c r="E31" s="152"/>
    </row>
    <row r="32" spans="1:5" x14ac:dyDescent="0.45">
      <c r="A32" s="137"/>
      <c r="B32" s="150"/>
      <c r="C32" s="151"/>
      <c r="D32" s="151"/>
      <c r="E32" s="152"/>
    </row>
    <row r="33" spans="1:5" x14ac:dyDescent="0.45">
      <c r="A33" s="137"/>
      <c r="B33" s="150"/>
      <c r="C33" s="151"/>
      <c r="D33" s="151"/>
      <c r="E33" s="152"/>
    </row>
    <row r="34" spans="1:5" x14ac:dyDescent="0.45">
      <c r="A34" s="137"/>
      <c r="B34" s="150"/>
      <c r="C34" s="151"/>
      <c r="D34" s="151"/>
      <c r="E34" s="152"/>
    </row>
    <row r="35" spans="1:5" x14ac:dyDescent="0.45">
      <c r="A35" s="137"/>
      <c r="B35" s="150"/>
      <c r="C35" s="151"/>
      <c r="D35" s="151"/>
      <c r="E35" s="152"/>
    </row>
    <row r="36" spans="1:5" x14ac:dyDescent="0.45">
      <c r="A36" s="137"/>
      <c r="B36" s="150"/>
      <c r="C36" s="151"/>
      <c r="D36" s="151"/>
      <c r="E36" s="152"/>
    </row>
    <row r="37" spans="1:5" x14ac:dyDescent="0.45">
      <c r="A37" s="137"/>
      <c r="B37" s="150"/>
      <c r="C37" s="151"/>
      <c r="D37" s="151"/>
      <c r="E37" s="152"/>
    </row>
    <row r="38" spans="1:5" x14ac:dyDescent="0.45">
      <c r="A38" s="137"/>
      <c r="B38" s="150"/>
      <c r="C38" s="151"/>
      <c r="D38" s="151"/>
      <c r="E38" s="152"/>
    </row>
    <row r="39" spans="1:5" x14ac:dyDescent="0.45">
      <c r="A39" s="137"/>
      <c r="B39" s="150"/>
      <c r="C39" s="151"/>
      <c r="D39" s="151"/>
      <c r="E39" s="152"/>
    </row>
    <row r="40" spans="1:5" x14ac:dyDescent="0.45">
      <c r="A40" s="137"/>
      <c r="B40" s="150"/>
      <c r="C40" s="151"/>
      <c r="D40" s="151"/>
      <c r="E40" s="152"/>
    </row>
    <row r="41" spans="1:5" x14ac:dyDescent="0.45">
      <c r="A41" s="137"/>
      <c r="B41" s="150"/>
      <c r="C41" s="151"/>
      <c r="D41" s="151"/>
      <c r="E41" s="152"/>
    </row>
    <row r="42" spans="1:5" ht="14.65" thickBot="1" x14ac:dyDescent="0.5">
      <c r="A42" s="138"/>
      <c r="B42" s="153"/>
      <c r="C42" s="154"/>
      <c r="D42" s="154"/>
      <c r="E42" s="155"/>
    </row>
    <row r="43" spans="1:5" ht="14.65" thickBot="1" x14ac:dyDescent="0.5">
      <c r="A43" s="135"/>
      <c r="B43" s="143"/>
      <c r="C43" s="143"/>
      <c r="D43" s="143"/>
      <c r="E43" s="143"/>
    </row>
    <row r="44" spans="1:5" x14ac:dyDescent="0.45">
      <c r="A44" s="144" t="s">
        <v>121</v>
      </c>
      <c r="B44" s="147"/>
      <c r="C44" s="148"/>
      <c r="D44" s="148"/>
      <c r="E44" s="149"/>
    </row>
    <row r="45" spans="1:5" x14ac:dyDescent="0.45">
      <c r="A45" s="145"/>
      <c r="B45" s="150"/>
      <c r="C45" s="151"/>
      <c r="D45" s="151"/>
      <c r="E45" s="152"/>
    </row>
    <row r="46" spans="1:5" x14ac:dyDescent="0.45">
      <c r="A46" s="145"/>
      <c r="B46" s="150"/>
      <c r="C46" s="151"/>
      <c r="D46" s="151"/>
      <c r="E46" s="152"/>
    </row>
    <row r="47" spans="1:5" ht="14.65" thickBot="1" x14ac:dyDescent="0.5">
      <c r="A47" s="146"/>
      <c r="B47" s="153"/>
      <c r="C47" s="154"/>
      <c r="D47" s="154"/>
      <c r="E47" s="155"/>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K45" sqref="K45"/>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8" t="s">
        <v>20</v>
      </c>
      <c r="C4" s="48"/>
      <c r="D4" s="48"/>
      <c r="E4" s="48"/>
      <c r="F4" s="48"/>
      <c r="G4" s="48" t="s">
        <v>74</v>
      </c>
      <c r="H4" s="48"/>
    </row>
    <row r="5" spans="1:19" s="50" customFormat="1" ht="28.5" x14ac:dyDescent="0.45">
      <c r="B5" s="49" t="s">
        <v>73</v>
      </c>
      <c r="C5" s="49" t="s">
        <v>70</v>
      </c>
      <c r="D5" s="49" t="s">
        <v>71</v>
      </c>
      <c r="E5" s="49" t="s">
        <v>72</v>
      </c>
      <c r="F5" s="49" t="s">
        <v>21</v>
      </c>
      <c r="G5" s="49" t="s">
        <v>22</v>
      </c>
      <c r="H5" s="49" t="s">
        <v>23</v>
      </c>
      <c r="M5" s="50" t="s">
        <v>26</v>
      </c>
      <c r="P5" s="51" t="s">
        <v>34</v>
      </c>
      <c r="Q5" s="51"/>
      <c r="R5" s="51" t="s">
        <v>40</v>
      </c>
      <c r="S5" s="51"/>
    </row>
    <row r="6" spans="1:19" x14ac:dyDescent="0.45">
      <c r="A6" t="s">
        <v>83</v>
      </c>
      <c r="B6" s="4">
        <v>1</v>
      </c>
      <c r="C6" s="2">
        <v>3</v>
      </c>
      <c r="D6" s="2" t="s">
        <v>9</v>
      </c>
      <c r="E6" s="4" t="s">
        <v>5</v>
      </c>
      <c r="F6" s="4" t="str">
        <f>C6&amp;D6&amp;E6</f>
        <v>3X3Ja</v>
      </c>
      <c r="G6" s="8">
        <v>3</v>
      </c>
      <c r="H6" s="8">
        <v>3</v>
      </c>
      <c r="L6" t="s">
        <v>5</v>
      </c>
      <c r="M6">
        <f>COUNTIF('proces CMM'!$G:$G,Mapping!$L6)</f>
        <v>2</v>
      </c>
      <c r="P6" t="s">
        <v>35</v>
      </c>
      <c r="Q6">
        <v>0</v>
      </c>
      <c r="R6" t="s">
        <v>41</v>
      </c>
      <c r="S6">
        <f>+ROUND(M11/M10,2)*100</f>
        <v>100</v>
      </c>
    </row>
    <row r="7" spans="1:19" x14ac:dyDescent="0.45">
      <c r="A7" t="s">
        <v>83</v>
      </c>
      <c r="B7" s="4">
        <v>1</v>
      </c>
      <c r="C7" s="2">
        <v>3</v>
      </c>
      <c r="D7" s="2" t="s">
        <v>7</v>
      </c>
      <c r="E7" s="4" t="s">
        <v>5</v>
      </c>
      <c r="F7" s="4" t="str">
        <f t="shared" ref="F7:F59" si="0">C7&amp;D7&amp;E7</f>
        <v>3X2Ja</v>
      </c>
      <c r="G7" s="8">
        <v>2</v>
      </c>
      <c r="H7" s="8">
        <v>2</v>
      </c>
      <c r="L7" t="s">
        <v>6</v>
      </c>
      <c r="M7">
        <f>COUNTIF('proces CMM'!$G:$G,Mapping!$L7)</f>
        <v>1</v>
      </c>
      <c r="P7" t="s">
        <v>36</v>
      </c>
      <c r="Q7">
        <v>60</v>
      </c>
      <c r="R7" t="s">
        <v>40</v>
      </c>
      <c r="S7">
        <v>1</v>
      </c>
    </row>
    <row r="8" spans="1:19" x14ac:dyDescent="0.45">
      <c r="A8" t="s">
        <v>83</v>
      </c>
      <c r="B8" s="4">
        <v>1</v>
      </c>
      <c r="C8" s="2">
        <v>3</v>
      </c>
      <c r="D8" s="2" t="s">
        <v>8</v>
      </c>
      <c r="E8" s="4" t="s">
        <v>5</v>
      </c>
      <c r="F8" s="4" t="str">
        <f t="shared" si="0"/>
        <v>3X1Ja</v>
      </c>
      <c r="G8" s="8">
        <v>1</v>
      </c>
      <c r="H8" s="8">
        <v>1</v>
      </c>
      <c r="L8" t="s">
        <v>10</v>
      </c>
      <c r="M8">
        <f>COUNTIF('proces CMM'!$G:$G,Mapping!$L8)</f>
        <v>1</v>
      </c>
      <c r="P8" t="s">
        <v>37</v>
      </c>
      <c r="Q8">
        <v>30</v>
      </c>
      <c r="R8" t="s">
        <v>42</v>
      </c>
      <c r="S8">
        <f>200-S7-S6</f>
        <v>99</v>
      </c>
    </row>
    <row r="9" spans="1:19" x14ac:dyDescent="0.45">
      <c r="A9" t="s">
        <v>83</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83</v>
      </c>
      <c r="B10" s="4">
        <v>1</v>
      </c>
      <c r="C10" s="2">
        <v>3</v>
      </c>
      <c r="D10" s="2" t="s">
        <v>25</v>
      </c>
      <c r="E10" s="4" t="s">
        <v>5</v>
      </c>
      <c r="F10" s="4" t="str">
        <f t="shared" si="0"/>
        <v>3X0,66Ja</v>
      </c>
      <c r="G10" s="8">
        <f>2/3</f>
        <v>0.66666666666666663</v>
      </c>
      <c r="H10" s="8">
        <f>2/3</f>
        <v>0.66666666666666663</v>
      </c>
      <c r="L10" t="s">
        <v>22</v>
      </c>
      <c r="M10">
        <f>'proces CMM'!$L$3</f>
        <v>3</v>
      </c>
      <c r="P10" t="s">
        <v>39</v>
      </c>
      <c r="Q10">
        <v>100</v>
      </c>
    </row>
    <row r="11" spans="1:19" x14ac:dyDescent="0.45">
      <c r="A11" t="s">
        <v>83</v>
      </c>
      <c r="B11" s="4">
        <v>1</v>
      </c>
      <c r="C11" s="2">
        <v>3</v>
      </c>
      <c r="D11" s="2" t="s">
        <v>8</v>
      </c>
      <c r="E11" s="4" t="s">
        <v>5</v>
      </c>
      <c r="F11" s="4" t="str">
        <f t="shared" si="0"/>
        <v>3X1Ja</v>
      </c>
      <c r="G11" s="8">
        <v>1</v>
      </c>
      <c r="H11" s="8">
        <v>1</v>
      </c>
      <c r="L11" t="s">
        <v>23</v>
      </c>
      <c r="M11">
        <f>'proces CMM'!$M$3</f>
        <v>3</v>
      </c>
    </row>
    <row r="12" spans="1:19" x14ac:dyDescent="0.45">
      <c r="A12" t="s">
        <v>83</v>
      </c>
      <c r="B12" s="4">
        <v>3</v>
      </c>
      <c r="C12" s="2">
        <v>2</v>
      </c>
      <c r="D12" s="2" t="s">
        <v>9</v>
      </c>
      <c r="E12" s="4" t="s">
        <v>5</v>
      </c>
      <c r="F12" s="4" t="str">
        <f t="shared" si="0"/>
        <v>2X3Ja</v>
      </c>
      <c r="G12" s="8">
        <v>9</v>
      </c>
      <c r="H12" s="8">
        <v>9</v>
      </c>
      <c r="S12" t="str">
        <f>"Total Score : "&amp;S6&amp;"%"</f>
        <v>Total Score : 100%</v>
      </c>
    </row>
    <row r="13" spans="1:19" x14ac:dyDescent="0.45">
      <c r="A13" t="s">
        <v>83</v>
      </c>
      <c r="B13" s="4">
        <v>3</v>
      </c>
      <c r="C13" s="2">
        <v>2</v>
      </c>
      <c r="D13" s="2" t="s">
        <v>7</v>
      </c>
      <c r="E13" s="4" t="s">
        <v>5</v>
      </c>
      <c r="F13" s="4" t="str">
        <f t="shared" si="0"/>
        <v>2X2Ja</v>
      </c>
      <c r="G13" s="8">
        <v>6</v>
      </c>
      <c r="H13" s="8">
        <v>6</v>
      </c>
    </row>
    <row r="14" spans="1:19" x14ac:dyDescent="0.45">
      <c r="A14" t="s">
        <v>83</v>
      </c>
      <c r="B14" s="4">
        <v>3</v>
      </c>
      <c r="C14" s="2">
        <v>2</v>
      </c>
      <c r="D14" s="2" t="s">
        <v>8</v>
      </c>
      <c r="E14" s="4" t="s">
        <v>5</v>
      </c>
      <c r="F14" s="4" t="str">
        <f t="shared" si="0"/>
        <v>2X1Ja</v>
      </c>
      <c r="G14" s="8">
        <v>3</v>
      </c>
      <c r="H14" s="8">
        <v>3</v>
      </c>
      <c r="L14" t="s">
        <v>27</v>
      </c>
      <c r="M14">
        <v>60</v>
      </c>
    </row>
    <row r="15" spans="1:19" x14ac:dyDescent="0.45">
      <c r="A15" t="s">
        <v>83</v>
      </c>
      <c r="B15" s="4">
        <v>3</v>
      </c>
      <c r="C15" s="2">
        <v>2</v>
      </c>
      <c r="D15" s="2" t="s">
        <v>24</v>
      </c>
      <c r="E15" s="4" t="s">
        <v>5</v>
      </c>
      <c r="F15" s="4" t="str">
        <f t="shared" si="0"/>
        <v>2X0,33Ja</v>
      </c>
      <c r="G15" s="8">
        <v>1</v>
      </c>
      <c r="H15" s="8">
        <v>1</v>
      </c>
      <c r="L15" t="s">
        <v>28</v>
      </c>
      <c r="M15">
        <v>30</v>
      </c>
    </row>
    <row r="16" spans="1:19" x14ac:dyDescent="0.45">
      <c r="A16" t="s">
        <v>83</v>
      </c>
      <c r="B16" s="4">
        <v>3</v>
      </c>
      <c r="C16" s="2">
        <v>2</v>
      </c>
      <c r="D16" s="2" t="s">
        <v>25</v>
      </c>
      <c r="E16" s="4" t="s">
        <v>5</v>
      </c>
      <c r="F16" s="4" t="str">
        <f t="shared" si="0"/>
        <v>2X0,66Ja</v>
      </c>
      <c r="G16" s="8">
        <v>2</v>
      </c>
      <c r="H16" s="8">
        <v>2</v>
      </c>
      <c r="L16" t="s">
        <v>29</v>
      </c>
      <c r="M16">
        <v>10</v>
      </c>
    </row>
    <row r="17" spans="1:13" x14ac:dyDescent="0.45">
      <c r="A17" t="s">
        <v>83</v>
      </c>
      <c r="B17" s="4">
        <v>3</v>
      </c>
      <c r="C17" s="2">
        <v>2</v>
      </c>
      <c r="D17" s="2" t="s">
        <v>8</v>
      </c>
      <c r="E17" s="4" t="s">
        <v>5</v>
      </c>
      <c r="F17" s="4" t="str">
        <f t="shared" si="0"/>
        <v>2X1Ja</v>
      </c>
      <c r="G17" s="8">
        <v>3</v>
      </c>
      <c r="H17" s="8">
        <v>3</v>
      </c>
      <c r="L17" t="s">
        <v>30</v>
      </c>
      <c r="M17">
        <v>100</v>
      </c>
    </row>
    <row r="18" spans="1:13" x14ac:dyDescent="0.45">
      <c r="A18" t="s">
        <v>83</v>
      </c>
      <c r="B18" s="4">
        <v>6</v>
      </c>
      <c r="C18" s="2">
        <v>1</v>
      </c>
      <c r="D18" s="2" t="s">
        <v>9</v>
      </c>
      <c r="E18" s="4" t="s">
        <v>5</v>
      </c>
      <c r="F18" s="4" t="str">
        <f t="shared" si="0"/>
        <v>1X3Ja</v>
      </c>
      <c r="G18" s="8">
        <v>18</v>
      </c>
      <c r="H18" s="8">
        <v>18</v>
      </c>
    </row>
    <row r="19" spans="1:13" x14ac:dyDescent="0.45">
      <c r="A19" t="s">
        <v>83</v>
      </c>
      <c r="B19" s="4">
        <v>6</v>
      </c>
      <c r="C19" s="2">
        <v>1</v>
      </c>
      <c r="D19" s="2" t="s">
        <v>7</v>
      </c>
      <c r="E19" s="4" t="s">
        <v>5</v>
      </c>
      <c r="F19" s="4" t="str">
        <f t="shared" si="0"/>
        <v>1X2Ja</v>
      </c>
      <c r="G19" s="8">
        <v>12</v>
      </c>
      <c r="H19" s="8">
        <v>12</v>
      </c>
    </row>
    <row r="20" spans="1:13" x14ac:dyDescent="0.45">
      <c r="A20" t="s">
        <v>83</v>
      </c>
      <c r="B20" s="4">
        <v>6</v>
      </c>
      <c r="C20" s="2">
        <v>1</v>
      </c>
      <c r="D20" s="2" t="s">
        <v>8</v>
      </c>
      <c r="E20" s="4" t="s">
        <v>5</v>
      </c>
      <c r="F20" s="4" t="str">
        <f t="shared" si="0"/>
        <v>1X1Ja</v>
      </c>
      <c r="G20" s="8">
        <v>6</v>
      </c>
      <c r="H20" s="8">
        <v>6</v>
      </c>
      <c r="L20" t="s">
        <v>31</v>
      </c>
      <c r="M20">
        <f>M7/M9</f>
        <v>0.25</v>
      </c>
    </row>
    <row r="21" spans="1:13" x14ac:dyDescent="0.45">
      <c r="A21" t="s">
        <v>83</v>
      </c>
      <c r="B21" s="4">
        <v>6</v>
      </c>
      <c r="C21" s="2">
        <v>1</v>
      </c>
      <c r="D21" s="2" t="s">
        <v>24</v>
      </c>
      <c r="E21" s="4" t="s">
        <v>5</v>
      </c>
      <c r="F21" s="4" t="str">
        <f t="shared" si="0"/>
        <v>1X0,33Ja</v>
      </c>
      <c r="G21" s="8">
        <v>2</v>
      </c>
      <c r="H21" s="8">
        <v>2</v>
      </c>
      <c r="L21" t="s">
        <v>32</v>
      </c>
      <c r="M21">
        <v>1</v>
      </c>
    </row>
    <row r="22" spans="1:13" x14ac:dyDescent="0.45">
      <c r="A22" t="s">
        <v>83</v>
      </c>
      <c r="B22" s="4">
        <v>6</v>
      </c>
      <c r="C22" s="2">
        <v>1</v>
      </c>
      <c r="D22" s="2" t="s">
        <v>25</v>
      </c>
      <c r="E22" s="4" t="s">
        <v>5</v>
      </c>
      <c r="F22" s="4" t="str">
        <f t="shared" si="0"/>
        <v>1X0,66Ja</v>
      </c>
      <c r="G22" s="8">
        <v>4</v>
      </c>
      <c r="H22" s="8">
        <v>4</v>
      </c>
      <c r="L22" t="s">
        <v>30</v>
      </c>
      <c r="M22">
        <f>SUM(M14:M17)-(M21+M20)</f>
        <v>198.75</v>
      </c>
    </row>
    <row r="23" spans="1:13" x14ac:dyDescent="0.45">
      <c r="A23" t="s">
        <v>83</v>
      </c>
      <c r="B23" s="4">
        <v>6</v>
      </c>
      <c r="C23" s="2">
        <v>1</v>
      </c>
      <c r="D23" s="2" t="s">
        <v>8</v>
      </c>
      <c r="E23" s="4" t="s">
        <v>5</v>
      </c>
      <c r="F23" s="4" t="str">
        <f t="shared" si="0"/>
        <v>1X1Ja</v>
      </c>
      <c r="G23" s="8">
        <v>6</v>
      </c>
      <c r="H23" s="8">
        <v>6</v>
      </c>
    </row>
    <row r="24" spans="1:13" x14ac:dyDescent="0.45">
      <c r="A24" t="s">
        <v>84</v>
      </c>
      <c r="B24" s="5">
        <v>1</v>
      </c>
      <c r="C24" s="1">
        <v>3</v>
      </c>
      <c r="D24" s="1" t="s">
        <v>9</v>
      </c>
      <c r="E24" s="5" t="s">
        <v>6</v>
      </c>
      <c r="F24" s="5" t="str">
        <f t="shared" si="0"/>
        <v>3X3Neen</v>
      </c>
      <c r="G24" s="9">
        <v>3</v>
      </c>
      <c r="H24" s="9">
        <v>0</v>
      </c>
      <c r="L24" t="s">
        <v>33</v>
      </c>
    </row>
    <row r="25" spans="1:13" x14ac:dyDescent="0.45">
      <c r="A25" t="s">
        <v>84</v>
      </c>
      <c r="B25" s="5">
        <v>1</v>
      </c>
      <c r="C25" s="1">
        <v>3</v>
      </c>
      <c r="D25" s="1" t="s">
        <v>7</v>
      </c>
      <c r="E25" s="5" t="s">
        <v>6</v>
      </c>
      <c r="F25" s="5" t="str">
        <f t="shared" si="0"/>
        <v>3X2Neen</v>
      </c>
      <c r="G25" s="9">
        <v>2</v>
      </c>
      <c r="H25" s="9">
        <v>0</v>
      </c>
      <c r="L25" t="s">
        <v>31</v>
      </c>
      <c r="M25" t="str">
        <f>ROUND(M20,0)&amp;"%"</f>
        <v>0%</v>
      </c>
    </row>
    <row r="26" spans="1:13" x14ac:dyDescent="0.45">
      <c r="A26" t="s">
        <v>84</v>
      </c>
      <c r="B26" s="5">
        <v>1</v>
      </c>
      <c r="C26" s="1">
        <v>3</v>
      </c>
      <c r="D26" s="1" t="s">
        <v>8</v>
      </c>
      <c r="E26" s="5" t="s">
        <v>6</v>
      </c>
      <c r="F26" s="5" t="str">
        <f t="shared" si="0"/>
        <v>3X1Neen</v>
      </c>
      <c r="G26" s="9">
        <v>1</v>
      </c>
      <c r="H26" s="9">
        <v>0</v>
      </c>
      <c r="L26" t="s">
        <v>33</v>
      </c>
    </row>
    <row r="27" spans="1:13" x14ac:dyDescent="0.45">
      <c r="A27" t="s">
        <v>84</v>
      </c>
      <c r="B27" s="5">
        <v>1</v>
      </c>
      <c r="C27" s="1">
        <v>3</v>
      </c>
      <c r="D27" s="1" t="s">
        <v>24</v>
      </c>
      <c r="E27" s="5" t="s">
        <v>6</v>
      </c>
      <c r="F27" s="5" t="str">
        <f t="shared" si="0"/>
        <v>3X0,33Neen</v>
      </c>
      <c r="G27" s="9">
        <f>1/3</f>
        <v>0.33333333333333331</v>
      </c>
      <c r="H27" s="9">
        <v>0</v>
      </c>
    </row>
    <row r="28" spans="1:13" x14ac:dyDescent="0.45">
      <c r="A28" t="s">
        <v>84</v>
      </c>
      <c r="B28" s="5">
        <v>1</v>
      </c>
      <c r="C28" s="1">
        <v>3</v>
      </c>
      <c r="D28" s="1" t="s">
        <v>25</v>
      </c>
      <c r="E28" s="5" t="s">
        <v>6</v>
      </c>
      <c r="F28" s="5" t="str">
        <f t="shared" si="0"/>
        <v>3X0,66Neen</v>
      </c>
      <c r="G28" s="9">
        <f>2/3</f>
        <v>0.66666666666666663</v>
      </c>
      <c r="H28" s="9">
        <v>0</v>
      </c>
    </row>
    <row r="29" spans="1:13" x14ac:dyDescent="0.45">
      <c r="A29" t="s">
        <v>84</v>
      </c>
      <c r="B29" s="5">
        <v>1</v>
      </c>
      <c r="C29" s="1">
        <v>3</v>
      </c>
      <c r="D29" s="1" t="s">
        <v>8</v>
      </c>
      <c r="E29" s="5" t="s">
        <v>6</v>
      </c>
      <c r="F29" s="5" t="str">
        <f t="shared" si="0"/>
        <v>3X1Neen</v>
      </c>
      <c r="G29" s="9">
        <v>1</v>
      </c>
      <c r="H29" s="9">
        <v>0</v>
      </c>
    </row>
    <row r="30" spans="1:13" x14ac:dyDescent="0.45">
      <c r="A30" t="s">
        <v>84</v>
      </c>
      <c r="B30" s="5">
        <v>3</v>
      </c>
      <c r="C30" s="1">
        <v>2</v>
      </c>
      <c r="D30" s="1" t="s">
        <v>9</v>
      </c>
      <c r="E30" s="5" t="s">
        <v>6</v>
      </c>
      <c r="F30" s="5" t="str">
        <f t="shared" si="0"/>
        <v>2X3Neen</v>
      </c>
      <c r="G30" s="9">
        <v>9</v>
      </c>
      <c r="H30" s="9">
        <v>0</v>
      </c>
    </row>
    <row r="31" spans="1:13" x14ac:dyDescent="0.45">
      <c r="A31" t="s">
        <v>84</v>
      </c>
      <c r="B31" s="5">
        <v>3</v>
      </c>
      <c r="C31" s="1">
        <v>2</v>
      </c>
      <c r="D31" s="1" t="s">
        <v>7</v>
      </c>
      <c r="E31" s="5" t="s">
        <v>6</v>
      </c>
      <c r="F31" s="5" t="str">
        <f t="shared" si="0"/>
        <v>2X2Neen</v>
      </c>
      <c r="G31" s="9">
        <v>6</v>
      </c>
      <c r="H31" s="9">
        <v>0</v>
      </c>
    </row>
    <row r="32" spans="1:13" x14ac:dyDescent="0.45">
      <c r="A32" t="s">
        <v>84</v>
      </c>
      <c r="B32" s="5">
        <v>3</v>
      </c>
      <c r="C32" s="1">
        <v>2</v>
      </c>
      <c r="D32" s="1" t="s">
        <v>8</v>
      </c>
      <c r="E32" s="5" t="s">
        <v>6</v>
      </c>
      <c r="F32" s="5" t="str">
        <f t="shared" si="0"/>
        <v>2X1Neen</v>
      </c>
      <c r="G32" s="9">
        <v>3</v>
      </c>
      <c r="H32" s="9">
        <v>0</v>
      </c>
    </row>
    <row r="33" spans="1:8" x14ac:dyDescent="0.45">
      <c r="A33" t="s">
        <v>84</v>
      </c>
      <c r="B33" s="5">
        <v>3</v>
      </c>
      <c r="C33" s="1">
        <v>2</v>
      </c>
      <c r="D33" s="1" t="s">
        <v>24</v>
      </c>
      <c r="E33" s="5" t="s">
        <v>6</v>
      </c>
      <c r="F33" s="5" t="str">
        <f t="shared" si="0"/>
        <v>2X0,33Neen</v>
      </c>
      <c r="G33" s="9">
        <v>1</v>
      </c>
      <c r="H33" s="9">
        <v>0</v>
      </c>
    </row>
    <row r="34" spans="1:8" x14ac:dyDescent="0.45">
      <c r="A34" t="s">
        <v>84</v>
      </c>
      <c r="B34" s="5">
        <v>3</v>
      </c>
      <c r="C34" s="1">
        <v>2</v>
      </c>
      <c r="D34" s="1" t="s">
        <v>25</v>
      </c>
      <c r="E34" s="5" t="s">
        <v>6</v>
      </c>
      <c r="F34" s="5" t="str">
        <f t="shared" si="0"/>
        <v>2X0,66Neen</v>
      </c>
      <c r="G34" s="9">
        <v>2</v>
      </c>
      <c r="H34" s="9">
        <v>0</v>
      </c>
    </row>
    <row r="35" spans="1:8" x14ac:dyDescent="0.45">
      <c r="A35" t="s">
        <v>84</v>
      </c>
      <c r="B35" s="5">
        <v>3</v>
      </c>
      <c r="C35" s="1">
        <v>2</v>
      </c>
      <c r="D35" s="1" t="s">
        <v>8</v>
      </c>
      <c r="E35" s="5" t="s">
        <v>6</v>
      </c>
      <c r="F35" s="5" t="str">
        <f t="shared" si="0"/>
        <v>2X1Neen</v>
      </c>
      <c r="G35" s="9">
        <v>3</v>
      </c>
      <c r="H35" s="9">
        <v>0</v>
      </c>
    </row>
    <row r="36" spans="1:8" x14ac:dyDescent="0.45">
      <c r="A36" t="s">
        <v>84</v>
      </c>
      <c r="B36" s="5">
        <v>6</v>
      </c>
      <c r="C36" s="1">
        <v>1</v>
      </c>
      <c r="D36" s="1" t="s">
        <v>9</v>
      </c>
      <c r="E36" s="5" t="s">
        <v>6</v>
      </c>
      <c r="F36" s="5" t="str">
        <f t="shared" si="0"/>
        <v>1X3Neen</v>
      </c>
      <c r="G36" s="9">
        <v>18</v>
      </c>
      <c r="H36" s="9">
        <v>0</v>
      </c>
    </row>
    <row r="37" spans="1:8" x14ac:dyDescent="0.45">
      <c r="A37" t="s">
        <v>84</v>
      </c>
      <c r="B37" s="5">
        <v>6</v>
      </c>
      <c r="C37" s="1">
        <v>1</v>
      </c>
      <c r="D37" s="1" t="s">
        <v>7</v>
      </c>
      <c r="E37" s="5" t="s">
        <v>6</v>
      </c>
      <c r="F37" s="5" t="str">
        <f t="shared" si="0"/>
        <v>1X2Neen</v>
      </c>
      <c r="G37" s="9">
        <v>12</v>
      </c>
      <c r="H37" s="9">
        <v>0</v>
      </c>
    </row>
    <row r="38" spans="1:8" x14ac:dyDescent="0.45">
      <c r="A38" t="s">
        <v>84</v>
      </c>
      <c r="B38" s="5">
        <v>6</v>
      </c>
      <c r="C38" s="1">
        <v>1</v>
      </c>
      <c r="D38" s="1" t="s">
        <v>8</v>
      </c>
      <c r="E38" s="5" t="s">
        <v>6</v>
      </c>
      <c r="F38" s="5" t="str">
        <f t="shared" si="0"/>
        <v>1X1Neen</v>
      </c>
      <c r="G38" s="9">
        <v>6</v>
      </c>
      <c r="H38" s="9">
        <v>0</v>
      </c>
    </row>
    <row r="39" spans="1:8" x14ac:dyDescent="0.45">
      <c r="A39" t="s">
        <v>84</v>
      </c>
      <c r="B39" s="5">
        <v>6</v>
      </c>
      <c r="C39" s="1">
        <v>1</v>
      </c>
      <c r="D39" s="1" t="s">
        <v>24</v>
      </c>
      <c r="E39" s="5" t="s">
        <v>6</v>
      </c>
      <c r="F39" s="5" t="str">
        <f t="shared" si="0"/>
        <v>1X0,33Neen</v>
      </c>
      <c r="G39" s="9">
        <v>2</v>
      </c>
      <c r="H39" s="9">
        <v>0</v>
      </c>
    </row>
    <row r="40" spans="1:8" x14ac:dyDescent="0.45">
      <c r="A40" t="s">
        <v>84</v>
      </c>
      <c r="B40" s="5">
        <v>6</v>
      </c>
      <c r="C40" s="1">
        <v>1</v>
      </c>
      <c r="D40" s="1" t="s">
        <v>25</v>
      </c>
      <c r="E40" s="5" t="s">
        <v>6</v>
      </c>
      <c r="F40" s="5" t="str">
        <f t="shared" si="0"/>
        <v>1X0,66Neen</v>
      </c>
      <c r="G40" s="9">
        <v>4</v>
      </c>
      <c r="H40" s="9">
        <v>0</v>
      </c>
    </row>
    <row r="41" spans="1:8" x14ac:dyDescent="0.45">
      <c r="A41" t="s">
        <v>84</v>
      </c>
      <c r="B41" s="5">
        <v>6</v>
      </c>
      <c r="C41" s="1">
        <v>1</v>
      </c>
      <c r="D41" s="1" t="s">
        <v>8</v>
      </c>
      <c r="E41" s="5" t="s">
        <v>6</v>
      </c>
      <c r="F41" s="5" t="str">
        <f t="shared" si="0"/>
        <v>1X1Neen</v>
      </c>
      <c r="G41" s="9">
        <v>6</v>
      </c>
      <c r="H41" s="9">
        <v>0</v>
      </c>
    </row>
    <row r="42" spans="1:8" x14ac:dyDescent="0.45">
      <c r="A42" t="s">
        <v>85</v>
      </c>
      <c r="B42" s="6">
        <v>1</v>
      </c>
      <c r="C42" s="3">
        <v>3</v>
      </c>
      <c r="D42" s="3" t="s">
        <v>9</v>
      </c>
      <c r="E42" s="6" t="s">
        <v>10</v>
      </c>
      <c r="F42" s="6" t="str">
        <f t="shared" si="0"/>
        <v>3X3NVT</v>
      </c>
      <c r="G42" s="10">
        <v>0</v>
      </c>
      <c r="H42" s="10">
        <v>0</v>
      </c>
    </row>
    <row r="43" spans="1:8" x14ac:dyDescent="0.45">
      <c r="A43" t="s">
        <v>85</v>
      </c>
      <c r="B43" s="6">
        <v>1</v>
      </c>
      <c r="C43" s="3">
        <v>3</v>
      </c>
      <c r="D43" s="3" t="s">
        <v>7</v>
      </c>
      <c r="E43" s="6" t="s">
        <v>10</v>
      </c>
      <c r="F43" s="6" t="str">
        <f t="shared" si="0"/>
        <v>3X2NVT</v>
      </c>
      <c r="G43" s="10">
        <v>0</v>
      </c>
      <c r="H43" s="10">
        <v>0</v>
      </c>
    </row>
    <row r="44" spans="1:8" x14ac:dyDescent="0.45">
      <c r="A44" t="s">
        <v>85</v>
      </c>
      <c r="B44" s="6">
        <v>1</v>
      </c>
      <c r="C44" s="3">
        <v>3</v>
      </c>
      <c r="D44" s="3" t="s">
        <v>8</v>
      </c>
      <c r="E44" s="6" t="s">
        <v>10</v>
      </c>
      <c r="F44" s="6" t="str">
        <f t="shared" si="0"/>
        <v>3X1NVT</v>
      </c>
      <c r="G44" s="10">
        <v>0</v>
      </c>
      <c r="H44" s="10">
        <v>0</v>
      </c>
    </row>
    <row r="45" spans="1:8" x14ac:dyDescent="0.45">
      <c r="A45" t="s">
        <v>85</v>
      </c>
      <c r="B45" s="6">
        <v>1</v>
      </c>
      <c r="C45" s="3">
        <v>3</v>
      </c>
      <c r="D45" s="3" t="s">
        <v>24</v>
      </c>
      <c r="E45" s="6" t="s">
        <v>10</v>
      </c>
      <c r="F45" s="6" t="str">
        <f t="shared" si="0"/>
        <v>3X0,33NVT</v>
      </c>
      <c r="G45" s="10">
        <v>0</v>
      </c>
      <c r="H45" s="10">
        <v>0</v>
      </c>
    </row>
    <row r="46" spans="1:8" x14ac:dyDescent="0.45">
      <c r="A46" t="s">
        <v>85</v>
      </c>
      <c r="B46" s="6">
        <v>1</v>
      </c>
      <c r="C46" s="3">
        <v>3</v>
      </c>
      <c r="D46" s="3" t="s">
        <v>25</v>
      </c>
      <c r="E46" s="6" t="s">
        <v>10</v>
      </c>
      <c r="F46" s="6" t="str">
        <f t="shared" si="0"/>
        <v>3X0,66NVT</v>
      </c>
      <c r="G46" s="10">
        <v>0</v>
      </c>
      <c r="H46" s="10">
        <v>0</v>
      </c>
    </row>
    <row r="47" spans="1:8" x14ac:dyDescent="0.45">
      <c r="A47" t="s">
        <v>85</v>
      </c>
      <c r="B47" s="6">
        <v>1</v>
      </c>
      <c r="C47" s="3">
        <v>3</v>
      </c>
      <c r="D47" s="3" t="s">
        <v>8</v>
      </c>
      <c r="E47" s="6" t="s">
        <v>10</v>
      </c>
      <c r="F47" s="6" t="str">
        <f t="shared" si="0"/>
        <v>3X1NVT</v>
      </c>
      <c r="G47" s="10">
        <v>0</v>
      </c>
      <c r="H47" s="10">
        <v>0</v>
      </c>
    </row>
    <row r="48" spans="1:8" x14ac:dyDescent="0.45">
      <c r="A48" t="s">
        <v>85</v>
      </c>
      <c r="B48" s="6">
        <v>3</v>
      </c>
      <c r="C48" s="3">
        <v>2</v>
      </c>
      <c r="D48" s="3" t="s">
        <v>9</v>
      </c>
      <c r="E48" s="6" t="s">
        <v>10</v>
      </c>
      <c r="F48" s="6" t="str">
        <f t="shared" si="0"/>
        <v>2X3NVT</v>
      </c>
      <c r="G48" s="10">
        <v>0</v>
      </c>
      <c r="H48" s="10">
        <v>0</v>
      </c>
    </row>
    <row r="49" spans="1:8" x14ac:dyDescent="0.45">
      <c r="A49" t="s">
        <v>85</v>
      </c>
      <c r="B49" s="6">
        <v>3</v>
      </c>
      <c r="C49" s="3">
        <v>2</v>
      </c>
      <c r="D49" s="3" t="s">
        <v>7</v>
      </c>
      <c r="E49" s="6" t="s">
        <v>10</v>
      </c>
      <c r="F49" s="6" t="str">
        <f t="shared" si="0"/>
        <v>2X2NVT</v>
      </c>
      <c r="G49" s="10">
        <v>0</v>
      </c>
      <c r="H49" s="10">
        <v>0</v>
      </c>
    </row>
    <row r="50" spans="1:8" x14ac:dyDescent="0.45">
      <c r="A50" t="s">
        <v>85</v>
      </c>
      <c r="B50" s="6">
        <v>3</v>
      </c>
      <c r="C50" s="3">
        <v>2</v>
      </c>
      <c r="D50" s="3" t="s">
        <v>8</v>
      </c>
      <c r="E50" s="6" t="s">
        <v>10</v>
      </c>
      <c r="F50" s="6" t="str">
        <f t="shared" si="0"/>
        <v>2X1NVT</v>
      </c>
      <c r="G50" s="10">
        <v>0</v>
      </c>
      <c r="H50" s="10">
        <v>0</v>
      </c>
    </row>
    <row r="51" spans="1:8" x14ac:dyDescent="0.45">
      <c r="A51" t="s">
        <v>85</v>
      </c>
      <c r="B51" s="6">
        <v>3</v>
      </c>
      <c r="C51" s="3">
        <v>2</v>
      </c>
      <c r="D51" s="3" t="s">
        <v>24</v>
      </c>
      <c r="E51" s="6" t="s">
        <v>10</v>
      </c>
      <c r="F51" s="6" t="str">
        <f t="shared" si="0"/>
        <v>2X0,33NVT</v>
      </c>
      <c r="G51" s="10">
        <v>0</v>
      </c>
      <c r="H51" s="10">
        <v>0</v>
      </c>
    </row>
    <row r="52" spans="1:8" x14ac:dyDescent="0.45">
      <c r="A52" t="s">
        <v>85</v>
      </c>
      <c r="B52" s="6">
        <v>3</v>
      </c>
      <c r="C52" s="3">
        <v>2</v>
      </c>
      <c r="D52" s="3" t="s">
        <v>25</v>
      </c>
      <c r="E52" s="6" t="s">
        <v>10</v>
      </c>
      <c r="F52" s="6" t="str">
        <f t="shared" si="0"/>
        <v>2X0,66NVT</v>
      </c>
      <c r="G52" s="10">
        <v>0</v>
      </c>
      <c r="H52" s="10">
        <v>0</v>
      </c>
    </row>
    <row r="53" spans="1:8" x14ac:dyDescent="0.45">
      <c r="A53" t="s">
        <v>85</v>
      </c>
      <c r="B53" s="6">
        <v>3</v>
      </c>
      <c r="C53" s="3">
        <v>2</v>
      </c>
      <c r="D53" s="3" t="s">
        <v>8</v>
      </c>
      <c r="E53" s="6" t="s">
        <v>10</v>
      </c>
      <c r="F53" s="6" t="str">
        <f t="shared" si="0"/>
        <v>2X1NVT</v>
      </c>
      <c r="G53" s="10">
        <v>0</v>
      </c>
      <c r="H53" s="10">
        <v>0</v>
      </c>
    </row>
    <row r="54" spans="1:8" x14ac:dyDescent="0.45">
      <c r="A54" t="s">
        <v>85</v>
      </c>
      <c r="B54" s="6">
        <v>6</v>
      </c>
      <c r="C54" s="3">
        <v>1</v>
      </c>
      <c r="D54" s="3" t="s">
        <v>9</v>
      </c>
      <c r="E54" s="6" t="s">
        <v>10</v>
      </c>
      <c r="F54" s="6" t="str">
        <f t="shared" si="0"/>
        <v>1X3NVT</v>
      </c>
      <c r="G54" s="10">
        <v>0</v>
      </c>
      <c r="H54" s="10">
        <v>0</v>
      </c>
    </row>
    <row r="55" spans="1:8" x14ac:dyDescent="0.45">
      <c r="A55" t="s">
        <v>85</v>
      </c>
      <c r="B55" s="6">
        <v>6</v>
      </c>
      <c r="C55" s="3">
        <v>1</v>
      </c>
      <c r="D55" s="3" t="s">
        <v>7</v>
      </c>
      <c r="E55" s="6" t="s">
        <v>10</v>
      </c>
      <c r="F55" s="6" t="str">
        <f t="shared" si="0"/>
        <v>1X2NVT</v>
      </c>
      <c r="G55" s="10">
        <v>0</v>
      </c>
      <c r="H55" s="10">
        <v>0</v>
      </c>
    </row>
    <row r="56" spans="1:8" x14ac:dyDescent="0.45">
      <c r="A56" t="s">
        <v>85</v>
      </c>
      <c r="B56" s="6">
        <v>6</v>
      </c>
      <c r="C56" s="3">
        <v>1</v>
      </c>
      <c r="D56" s="3" t="s">
        <v>8</v>
      </c>
      <c r="E56" s="6" t="s">
        <v>10</v>
      </c>
      <c r="F56" s="6" t="str">
        <f t="shared" si="0"/>
        <v>1X1NVT</v>
      </c>
      <c r="G56" s="10">
        <v>0</v>
      </c>
      <c r="H56" s="10">
        <v>0</v>
      </c>
    </row>
    <row r="57" spans="1:8" x14ac:dyDescent="0.45">
      <c r="A57" t="s">
        <v>85</v>
      </c>
      <c r="B57" s="6">
        <v>6</v>
      </c>
      <c r="C57" s="3">
        <v>1</v>
      </c>
      <c r="D57" s="3" t="s">
        <v>24</v>
      </c>
      <c r="E57" s="6" t="s">
        <v>10</v>
      </c>
      <c r="F57" s="6" t="str">
        <f t="shared" si="0"/>
        <v>1X0,33NVT</v>
      </c>
      <c r="G57" s="10">
        <v>0</v>
      </c>
      <c r="H57" s="10">
        <v>0</v>
      </c>
    </row>
    <row r="58" spans="1:8" x14ac:dyDescent="0.45">
      <c r="A58" t="s">
        <v>85</v>
      </c>
      <c r="B58" s="6">
        <v>6</v>
      </c>
      <c r="C58" s="3">
        <v>1</v>
      </c>
      <c r="D58" s="3" t="s">
        <v>25</v>
      </c>
      <c r="E58" s="6" t="s">
        <v>10</v>
      </c>
      <c r="F58" s="6" t="str">
        <f t="shared" si="0"/>
        <v>1X0,66NVT</v>
      </c>
      <c r="G58" s="10">
        <v>0</v>
      </c>
      <c r="H58" s="10">
        <v>0</v>
      </c>
    </row>
    <row r="59" spans="1:8" x14ac:dyDescent="0.45">
      <c r="A59" t="s">
        <v>85</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8" ma:contentTypeDescription="Een nieuw document maken." ma:contentTypeScope="" ma:versionID="c40300f2ca15822410b1c9708e4db4f1">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b7edc839eed89469199d4a1a24847640"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C6F962-BA5F-447A-8316-67FD9DAFFBD9}"/>
</file>

<file path=customXml/itemProps2.xml><?xml version="1.0" encoding="utf-8"?>
<ds:datastoreItem xmlns:ds="http://schemas.openxmlformats.org/officeDocument/2006/customXml" ds:itemID="{69BEB7C4-867D-4832-B879-5E30B2EBF1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handleiding</vt:lpstr>
      <vt:lpstr>expertenteam</vt:lpstr>
      <vt:lpstr>inleiding MHM </vt:lpstr>
      <vt:lpstr>Inhoudstafel</vt:lpstr>
      <vt:lpstr>proces CMM</vt:lpstr>
      <vt:lpstr>rapport</vt:lpstr>
      <vt:lpstr>actiepunten auditee</vt:lpstr>
      <vt:lpstr>Mapping</vt:lpstr>
      <vt:lpstr>'proces CMM'!Afdrukbereik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2024-05-10T10:27:14Z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