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apotheek\Hilco Farmaconsult\VZA\kwaliteitshandboek maeia\organisatie werkgroepen\werkgroep beheer ziekenhuisapotheek\"/>
    </mc:Choice>
  </mc:AlternateContent>
  <xr:revisionPtr revIDLastSave="0" documentId="13_ncr:1_{37594A3D-47B6-42E4-A009-EE4D93863733}" xr6:coauthVersionLast="47" xr6:coauthVersionMax="47" xr10:uidLastSave="{00000000-0000-0000-0000-000000000000}"/>
  <bookViews>
    <workbookView xWindow="-28920" yWindow="-120" windowWidth="29040" windowHeight="15840" tabRatio="526" activeTab="8" xr2:uid="{00000000-000D-0000-FFFF-FFFF00000000}"/>
  </bookViews>
  <sheets>
    <sheet name="algemene inleiding" sheetId="46" r:id="rId1"/>
    <sheet name="inleiding ..... " sheetId="48" r:id="rId2"/>
    <sheet name="handleiding" sheetId="52" r:id="rId3"/>
    <sheet name="expertenteam" sheetId="51" r:id="rId4"/>
    <sheet name="inhoudstafel" sheetId="47" r:id="rId5"/>
    <sheet name="auditvragen algemeen beheer " sheetId="42" r:id="rId6"/>
    <sheet name="rapport" sheetId="43" r:id="rId7"/>
    <sheet name="actiepunten auditee" sheetId="50" r:id="rId8"/>
    <sheet name="Mapping" sheetId="38" r:id="rId9"/>
  </sheets>
  <definedNames>
    <definedName name="_xlnm._FilterDatabase" localSheetId="5" hidden="1">'auditvragen algemeen beheer '!$A$6:$WVQ$573</definedName>
    <definedName name="_xlnm.Print_Area" localSheetId="5">'auditvragen algemeen beheer '!$A$2:$T$487</definedName>
    <definedName name="_xlnm.Print_Area" localSheetId="6">rapport!$A$1:$D$111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5" i="43" l="1"/>
  <c r="A35" i="43"/>
  <c r="A33" i="43"/>
  <c r="B32" i="43"/>
  <c r="A32" i="43"/>
  <c r="B31" i="43"/>
  <c r="A31" i="43"/>
  <c r="B30" i="43"/>
  <c r="A30" i="43"/>
  <c r="B29" i="43"/>
  <c r="A29" i="43"/>
  <c r="B28" i="43"/>
  <c r="A28" i="43"/>
  <c r="B27" i="43"/>
  <c r="A27" i="43"/>
  <c r="B26" i="43"/>
  <c r="A26" i="43"/>
  <c r="B25" i="43"/>
  <c r="A25" i="43"/>
  <c r="B24" i="43"/>
  <c r="A24" i="43"/>
  <c r="B23" i="43"/>
  <c r="A23" i="43"/>
  <c r="B22" i="43"/>
  <c r="A22" i="43"/>
  <c r="B21" i="43"/>
  <c r="A21" i="43"/>
  <c r="G197" i="42"/>
  <c r="B20" i="43"/>
  <c r="A20" i="43"/>
  <c r="B19" i="43"/>
  <c r="A19" i="43"/>
  <c r="B18" i="43"/>
  <c r="A18" i="43"/>
  <c r="B17" i="43"/>
  <c r="A17" i="43"/>
  <c r="B16" i="43"/>
  <c r="A16" i="43"/>
  <c r="B15" i="43"/>
  <c r="A15" i="43"/>
  <c r="B14" i="43"/>
  <c r="A14" i="43"/>
  <c r="B13" i="43"/>
  <c r="A13" i="43"/>
  <c r="B12" i="43"/>
  <c r="A12" i="43"/>
  <c r="G123" i="42"/>
  <c r="B11" i="43"/>
  <c r="A11" i="43"/>
  <c r="N468" i="42"/>
  <c r="K468" i="42"/>
  <c r="M468" i="42" s="1"/>
  <c r="N467" i="42"/>
  <c r="K467" i="42"/>
  <c r="M467" i="42" s="1"/>
  <c r="N466" i="42"/>
  <c r="K466" i="42"/>
  <c r="M466" i="42" s="1"/>
  <c r="N465" i="42"/>
  <c r="K465" i="42"/>
  <c r="M465" i="42" s="1"/>
  <c r="N464" i="42"/>
  <c r="K464" i="42"/>
  <c r="M464" i="42" s="1"/>
  <c r="N463" i="42"/>
  <c r="K463" i="42"/>
  <c r="M463" i="42" s="1"/>
  <c r="N462" i="42"/>
  <c r="K462" i="42"/>
  <c r="M462" i="42" s="1"/>
  <c r="N461" i="42"/>
  <c r="K461" i="42"/>
  <c r="M461" i="42" s="1"/>
  <c r="N460" i="42"/>
  <c r="K460" i="42"/>
  <c r="M460" i="42" s="1"/>
  <c r="N459" i="42"/>
  <c r="K459" i="42"/>
  <c r="M459" i="42" s="1"/>
  <c r="N458" i="42"/>
  <c r="K458" i="42"/>
  <c r="M458" i="42" s="1"/>
  <c r="N457" i="42"/>
  <c r="K457" i="42"/>
  <c r="M457" i="42" s="1"/>
  <c r="N456" i="42"/>
  <c r="K456" i="42"/>
  <c r="M456" i="42" s="1"/>
  <c r="N455" i="42"/>
  <c r="K455" i="42"/>
  <c r="M455" i="42" s="1"/>
  <c r="N454" i="42"/>
  <c r="K454" i="42"/>
  <c r="M454" i="42" s="1"/>
  <c r="N453" i="42"/>
  <c r="K453" i="42"/>
  <c r="M453" i="42" s="1"/>
  <c r="N452" i="42"/>
  <c r="K452" i="42"/>
  <c r="M452" i="42" s="1"/>
  <c r="N451" i="42"/>
  <c r="K451" i="42"/>
  <c r="M451" i="42" s="1"/>
  <c r="N450" i="42"/>
  <c r="K450" i="42"/>
  <c r="M450" i="42" s="1"/>
  <c r="N449" i="42"/>
  <c r="K449" i="42"/>
  <c r="M449" i="42" s="1"/>
  <c r="N448" i="42"/>
  <c r="K448" i="42"/>
  <c r="M448" i="42" s="1"/>
  <c r="N447" i="42"/>
  <c r="K447" i="42"/>
  <c r="M447" i="42" s="1"/>
  <c r="N446" i="42"/>
  <c r="K446" i="42"/>
  <c r="M446" i="42" s="1"/>
  <c r="N445" i="42"/>
  <c r="K445" i="42"/>
  <c r="M445" i="42" s="1"/>
  <c r="N444" i="42"/>
  <c r="K444" i="42"/>
  <c r="M444" i="42" s="1"/>
  <c r="N443" i="42"/>
  <c r="K443" i="42"/>
  <c r="M443" i="42" s="1"/>
  <c r="N442" i="42"/>
  <c r="K442" i="42"/>
  <c r="M442" i="42" s="1"/>
  <c r="N441" i="42"/>
  <c r="K441" i="42"/>
  <c r="M441" i="42" s="1"/>
  <c r="N440" i="42"/>
  <c r="K440" i="42"/>
  <c r="M440" i="42" s="1"/>
  <c r="N439" i="42"/>
  <c r="K439" i="42"/>
  <c r="M439" i="42" s="1"/>
  <c r="N438" i="42"/>
  <c r="K438" i="42"/>
  <c r="M438" i="42" s="1"/>
  <c r="N437" i="42"/>
  <c r="K437" i="42"/>
  <c r="M437" i="42" s="1"/>
  <c r="N436" i="42"/>
  <c r="K436" i="42"/>
  <c r="M436" i="42" s="1"/>
  <c r="N435" i="42"/>
  <c r="K435" i="42"/>
  <c r="M435" i="42" s="1"/>
  <c r="N434" i="42"/>
  <c r="K434" i="42"/>
  <c r="M434" i="42" s="1"/>
  <c r="N433" i="42"/>
  <c r="K433" i="42"/>
  <c r="M433" i="42" s="1"/>
  <c r="N432" i="42"/>
  <c r="K432" i="42"/>
  <c r="M432" i="42" s="1"/>
  <c r="N431" i="42"/>
  <c r="K431" i="42"/>
  <c r="M431" i="42" s="1"/>
  <c r="N430" i="42"/>
  <c r="K430" i="42"/>
  <c r="M430" i="42" s="1"/>
  <c r="N429" i="42"/>
  <c r="K429" i="42"/>
  <c r="M429" i="42" s="1"/>
  <c r="N428" i="42"/>
  <c r="K428" i="42"/>
  <c r="M428" i="42" s="1"/>
  <c r="N427" i="42"/>
  <c r="K427" i="42"/>
  <c r="M427" i="42" s="1"/>
  <c r="N426" i="42"/>
  <c r="K426" i="42"/>
  <c r="M426" i="42" s="1"/>
  <c r="N425" i="42"/>
  <c r="K425" i="42"/>
  <c r="M425" i="42" s="1"/>
  <c r="N424" i="42"/>
  <c r="K424" i="42"/>
  <c r="M424" i="42" s="1"/>
  <c r="N423" i="42"/>
  <c r="K423" i="42"/>
  <c r="M423" i="42" s="1"/>
  <c r="N422" i="42"/>
  <c r="K422" i="42"/>
  <c r="M422" i="42" s="1"/>
  <c r="N421" i="42"/>
  <c r="K421" i="42"/>
  <c r="M421" i="42" s="1"/>
  <c r="N487" i="42"/>
  <c r="K487" i="42"/>
  <c r="M487" i="42" s="1"/>
  <c r="N486" i="42"/>
  <c r="K486" i="42"/>
  <c r="M486" i="42" s="1"/>
  <c r="N485" i="42"/>
  <c r="K485" i="42"/>
  <c r="M485" i="42" s="1"/>
  <c r="N484" i="42"/>
  <c r="K484" i="42"/>
  <c r="M484" i="42" s="1"/>
  <c r="N483" i="42"/>
  <c r="K483" i="42"/>
  <c r="M483" i="42" s="1"/>
  <c r="N482" i="42"/>
  <c r="K482" i="42"/>
  <c r="M482" i="42" s="1"/>
  <c r="N481" i="42"/>
  <c r="K481" i="42"/>
  <c r="M481" i="42" s="1"/>
  <c r="N480" i="42"/>
  <c r="K480" i="42"/>
  <c r="M480" i="42" s="1"/>
  <c r="N479" i="42"/>
  <c r="K479" i="42"/>
  <c r="M479" i="42" s="1"/>
  <c r="N478" i="42"/>
  <c r="K478" i="42"/>
  <c r="M478" i="42" s="1"/>
  <c r="N477" i="42"/>
  <c r="K477" i="42"/>
  <c r="M477" i="42" s="1"/>
  <c r="N476" i="42"/>
  <c r="K476" i="42"/>
  <c r="M476" i="42" s="1"/>
  <c r="N475" i="42"/>
  <c r="K475" i="42"/>
  <c r="M475" i="42" s="1"/>
  <c r="N474" i="42"/>
  <c r="K474" i="42"/>
  <c r="M474" i="42" s="1"/>
  <c r="N473" i="42"/>
  <c r="K473" i="42"/>
  <c r="M473" i="42" s="1"/>
  <c r="N472" i="42"/>
  <c r="K472" i="42"/>
  <c r="M472" i="42" s="1"/>
  <c r="N471" i="42"/>
  <c r="K471" i="42"/>
  <c r="M471" i="42" s="1"/>
  <c r="N470" i="42"/>
  <c r="K470" i="42"/>
  <c r="M470" i="42" s="1"/>
  <c r="N469" i="42"/>
  <c r="K469" i="42"/>
  <c r="M469" i="42" s="1"/>
  <c r="N420" i="42"/>
  <c r="K420" i="42"/>
  <c r="M420" i="42" s="1"/>
  <c r="N419" i="42"/>
  <c r="K419" i="42"/>
  <c r="M419" i="42" s="1"/>
  <c r="N418" i="42"/>
  <c r="K418" i="42"/>
  <c r="M418" i="42" s="1"/>
  <c r="N405" i="42"/>
  <c r="K405" i="42"/>
  <c r="M405" i="42" s="1"/>
  <c r="N404" i="42"/>
  <c r="K404" i="42"/>
  <c r="M404" i="42" s="1"/>
  <c r="N403" i="42"/>
  <c r="K403" i="42"/>
  <c r="M403" i="42" s="1"/>
  <c r="N402" i="42"/>
  <c r="K402" i="42"/>
  <c r="M402" i="42" s="1"/>
  <c r="N401" i="42"/>
  <c r="K401" i="42"/>
  <c r="M401" i="42" s="1"/>
  <c r="N400" i="42"/>
  <c r="K400" i="42"/>
  <c r="M400" i="42" s="1"/>
  <c r="N399" i="42"/>
  <c r="K399" i="42"/>
  <c r="M399" i="42" s="1"/>
  <c r="N398" i="42"/>
  <c r="K398" i="42"/>
  <c r="M398" i="42" s="1"/>
  <c r="G397" i="42"/>
  <c r="N396" i="42"/>
  <c r="K396" i="42"/>
  <c r="M396" i="42" s="1"/>
  <c r="N395" i="42"/>
  <c r="K395" i="42"/>
  <c r="M395" i="42" s="1"/>
  <c r="N394" i="42"/>
  <c r="K394" i="42"/>
  <c r="M394" i="42" s="1"/>
  <c r="N393" i="42"/>
  <c r="K393" i="42"/>
  <c r="M393" i="42" s="1"/>
  <c r="N392" i="42"/>
  <c r="K392" i="42"/>
  <c r="M392" i="42" s="1"/>
  <c r="N391" i="42"/>
  <c r="K391" i="42"/>
  <c r="M391" i="42" s="1"/>
  <c r="N390" i="42"/>
  <c r="K390" i="42"/>
  <c r="M390" i="42" s="1"/>
  <c r="N389" i="42"/>
  <c r="K389" i="42"/>
  <c r="M389" i="42" s="1"/>
  <c r="N388" i="42"/>
  <c r="K388" i="42"/>
  <c r="M388" i="42" s="1"/>
  <c r="N387" i="42"/>
  <c r="K387" i="42"/>
  <c r="M387" i="42" s="1"/>
  <c r="N386" i="42"/>
  <c r="K386" i="42"/>
  <c r="M386" i="42" s="1"/>
  <c r="N385" i="42"/>
  <c r="K385" i="42"/>
  <c r="M385" i="42" s="1"/>
  <c r="N384" i="42"/>
  <c r="K384" i="42"/>
  <c r="M384" i="42" s="1"/>
  <c r="N383" i="42"/>
  <c r="K383" i="42"/>
  <c r="M383" i="42" s="1"/>
  <c r="N382" i="42"/>
  <c r="K382" i="42"/>
  <c r="M382" i="42" s="1"/>
  <c r="N381" i="42"/>
  <c r="K381" i="42"/>
  <c r="M381" i="42" s="1"/>
  <c r="N380" i="42"/>
  <c r="K380" i="42"/>
  <c r="M380" i="42" s="1"/>
  <c r="N379" i="42"/>
  <c r="K379" i="42"/>
  <c r="M379" i="42" s="1"/>
  <c r="N378" i="42"/>
  <c r="K378" i="42"/>
  <c r="M378" i="42" s="1"/>
  <c r="N377" i="42"/>
  <c r="K377" i="42"/>
  <c r="M377" i="42" s="1"/>
  <c r="N376" i="42"/>
  <c r="K376" i="42"/>
  <c r="M376" i="42" s="1"/>
  <c r="N375" i="42"/>
  <c r="K375" i="42"/>
  <c r="M375" i="42" s="1"/>
  <c r="N374" i="42"/>
  <c r="K374" i="42"/>
  <c r="M374" i="42" s="1"/>
  <c r="N373" i="42"/>
  <c r="K373" i="42"/>
  <c r="M373" i="42" s="1"/>
  <c r="N372" i="42"/>
  <c r="K372" i="42"/>
  <c r="M372" i="42" s="1"/>
  <c r="N371" i="42"/>
  <c r="K371" i="42"/>
  <c r="M371" i="42" s="1"/>
  <c r="N370" i="42"/>
  <c r="K370" i="42"/>
  <c r="M370" i="42" s="1"/>
  <c r="N369" i="42"/>
  <c r="K369" i="42"/>
  <c r="M369" i="42" s="1"/>
  <c r="N368" i="42"/>
  <c r="K368" i="42"/>
  <c r="M368" i="42" s="1"/>
  <c r="N367" i="42"/>
  <c r="K367" i="42"/>
  <c r="M367" i="42" s="1"/>
  <c r="N366" i="42"/>
  <c r="K366" i="42"/>
  <c r="M366" i="42" s="1"/>
  <c r="N365" i="42"/>
  <c r="K365" i="42"/>
  <c r="M365" i="42" s="1"/>
  <c r="N364" i="42"/>
  <c r="K364" i="42"/>
  <c r="M364" i="42" s="1"/>
  <c r="N363" i="42"/>
  <c r="K363" i="42"/>
  <c r="M363" i="42" s="1"/>
  <c r="N362" i="42"/>
  <c r="K362" i="42"/>
  <c r="M362" i="42" s="1"/>
  <c r="N361" i="42"/>
  <c r="K361" i="42"/>
  <c r="M361" i="42" s="1"/>
  <c r="N360" i="42"/>
  <c r="K360" i="42"/>
  <c r="M360" i="42" s="1"/>
  <c r="N359" i="42"/>
  <c r="K359" i="42"/>
  <c r="M359" i="42" s="1"/>
  <c r="N358" i="42"/>
  <c r="K358" i="42"/>
  <c r="M358" i="42" s="1"/>
  <c r="G357" i="42"/>
  <c r="N356" i="42"/>
  <c r="K356" i="42"/>
  <c r="M356" i="42" s="1"/>
  <c r="N355" i="42"/>
  <c r="K355" i="42"/>
  <c r="M355" i="42" s="1"/>
  <c r="N354" i="42"/>
  <c r="K354" i="42"/>
  <c r="M354" i="42" s="1"/>
  <c r="N353" i="42"/>
  <c r="K353" i="42"/>
  <c r="M353" i="42" s="1"/>
  <c r="N352" i="42"/>
  <c r="K352" i="42"/>
  <c r="M352" i="42" s="1"/>
  <c r="N351" i="42"/>
  <c r="K351" i="42"/>
  <c r="M351" i="42" s="1"/>
  <c r="N350" i="42"/>
  <c r="K350" i="42"/>
  <c r="M350" i="42" s="1"/>
  <c r="N349" i="42"/>
  <c r="K349" i="42"/>
  <c r="M349" i="42" s="1"/>
  <c r="N348" i="42"/>
  <c r="K348" i="42"/>
  <c r="M348" i="42" s="1"/>
  <c r="N347" i="42"/>
  <c r="K347" i="42"/>
  <c r="M347" i="42" s="1"/>
  <c r="N346" i="42"/>
  <c r="K346" i="42"/>
  <c r="M346" i="42" s="1"/>
  <c r="N345" i="42"/>
  <c r="K345" i="42"/>
  <c r="M345" i="42" s="1"/>
  <c r="N344" i="42"/>
  <c r="K344" i="42"/>
  <c r="M344" i="42" s="1"/>
  <c r="N343" i="42"/>
  <c r="K343" i="42"/>
  <c r="M343" i="42" s="1"/>
  <c r="N342" i="42"/>
  <c r="K342" i="42"/>
  <c r="M342" i="42" s="1"/>
  <c r="N341" i="42"/>
  <c r="K341" i="42"/>
  <c r="M341" i="42" s="1"/>
  <c r="N340" i="42"/>
  <c r="K340" i="42"/>
  <c r="M340" i="42" s="1"/>
  <c r="N339" i="42"/>
  <c r="K339" i="42"/>
  <c r="M339" i="42" s="1"/>
  <c r="G338" i="42"/>
  <c r="N337" i="42"/>
  <c r="K337" i="42"/>
  <c r="M337" i="42" s="1"/>
  <c r="N336" i="42"/>
  <c r="K336" i="42"/>
  <c r="M336" i="42" s="1"/>
  <c r="N335" i="42"/>
  <c r="K335" i="42"/>
  <c r="M335" i="42" s="1"/>
  <c r="N334" i="42"/>
  <c r="K334" i="42"/>
  <c r="M334" i="42" s="1"/>
  <c r="N333" i="42"/>
  <c r="K333" i="42"/>
  <c r="M333" i="42" s="1"/>
  <c r="N332" i="42"/>
  <c r="K332" i="42"/>
  <c r="M332" i="42" s="1"/>
  <c r="N331" i="42"/>
  <c r="K331" i="42"/>
  <c r="M331" i="42" s="1"/>
  <c r="N330" i="42"/>
  <c r="K330" i="42"/>
  <c r="M330" i="42" s="1"/>
  <c r="N329" i="42"/>
  <c r="K329" i="42"/>
  <c r="M329" i="42" s="1"/>
  <c r="N328" i="42"/>
  <c r="K328" i="42"/>
  <c r="M328" i="42" s="1"/>
  <c r="N327" i="42"/>
  <c r="K327" i="42"/>
  <c r="M327" i="42" s="1"/>
  <c r="N326" i="42"/>
  <c r="K326" i="42"/>
  <c r="M326" i="42" s="1"/>
  <c r="N325" i="42"/>
  <c r="K325" i="42"/>
  <c r="M325" i="42" s="1"/>
  <c r="N324" i="42"/>
  <c r="K324" i="42"/>
  <c r="M324" i="42" s="1"/>
  <c r="G323" i="42"/>
  <c r="N322" i="42"/>
  <c r="K322" i="42"/>
  <c r="M322" i="42" s="1"/>
  <c r="N321" i="42"/>
  <c r="K321" i="42"/>
  <c r="M321" i="42" s="1"/>
  <c r="N320" i="42"/>
  <c r="K320" i="42"/>
  <c r="M320" i="42" s="1"/>
  <c r="N319" i="42"/>
  <c r="K319" i="42"/>
  <c r="M319" i="42" s="1"/>
  <c r="N318" i="42"/>
  <c r="K318" i="42"/>
  <c r="M318" i="42" s="1"/>
  <c r="N317" i="42"/>
  <c r="K317" i="42"/>
  <c r="M317" i="42" s="1"/>
  <c r="N316" i="42"/>
  <c r="K316" i="42"/>
  <c r="M316" i="42" s="1"/>
  <c r="N315" i="42"/>
  <c r="K315" i="42"/>
  <c r="M315" i="42" s="1"/>
  <c r="N314" i="42"/>
  <c r="K314" i="42"/>
  <c r="M314" i="42" s="1"/>
  <c r="N313" i="42"/>
  <c r="K313" i="42"/>
  <c r="M313" i="42" s="1"/>
  <c r="N312" i="42"/>
  <c r="K312" i="42"/>
  <c r="M312" i="42" s="1"/>
  <c r="N311" i="42"/>
  <c r="K311" i="42"/>
  <c r="M311" i="42" s="1"/>
  <c r="N310" i="42"/>
  <c r="K310" i="42"/>
  <c r="M310" i="42" s="1"/>
  <c r="N309" i="42"/>
  <c r="K309" i="42"/>
  <c r="M309" i="42" s="1"/>
  <c r="N308" i="42"/>
  <c r="K308" i="42"/>
  <c r="M308" i="42" s="1"/>
  <c r="N307" i="42"/>
  <c r="K307" i="42"/>
  <c r="M307" i="42" s="1"/>
  <c r="N306" i="42"/>
  <c r="K306" i="42"/>
  <c r="M306" i="42" s="1"/>
  <c r="N305" i="42"/>
  <c r="K305" i="42"/>
  <c r="M305" i="42" s="1"/>
  <c r="N304" i="42"/>
  <c r="K304" i="42"/>
  <c r="M304" i="42" s="1"/>
  <c r="N303" i="42"/>
  <c r="K303" i="42"/>
  <c r="M303" i="42" s="1"/>
  <c r="G302" i="42"/>
  <c r="N298" i="42"/>
  <c r="K298" i="42"/>
  <c r="M298" i="42" s="1"/>
  <c r="N297" i="42"/>
  <c r="K297" i="42"/>
  <c r="M297" i="42" s="1"/>
  <c r="N296" i="42"/>
  <c r="K296" i="42"/>
  <c r="M296" i="42" s="1"/>
  <c r="N295" i="42"/>
  <c r="K295" i="42"/>
  <c r="M295" i="42" s="1"/>
  <c r="N294" i="42"/>
  <c r="K294" i="42"/>
  <c r="M294" i="42" s="1"/>
  <c r="N293" i="42"/>
  <c r="K293" i="42"/>
  <c r="M293" i="42" s="1"/>
  <c r="N292" i="42"/>
  <c r="K292" i="42"/>
  <c r="M292" i="42" s="1"/>
  <c r="N291" i="42"/>
  <c r="K291" i="42"/>
  <c r="M291" i="42" s="1"/>
  <c r="N290" i="42"/>
  <c r="K290" i="42"/>
  <c r="M290" i="42" s="1"/>
  <c r="N289" i="42"/>
  <c r="K289" i="42"/>
  <c r="M289" i="42" s="1"/>
  <c r="N288" i="42"/>
  <c r="K288" i="42"/>
  <c r="M288" i="42" s="1"/>
  <c r="N287" i="42"/>
  <c r="K287" i="42"/>
  <c r="M287" i="42" s="1"/>
  <c r="N286" i="42"/>
  <c r="K286" i="42"/>
  <c r="M286" i="42" s="1"/>
  <c r="N285" i="42"/>
  <c r="K285" i="42"/>
  <c r="M285" i="42" s="1"/>
  <c r="N284" i="42"/>
  <c r="K284" i="42"/>
  <c r="M284" i="42" s="1"/>
  <c r="G283" i="42"/>
  <c r="N282" i="42"/>
  <c r="K282" i="42"/>
  <c r="M282" i="42" s="1"/>
  <c r="N281" i="42"/>
  <c r="K281" i="42"/>
  <c r="M281" i="42" s="1"/>
  <c r="N280" i="42"/>
  <c r="K280" i="42"/>
  <c r="M280" i="42" s="1"/>
  <c r="N279" i="42"/>
  <c r="K279" i="42"/>
  <c r="M279" i="42" s="1"/>
  <c r="G278" i="42"/>
  <c r="N277" i="42"/>
  <c r="K277" i="42"/>
  <c r="L277" i="42" s="1"/>
  <c r="N276" i="42"/>
  <c r="K276" i="42"/>
  <c r="L276" i="42" s="1"/>
  <c r="N275" i="42"/>
  <c r="K275" i="42"/>
  <c r="L275" i="42" s="1"/>
  <c r="N274" i="42"/>
  <c r="K274" i="42"/>
  <c r="L274" i="42" s="1"/>
  <c r="N273" i="42"/>
  <c r="K273" i="42"/>
  <c r="L273" i="42" s="1"/>
  <c r="N272" i="42"/>
  <c r="K272" i="42"/>
  <c r="L272" i="42" s="1"/>
  <c r="N271" i="42"/>
  <c r="K271" i="42"/>
  <c r="L271" i="42" s="1"/>
  <c r="N270" i="42"/>
  <c r="K270" i="42"/>
  <c r="L270" i="42" s="1"/>
  <c r="N269" i="42"/>
  <c r="K269" i="42"/>
  <c r="L269" i="42" s="1"/>
  <c r="N268" i="42"/>
  <c r="K268" i="42"/>
  <c r="L268" i="42" s="1"/>
  <c r="N267" i="42"/>
  <c r="K267" i="42"/>
  <c r="L267" i="42" s="1"/>
  <c r="N266" i="42"/>
  <c r="K266" i="42"/>
  <c r="L266" i="42" s="1"/>
  <c r="N265" i="42"/>
  <c r="K265" i="42"/>
  <c r="L265" i="42" s="1"/>
  <c r="N264" i="42"/>
  <c r="K264" i="42"/>
  <c r="L264" i="42" s="1"/>
  <c r="N263" i="42"/>
  <c r="K263" i="42"/>
  <c r="L263" i="42" s="1"/>
  <c r="N262" i="42"/>
  <c r="K262" i="42"/>
  <c r="L262" i="42" s="1"/>
  <c r="N261" i="42"/>
  <c r="K261" i="42"/>
  <c r="L261" i="42" s="1"/>
  <c r="N260" i="42"/>
  <c r="K260" i="42"/>
  <c r="L260" i="42" s="1"/>
  <c r="N259" i="42"/>
  <c r="K259" i="42"/>
  <c r="L259" i="42" s="1"/>
  <c r="N258" i="42"/>
  <c r="K258" i="42"/>
  <c r="L258" i="42" s="1"/>
  <c r="N257" i="42"/>
  <c r="K257" i="42"/>
  <c r="L257" i="42" s="1"/>
  <c r="N256" i="42"/>
  <c r="K256" i="42"/>
  <c r="L256" i="42" s="1"/>
  <c r="G255" i="42"/>
  <c r="N254" i="42"/>
  <c r="K254" i="42"/>
  <c r="M254" i="42" s="1"/>
  <c r="N253" i="42"/>
  <c r="K253" i="42"/>
  <c r="M253" i="42" s="1"/>
  <c r="N252" i="42"/>
  <c r="K252" i="42"/>
  <c r="M252" i="42" s="1"/>
  <c r="N251" i="42"/>
  <c r="K251" i="42"/>
  <c r="M251" i="42" s="1"/>
  <c r="N250" i="42"/>
  <c r="K250" i="42"/>
  <c r="M250" i="42" s="1"/>
  <c r="N249" i="42"/>
  <c r="K249" i="42"/>
  <c r="M249" i="42" s="1"/>
  <c r="N248" i="42"/>
  <c r="K248" i="42"/>
  <c r="M248" i="42" s="1"/>
  <c r="N247" i="42"/>
  <c r="K247" i="42"/>
  <c r="M247" i="42" s="1"/>
  <c r="N246" i="42"/>
  <c r="K246" i="42"/>
  <c r="M246" i="42" s="1"/>
  <c r="N245" i="42"/>
  <c r="K245" i="42"/>
  <c r="M245" i="42" s="1"/>
  <c r="N244" i="42"/>
  <c r="K244" i="42"/>
  <c r="M244" i="42" s="1"/>
  <c r="N243" i="42"/>
  <c r="K243" i="42"/>
  <c r="M243" i="42" s="1"/>
  <c r="N242" i="42"/>
  <c r="K242" i="42"/>
  <c r="M242" i="42" s="1"/>
  <c r="N241" i="42"/>
  <c r="K241" i="42"/>
  <c r="M241" i="42" s="1"/>
  <c r="N240" i="42"/>
  <c r="K240" i="42"/>
  <c r="M240" i="42" s="1"/>
  <c r="N239" i="42"/>
  <c r="K239" i="42"/>
  <c r="M239" i="42" s="1"/>
  <c r="N238" i="42"/>
  <c r="K238" i="42"/>
  <c r="M238" i="42" s="1"/>
  <c r="N237" i="42"/>
  <c r="K237" i="42"/>
  <c r="M237" i="42" s="1"/>
  <c r="N236" i="42"/>
  <c r="K236" i="42"/>
  <c r="M236" i="42" s="1"/>
  <c r="N235" i="42"/>
  <c r="K235" i="42"/>
  <c r="M235" i="42" s="1"/>
  <c r="N234" i="42"/>
  <c r="K234" i="42"/>
  <c r="M234" i="42" s="1"/>
  <c r="N233" i="42"/>
  <c r="K233" i="42"/>
  <c r="M233" i="42" s="1"/>
  <c r="N232" i="42"/>
  <c r="K232" i="42"/>
  <c r="M232" i="42" s="1"/>
  <c r="G231" i="42"/>
  <c r="N230" i="42"/>
  <c r="K230" i="42"/>
  <c r="M230" i="42" s="1"/>
  <c r="N229" i="42"/>
  <c r="K229" i="42"/>
  <c r="M229" i="42" s="1"/>
  <c r="N228" i="42"/>
  <c r="K228" i="42"/>
  <c r="M228" i="42" s="1"/>
  <c r="N227" i="42"/>
  <c r="K227" i="42"/>
  <c r="M227" i="42" s="1"/>
  <c r="N226" i="42"/>
  <c r="K226" i="42"/>
  <c r="M226" i="42" s="1"/>
  <c r="N225" i="42"/>
  <c r="K225" i="42"/>
  <c r="M225" i="42" s="1"/>
  <c r="N224" i="42"/>
  <c r="K224" i="42"/>
  <c r="M224" i="42" s="1"/>
  <c r="N223" i="42"/>
  <c r="K223" i="42"/>
  <c r="M223" i="42" s="1"/>
  <c r="N222" i="42"/>
  <c r="K222" i="42"/>
  <c r="M222" i="42" s="1"/>
  <c r="N221" i="42"/>
  <c r="K221" i="42"/>
  <c r="M221" i="42" s="1"/>
  <c r="N220" i="42"/>
  <c r="K220" i="42"/>
  <c r="M220" i="42" s="1"/>
  <c r="N219" i="42"/>
  <c r="K219" i="42"/>
  <c r="M219" i="42" s="1"/>
  <c r="N218" i="42"/>
  <c r="K218" i="42"/>
  <c r="M218" i="42" s="1"/>
  <c r="N217" i="42"/>
  <c r="K217" i="42"/>
  <c r="M217" i="42" s="1"/>
  <c r="N216" i="42"/>
  <c r="K216" i="42"/>
  <c r="M216" i="42" s="1"/>
  <c r="N215" i="42"/>
  <c r="K215" i="42"/>
  <c r="M215" i="42" s="1"/>
  <c r="N214" i="42"/>
  <c r="K214" i="42"/>
  <c r="M214" i="42" s="1"/>
  <c r="N213" i="42"/>
  <c r="K213" i="42"/>
  <c r="M213" i="42" s="1"/>
  <c r="N212" i="42"/>
  <c r="K212" i="42"/>
  <c r="M212" i="42" s="1"/>
  <c r="N211" i="42"/>
  <c r="K211" i="42"/>
  <c r="M211" i="42" s="1"/>
  <c r="N210" i="42"/>
  <c r="K210" i="42"/>
  <c r="M210" i="42" s="1"/>
  <c r="N209" i="42"/>
  <c r="K209" i="42"/>
  <c r="M209" i="42" s="1"/>
  <c r="N208" i="42"/>
  <c r="K208" i="42"/>
  <c r="M208" i="42" s="1"/>
  <c r="N207" i="42"/>
  <c r="K207" i="42"/>
  <c r="M207" i="42" s="1"/>
  <c r="N206" i="42"/>
  <c r="K206" i="42"/>
  <c r="M206" i="42" s="1"/>
  <c r="N205" i="42"/>
  <c r="K205" i="42"/>
  <c r="M205" i="42" s="1"/>
  <c r="N204" i="42"/>
  <c r="K204" i="42"/>
  <c r="M204" i="42" s="1"/>
  <c r="N203" i="42"/>
  <c r="K203" i="42"/>
  <c r="M203" i="42" s="1"/>
  <c r="N202" i="42"/>
  <c r="K202" i="42"/>
  <c r="M202" i="42" s="1"/>
  <c r="N201" i="42"/>
  <c r="K201" i="42"/>
  <c r="M201" i="42" s="1"/>
  <c r="N200" i="42"/>
  <c r="K200" i="42"/>
  <c r="M200" i="42" s="1"/>
  <c r="N199" i="42"/>
  <c r="K199" i="42"/>
  <c r="M199" i="42" s="1"/>
  <c r="N198" i="42"/>
  <c r="K198" i="42"/>
  <c r="M198" i="42" s="1"/>
  <c r="N417" i="42"/>
  <c r="K417" i="42"/>
  <c r="M417" i="42" s="1"/>
  <c r="G416" i="42"/>
  <c r="N411" i="42"/>
  <c r="K411" i="42"/>
  <c r="M411" i="42" s="1"/>
  <c r="G299" i="42" l="1"/>
  <c r="G194" i="42"/>
  <c r="L33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341" i="42"/>
  <c r="L349" i="42"/>
  <c r="L345" i="42"/>
  <c r="L418" i="42"/>
  <c r="L419" i="42"/>
  <c r="L420" i="42"/>
  <c r="L469" i="42"/>
  <c r="L470" i="42"/>
  <c r="L471" i="42"/>
  <c r="L472" i="42"/>
  <c r="L473" i="42"/>
  <c r="L474" i="42"/>
  <c r="L475" i="42"/>
  <c r="L476" i="42"/>
  <c r="L477" i="42"/>
  <c r="L478" i="42"/>
  <c r="L479" i="42"/>
  <c r="L480" i="42"/>
  <c r="L481" i="42"/>
  <c r="L482" i="42"/>
  <c r="L483" i="42"/>
  <c r="L484" i="42"/>
  <c r="L485" i="42"/>
  <c r="L486" i="42"/>
  <c r="L487" i="42"/>
  <c r="L353" i="42"/>
  <c r="M397" i="42"/>
  <c r="D32" i="43" s="1"/>
  <c r="L326" i="42"/>
  <c r="L339" i="42"/>
  <c r="L347" i="42"/>
  <c r="L355" i="42"/>
  <c r="L334" i="42"/>
  <c r="L343" i="42"/>
  <c r="L351" i="42"/>
  <c r="L328" i="42"/>
  <c r="L336" i="42"/>
  <c r="L342" i="42"/>
  <c r="L346" i="42"/>
  <c r="L350" i="42"/>
  <c r="L354" i="42"/>
  <c r="L324" i="42"/>
  <c r="L332" i="42"/>
  <c r="M338" i="42"/>
  <c r="D30" i="43" s="1"/>
  <c r="L340" i="42"/>
  <c r="L344" i="42"/>
  <c r="L348" i="42"/>
  <c r="L352" i="42"/>
  <c r="L356" i="42"/>
  <c r="L325" i="42"/>
  <c r="L329" i="42"/>
  <c r="L333" i="42"/>
  <c r="L337" i="42"/>
  <c r="M357" i="42"/>
  <c r="D31" i="43" s="1"/>
  <c r="L327" i="42"/>
  <c r="L331" i="42"/>
  <c r="L335" i="42"/>
  <c r="M302" i="42"/>
  <c r="D28" i="43" s="1"/>
  <c r="M323" i="42"/>
  <c r="D29" i="43" s="1"/>
  <c r="L303" i="42"/>
  <c r="L304" i="42"/>
  <c r="L305" i="42"/>
  <c r="L306" i="42"/>
  <c r="L307" i="42"/>
  <c r="L308" i="42"/>
  <c r="L309" i="42"/>
  <c r="L310" i="42"/>
  <c r="L311" i="42"/>
  <c r="L312" i="42"/>
  <c r="L313" i="42"/>
  <c r="L314" i="42"/>
  <c r="L315" i="42"/>
  <c r="L316" i="42"/>
  <c r="L317" i="42"/>
  <c r="L318" i="42"/>
  <c r="L319" i="42"/>
  <c r="L320" i="42"/>
  <c r="L321" i="42"/>
  <c r="L322" i="42"/>
  <c r="L398" i="42"/>
  <c r="L399" i="42"/>
  <c r="L400" i="42"/>
  <c r="L401" i="42"/>
  <c r="L402" i="42"/>
  <c r="L403" i="42"/>
  <c r="L404" i="42"/>
  <c r="L405"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M267" i="42"/>
  <c r="M277" i="42"/>
  <c r="M261" i="42"/>
  <c r="M272" i="42"/>
  <c r="M275" i="42"/>
  <c r="M257" i="42"/>
  <c r="M264" i="42"/>
  <c r="M269"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M259" i="42"/>
  <c r="M265" i="42"/>
  <c r="M268" i="42"/>
  <c r="M271" i="42"/>
  <c r="M263" i="42"/>
  <c r="M273" i="42"/>
  <c r="M276" i="42"/>
  <c r="M258" i="42"/>
  <c r="M262" i="42"/>
  <c r="M266" i="42"/>
  <c r="M270" i="42"/>
  <c r="M274" i="42"/>
  <c r="M231" i="42"/>
  <c r="D23" i="43" s="1"/>
  <c r="M197" i="42"/>
  <c r="D22" i="43" s="1"/>
  <c r="L255" i="42"/>
  <c r="C24" i="43" s="1"/>
  <c r="M283" i="42"/>
  <c r="D26" i="43" s="1"/>
  <c r="M256" i="42"/>
  <c r="M260" i="42"/>
  <c r="M278" i="42"/>
  <c r="D25" i="43" s="1"/>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84" i="42"/>
  <c r="L285" i="42"/>
  <c r="L286" i="42"/>
  <c r="L287" i="42"/>
  <c r="L288" i="42"/>
  <c r="L289" i="42"/>
  <c r="L290" i="42"/>
  <c r="L291" i="42"/>
  <c r="L292" i="42"/>
  <c r="L293" i="42"/>
  <c r="L294" i="42"/>
  <c r="L295" i="42"/>
  <c r="L296" i="42"/>
  <c r="L297" i="42"/>
  <c r="L298" i="42"/>
  <c r="L279" i="42"/>
  <c r="L280" i="42"/>
  <c r="L281" i="42"/>
  <c r="L282" i="42"/>
  <c r="M416" i="42"/>
  <c r="D35" i="43" s="1"/>
  <c r="L417" i="42"/>
  <c r="L411" i="42"/>
  <c r="M299" i="42" l="1"/>
  <c r="D27" i="43" s="1"/>
  <c r="L323" i="42"/>
  <c r="C29" i="43" s="1"/>
  <c r="L338" i="42"/>
  <c r="C30" i="43" s="1"/>
  <c r="L357" i="42"/>
  <c r="C31" i="43" s="1"/>
  <c r="L397" i="42"/>
  <c r="C32" i="43" s="1"/>
  <c r="L302" i="42"/>
  <c r="C28" i="43" s="1"/>
  <c r="M255" i="42"/>
  <c r="L231" i="42"/>
  <c r="C23" i="43" s="1"/>
  <c r="L283" i="42"/>
  <c r="C26" i="43" s="1"/>
  <c r="L278" i="42"/>
  <c r="C25" i="43" s="1"/>
  <c r="L197" i="42"/>
  <c r="C22" i="43" s="1"/>
  <c r="L416" i="42"/>
  <c r="C35" i="43" s="1"/>
  <c r="N415" i="42"/>
  <c r="K415" i="42"/>
  <c r="M415" i="42" s="1"/>
  <c r="N414" i="42"/>
  <c r="K414" i="42"/>
  <c r="M414" i="42" s="1"/>
  <c r="N413" i="42"/>
  <c r="K413" i="42"/>
  <c r="M413" i="42" s="1"/>
  <c r="N412" i="42"/>
  <c r="K412" i="42"/>
  <c r="M412" i="42" s="1"/>
  <c r="N186" i="42"/>
  <c r="K186" i="42"/>
  <c r="M186" i="42" s="1"/>
  <c r="N185" i="42"/>
  <c r="K185" i="42"/>
  <c r="M185" i="42" s="1"/>
  <c r="N184" i="42"/>
  <c r="K184" i="42"/>
  <c r="M184" i="42" s="1"/>
  <c r="N183" i="42"/>
  <c r="K183" i="42"/>
  <c r="M183" i="42" s="1"/>
  <c r="N182" i="42"/>
  <c r="K182" i="42"/>
  <c r="M182" i="42" s="1"/>
  <c r="N181" i="42"/>
  <c r="K181" i="42"/>
  <c r="M181" i="42" s="1"/>
  <c r="N180" i="42"/>
  <c r="K180" i="42"/>
  <c r="M180" i="42" s="1"/>
  <c r="N179" i="42"/>
  <c r="K179" i="42"/>
  <c r="M179" i="42" s="1"/>
  <c r="N190" i="42"/>
  <c r="K190" i="42"/>
  <c r="M190" i="42" s="1"/>
  <c r="N189" i="42"/>
  <c r="K189" i="42"/>
  <c r="M189" i="42" s="1"/>
  <c r="N188" i="42"/>
  <c r="K188" i="42"/>
  <c r="M188" i="42" s="1"/>
  <c r="N187" i="42"/>
  <c r="K187" i="42"/>
  <c r="M187" i="42" s="1"/>
  <c r="N192" i="42"/>
  <c r="K192" i="42"/>
  <c r="M192" i="42" s="1"/>
  <c r="N191" i="42"/>
  <c r="K191" i="42"/>
  <c r="M191" i="42" s="1"/>
  <c r="N174" i="42"/>
  <c r="K174" i="42"/>
  <c r="M174" i="42" s="1"/>
  <c r="N173" i="42"/>
  <c r="K173" i="42"/>
  <c r="M173" i="42" s="1"/>
  <c r="N172" i="42"/>
  <c r="K172" i="42"/>
  <c r="M172" i="42" s="1"/>
  <c r="N171" i="42"/>
  <c r="K171" i="42"/>
  <c r="M171" i="42" s="1"/>
  <c r="N170" i="42"/>
  <c r="K170" i="42"/>
  <c r="M170" i="42" s="1"/>
  <c r="N169" i="42"/>
  <c r="K169" i="42"/>
  <c r="M169" i="42" s="1"/>
  <c r="N168" i="42"/>
  <c r="K168" i="42"/>
  <c r="M168" i="42" s="1"/>
  <c r="N167" i="42"/>
  <c r="K167" i="42"/>
  <c r="M167" i="42" s="1"/>
  <c r="N166" i="42"/>
  <c r="K166" i="42"/>
  <c r="M166" i="42" s="1"/>
  <c r="N165" i="42"/>
  <c r="K165" i="42"/>
  <c r="M165" i="42" s="1"/>
  <c r="N164" i="42"/>
  <c r="K164" i="42"/>
  <c r="M164" i="42" s="1"/>
  <c r="N163" i="42"/>
  <c r="K163" i="42"/>
  <c r="M163" i="42" s="1"/>
  <c r="N162" i="42"/>
  <c r="K162" i="42"/>
  <c r="M162" i="42" s="1"/>
  <c r="N161" i="42"/>
  <c r="K161" i="42"/>
  <c r="M161" i="42" s="1"/>
  <c r="N160" i="42"/>
  <c r="K160" i="42"/>
  <c r="M160" i="42" s="1"/>
  <c r="N159" i="42"/>
  <c r="K159" i="42"/>
  <c r="M159" i="42" s="1"/>
  <c r="N176" i="42"/>
  <c r="K176" i="42"/>
  <c r="L176" i="42" s="1"/>
  <c r="N175" i="42"/>
  <c r="K175" i="42"/>
  <c r="L175" i="42" s="1"/>
  <c r="N124" i="42"/>
  <c r="K124" i="42"/>
  <c r="M124" i="42" s="1"/>
  <c r="N153" i="42"/>
  <c r="K153" i="42"/>
  <c r="M153" i="42" s="1"/>
  <c r="N152" i="42"/>
  <c r="K152" i="42"/>
  <c r="M152" i="42" s="1"/>
  <c r="N151" i="42"/>
  <c r="K151" i="42"/>
  <c r="M151" i="42" s="1"/>
  <c r="N150" i="42"/>
  <c r="K150" i="42"/>
  <c r="M150" i="42" s="1"/>
  <c r="N149" i="42"/>
  <c r="K149" i="42"/>
  <c r="M149" i="42" s="1"/>
  <c r="N148" i="42"/>
  <c r="K148" i="42"/>
  <c r="M148" i="42" s="1"/>
  <c r="N147" i="42"/>
  <c r="K147" i="42"/>
  <c r="M147" i="42" s="1"/>
  <c r="N146" i="42"/>
  <c r="K146" i="42"/>
  <c r="M146" i="42" s="1"/>
  <c r="N145" i="42"/>
  <c r="K145" i="42"/>
  <c r="M145" i="42" s="1"/>
  <c r="N144" i="42"/>
  <c r="K144" i="42"/>
  <c r="M144" i="42" s="1"/>
  <c r="N143" i="42"/>
  <c r="K143" i="42"/>
  <c r="M143" i="42" s="1"/>
  <c r="N142" i="42"/>
  <c r="K142" i="42"/>
  <c r="M142" i="42" s="1"/>
  <c r="N141" i="42"/>
  <c r="K141" i="42"/>
  <c r="M141" i="42" s="1"/>
  <c r="N140" i="42"/>
  <c r="K140" i="42"/>
  <c r="M140" i="42" s="1"/>
  <c r="N139" i="42"/>
  <c r="K139" i="42"/>
  <c r="M139" i="42" s="1"/>
  <c r="N138" i="42"/>
  <c r="K138" i="42"/>
  <c r="M138" i="42" s="1"/>
  <c r="N137" i="42"/>
  <c r="K137" i="42"/>
  <c r="M137" i="42" s="1"/>
  <c r="N136" i="42"/>
  <c r="K136" i="42"/>
  <c r="M136" i="42" s="1"/>
  <c r="N135" i="42"/>
  <c r="K135" i="42"/>
  <c r="M135" i="42" s="1"/>
  <c r="N134" i="42"/>
  <c r="K134" i="42"/>
  <c r="M134" i="42" s="1"/>
  <c r="N133" i="42"/>
  <c r="K133" i="42"/>
  <c r="M133" i="42" s="1"/>
  <c r="N132" i="42"/>
  <c r="K132" i="42"/>
  <c r="M132" i="42" s="1"/>
  <c r="N131" i="42"/>
  <c r="K131" i="42"/>
  <c r="M131" i="42" s="1"/>
  <c r="N130" i="42"/>
  <c r="K130" i="42"/>
  <c r="M130" i="42" s="1"/>
  <c r="N129" i="42"/>
  <c r="K129" i="42"/>
  <c r="M129" i="42" s="1"/>
  <c r="N128" i="42"/>
  <c r="K128" i="42"/>
  <c r="M128" i="42" s="1"/>
  <c r="N127" i="42"/>
  <c r="K127" i="42"/>
  <c r="M127" i="42" s="1"/>
  <c r="N126" i="42"/>
  <c r="K126" i="42"/>
  <c r="M126" i="42" s="1"/>
  <c r="N122" i="42"/>
  <c r="K122" i="42"/>
  <c r="M122" i="42" s="1"/>
  <c r="N121" i="42"/>
  <c r="K121" i="42"/>
  <c r="M121" i="42" s="1"/>
  <c r="N120" i="42"/>
  <c r="K120" i="42"/>
  <c r="M120" i="42" s="1"/>
  <c r="N119" i="42"/>
  <c r="K119" i="42"/>
  <c r="M119" i="42" s="1"/>
  <c r="N118" i="42"/>
  <c r="K118" i="42"/>
  <c r="M118" i="42" s="1"/>
  <c r="N117" i="42"/>
  <c r="K117" i="42"/>
  <c r="M117" i="42" s="1"/>
  <c r="N116" i="42"/>
  <c r="K116" i="42"/>
  <c r="M116" i="42" s="1"/>
  <c r="N115" i="42"/>
  <c r="K115" i="42"/>
  <c r="M115" i="42" s="1"/>
  <c r="N114" i="42"/>
  <c r="K114" i="42"/>
  <c r="M114" i="42" s="1"/>
  <c r="N113" i="42"/>
  <c r="K113" i="42"/>
  <c r="M113" i="42" s="1"/>
  <c r="N112" i="42"/>
  <c r="K112" i="42"/>
  <c r="M112" i="42" s="1"/>
  <c r="N111" i="42"/>
  <c r="K111" i="42"/>
  <c r="M111" i="42" s="1"/>
  <c r="N110" i="42"/>
  <c r="K110" i="42"/>
  <c r="M110" i="42" s="1"/>
  <c r="N109" i="42"/>
  <c r="K109" i="42"/>
  <c r="M109" i="42" s="1"/>
  <c r="N108" i="42"/>
  <c r="K108" i="42"/>
  <c r="M108" i="42" s="1"/>
  <c r="N107" i="42"/>
  <c r="K107" i="42"/>
  <c r="M107" i="42" s="1"/>
  <c r="N106" i="42"/>
  <c r="K106" i="42"/>
  <c r="M106" i="42" s="1"/>
  <c r="N105" i="42"/>
  <c r="K105" i="42"/>
  <c r="M105" i="42" s="1"/>
  <c r="N104" i="42"/>
  <c r="K104" i="42"/>
  <c r="M104" i="42" s="1"/>
  <c r="N103" i="42"/>
  <c r="K103" i="42"/>
  <c r="M103" i="42" s="1"/>
  <c r="N102" i="42"/>
  <c r="K102" i="42"/>
  <c r="M102" i="42" s="1"/>
  <c r="N101" i="42"/>
  <c r="K101" i="42"/>
  <c r="M101" i="42" s="1"/>
  <c r="N100" i="42"/>
  <c r="K100" i="42"/>
  <c r="M100" i="42" s="1"/>
  <c r="N99" i="42"/>
  <c r="K99" i="42"/>
  <c r="M99" i="42" s="1"/>
  <c r="N98" i="42"/>
  <c r="K98" i="42"/>
  <c r="M98" i="42" s="1"/>
  <c r="N81" i="42"/>
  <c r="K81" i="42"/>
  <c r="L81" i="42" s="1"/>
  <c r="N80" i="42"/>
  <c r="K80" i="42"/>
  <c r="M80" i="42" s="1"/>
  <c r="N79" i="42"/>
  <c r="K79" i="42"/>
  <c r="M79" i="42" s="1"/>
  <c r="N78" i="42"/>
  <c r="K78" i="42"/>
  <c r="L78" i="42" s="1"/>
  <c r="N77" i="42"/>
  <c r="K77" i="42"/>
  <c r="M77" i="42" s="1"/>
  <c r="N76" i="42"/>
  <c r="K76" i="42"/>
  <c r="L76" i="42" s="1"/>
  <c r="N75" i="42"/>
  <c r="K75" i="42"/>
  <c r="M75" i="42" s="1"/>
  <c r="N74" i="42"/>
  <c r="K74" i="42"/>
  <c r="L74" i="42" s="1"/>
  <c r="N83" i="42"/>
  <c r="K83" i="42"/>
  <c r="M83" i="42" s="1"/>
  <c r="N82" i="42"/>
  <c r="K82" i="42"/>
  <c r="M82" i="42" s="1"/>
  <c r="N73" i="42"/>
  <c r="K73" i="42"/>
  <c r="M73" i="42" s="1"/>
  <c r="G72" i="42"/>
  <c r="N95" i="42"/>
  <c r="K95" i="42"/>
  <c r="M95" i="42" s="1"/>
  <c r="N94" i="42"/>
  <c r="K94" i="42"/>
  <c r="M94" i="42" s="1"/>
  <c r="N93" i="42"/>
  <c r="K93" i="42"/>
  <c r="M93" i="42" s="1"/>
  <c r="N92" i="42"/>
  <c r="K92" i="42"/>
  <c r="M92" i="42" s="1"/>
  <c r="N125" i="42"/>
  <c r="K125" i="42"/>
  <c r="M125" i="42" s="1"/>
  <c r="N97" i="42"/>
  <c r="K97" i="42"/>
  <c r="M97" i="42" s="1"/>
  <c r="G96" i="42"/>
  <c r="N91" i="42"/>
  <c r="K91" i="42"/>
  <c r="M91" i="42" s="1"/>
  <c r="G90" i="42"/>
  <c r="N71" i="42"/>
  <c r="K71" i="42"/>
  <c r="M71" i="42" s="1"/>
  <c r="N70" i="42"/>
  <c r="K70" i="42"/>
  <c r="M70" i="42" s="1"/>
  <c r="N69" i="42"/>
  <c r="K69" i="42"/>
  <c r="M69" i="42" s="1"/>
  <c r="N68" i="42"/>
  <c r="K68" i="42"/>
  <c r="M68" i="42" s="1"/>
  <c r="N67" i="42"/>
  <c r="K67" i="42"/>
  <c r="M67" i="42" s="1"/>
  <c r="N66" i="42"/>
  <c r="K66" i="42"/>
  <c r="M66" i="42" s="1"/>
  <c r="N65" i="42"/>
  <c r="K65" i="42"/>
  <c r="M65" i="42" s="1"/>
  <c r="N64" i="42"/>
  <c r="K64" i="42"/>
  <c r="M64" i="42" s="1"/>
  <c r="N63" i="42"/>
  <c r="K63" i="42"/>
  <c r="L63" i="42" s="1"/>
  <c r="G13" i="42"/>
  <c r="M194" i="42" l="1"/>
  <c r="D21" i="43" s="1"/>
  <c r="D24" i="43"/>
  <c r="M123" i="42"/>
  <c r="D17" i="43" s="1"/>
  <c r="L299" i="42"/>
  <c r="C27" i="43" s="1"/>
  <c r="M175" i="42"/>
  <c r="L194" i="42"/>
  <c r="C21" i="43" s="1"/>
  <c r="L412" i="42"/>
  <c r="L413" i="42"/>
  <c r="L414" i="42"/>
  <c r="L415" i="42"/>
  <c r="L179" i="42"/>
  <c r="L180" i="42"/>
  <c r="L181" i="42"/>
  <c r="L182" i="42"/>
  <c r="L183" i="42"/>
  <c r="L184" i="42"/>
  <c r="L185" i="42"/>
  <c r="L186" i="42"/>
  <c r="L187" i="42"/>
  <c r="L188" i="42"/>
  <c r="L189" i="42"/>
  <c r="L190" i="42"/>
  <c r="L191" i="42"/>
  <c r="L192" i="42"/>
  <c r="M176" i="42"/>
  <c r="L159" i="42"/>
  <c r="L160" i="42"/>
  <c r="L161" i="42"/>
  <c r="L162" i="42"/>
  <c r="L163" i="42"/>
  <c r="L164" i="42"/>
  <c r="L165" i="42"/>
  <c r="L166" i="42"/>
  <c r="L167" i="42"/>
  <c r="L168" i="42"/>
  <c r="L169" i="42"/>
  <c r="L170" i="42"/>
  <c r="L171" i="42"/>
  <c r="L172" i="42"/>
  <c r="L173" i="42"/>
  <c r="L174" i="42"/>
  <c r="L124"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75" i="42"/>
  <c r="L77" i="42"/>
  <c r="L79" i="42"/>
  <c r="L80" i="42"/>
  <c r="M74" i="42"/>
  <c r="M76" i="42"/>
  <c r="M78" i="42"/>
  <c r="M81" i="42"/>
  <c r="L82" i="42"/>
  <c r="L83" i="42"/>
  <c r="L73" i="42"/>
  <c r="M96" i="42"/>
  <c r="D16" i="43" s="1"/>
  <c r="L94" i="42"/>
  <c r="L95" i="42"/>
  <c r="L92" i="42"/>
  <c r="L93" i="42"/>
  <c r="M90" i="42"/>
  <c r="D15" i="43" s="1"/>
  <c r="L125" i="42"/>
  <c r="L97" i="42"/>
  <c r="L91" i="42"/>
  <c r="L64" i="42"/>
  <c r="L65" i="42"/>
  <c r="L66" i="42"/>
  <c r="L67" i="42"/>
  <c r="L68" i="42"/>
  <c r="L69" i="42"/>
  <c r="L70" i="42"/>
  <c r="L71" i="42"/>
  <c r="M63" i="42"/>
  <c r="N41" i="42"/>
  <c r="K41" i="42"/>
  <c r="L41" i="42" s="1"/>
  <c r="L123" i="42" l="1"/>
  <c r="C17" i="43" s="1"/>
  <c r="M72" i="42"/>
  <c r="D13" i="43" s="1"/>
  <c r="L72" i="42"/>
  <c r="C13" i="43" s="1"/>
  <c r="L90" i="42"/>
  <c r="C15" i="43" s="1"/>
  <c r="L96" i="42"/>
  <c r="C16" i="43" s="1"/>
  <c r="M41" i="42"/>
  <c r="N38" i="42"/>
  <c r="K38" i="42"/>
  <c r="M38" i="42" s="1"/>
  <c r="N49" i="42"/>
  <c r="K49" i="42"/>
  <c r="M49" i="42" s="1"/>
  <c r="N48" i="42"/>
  <c r="K48" i="42"/>
  <c r="M48" i="42" s="1"/>
  <c r="N47" i="42"/>
  <c r="K47" i="42"/>
  <c r="M47" i="42" s="1"/>
  <c r="N46" i="42"/>
  <c r="K46" i="42"/>
  <c r="M46" i="42" s="1"/>
  <c r="N45" i="42"/>
  <c r="K45" i="42"/>
  <c r="M45" i="42" s="1"/>
  <c r="N44" i="42"/>
  <c r="K44" i="42"/>
  <c r="M44" i="42" s="1"/>
  <c r="N43" i="42"/>
  <c r="K43" i="42"/>
  <c r="M43" i="42" s="1"/>
  <c r="N42" i="42"/>
  <c r="K42" i="42"/>
  <c r="M42" i="42" s="1"/>
  <c r="N40" i="42"/>
  <c r="K40" i="42"/>
  <c r="M40" i="42" s="1"/>
  <c r="N39" i="42"/>
  <c r="K39" i="42"/>
  <c r="M39" i="42" s="1"/>
  <c r="N37" i="42"/>
  <c r="K37" i="42"/>
  <c r="M37" i="42" s="1"/>
  <c r="N36" i="42"/>
  <c r="K36" i="42"/>
  <c r="M36" i="42" s="1"/>
  <c r="N35" i="42"/>
  <c r="K35" i="42"/>
  <c r="M35" i="42" s="1"/>
  <c r="N34" i="42"/>
  <c r="K34" i="42"/>
  <c r="M34" i="42" s="1"/>
  <c r="N33" i="42"/>
  <c r="K33" i="42"/>
  <c r="M33" i="42" s="1"/>
  <c r="N32" i="42"/>
  <c r="K32" i="42"/>
  <c r="M32" i="42" s="1"/>
  <c r="N31" i="42"/>
  <c r="K31" i="42"/>
  <c r="M31" i="42" s="1"/>
  <c r="N30" i="42"/>
  <c r="K30" i="42"/>
  <c r="M30" i="42" s="1"/>
  <c r="N29" i="42"/>
  <c r="K29" i="42"/>
  <c r="M29" i="42" s="1"/>
  <c r="N28" i="42"/>
  <c r="K28" i="42"/>
  <c r="M28" i="42" s="1"/>
  <c r="N27" i="42"/>
  <c r="K27" i="42"/>
  <c r="M27" i="42" s="1"/>
  <c r="N26" i="42"/>
  <c r="K26" i="42"/>
  <c r="M26" i="42" s="1"/>
  <c r="N25" i="42"/>
  <c r="K25" i="42"/>
  <c r="M25" i="42" s="1"/>
  <c r="N24" i="42"/>
  <c r="K24" i="42"/>
  <c r="M24" i="42" s="1"/>
  <c r="N23" i="42"/>
  <c r="K23" i="42"/>
  <c r="M23" i="42" s="1"/>
  <c r="N22" i="42"/>
  <c r="K22" i="42"/>
  <c r="M22" i="42" s="1"/>
  <c r="N21" i="42"/>
  <c r="K21" i="42"/>
  <c r="M21" i="42" s="1"/>
  <c r="N20" i="42"/>
  <c r="K20" i="42"/>
  <c r="M20" i="42" s="1"/>
  <c r="N19" i="42"/>
  <c r="K19" i="42"/>
  <c r="M19" i="42" s="1"/>
  <c r="N57" i="42"/>
  <c r="K57" i="42"/>
  <c r="M57" i="42" s="1"/>
  <c r="N56" i="42"/>
  <c r="K56" i="42"/>
  <c r="M56" i="42" s="1"/>
  <c r="N55" i="42"/>
  <c r="K55" i="42"/>
  <c r="M55" i="42" s="1"/>
  <c r="N54" i="42"/>
  <c r="K54" i="42"/>
  <c r="M54" i="42" s="1"/>
  <c r="N53" i="42"/>
  <c r="K53" i="42"/>
  <c r="M53" i="42" s="1"/>
  <c r="N52" i="42"/>
  <c r="K52" i="42"/>
  <c r="M52" i="42" s="1"/>
  <c r="N51" i="42"/>
  <c r="K51" i="42"/>
  <c r="M51" i="42" s="1"/>
  <c r="N50" i="42"/>
  <c r="K50" i="42"/>
  <c r="M50" i="42" s="1"/>
  <c r="N18" i="42"/>
  <c r="K18" i="42"/>
  <c r="M18" i="42" s="1"/>
  <c r="F58" i="38"/>
  <c r="L38" i="42" l="1"/>
  <c r="L19" i="42"/>
  <c r="L20" i="42"/>
  <c r="L21" i="42"/>
  <c r="L22" i="42"/>
  <c r="L23" i="42"/>
  <c r="L24" i="42"/>
  <c r="L25" i="42"/>
  <c r="L26" i="42"/>
  <c r="L27" i="42"/>
  <c r="L28" i="42"/>
  <c r="L29" i="42"/>
  <c r="L30" i="42"/>
  <c r="L31" i="42"/>
  <c r="L32" i="42"/>
  <c r="L33" i="42"/>
  <c r="L34" i="42"/>
  <c r="L35" i="42"/>
  <c r="L36" i="42"/>
  <c r="L37" i="42"/>
  <c r="L39" i="42"/>
  <c r="L40" i="42"/>
  <c r="L42" i="42"/>
  <c r="L43" i="42"/>
  <c r="L44" i="42"/>
  <c r="L45" i="42"/>
  <c r="L46" i="42"/>
  <c r="L47" i="42"/>
  <c r="L48" i="42"/>
  <c r="L49" i="42"/>
  <c r="L18" i="42"/>
  <c r="L50" i="42"/>
  <c r="L51" i="42"/>
  <c r="L52" i="42"/>
  <c r="L53" i="42"/>
  <c r="L54" i="42"/>
  <c r="L55" i="42"/>
  <c r="L56" i="42"/>
  <c r="L57" i="42"/>
  <c r="A34" i="43"/>
  <c r="B34" i="43"/>
  <c r="B33" i="43"/>
  <c r="A10" i="43"/>
  <c r="B10" i="43"/>
  <c r="A9" i="43"/>
  <c r="B9" i="43"/>
  <c r="G157" i="42" l="1"/>
  <c r="G409" i="42"/>
  <c r="G406" i="42" s="1"/>
  <c r="G84" i="42"/>
  <c r="G61" i="42"/>
  <c r="G58" i="42" s="1"/>
  <c r="G177" i="42"/>
  <c r="G7" i="42"/>
  <c r="G154" i="42" l="1"/>
  <c r="K582" i="42"/>
  <c r="K585" i="42" s="1"/>
  <c r="K588" i="42" s="1"/>
  <c r="K581" i="42"/>
  <c r="K584" i="42" s="1"/>
  <c r="K587" i="42" s="1"/>
  <c r="K580" i="42"/>
  <c r="K583" i="42" s="1"/>
  <c r="K586" i="42" s="1"/>
  <c r="L579" i="42"/>
  <c r="L582" i="42" s="1"/>
  <c r="L585" i="42" s="1"/>
  <c r="L588" i="42" s="1"/>
  <c r="L578" i="42"/>
  <c r="L577" i="42"/>
  <c r="L580" i="42" s="1"/>
  <c r="L583" i="42" s="1"/>
  <c r="L586" i="42" s="1"/>
  <c r="N11" i="42"/>
  <c r="N12" i="42"/>
  <c r="N16" i="42"/>
  <c r="N17" i="42"/>
  <c r="N62" i="42"/>
  <c r="N85" i="42"/>
  <c r="N86" i="42"/>
  <c r="N87" i="42"/>
  <c r="N88" i="42"/>
  <c r="N89" i="42"/>
  <c r="N158" i="42"/>
  <c r="N178" i="42"/>
  <c r="N193" i="42"/>
  <c r="N410" i="42"/>
  <c r="N10" i="42"/>
  <c r="L581" i="42" l="1"/>
  <c r="L584" i="42" s="1"/>
  <c r="L587" i="42" s="1"/>
  <c r="M8" i="38"/>
  <c r="M7" i="38"/>
  <c r="M6" i="38"/>
  <c r="M9" i="38" l="1"/>
  <c r="N578" i="42"/>
  <c r="R504" i="42" s="1"/>
  <c r="N579" i="42"/>
  <c r="R505" i="42" s="1"/>
  <c r="N580" i="42"/>
  <c r="S503" i="42" s="1"/>
  <c r="N581" i="42"/>
  <c r="S504" i="42" s="1"/>
  <c r="N585" i="42"/>
  <c r="Q505" i="42" s="1"/>
  <c r="N583" i="42"/>
  <c r="Q503" i="42" s="1"/>
  <c r="N584" i="42"/>
  <c r="Q504" i="42" s="1"/>
  <c r="N582" i="42"/>
  <c r="S505" i="42" s="1"/>
  <c r="N577" i="42"/>
  <c r="R503" i="42" s="1"/>
  <c r="H10" i="38"/>
  <c r="H9" i="38"/>
  <c r="G10" i="38"/>
  <c r="G9" i="38"/>
  <c r="G28" i="38"/>
  <c r="G27" i="38"/>
  <c r="K10" i="42"/>
  <c r="K11" i="42"/>
  <c r="K12" i="42"/>
  <c r="K16" i="42"/>
  <c r="K17" i="42"/>
  <c r="K62" i="42"/>
  <c r="K85" i="42"/>
  <c r="K86" i="42"/>
  <c r="K87" i="42"/>
  <c r="K88" i="42"/>
  <c r="K89" i="42"/>
  <c r="K158" i="42"/>
  <c r="K178" i="42"/>
  <c r="K193" i="42"/>
  <c r="K410"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9" i="38"/>
  <c r="F6" i="38"/>
  <c r="R508" i="42" l="1"/>
  <c r="R510" i="42"/>
  <c r="R509" i="42"/>
  <c r="S510" i="42"/>
  <c r="Q509" i="42"/>
  <c r="Q508" i="42"/>
  <c r="Q510" i="42"/>
  <c r="S509" i="42"/>
  <c r="S508" i="42"/>
  <c r="M17" i="42"/>
  <c r="M10" i="42"/>
  <c r="M12" i="42"/>
  <c r="N587" i="42"/>
  <c r="N586" i="42"/>
  <c r="N588" i="42"/>
  <c r="M89" i="42"/>
  <c r="M88" i="42"/>
  <c r="M62" i="42"/>
  <c r="M61" i="42" s="1"/>
  <c r="D12" i="43" s="1"/>
  <c r="M16" i="42"/>
  <c r="M87" i="42"/>
  <c r="M410" i="42"/>
  <c r="L10" i="42"/>
  <c r="M86" i="42"/>
  <c r="M11" i="42"/>
  <c r="M158" i="42"/>
  <c r="M178" i="42"/>
  <c r="M85" i="42"/>
  <c r="M193" i="42"/>
  <c r="L193" i="42"/>
  <c r="L11" i="42"/>
  <c r="L86" i="42"/>
  <c r="L158" i="42"/>
  <c r="L85" i="42"/>
  <c r="L87" i="42"/>
  <c r="L17" i="42"/>
  <c r="L178" i="42"/>
  <c r="L89" i="42"/>
  <c r="L410" i="42"/>
  <c r="L88" i="42"/>
  <c r="L62" i="42"/>
  <c r="L12" i="42"/>
  <c r="L16" i="42"/>
  <c r="M409" i="42" l="1"/>
  <c r="D34" i="43" s="1"/>
  <c r="L7" i="42"/>
  <c r="C9" i="43" s="1"/>
  <c r="L177" i="42"/>
  <c r="C20" i="43" s="1"/>
  <c r="L157" i="42"/>
  <c r="C19" i="43" s="1"/>
  <c r="M7" i="42"/>
  <c r="D9" i="43" s="1"/>
  <c r="M157" i="42"/>
  <c r="D19" i="43" s="1"/>
  <c r="L61" i="42"/>
  <c r="C12" i="43" s="1"/>
  <c r="M84" i="42"/>
  <c r="D14" i="43" s="1"/>
  <c r="M177" i="42"/>
  <c r="D20" i="43" s="1"/>
  <c r="L84" i="42"/>
  <c r="C14" i="43" s="1"/>
  <c r="L409" i="42"/>
  <c r="L154" i="42" l="1"/>
  <c r="C18" i="43" s="1"/>
  <c r="L13" i="42"/>
  <c r="C10" i="43" s="1"/>
  <c r="L406" i="42"/>
  <c r="C33" i="43" s="1"/>
  <c r="C34" i="43"/>
  <c r="M13" i="42"/>
  <c r="D10" i="43" s="1"/>
  <c r="M58" i="42"/>
  <c r="D11" i="43" s="1"/>
  <c r="L58" i="42"/>
  <c r="C11" i="43" s="1"/>
  <c r="M406" i="42"/>
  <c r="D33" i="43" s="1"/>
  <c r="M154" i="42"/>
  <c r="D18" i="43" s="1"/>
  <c r="L3" i="42" l="1"/>
  <c r="M3" i="42"/>
  <c r="M20" i="38"/>
  <c r="M22" i="38" s="1"/>
  <c r="M11" i="38" l="1"/>
  <c r="D8" i="43"/>
  <c r="M10" i="38"/>
  <c r="C8" i="43"/>
  <c r="M25" i="38"/>
  <c r="S6" i="38" l="1"/>
  <c r="S12" i="38" l="1"/>
  <c r="S8" i="38"/>
</calcChain>
</file>

<file path=xl/sharedStrings.xml><?xml version="1.0" encoding="utf-8"?>
<sst xmlns="http://schemas.openxmlformats.org/spreadsheetml/2006/main" count="1933" uniqueCount="696">
  <si>
    <t>Controleer altijd de documentatie en de toepassing op de werkvloer.</t>
  </si>
  <si>
    <t>Wordt er jaarlijks een controle van de stoomkwaliteit uitgevoerd?</t>
  </si>
  <si>
    <t>Is er een bij naam aangeduide ziekenhuisapotheker verantwoordelijk voor de kwaliteitsbewaking op CSA (zichtbaar organigram)?</t>
  </si>
  <si>
    <t>KB 4 maart 1991</t>
  </si>
  <si>
    <t xml:space="preserve">Algemeen </t>
  </si>
  <si>
    <t xml:space="preserve">Kwaliteitsopvolging van het sterilisatieproces  </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</si>
  <si>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</si>
  <si>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</si>
  <si>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</si>
  <si>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</si>
  <si>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</si>
  <si>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</si>
  <si>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</si>
  <si>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</si>
  <si>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</si>
  <si>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</si>
  <si>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</si>
  <si>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</si>
  <si>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</si>
  <si>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</si>
  <si>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</si>
  <si>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</si>
  <si>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</si>
  <si>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</si>
  <si>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</si>
  <si>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</si>
  <si>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</si>
  <si>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</si>
  <si>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</si>
  <si>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</si>
  <si>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</si>
  <si>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</si>
  <si>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</si>
  <si>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</si>
  <si>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</si>
  <si>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</si>
  <si>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</si>
  <si>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</si>
  <si>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</si>
  <si>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</si>
  <si>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</si>
  <si>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</si>
  <si>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</si>
  <si>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</si>
  <si>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</si>
  <si>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</si>
  <si>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</si>
  <si>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</si>
  <si>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</si>
  <si>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</si>
  <si>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III</t>
  </si>
  <si>
    <t>IV</t>
  </si>
  <si>
    <t>a</t>
  </si>
  <si>
    <t>b</t>
  </si>
  <si>
    <t>c</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</si>
  <si>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</si>
  <si>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</si>
  <si>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</si>
  <si>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</si>
  <si>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</si>
  <si>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</si>
  <si>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</si>
  <si>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</si>
  <si>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</si>
  <si>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</si>
  <si>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</si>
  <si>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</si>
  <si>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</si>
  <si>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</si>
  <si>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</si>
  <si>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</si>
  <si>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</si>
  <si>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</si>
  <si>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</si>
  <si>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</si>
  <si>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</si>
  <si>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</si>
  <si>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</si>
  <si>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</si>
  <si>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</si>
  <si>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</si>
  <si>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</si>
  <si>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</si>
  <si>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</si>
  <si>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</si>
  <si>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</si>
  <si>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</si>
  <si>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</si>
  <si>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</si>
  <si>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</si>
  <si>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</si>
  <si>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</si>
  <si>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</si>
  <si>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</si>
  <si>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</si>
  <si>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</si>
  <si>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</si>
  <si>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</si>
  <si>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</si>
  <si>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</si>
  <si>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</si>
  <si>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</si>
  <si>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</si>
  <si>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</si>
  <si>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</si>
  <si>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</si>
  <si>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KB 30 sept 2020 </t>
  </si>
  <si>
    <t>Zijn de organisatorische en/of hiërarchische relaties tussen de apotheker die verantwoordelijk is voor de kwaliteitsbewaking en de operationele verantwoordelijke gedefinieerd in het organigram van het ziekenhuis, gekend zowel op het vlak van de functies als op het vlak van de verantwoordelijkheden?</t>
  </si>
  <si>
    <t>KB 30 sept 2020</t>
  </si>
  <si>
    <t xml:space="preserve">AUDITVRAGEN </t>
  </si>
  <si>
    <t>Actiepunt</t>
  </si>
  <si>
    <t>Nummer</t>
  </si>
  <si>
    <t>..…</t>
  </si>
  <si>
    <t> Oorsprong :</t>
  </si>
  <si>
    <t>Geaudit proces</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</si>
  <si>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</si>
  <si>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</si>
  <si>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</si>
  <si>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</si>
  <si>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</si>
  <si>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</si>
  <si>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</si>
  <si>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</si>
  <si>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</si>
  <si>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</si>
  <si>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</si>
  <si>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</si>
  <si>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</si>
  <si>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</si>
  <si>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</si>
  <si>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</si>
  <si>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</si>
  <si>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</si>
  <si>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</si>
  <si>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MET DANK AAN HET EXPERTENTEAM</t>
  </si>
  <si>
    <t>Hoe gebruiken we de kwaliteitstool MAEIA?</t>
  </si>
  <si>
    <t>Is de titularis  van de apotheek een ziekenhuisapotheker ?</t>
  </si>
  <si>
    <t>Wordt de apotheek "geleid" door de ziekenhuisapotheker-titularis?</t>
  </si>
  <si>
    <t>Draagt de ziekenhuisapotheker-titularis de volledige verantwoordlijkheid over de ziekenhuisapotheek?</t>
  </si>
  <si>
    <t xml:space="preserve">Is er minstens één ziekenhuisapotheker aanwezig tijdens de openingsuren van de ziekenhuisapotheek? </t>
  </si>
  <si>
    <t>Rapporteert de hoofdapotheker aan de algemene directeur?</t>
  </si>
  <si>
    <t>Werkt het diensthoofd nauw samen met de directeur van het ziekenhuis, alsmede met de verantwoordelijken van de onderscheiden aspekten van de ziekenhuisactiviteit en meer in het bijzonder met de hoofdgeneesheer, de geneesheren-hoofd van de dienst, het hoofd van de verpleegkundige, van de paramedische, van de administratief financiële en van de technische diensten van het ziekenhuis?</t>
  </si>
  <si>
    <t>Is de hoofdapotheker lid van de directiecomité?</t>
  </si>
  <si>
    <t>Beschikt de ziekenhuisapotheek over een registratienummer?</t>
  </si>
  <si>
    <t xml:space="preserve">Worden de wijzigingen die van belang zijn voor het registratienummer doorgegeven aan het FAGG? </t>
  </si>
  <si>
    <t>Is er een document beschikbaar voor het FAGG waarin  de openingsuren en sluitingsuren beschreven staan?</t>
  </si>
  <si>
    <t>Zijn alle apothekers ingeschreven bij de Orde van apothekers, hetzij van de provincie van de apotheek voor de titularis, hetzij van de provincie waar hij woont voor de adjunct-apotheker?</t>
  </si>
  <si>
    <t>Heeft elke ziekenhuisapotheker een geldig erkenningsnummer als ziekenhuisapotheker?</t>
  </si>
  <si>
    <t>Heeft elke ziekenhuisapotheker van de dienst een RIZIV-erkenningsnummer voor geneesmiddelen?</t>
  </si>
  <si>
    <t>Heeft elke ziekenhuisapotheker een RIZIV-erkenningsnummer voor kleine bandagisterie?</t>
  </si>
  <si>
    <t>Heeft elke ziekenhuisapotheker een RIZIV-erkenningsnummer voor de levering invasieve en implantateerbare medische hulpmiddelen?</t>
  </si>
  <si>
    <t xml:space="preserve">Is elke apotheker die deel uitmaakt van de ziekenhuisapotheek door de instelling verzekerd voor burgerlijke aansprakelijkheid? </t>
  </si>
  <si>
    <t>Is  elke apotheker die deel uitmaakt van de ziekenhuisapotheek contractueel verbonden met het ziekenhuis?</t>
  </si>
  <si>
    <t>Maakt de dienst Nucleaire geneeskunde deel uit van het organigram of is er een SLA tussen de apotheek en de dienst Nucleaire geneeskunde betreffende de wettelijke verantwoordelijkheden met betrekking tot de radiofarmaca?</t>
  </si>
  <si>
    <t>Is er een samenwerkingsovereenkomst indien de ziekenhuisapotheek bepaalde magistrale bereidingen, de sterilisatie of de eenheidsverpakkingen uitbesteedt?</t>
  </si>
  <si>
    <t>Beschrijft deze samenwerkingsovereenkomst de technische en organisatorische maatregelen met betrekking tot de beveiliging van de patiëntgegevens?</t>
  </si>
  <si>
    <t>Beschrijft deze samenwerkingsovereenkomst de taken en verantwoordelijkheden?</t>
  </si>
  <si>
    <t>Bestaat er in de apotheek (en eventueel in het ziekenhuis) een instantie die de evolutie van de normen, aanbevelingen en wettelijke vereisten opvolgt en ze formeel naar de betrokken personen verspreidt?</t>
  </si>
  <si>
    <t>Worden de wijzigingen van normen, richtlijnen en wettelijke aanbevelingen en van de akkoorden tussen de diensten op een formele manier besproken (rapporten) in de commissies van het ziekenhuis?</t>
  </si>
  <si>
    <t>Worden de wijzigingen van normen, richtlijnen en wettelijke aanbevelingen en van de akkoorden tussen de diensten op een formele manier besproken (rapporten) in de apotheek ?</t>
  </si>
  <si>
    <t>Is er een duidelijk beleidsplan van de apotheek beschikbaar?</t>
  </si>
  <si>
    <t>Wordt het beleidsplan regelmatig opgevolgd door de ziekenhuisapotheker-titularis?</t>
  </si>
  <si>
    <t>Wordt het beleidsplan  besproken met alle personeelsleden van de apotheek?</t>
  </si>
  <si>
    <t xml:space="preserve">Beschikt de apotheek over een geactualiseerd kwaliteitsbeleid? </t>
  </si>
  <si>
    <t xml:space="preserve">Is er een jaarverslag waarin de ziekenhuisapotheker de werking van de ziekenhuisapotheek documenteert? </t>
  </si>
  <si>
    <t>Wordt in het jaarverslag de evolutie weergegeven per onderdeel van het farmaceutisch proces door middel van kwaliteitsindicatoren en activiteitsindicatoren?</t>
  </si>
  <si>
    <t>Geeft het jaarverslag een overzicht van alle verwezelijkingen, doelstellingen en geplande projecten?</t>
  </si>
  <si>
    <t>Good Practice - Statement VZA</t>
  </si>
  <si>
    <t>KB nr 80 van 10 nov 1967</t>
  </si>
  <si>
    <t>Good Practice (enkel verplicht voor titularis)</t>
  </si>
  <si>
    <t>Good practice</t>
  </si>
  <si>
    <t>ISO</t>
  </si>
  <si>
    <t>Art 1.3°</t>
  </si>
  <si>
    <t>Art 4</t>
  </si>
  <si>
    <t>Art 6</t>
  </si>
  <si>
    <t>Art 7</t>
  </si>
  <si>
    <t xml:space="preserve">KB 4 maart 1991 </t>
  </si>
  <si>
    <t xml:space="preserve">Is er een organogram beschikbaar voor het FAGG van de personeelsleden van de ziekenhuisapotheek met hun taken en verantwoordelijkheden? </t>
  </si>
  <si>
    <t>KB 22 okt 2012 en Besluit Vlaamse Regering 18 maart 2016</t>
  </si>
  <si>
    <t>Wet 14 juli 1994</t>
  </si>
  <si>
    <t>Beschrijft de functieomschrijving de verantwoordelijkheden van de ziekenhuisapotheker zoals de wetgever het voorschrijft?</t>
  </si>
  <si>
    <t>Beschrijft de functieomschrijving dat naast de eindverantwoordelijkheid van de ziekenhuisapotheker-titularis, elke ziekenhuisapotheker verantwoordelijk blijft voor de farmaceutische handelingen die hij stelt of waarop hij toezicht houdt?</t>
  </si>
  <si>
    <t>Beschrijft de functieomschrijving dat de ziekenhuisapotheker-titularis de eindverantwoordelijke is voor alle geneesmiddelen?</t>
  </si>
  <si>
    <t>Beschrijft de functieomschrijving dat de ziekenhuisapotheker-titularis advies geeft bij het selecteren van het personeel?</t>
  </si>
  <si>
    <t>Is er een procedure die beschrijft hoe de apotheker-titularis een contract kan beëindigen van een personeelslid mocht dit nodig zijn?</t>
  </si>
  <si>
    <t>KB 5 febr 1997</t>
  </si>
  <si>
    <t>Bestaat er een actieve samenwerking van de ziekenhuisapotheek met het medisch korps en het verplegend personeel om de klinische activiteiten van de ziekenhuisapotheker te bespreken (bv procedures voor het manipeleren van de geneesmiddelen, aanbevelingen voor het veilig gebruik en toediening, ...)?</t>
  </si>
  <si>
    <t>Art 9</t>
  </si>
  <si>
    <t>KB 4 maart 1991 en KB 30 sept 2020 Bijlage IIa Hfdst I.2</t>
  </si>
  <si>
    <t>KB 30 sept 2020 Bijlage IIa Hfdst 1.2</t>
  </si>
  <si>
    <t>Art 22</t>
  </si>
  <si>
    <t xml:space="preserve">Is er een jaarlijkse audit rond het beheer van de ziekenhuisapotheek? </t>
  </si>
  <si>
    <t>Bijlage 1 B</t>
  </si>
  <si>
    <t>Taken van de ziekenhuisapotheker</t>
  </si>
  <si>
    <t>Delegeert de apotheker zijn farmaceutische handelingen, die enkel door een farmaceutisch-technische assistent (FTA) mogen worden uitgevoerd, aan een FTA die erkend is door de overheid?</t>
  </si>
  <si>
    <t>Zijn de bevoegdheden van iedere medewerker vastgelegd in procedures?</t>
  </si>
  <si>
    <t>Is er een duidelijke en evenwichtige werkplanning beschikbaar voor alle medewerkers?</t>
  </si>
  <si>
    <t>Bestaat er een planning van de verantwoordelijkheden die aan elke apotheker worden toegewezen in overeenstemming met de verschillende farmaceutische activiteiten?</t>
  </si>
  <si>
    <t>Weet elke apotheker elke dag, op basis van de opgestelde planning, welke verantwoordelijkheden hij of zij heeft binnen de dienst?</t>
  </si>
  <si>
    <t>Is de continuïteit van de verantwoordelijkheden over de verschillende farmaceutische activiteiten permanent gewaarborgd?</t>
  </si>
  <si>
    <t>Bestaat er een specifieke bijgewerkte planning tijdens de vakantiedagen om de continuïteit van de verantwoordelijkheden over de verschillende farmaceutische activiteiten permanent te waarborgen?</t>
  </si>
  <si>
    <t>Ontvangt elke niet-apotheker van de dienst een dagelijkse joblist, opgesteld door zijn verantwoordelijke (apotheker) ?</t>
  </si>
  <si>
    <t>Heeft de ziekenhuisapotheker-titularis minstens jaarlijks een gedocumenteerde bespreking met alle lijnverantwoordelijken over de efficiëntie en outcome van de sleutelprocessen van de farmaceutische activiteiten?</t>
  </si>
  <si>
    <t>Bestaat er een overzicht van de werklast van de verschillende afdelingen van de apotheek?</t>
  </si>
  <si>
    <t>Bestaat er een regelmatige opvolging door middel van dit overzicht van de werklast van de verschillende afdelingen van de apotheek?</t>
  </si>
  <si>
    <t>Werkplanning</t>
  </si>
  <si>
    <t>Bijlage I.B</t>
  </si>
  <si>
    <t>Wachtdienst</t>
  </si>
  <si>
    <t>Organiseert de ziekenhuisapotheker-titularis de wachtdienst om een permanentie te garanderen buiten de openingsuren van de dienst?</t>
  </si>
  <si>
    <t>Is deze wachtdienst georganiseerd met minimum drie voltijdse ziekenhuisapothekers of hun equivalent?</t>
  </si>
  <si>
    <t>Is er een geformaliseerd samenwerkingsverband indien de wacht over meerdere ziekenhuizen wordt georganiseerd?</t>
  </si>
  <si>
    <t>Is de procedure rond beschikbaarheid van de apotheker van wacht goed gekend door alle zorgverstrekkers?</t>
  </si>
  <si>
    <t>Is de organisatie van de wachtdienst permanent raadpleegbaar door de zorgverleners?</t>
  </si>
  <si>
    <t>Art 13</t>
  </si>
  <si>
    <t>Rampenplan</t>
  </si>
  <si>
    <t>Houdt de apotheek de gegevens van het rampenplan voortdurend up-to-date?</t>
  </si>
  <si>
    <t>Bestaat er een cascade-systeem van opeenvolgende oproepen voor het personeel van de ziekenhuisapotheek in geval van een ramp?</t>
  </si>
  <si>
    <t>Is de voorraad specifieke geneesmiddelen voor het rampenplan in orde (hoeveelheid, houdbaarheid, bewaring toegang, enz.)?</t>
  </si>
  <si>
    <t>Is de noodvoorraad verplicht vanuit de overheid van bepaalde specifieke geneesmiddelen aanwezig in de apotheek (bv: injecteerbare atropine en kaliumjodide)</t>
  </si>
  <si>
    <t xml:space="preserve">Voeren de ziekenhuisapothekers opleidingsactiviteiten uit in het ziekenhuis? </t>
  </si>
  <si>
    <t xml:space="preserve">Voeren de ziekenhuisapothekers onderzoeksactiviteiten uit in het ziekenhuis? </t>
  </si>
  <si>
    <t xml:space="preserve">Worden er in de dienst regelmatig teamvergaderingen (of stafvergaderingen) georganiseerd (bijvoorbeeld maandelijks) met het oog op het verbeteren van de organisatie en betrokkenheid in het beleid van de apotheek? </t>
  </si>
  <si>
    <t>Zorgen de ziekenhuisapothekers voor presentaties, posters, op nationale en/of internationale congressen?</t>
  </si>
  <si>
    <t>Zorgen niet-apothekers van de dienst voor presentaties, posters, op nationale en/of internationale congressen?</t>
  </si>
  <si>
    <t>Schrijven ziekenhuisapothekers wetenschappelijke artikels voor nationale of internationale tijdschriften?</t>
  </si>
  <si>
    <t>Schrijven niet-apothekers van de dienst wetenschappelijke artikels voor nationale of internationale tijdschriften?</t>
  </si>
  <si>
    <t>Schrijven ziekenhuisapothekers van de dienst artikels of boeken voor patiëntengroepen of -verenigingen?</t>
  </si>
  <si>
    <t>Schrijven niet-apothekers van de dienst artikels of boeken voor patiëntengroepen of -verenigingen?</t>
  </si>
  <si>
    <t>Zijn alle wetenschappelijke activiteiten opgenomen in een database die up-to-date wordt gehouden?</t>
  </si>
  <si>
    <t>Wordt er een exemplaar van alle documenten in verband met deze activiteiten (bv.: Powerpointpresentatie, affiche, enz.) bewaard bij de dienst, eventueel elektronisch in deze database?</t>
  </si>
  <si>
    <t>Is de ziekenhuisapotheek betrokken bij het rampenplan van het ziekenhuis?</t>
  </si>
  <si>
    <t>KB 21 maart 2018</t>
  </si>
  <si>
    <t xml:space="preserve">KB 4 maar 1991 </t>
  </si>
  <si>
    <t>Art 14</t>
  </si>
  <si>
    <t>KB 4 maar 1991</t>
  </si>
  <si>
    <t>Onderzoeks- en onderwijsactiviteiten</t>
  </si>
  <si>
    <t>Samenwerking</t>
  </si>
  <si>
    <t>Is er een actieve samenwerking met (doelstellingen, projecten, planning, verantwoordelijkheden, enz.) de dienst kwaliteit van het ziekenhuis?</t>
  </si>
  <si>
    <t>Is er een actieve samenwerking met (doelstellingen, projecten, planning, verantwoordelijkheden, enz.) het verpleegkundig departement?</t>
  </si>
  <si>
    <t>Is er een actieve samenwerking met (doelstellingen, projecten, planning, verantwoordelijkheden, enz.) de medische diensten en/of de medische directeur?</t>
  </si>
  <si>
    <t>Is er een actieve samenwerking met (doelstellingen, projecten, planning, verantwoordelijkheden, enz.) de communicatie- en informatiediensten van het ziekenhuis (bv.: beheer van het intranet/de website van de apotheek, enz.)?</t>
  </si>
  <si>
    <t>Is er een actieve samenwerking met (doelstellingen, projecten, planning, verantwoordelijkheden, enz.) de technische en de biotechnische dienst?</t>
  </si>
  <si>
    <t>Is er een actieve samenwerking met (doelstellingen, projecten, planning, verantwoordelijkheden, enz.) de financiële dienst ?</t>
  </si>
  <si>
    <t>Is er een actieve samenwerking met (doelstellingen, projecten, planning, verantwoordelijkheden, enz.) de logistieke en facilitaire dienst  ?</t>
  </si>
  <si>
    <t>Nemen één of meerdere ziekenhuisapothekers deel aan het medisch-farmaceutische comité? (zie ook aparte auditvragen in Hoofdstuk Klinische Farmacie)</t>
  </si>
  <si>
    <t>Nemen één of meerdere ziekenhuisapothekers deel aan het comité voor het medische materiaal? (zie ook aparte auditvragen in Hoofdstuk Implantaten en Medische Hulpmiddelen)</t>
  </si>
  <si>
    <t>Neemt de ziekenhuisapotheker deel aan het transfusiecomité?</t>
  </si>
  <si>
    <t>Bespreekt de ziekenhuisapotheker in het transfusiecomité het gebruik van de stabiele bloedderivaten?</t>
  </si>
  <si>
    <t>Vergadert het transfusiecomité driemaandelijks?</t>
  </si>
  <si>
    <t>Vergadert het transfusiecomité zesmaandelijks?</t>
  </si>
  <si>
    <t xml:space="preserve">Vergadert het transfusiecomité jaarlijks? </t>
  </si>
  <si>
    <t>Neemt de ziekenhuisapotheker deel aan het comité voor ziekenhuishygiëne? (zie ook auditvragen in het Hoofdstuk Sterilisatie)</t>
  </si>
  <si>
    <t>Neemt de ziekenhuisapotheker deel aan  antibiotherapie beleidsgroep (ABTBG)? (zie ook auditvragen in het Hoodstuk Klinische Farmacie)</t>
  </si>
  <si>
    <t>Neemt de ziekenhuisapotheker deel aan de multidisciplinaire werkgroep antitumorale medicatie (WAM)?</t>
  </si>
  <si>
    <t>Neemt de ziekenhuisapotheker deel aan de mulitdisciplinaire werkgroep parenterale en enterale voeding (het voedingsteam)?</t>
  </si>
  <si>
    <t>Neemt de ziekenhuisapotheker deel aan de mulitdisciplinaire werkgroep dermatologie?</t>
  </si>
  <si>
    <t>Neemt de ziekenhuisapotheker deel aan de mulitdisciplinaire werkgroep patiëntveiligheid en behandeling van incidentmeldingen?</t>
  </si>
  <si>
    <t>Neemt de ziekenhuisapotheker deel aan de mulitdisciplinaire werkgroep decubitus preventie en wondzorg?</t>
  </si>
  <si>
    <t>Neemt de ziekenhuisapotheker deel aan de mulitdisciplinaire werkgroep stomatherapie?</t>
  </si>
  <si>
    <t>Neemt de ziekenhuisapotheker deel aan de mulitdisciplinaire werkgroep pijntherapie?</t>
  </si>
  <si>
    <t>Verleent de ziekenhuisapotheker zijn medewerking voor problemen betreffende de farmaceutische activiteiten aan de medische raad?</t>
  </si>
  <si>
    <t>Verleent de ziekenhuisapotheker zijn medewerking voor problemen betreffende de farmaceutische activiteiten aan de verpleegkundige raad?</t>
  </si>
  <si>
    <t>Verleent de ziekenhuisapotheker zijn medewerking voor problemen betreffende de farmaceutische activiteiten aan de ethische commissie?</t>
  </si>
  <si>
    <t>Art16</t>
  </si>
  <si>
    <t>Art 9 en 10</t>
  </si>
  <si>
    <t>Art 24</t>
  </si>
  <si>
    <t>Art 26</t>
  </si>
  <si>
    <t>KB 17 februari 2005</t>
  </si>
  <si>
    <t>Art 25</t>
  </si>
  <si>
    <t>d</t>
  </si>
  <si>
    <t>Zijn er schriftelijke procedures rond de organisatie en het beheer van de ziekenhuisapotheek?</t>
  </si>
  <si>
    <t>Staan alle relevante procedures rond het geneesmiddelenbeleid ter beschikking van de leden van de medische staf en verpleegkundig personeel?</t>
  </si>
  <si>
    <t>Bestaat er een schriftelijke procedure voor prikongevallen in de apotheek?</t>
  </si>
  <si>
    <t>Bestaat er een afzonderlijk geïnformatiseerd register voor de aflevering van de verdovende middelen en psychotrope stoffen?</t>
  </si>
  <si>
    <t>Bestaat er een register van de vervallen verdovingsmiddelen die op de juiste manier worden bewaard tot ze door een gespecialiseerd bedrijf worden vernietigd?</t>
  </si>
  <si>
    <t>Wordt er een overzicht aan het FAGG gegeven indien producten worden vernietigd?</t>
  </si>
  <si>
    <t>Bestaat er een rapport dat raadpleegbaar van alle ingevoerde buitenlandse specialiteiten?</t>
  </si>
  <si>
    <t>Zijn er voor de toedieningen van de uit buitenland ingevoerde geneesmiddelen artsenverklaringen aanwezig?</t>
  </si>
  <si>
    <t>Bestaat er een register van de grondstoffen?</t>
  </si>
  <si>
    <t>Bestaat er een register van de galenische bereidingen (of eventueel verschillende registers voor steriele en niet-steriele magistrale en officinale bereidingen)?</t>
  </si>
  <si>
    <t>Bestaat er een rapport van alle incidentmeldingen met medicatie en MHM?</t>
  </si>
  <si>
    <t>Bestaat er een overzicht  van alle recalls van geneesmiddelen ?</t>
  </si>
  <si>
    <t>Bestaat er een overzicht van alle recalls van medische hulpmiddelen?</t>
  </si>
  <si>
    <t>Bestaat er een overzicht van de problemen die aan het centrum voor geneesmiddelenbewaking werden voorgelegd?</t>
  </si>
  <si>
    <t>Beschikt de ziekenhuisapotheek over de Europese farmacopee en haar meest recente bijlagen?</t>
  </si>
  <si>
    <t>Beschikt de ziekenhuisapotheek het Therapeutisch Magistraal Formularium?</t>
  </si>
  <si>
    <t>Beschikt de apotheek over de verslagen van de Inspecties van de apotheek (FAGG, FOD Volksgezondheid, de Ziekenhuisinspectie en de inspectie van het RIZIV)?</t>
  </si>
  <si>
    <t xml:space="preserve">Heeft u een efficënt systeem om het archief te beheren? </t>
  </si>
  <si>
    <t>Indien het archief extern georganiseerd is, zijn dan de documenten binnen aanvaardbare tijd opvraagbaar?</t>
  </si>
  <si>
    <t>Worden alle voorschriften gedurende 10 jaar bewaard?</t>
  </si>
  <si>
    <t>Worden alle bestelbons voor de bestelling van verdovende middelen en psychotrope middelen gedurende 10 jaar bewaard?</t>
  </si>
  <si>
    <t>Worden alle andere bestelbons van de producten die door de apotheek worden aangekocht gedurende 10 jaar bewaard?</t>
  </si>
  <si>
    <t>Worden (eventueel door middel van handelsdocumenten of facturen) de volgende gegevens die nodig zijn voor de traceerbaarheid gedurende 10 jaar bewaard: datum van aankoop, benaming product, verworven hoeveelheid, naam en adres leverancier, lotnummer of serienummer?</t>
  </si>
  <si>
    <t>Worden alle getekende inhoudslijsten van de spoedkasten gedurende 10 jaar bewaard?</t>
  </si>
  <si>
    <t>Worden alle maandelijkse individuele verzamelstaten gedurende 10 jaar bewaard?</t>
  </si>
  <si>
    <t>Worden alle bereidingsverslagen gedurende 10 jaar bewaard?</t>
  </si>
  <si>
    <t>Worden alle jaarlijkse inventarislijsten gedurende 10 jaar bewaard?</t>
  </si>
  <si>
    <t>Worden alle verplichte registers met betrekking tot aflevering en toediening gedurende 10 jaar bewaard?</t>
  </si>
  <si>
    <t xml:space="preserve">Worden alle protocollen in geval van uitbestede magistrale bereidingen gedurende 10 jaar bewaard? </t>
  </si>
  <si>
    <t>Documentatie</t>
  </si>
  <si>
    <t>e</t>
  </si>
  <si>
    <t xml:space="preserve">Bijlage I </t>
  </si>
  <si>
    <t xml:space="preserve">Heeft de ziekenhuisapotheker-titularis een kwaliteitssysteem vastgelegd dat procedures, protocollen, werkinstructies, verslagen, inspecties en zelfevaluaties beschrijft? </t>
  </si>
  <si>
    <t xml:space="preserve">Art 26 </t>
  </si>
  <si>
    <t>Art 24-25</t>
  </si>
  <si>
    <t>f</t>
  </si>
  <si>
    <t>Bijlage I.C.b</t>
  </si>
  <si>
    <t>KB 14 dec 2006</t>
  </si>
  <si>
    <t>Art 105 en Bijlage VI</t>
  </si>
  <si>
    <t>Bijlage I.A</t>
  </si>
  <si>
    <t>Art 16</t>
  </si>
  <si>
    <t>Bijlage I</t>
  </si>
  <si>
    <t>Art 31</t>
  </si>
  <si>
    <t>Art 32</t>
  </si>
  <si>
    <t>Infrastructuur</t>
  </si>
  <si>
    <t>Bedraagt de oppervlakte van de ziekenhuisapotheek in PZ en V diensten  minimum 1,2 m² x het aantal ziekenhuisbedden?</t>
  </si>
  <si>
    <t>Is het oppervlakte aangepast aan het volume en de omzet, aan het aantal galenische bereidingen en aan de aard van de galenische bereidingen en het aantal personeelsleden?</t>
  </si>
  <si>
    <t>Vormt de ziekenhuisapotheek een functionele eenheid?</t>
  </si>
  <si>
    <t>Is de ziekenhuisapotheek gemakkelijk toegankelijk, ook voor de externe patiënten?</t>
  </si>
  <si>
    <t>Is de oppervlakte voldoende groot voor de productie van steriele galenische bereidingen?</t>
  </si>
  <si>
    <t>Is de oppervlakte voldoende groot voor de productie van niet-steriele galenische bereidingen?</t>
  </si>
  <si>
    <t>Is de oppervlakte voldoende groot voor de geneesmiddeldistributie?</t>
  </si>
  <si>
    <t>Is de oppervlakte voldoende groot voor de wettelijk verplichte archievering?</t>
  </si>
  <si>
    <t>Is er een aparte ruimte beschikbaar om de bezoekers en de patiënten te ontvangen?</t>
  </si>
  <si>
    <t>Zijn de verschillende ruimtes (zones) zo ingericht dat er een efficiënte doorstroom verzekerd is van de stoffen en de personen zodat het risico op verwarring, fouten of verontreinigng minimaal is?</t>
  </si>
  <si>
    <t>Zijn er reinigingsprocedures (poetsplan) voor de verschillende ruimten van de apotheek?</t>
  </si>
  <si>
    <t>Zijn er procedures inzake netheid en hygiëne, ontsmetting en verluchting van de verschillende lokalen?</t>
  </si>
  <si>
    <t>Is eten, drinken en roken verboden in de ontvangstzone, opslagzone, bereidingszone en afleveringszone van de ziekenhuisapotheek?</t>
  </si>
  <si>
    <t>Heeft de ziekenhuisapotheek specifieke ruimtes waar het personeel kan eten en drinken?</t>
  </si>
  <si>
    <t>Art 5</t>
  </si>
  <si>
    <t>Bedraagt de oppervlakte van de ziekenhuisapotheek, met uitzondering van Psychiatrische Ziekenhuizen (PZ) en V-diensten, minimum 1,2 m² x het aantal ziekenhuisbedden?</t>
  </si>
  <si>
    <t xml:space="preserve">Bijlage I.B </t>
  </si>
  <si>
    <t>Is er een apart loket voor de patiënten ten opzichte van de zorgverstrekkers?</t>
  </si>
  <si>
    <t>Is de oppervlakte voldoende groot voor de opslag van de geneesmiddelen (specialiteiten, MH, implantaten, medische gassen)?</t>
  </si>
  <si>
    <t>Is de oppervlakte voldoende groot voor de administratie (bv.facturatie)?</t>
  </si>
  <si>
    <t>Zijn de administratieve zones gescheiden van de ontvangstzone, opslagzone, bereidingszone en afleveringszone?</t>
  </si>
  <si>
    <t>Bestaat er een algemene procedure en/of flowchart van het proces voor het beheer van de apparaten in de apotheek?</t>
  </si>
  <si>
    <t>Is de apotheker bij het beheer van de apparaten gebruikt in de apotheek betrokken?</t>
  </si>
  <si>
    <t>Bestaat er een register met alle apparaten van de verschillende departementen van de apotheek?</t>
  </si>
  <si>
    <t>Is er een procedure voor de indienststelling van een nieuwe uitrusting?</t>
  </si>
  <si>
    <t>Is er een overkoepelend controlesysteem opgesteld  door de apotheek op het tijdig uitvoeren van de ijking van alle apparaten in de verschillende departementen van de apotheek?</t>
  </si>
  <si>
    <t>Is er een overkoepelend controlesysteem opgesteld door de apotheek op het tijdig uitvoeren van de callibratie van alle apparaten in de verschillende departementen van de apotheek?</t>
  </si>
  <si>
    <t>Is er een overkoepelnd controlesysteem opgesteld door de apotheek op het tijdig uitvoeren van een mapping in alle frigo's in de verschillende departementen van de apotheek?</t>
  </si>
  <si>
    <t>Is er een overkoepelend controlesysteem opgesteld door de apotheek op het tijdig uitvoeren van het onderhoud van alle apparaten in de verschillende departementen van de apotheek?</t>
  </si>
  <si>
    <t xml:space="preserve">Kan de apotheek een overzicht raadplegen van het geplande onderhoud van alle apparaten in de apotheek (frigo, geautomatiseerde verdeelkasten, bereidingskasten,…)? </t>
  </si>
  <si>
    <t>Is er een onderhoudslogboek beschikbaar voor alle apparaten?</t>
  </si>
  <si>
    <t>Kan de apotheek van elk apparaat van de apotheek een handleiding consulteren ?</t>
  </si>
  <si>
    <t>Worden de documenten en de verkregen resultaten van de controlesystemen van de apparaten adequaat gearchiveerd?</t>
  </si>
  <si>
    <t xml:space="preserve">Worden de apparaten met status ‘niet OK’ onmiddellijk verwijderd (en in quarantaine geplaatst) met de vermelding "buiten gebruik"? </t>
  </si>
  <si>
    <t>Worden alle werktafels en gebruikte apparaten minimum dagelijks gereinigd?</t>
  </si>
  <si>
    <t xml:space="preserve">Is er een procedure die de toegang en toelatingen beschrijft voor het beheer van dit informaticasysteem? </t>
  </si>
  <si>
    <t>Infrastructuur en uitrusting</t>
  </si>
  <si>
    <t>Uitrusting</t>
  </si>
  <si>
    <t>Beschikt de ziekenhuisapotheek over een afdoend gebruiksvriendelijk en beveiligd informaticasysteem dat ondersteuning geeft bij het beheer van de ziekenhuisapotheek en de uitvoering en opvolging van de farmaceutische zorg?</t>
  </si>
  <si>
    <t>V</t>
  </si>
  <si>
    <t>Financieel beheer</t>
  </si>
  <si>
    <t>Zijn de cijfers van de resultatenrekening jaarlijks beschikbaar?</t>
  </si>
  <si>
    <t>Zijn de cijfers van de resultatenrekening halfjaarlijks beschikbaar?</t>
  </si>
  <si>
    <t>Is er een detailniveau van de resultatenrekening beschikbaar?</t>
  </si>
  <si>
    <t>Is er een analytische boekdouding beschikbaar?</t>
  </si>
  <si>
    <t>Gebeurt de opvolging van het financieel bilan van de apotheek driemaandelijks?</t>
  </si>
  <si>
    <t>Gebeurt de opvolging van het financieel bilan van de apotheek jaarlijks?</t>
  </si>
  <si>
    <t xml:space="preserve">Wordt het financiële bilan van de apotheek jaarlijks besproken met de directie? </t>
  </si>
  <si>
    <t xml:space="preserve">Wordt het financiële bilan van de apotheek besproken met de directie als er een specifieke probleem is? </t>
  </si>
  <si>
    <t>Wordt er een jaarlijkse begroting opgesteld voor de apotheek?</t>
  </si>
  <si>
    <t>Worden de afwijkingen tussen de reële situatie en de begroting (afwijkingen ten opzichte van de begroting) driemaandelijks geanalyseerd?</t>
  </si>
  <si>
    <t>Worden de afwijkingen tussen de reële situatie en de begroting (afwijkingen ten opzichte van de begroting) jaarlijks geanalyseerd?</t>
  </si>
  <si>
    <t>Is de ratio "omzet apotheek / globale omzet van het ziekenhuis" beschikbaar voor de financiële analyse van de apotheek?</t>
  </si>
  <si>
    <t>Is de ratio "financiële waarde vervallen geneesmiddelen / omzet apotheek" beschikbaar voor de financiële analyse van de apotheek?</t>
  </si>
  <si>
    <t>Wordt er een jaarlijks investeringsplan opgesteld?</t>
  </si>
  <si>
    <t>Volgt dit investeringsplan een procedure voor goedkeuring door de beheerder (met eventuele aanpassing of weigering)?</t>
  </si>
  <si>
    <t>Is de financiële drempel voor apparaten die de goedkeuring vereist van andere bevoegde personen dan de apotheker gedocumenteerd?</t>
  </si>
  <si>
    <t>Wordt er een rentabiliteitsverslag van de investeringen opgesteld?</t>
  </si>
  <si>
    <t>Is er een gedetailleerde berekening beschikbaar van de indirecte kosten die op de apotheek worden geboekt (aantal VTE’s, aantal m2...)?</t>
  </si>
  <si>
    <t>Wordt de eventuele jaarlijkse toename van de indirecte kosten die op de apotheek worden geboekt geanalyseerd en verklaard?</t>
  </si>
  <si>
    <t>Zijn de cijfers van de resultatenrekening driemaandelijks beschikbaar?</t>
  </si>
  <si>
    <t>Maximum één 'Ja' of één 'Nee'; de andere twee lijnen moet  'NVT' zijn.</t>
  </si>
  <si>
    <t>Gebeurt de opvolging van het financieel bilan van de apotheek halfjaarlijks?</t>
  </si>
  <si>
    <t xml:space="preserve">Wordt het financiële bilan van de apotheek halfjaarlijks besproken met de directie? </t>
  </si>
  <si>
    <t xml:space="preserve">Wordt het financiële bilan van de apotheek driemaandelijks besproken met de directie? </t>
  </si>
  <si>
    <t>Worden de afwijkingen tussen de reële situatie en de begroting (afwijkingen ten opzichte van de begroting) halfjaarlijks geanalyseerd?</t>
  </si>
  <si>
    <t>Stelt de ziekenhuisapotheker-titularis een investeringsplan op voor de belangrijkste apparaten in de apotheek (inclusief de vernieuwing van de verouderde apparaten)?</t>
  </si>
  <si>
    <t>Beschikt de ziekenhuisapothekr-titularis over een beperkte jaarlijkse enveloppe voor de investeringen/afschrijvingen?</t>
  </si>
  <si>
    <t xml:space="preserve">Beschikt de ziekenhuisapotheker-titularis over een up-to-date afschrijvingsplan voor de apparaten van de dienst? </t>
  </si>
  <si>
    <t>Heeft de ziekenhuisapotheker-titularis impact op het investeringsbudget van de apotheek ?</t>
  </si>
  <si>
    <t>Heeft de ziekenhuisapotheker-titularis een jaarlijkse financiële boordtabel om de financiële resultaten op te volgen?</t>
  </si>
  <si>
    <t>Heeft de ziekenhuisapotheker-titularis op het niveau van de individuele transactie toegang tot de gegevens van aankoop?</t>
  </si>
  <si>
    <t>Heeft de ziekenhuisapotheker-titularis op het niveau van de individuele transactie toegang tot de gegevens van ontvangst?</t>
  </si>
  <si>
    <t>Heeft de ziekenhuisapotheker-titularis op het niveau van de individuele transactie toegang tot de gegevens van aflevering?</t>
  </si>
  <si>
    <t>Heeft de ziekenhuisapotheker-titularis op het niveau van de individuele transactie toegang tot de gegevens van facturatie?</t>
  </si>
  <si>
    <t>Financieel beheer van de farmaceutische specialiteiten</t>
  </si>
  <si>
    <t>Worden er in de aankooprekeningen (boekhoudkundig rekenstelsel: 600 rekeningen) sub-rubrieken opgenomen voor de farmaceutische specialiteiten?</t>
  </si>
  <si>
    <t>Worden er in de opbrengstrekeningen (boekhoudkundig rekenstelsel: 700 rekeningen ) sub-rubrieken opgenomen voor de farmaceutische specialiteiten?</t>
  </si>
  <si>
    <t>Is het detail van de aankopen van de verschillende farmaceutische specialiteiten beschikbaar in aantal en bedrag?</t>
  </si>
  <si>
    <t>Is er een methode om voor de farmaceutische specialiteiten een overzicht te krijgen via de aankooprekeningen per terugbetalingscategorie?</t>
  </si>
  <si>
    <t>Is het detail van de facturatie van de verschillende farmaceutische specialiteiten beschikbaar in aantal en bedrag?</t>
  </si>
  <si>
    <t>Is er een methode om voor de farmaceutische specialiteiten een overzicht te krijgen via de opbrengstrekeningen per terugbetalingscategorie?</t>
  </si>
  <si>
    <t>Wordt het verbruik van de farmaceutische specialiteiten vergeleken met de facturatie?</t>
  </si>
  <si>
    <t>Kunnen de ontvangsten (700 rekeningen) worden geïdentificeerd naargelang de verschillende facturatiemethoden (forfait, buiten forfait, …)?</t>
  </si>
  <si>
    <t>Kan het bedrag worden vastgesteld van de farmaceutische specialiteiten die werd afgeleverd per type patiënt (gehospitaliseerde patiënt, daghosp, ambulant…)?</t>
  </si>
  <si>
    <t>Worden de relevante vastgestelde  verschillen in de inventarislijsten driemaandelijks opgevolgd?</t>
  </si>
  <si>
    <t>Worden de relevante vastgestelde  verschillen in de inventarislijsten jaarlijks opgevolgd?</t>
  </si>
  <si>
    <t>Wordt de rotatiesnelheid van de stock van de farmeceutische specialiteiten berekend?</t>
  </si>
  <si>
    <t>Worden de forfaitaire bedragen (geneesmiddelenforfait) jaarlijks geanalyseerd?</t>
  </si>
  <si>
    <t>Wordt het verlies of de winst ten opzichte van het forfait jaarlijks berekend?</t>
  </si>
  <si>
    <t>Wordt het verlies of de winst ten opzichte van het forfait halfjaarlijks berekend?</t>
  </si>
  <si>
    <t xml:space="preserve">KB 14 aug 1987 </t>
  </si>
  <si>
    <t>Is er een methode om voor de farmaceutische specialiteiten een overzicht te krijgen via de aankooprekeningen per farmacologische categorie (ATC klasse: bv. antibiotica, bloedproducten,…)</t>
  </si>
  <si>
    <t>Is er een methode om voor de farmaceutische specialiteiten een overzicht te krijgen via de aankooprekeningen van de financiële waarde? (zeer dure producten,…)</t>
  </si>
  <si>
    <t>Is er een methode om voor de farmaceutische specialiteiten een overzicht te krijgen via de opbrengstrekeningen per farmacologische categorie (ATC klasse: bv. antibiotica, bloedproducten,…)</t>
  </si>
  <si>
    <t>Is er een methode om voor de farmaceutische specialiteiten een overzicht te krijgen via de opbrengstrekeningen van de financiële waarde? (zeer dure producten,…)</t>
  </si>
  <si>
    <t>Kan de waarde van de voorraad van de farmaceutische specialiteiten in de centrale stock worden geëvalueerd?</t>
  </si>
  <si>
    <t>Kan de waarde van de voorraad van de farmaceutische specialiteiten in de decentrale voorraden op de afdelingen worden geëvalueerd?</t>
  </si>
  <si>
    <t>Worden de relevante vastgestelde  verschillen in de inventarislijsten halfjaarlijks opgevolgd?</t>
  </si>
  <si>
    <t>Wordt het verlies of de winst ten opzichte van het forfait driemaandelijks berekend?</t>
  </si>
  <si>
    <t>Worden er in de aankooprekeningen (boekhoudkundig rekenstelsel: 600 rekeningen) sub-rubrieken opgenomen voor de invasieve en implanteerbare medische hulpmiddelen?</t>
  </si>
  <si>
    <t>Worden er in de opbrengstrekeningen (700 rekeningen ) sub-rubrieken opgenomen voor de invasieve en implanteerbare medische hulpmiddelen?</t>
  </si>
  <si>
    <t>Is het detail van de aankopen van de verschillende invasieve en implanteerbare medische hulpmiddelen beschikbaar in aantal en bedrag?</t>
  </si>
  <si>
    <t>Is het detail van de facturatie van de verschillende invasieve en implanteerbare medische hulpmiddelen beschikbaar in aantal en bedrag?</t>
  </si>
  <si>
    <t>Is er een methode om voor de invasieve en implanteerbare medische hulpmiddelen een overzicht te krijgen via de opbrengstrekeningen per type chirurgie (gastro, ortho,…)?</t>
  </si>
  <si>
    <t>Is er een methode om voor de invasieve en implanteerbare medische hulpmiddelen een overzicht te krijgen via de opbrengstrekeningen over de financiële waarde (dure implantaten,…)?</t>
  </si>
  <si>
    <t>Wordt het verbruik van de invasieve en implanteerbare medische hulpmiddelen vergeleken met de facturatie?</t>
  </si>
  <si>
    <t>Kan de winstmarge op de invasieve en implanteerbare medische hulpmiddelen worden berekend?</t>
  </si>
  <si>
    <t>Kan de winstmarge op de invasieve en implanteerbare medische hulpmiddelen worden berekend naargelang van het type activiteit (gastro, ortho…)?</t>
  </si>
  <si>
    <t>Kunnen de ontvangsten (700 rekeningen) van de invasieve en implanteerbare medische hulpmiddelen worden geïdentificeerd naargelang van de verschillende facturatiemethoden (forfait, buiten forfait, …)?</t>
  </si>
  <si>
    <t>Kan het bedrag worden vastgesteld van de invasieve en implanteerbare medische hulpmiddelen die werd afgeleverd per type patiënt (gehospitaliseerde , daghosp, ambu…)?</t>
  </si>
  <si>
    <t>Wordt het verbruik van de invasieve en implanteerbare medische hulpmiddelen geïdentificeerd aan de hand van het gefactureerde forfait U?</t>
  </si>
  <si>
    <t>Kan de waarde van de voorraad van invasieve en implanteerbare medische hulpmiddelen in de centrale stock worden geëvalueerd?</t>
  </si>
  <si>
    <t>Kan de waarde van de voorraad van de invasieve en implanteerbare medische hulpmiddelen in de decentrale stock van de operatiezalen worden geëvalueerd?</t>
  </si>
  <si>
    <t>Kan de waarde van de voorraad van de invasieve en implanteerbare medische hulpmiddelen in de decentrale stock van de zorgafdelingen worden geëvalueerd?</t>
  </si>
  <si>
    <t>Kan de waarde van de aangekochte voorraad van de invasieve en implanteerbare medische hulpmiddelen worden geëvalueerd?</t>
  </si>
  <si>
    <t>Kan de waarde van de consignatie voorraad van de invasieve en implanteerbare medische hulpmiddelen worden geëvalueerd?</t>
  </si>
  <si>
    <t>Kan de voorraadrotatie van de invasieve en implanteerbare medische hulpmiddelen per type chirurgie worden berekend?</t>
  </si>
  <si>
    <t>Financieel beheer van invasieve en implanteerbare medische hulpmiddelen</t>
  </si>
  <si>
    <t>Is er een methode om voor de invasieve en implanteerbare medische hulpmiddelen een overzicht te krijgen via de aankooprekeningen per terugbetalingscategorie (forfait, U,…)?</t>
  </si>
  <si>
    <t>Is er een methode om voor de invasieve en implanteerbare medische hulpmiddelen een overzicht te krijgen via de aankooprekeningen per type chirurgie (gastro, ortho,…)?</t>
  </si>
  <si>
    <t>Is er een methode om voor de invasieve en implanteerbare medische hulpmiddelen een overzicht te krijgen via de aankooprekeningen van de financiële waarde (dure implantaten,…)</t>
  </si>
  <si>
    <t>Is er een methode om voor de invasieve en implanteerbare medische hulpmiddelen een overzicht te krijgen via de opbrengstrekeningen per terugbetalingscategorie (forfait, U,…)?</t>
  </si>
  <si>
    <t>Kan de waarde van de voorraad in de centrale stock van de apotheek van de niet aanrekenbare MHM worden geëvalueerd?</t>
  </si>
  <si>
    <t>Kan de waarde van de voorraad in de decentrale voorraden op de afdelingen van de niet aanrekenbare MHM worden geëvalueerd?</t>
  </si>
  <si>
    <t>Is het detail van de afleveringen van de verschillende niet aanrekenbare MHM beschikbaar in aantal en bedrag en per kostenplaats?</t>
  </si>
  <si>
    <t>Boordtabellen</t>
  </si>
  <si>
    <t>Bestaat er een regelmatig overzicht (per maand, per drie maanden, per zes maanden, per jaar) van alle aankopen per kostensoort (boekhoudkundige imputaties) voor de farmaceutische specialiteiten?</t>
  </si>
  <si>
    <t>Bestaat er een regelmatig overzicht (per maand, per drie maanden, per zes maanden, per jaar) van alle aankopen per kostensoort (boekhoudkundige imputaties) voor de invasieve implanteerbare medische hulpmiddelen?</t>
  </si>
  <si>
    <t>Bestaat er een regelmatig overzicht (per maand, per drie maanden, per zes maanden, per jaar) van alle leveringen die de apotheekdienst heeft verricht en dit per kostensoort (boekhoudkundige imputaties) voor de farmaceutische specialiteiten?</t>
  </si>
  <si>
    <t>Bestaat er een regelmatig overzicht (per maand, per drie maanden, per zes maanden, per jaar) van alle leveringen die de apotheekdienst heeft verricht en dit per kostensoort (boekhoudkundige imputaties) voor de invasieve en implanteerbare medische hulpmiddelen?</t>
  </si>
  <si>
    <t>Worden er regelmatig verbruiksrapporten opgesteld voor de farmaceutische specialiteiten?</t>
  </si>
  <si>
    <t>Worden er regelmatig verbruiksrapporten opgesteld voor de invasieve en implanteerbare medische hulpmiddelen?</t>
  </si>
  <si>
    <t>Wordt er een financiële Top X (en ABC-curven) opgesteld van de verbruikte producten voor de farmaceutische specialiteiten?</t>
  </si>
  <si>
    <t>Wordt er een financiële Top X (en ABC-curven) opgesteld van de verbruikte producten voor de invasieve en implanteerbare medische hulpmiddelen?</t>
  </si>
  <si>
    <t>Wordt er een Top X (en ABC-curven) opgesteld van het verbruikte aantal eenheidsdosissen voor de invasieve en implanteerbare medische hulpmiddelen?</t>
  </si>
  <si>
    <t>Bestaat er een regelmatig overzicht (per maand, per drie maanden, per zes maanden, per jaar) van alle aankopen per kostensoort (boekhoudkundige imputaties) voor de niet aanrekenbare MHM?</t>
  </si>
  <si>
    <t>Bestaat er een regelmatig overzicht (per maand, per drie maanden, per zes maanden, per jaar) van alle leveringen die de apotheekdienst heeft verricht en dit per kostensoort (boekhoudkundige imputaties) voor de niet aanrekenbare MHM?</t>
  </si>
  <si>
    <t>Worden er regelmatig verbruiksrapporten opgesteld voor de niet aanrekenbare MHM?</t>
  </si>
  <si>
    <t>Wordt er een financiële Top X (en ABC-curven) opgesteld van de verbruikte producten voor de niet aanrekenbare MHM?</t>
  </si>
  <si>
    <t xml:space="preserve">Wordt er een Top X (en ABC-curven) opgesteld van het verbruikte aantal eenheidsdosissen voor de farmaceutische specialiteiten? </t>
  </si>
  <si>
    <t>Wordt er een Top X (en ABC-curven) opgesteld van het verbruikte aantal eenheidsdosissen voor de niet aanrekenbare MHM?</t>
  </si>
  <si>
    <t>VI</t>
  </si>
  <si>
    <t>Personeelsbeleid</t>
  </si>
  <si>
    <t xml:space="preserve">Voldoet u aan de minimale norm met betrekking tot het aantal ziekenhuisapothekers per gepondeerde bedden? </t>
  </si>
  <si>
    <t xml:space="preserve">Heeft u meer dan 1 ziekenhuisapotheker op 100 gepondeerde bedden? </t>
  </si>
  <si>
    <t>Biedt u minstens klinische farmacie aan à rato van 0,25 FTE ziekenhuisapotheker per 200 erkende bedden? (NVT voor Psychiatrische ziekenhuizen)</t>
  </si>
  <si>
    <t xml:space="preserve">Voor de Psychiatrische ziekenhuizen: Biedt u minstens klinische farmacie aan à rato van 0,25 FTE ziekenhuisapotheker per 200 erkende bedden? </t>
  </si>
  <si>
    <t>Bestaat er een organogram van het personeel van de apotheek?</t>
  </si>
  <si>
    <t>Draagt de apotheker-titularis de eindverantwoordelijkheid van de ziekenhuisapotheek?</t>
  </si>
  <si>
    <t>Is het aantal middelen toereikend voor het uw toevertrouwde takenpakket volgens deze analyse?</t>
  </si>
  <si>
    <t xml:space="preserve">Worden de activiteiten uitgevoerd door de juiste minimum-profielen? </t>
  </si>
  <si>
    <t>Worden alle medewerkers vergoed volgens de minimum barema's verbonden aan hun functie?</t>
  </si>
  <si>
    <t>Wordt het absenteïsme opgevolgd?</t>
  </si>
  <si>
    <t xml:space="preserve">Worden er acties ondernomen indien de evolutie van deze indicator van het absenteïsme te hoog is? </t>
  </si>
  <si>
    <t xml:space="preserve">Vindt er op regelmatige basis een tevredenheidsenquête plaats? </t>
  </si>
  <si>
    <t>Worden er acties ondernomen indien de indicator van de tevredenheidsenquête minder goed scoort?</t>
  </si>
  <si>
    <t>Is er een lijst met de intialen en de parafen van alle personeelsleden beschikbaar om de traceerbaarheid van de activiteiten te gearanderen?</t>
  </si>
  <si>
    <t>Gaan alle personeelsleden periodiek naar de arbeidsgeneesheer?</t>
  </si>
  <si>
    <t>JCI</t>
  </si>
  <si>
    <t>IFIC</t>
  </si>
  <si>
    <t xml:space="preserve">Wet 4 augustus 1996 </t>
  </si>
  <si>
    <t>2</t>
  </si>
  <si>
    <t>wet 13 juni 1999</t>
  </si>
  <si>
    <t>Verleent de ziekenhuisapotheker-titularis advies aan de beheerder in zake het aan te werven apotheekpersoneel?</t>
  </si>
  <si>
    <t>Art 15</t>
  </si>
  <si>
    <t xml:space="preserve">Art 20 </t>
  </si>
  <si>
    <t>Voldoet u aan de maximale norm met betrekking tot de norm van aantal FTA's per ziekenhuisapotheker voor bereidingen en individuele distrbutie?</t>
  </si>
  <si>
    <t xml:space="preserve">Art 22 </t>
  </si>
  <si>
    <t>KB 8 januari 2015</t>
  </si>
  <si>
    <t xml:space="preserve">Art  4 </t>
  </si>
  <si>
    <t>Zijn de taken en verantwoordelijkheden van het personeel éénduidig vastgelegd in het organogram?</t>
  </si>
  <si>
    <t>Voldoet uw organogram aan de structuur beschreven in KB 4 maart 1991 in Art 21?</t>
  </si>
  <si>
    <t>Art 21</t>
  </si>
  <si>
    <t xml:space="preserve">Art 2 </t>
  </si>
  <si>
    <t>Doet de ziekenhuisapotheker-titularis jaarlijks een analyse van de toereikendheid van het personeel en middelen?</t>
  </si>
  <si>
    <t xml:space="preserve">ISO 9001: 2015 </t>
  </si>
  <si>
    <t xml:space="preserve">KB 10 mei 2015 </t>
  </si>
  <si>
    <t>Functieomschrijving en evaluaties</t>
  </si>
  <si>
    <t>Is er een evaluatierapport  dat door beide partijen (evaluator en geëvalueerde) op het einde van de evaluatie wordt ondertekend?</t>
  </si>
  <si>
    <t>Krijgt de geëvalueerde een kopie van zijn evaluatie?</t>
  </si>
  <si>
    <t>Als de evaluator dit nodig vindt, wordt het evaluatiegesprek dan gevolgd door goed gedocumenteerde opvolgingsgesprekken en een opleidingsplan (bv.: toewijzing van een andere functie binnen de dienst, correctie van afwijkend gedrag)?</t>
  </si>
  <si>
    <t xml:space="preserve">Bestaat er in geval van betwisting door de geëvalueerde een procedure om het geschil op te lossen? </t>
  </si>
  <si>
    <t>Is de vertrouwelijkheid van de evaluatiegesprekken gegarandeerd ?</t>
  </si>
  <si>
    <t>Worden de evaluaties volgens de geldende procedures in de instelling doorgegeven aan de directie HR?</t>
  </si>
  <si>
    <t>JCI/Niaz</t>
  </si>
  <si>
    <t>Zijn er functieomschrijvingen beschikbaar voor elke medewerker van de apotheek?</t>
  </si>
  <si>
    <t xml:space="preserve">Beschikt men over specifieke functieomschrijvingen per profiel? </t>
  </si>
  <si>
    <t>Zijn de functieomschrijvingen actueel?</t>
  </si>
  <si>
    <t>Zijn de functieomschrijving inhoudelijk conform volgens de wettelijke regelgeving?</t>
  </si>
  <si>
    <t>Hfdst III</t>
  </si>
  <si>
    <t xml:space="preserve">Worden alle medewerkers minstens jaarlijks geëvalueerd tov de functieomschrijving? </t>
  </si>
  <si>
    <t>Worden de functieomschrijvingen door de directeur HR goedgekeurd?</t>
  </si>
  <si>
    <t>Zijn de functieomschrijvingen gemakkelijk en permanent beschikbaar voor elk personeelslid?</t>
  </si>
  <si>
    <t>Heeft de ziekenhuisapotheker-titularis een beslissende stem in de selectie van de personeelsleden van de apotheek?</t>
  </si>
  <si>
    <t xml:space="preserve">Intakegesprek </t>
  </si>
  <si>
    <t>Wordt een intakesgesprek georganiseerd voor elk nieuw personeelslid?</t>
  </si>
  <si>
    <t>Wordt elk nieuw personeelslid geïnformeerd over de missie van de dienst?</t>
  </si>
  <si>
    <t>Wordt elk nieuw personeelslid geïnformeerd over de visie van de dienst?</t>
  </si>
  <si>
    <t>Wordt elk nieuw personeelslid geïnformeerd over de waarden van de dienst?</t>
  </si>
  <si>
    <t>Wordt elk het nieuw personeelslid geïnformeerd over het beleid van de dienst?</t>
  </si>
  <si>
    <t>Wordt elk nieuw personeelslid geïnformeerd over de strategie van de dienst?</t>
  </si>
  <si>
    <t>Wordt elk nieuw personeelslid geïnformeerd over de doelstellingen van de dienst?</t>
  </si>
  <si>
    <t>Wordt elk nieuwe personeelslid geïnformeerd over het kwaliteitssysteem van de dienst?</t>
  </si>
  <si>
    <t>Wordt elk nieuw personeelslid geïnformeerd over het huishoudelijk reglement van de dienst?</t>
  </si>
  <si>
    <t>Wordt elk nieuw personeelslid geïnformeerd over het arbeidsreglement reglement?</t>
  </si>
  <si>
    <t>Wordt elk het nieuw personeelslid geïnformeerd over de organisatie van de dienst?</t>
  </si>
  <si>
    <t>Wordt elk nieuw personeelslid geïnformeerd over de organisatie van het ziekenhuis?</t>
  </si>
  <si>
    <t>Krijgt elk nieuw personeelslid een korte rondleiding in het ziekenhuis (vooral de diensten waaraan de apotheek levert)?</t>
  </si>
  <si>
    <t>Beschikt het nieuwe personeelslid over de procedures voor de taken die hij zal uitvoeren?</t>
  </si>
  <si>
    <t>Wordt er voor elke nieuwe medewerker een specifiek opleidingsplan opgesteld, met doelstellingen, datums en adequate evaluaties?</t>
  </si>
  <si>
    <t xml:space="preserve">KB 25 april 2007 </t>
  </si>
  <si>
    <t>Krijgt elk nieuw personeelslid een gedetailleerde rondleiding in de ziekenhuisapotheek?</t>
  </si>
  <si>
    <t>Bespreekt de ziekenhuisapotheker-titularis met het nieuwe personeelslid het gerichte opleidingsplan die hij/zij zal moeten volgen?</t>
  </si>
  <si>
    <t>Bespreekt de ziekenhuisapotheker-titularis met het nieuwe personeelslid een mogelijk loopbaantraject?</t>
  </si>
  <si>
    <t xml:space="preserve">Interne opleidingen </t>
  </si>
  <si>
    <t>Is er een intern opleidingsplan dat gebaseerd is op de specifieke taakomschrijving voor de ziekenhuisapothekers?</t>
  </si>
  <si>
    <t xml:space="preserve">Is er een intern opleidingsplan dat gebaseerd is op de specifieke taakomschrijving voor de farmaceutisch technische assistenten?  </t>
  </si>
  <si>
    <t>Is er een intern opleidingsplan dat gebaseerd is op de specifieke taakomschrijving voor de administratieve medewerkers?</t>
  </si>
  <si>
    <t>Is er een intern opleidingsplan dat gebaseerd is op de specifieke taakomschrijving voor de magazijniers?</t>
  </si>
  <si>
    <t>Is er een intern opleidingsplan dat gebaseerd is op de specifieke taakomschrijving voor de sterilsatiemedewerkers?</t>
  </si>
  <si>
    <t>Is er een intern opleidingsplan dat gebaseerd is op de specifieke taakomschrijving voor de andere medewerkers?</t>
  </si>
  <si>
    <t xml:space="preserve">Worden de kwaliteitsdoelstellingen van de organisatie meegegeven tijdens de interne opleidingen? </t>
  </si>
  <si>
    <t>Is er in de interne opleiding van het personeel een evenwichtige verdeling van 3 aspecten: theoretische kennis, praktische kennis en uitwisselen van ervaringen, die de competentie van elke professional vormen?</t>
  </si>
  <si>
    <t>Worden er bijkomende opleidingssessies georganiseerd als er een gebrek aan kennis wordt vastgesteld?</t>
  </si>
  <si>
    <t>Worden er specifieke opleidingen georganiseerd naar aanleiding van ongevallen, incidenten of sentinel events wanneer dit nodig is om de kwaliteit en de veiligheid van de farmaceutische praktijken te verbeteren?</t>
  </si>
  <si>
    <t>Wordt de uitbreiding van de competentie dankzij een opleiding  gecontroleerd door de trainer of de hiërarchische overste van het betrokken personeel?</t>
  </si>
  <si>
    <t>Worden de gevolgde interne opleidingen continu in een database van de dienst geregistreerd voor elk personeelslid?</t>
  </si>
  <si>
    <t>Volgt elke farmaceutisch technische assistent het aantal wettelijk verplichte uren opleiding?</t>
  </si>
  <si>
    <t>Volgt elke administratieve medewerker het aantal wettelijk verplichte uren opleiding?</t>
  </si>
  <si>
    <t xml:space="preserve">Volgt elke magazijnier het aantal wettelijk verplichte uren opleiding? </t>
  </si>
  <si>
    <t>Volgt elke andere medewerker van de apotheek het aantal wettelijk verplichte uren opleiding?</t>
  </si>
  <si>
    <t>Volgt elke sterilisatieassistent het aantal wettelijk verplichte uren opleiding?</t>
  </si>
  <si>
    <t xml:space="preserve">Is er een opleiding voorzien voor het goede gebruik van alle apparaten in de apotheek? </t>
  </si>
  <si>
    <t>Worden er in de dienst regelmatig teamvergaderingen (of stafvergaderingen) georganiseerd (bijvoorbeeld maandelijks), met een wetenschappelijk luik?</t>
  </si>
  <si>
    <t>Worden de samenvattingen van deze opleidingen met wetenschappelijke luik gedurende minstens een jaar bewaard met hun datum, sprekers, thema’s, aanwezigheden, eventuele accreditaties in een database?</t>
  </si>
  <si>
    <t>Wordt er een jaarlijkse personeelsvergadering georganiseerd waarop de financiële, wetenschappelijke en operationele resultaten van de dienst worden besproken?</t>
  </si>
  <si>
    <t>Wordt er een jaarlijkse personeelsvergadering georganiseerd waarop de vorderingen van de lopende projecten worden besproken?</t>
  </si>
  <si>
    <t>Wordt er een jaarlijkse personeelsvergadering georganiseerd waarop het sociale beleid van de dienst wordt besproken?</t>
  </si>
  <si>
    <t>Wordt er een jaarlijkse personeelsvergadering georganiseerd waarop alle belangrijke nieuwe officiële informatie wordt besproken?</t>
  </si>
  <si>
    <t>Bestaat er een informatieprogramma over de apotheek voor de nieuwe personeelsleden van de medische staf of het verpleegkundig personeel?</t>
  </si>
  <si>
    <t>Is het organogram opgenomen in deze informatie voor alle ziekenhuismedewerkers?</t>
  </si>
  <si>
    <t>Zijn de openingsuren en -dagen en localisatie opgenomen in deze informatie voor alle ziekenhuismedewerkers?</t>
  </si>
  <si>
    <t>Zijn de modaliteiten van het wachtsysteem (oproepprocedure voor de apotheker, enz.) opgenomen in deze informatie voor alle ziekenhuismedewerkers?</t>
  </si>
  <si>
    <t>Is het goede gebruik van de spoedkasten opgenomen in deze informatie voor alle ziekenhuismedewerkers?</t>
  </si>
  <si>
    <t>Is het goede gebruik van het therapeutisch formularium van de geneesmiddelen opgenomen in deze informatie voor alle ziekenhuismedewerkers?</t>
  </si>
  <si>
    <t>Is het goede gebruik van het therapeutisch formularium van de medische hulpmiddelen opgenomen in deze informatie voor alle ziekenhuismedewerkers?</t>
  </si>
  <si>
    <t xml:space="preserve">Is de beschikbaarheid van alle procedures van het geneesmiddelenbeleid opgenomen in deze informatie voor alle ziekenhuismedewerkers? </t>
  </si>
  <si>
    <t>JCI / Qualicor/ ISO</t>
  </si>
  <si>
    <t>ARAB (Algemeen Reglement voor de ArbeidsBescherming)</t>
  </si>
  <si>
    <t>MB 22 okt 2012 en KB 22 okt 2012</t>
  </si>
  <si>
    <t>KB 5 maart 2017 Hfdst 2 + CAO 10 mei 2021</t>
  </si>
  <si>
    <t xml:space="preserve">Ziet de ziekenhuisapotheker-titularis erop toe dat zijn personeel regelmatig en doeltreffend wordt opgeleid volgens het arbeidseglement van de instelling en het HR-beleid van de apotheek? </t>
  </si>
  <si>
    <t>Ziet de ziekenhuisapotheker-titularis erop toe dat de opleidingen van alle personeelsleden ook sensibiliseren voor de cultuurconcepten "patient safety en personeel safety" (preventie van arbeidsongevallen)?</t>
  </si>
  <si>
    <t>Bijlage III</t>
  </si>
  <si>
    <t>Volgt de ziekenhuisapotheker-titularis jaarlijks op welke opleidingen elke medewerker heeft gevolgd?</t>
  </si>
  <si>
    <t>Worden er veiligheidsopleidingen (brandbestrijding, beveiligde toegang tot de apotheek, enz.) gegeven aan het personeel volgens een bepaalde planning?</t>
  </si>
  <si>
    <t>Worden er opleidingen gegeven inzake hygiëne , kledij, persoonlijke beschermingsmiddelen aan het personeel volgens een bepaalde planning?</t>
  </si>
  <si>
    <t>Volgt elke ziekenhuisapotheker de noodzakelijke opleidingen voor zijn accreditatie (elke 5 jaar te hernieuwen)?</t>
  </si>
  <si>
    <t>Is er algemene informatie over de ziekenhuisapotheek ter beschikking voor alle ziekenhuispersoneel ?</t>
  </si>
  <si>
    <t>Opleiding stagiaires</t>
  </si>
  <si>
    <t>Is er een introductiegesprek voorzien voor elke stagiaire?</t>
  </si>
  <si>
    <t>Is er een opleidingsplan  voorzien voor elke stagiaire?</t>
  </si>
  <si>
    <t>Wordt er een begeleider voorzien tijdens de stage?</t>
  </si>
  <si>
    <t>Wordt er op regelmatige basis een evaluatie voorzien voor elke stagiaire?</t>
  </si>
  <si>
    <t>Bestaat er een schriftelijk akkoord met elke betreffende universiteit om de apotheek te erkennen als stagecentrum voor de apothekers (in master) en ziekenhuisapothekers (kandidaat-specialisten) of, indien niet, minstens één apotheker als stagemeester?</t>
  </si>
  <si>
    <t>Is er voor elk van de betrokken stagiairs een stageovereenkomst, ondertekend door de stagiair en met vermelding van het HR van de dienst en zijn/haar verplichtingen?</t>
  </si>
  <si>
    <t>KB en MB 22 okt 2012</t>
  </si>
  <si>
    <t>KB 21 sept 2004</t>
  </si>
  <si>
    <t>Is er een functieomschrijving beschikbaar voor elke stagiaire?</t>
  </si>
  <si>
    <t>Wordt er een eindevaluatie voorzien voor elke stagiaire ziekenhuisapotheker?</t>
  </si>
  <si>
    <t>KB en MB 22 okt 2012 en BVR 18 maart 2016</t>
  </si>
  <si>
    <t>Beleid rond veiligheid en ergonomie</t>
  </si>
  <si>
    <t>VII</t>
  </si>
  <si>
    <t>Huishoudelijk reglement (HHR)</t>
  </si>
  <si>
    <t>Beschikt de apotheek over een specifiek huishoudelijk reglement (HHR)?</t>
  </si>
  <si>
    <t>Is de info rond het huishoudelijk reglement op elk ogenblik toegankelijk voor al het personeel van de ziekenhuisapotheek?</t>
  </si>
  <si>
    <t>Geven de apothekers het personeel regelmatig informatie over elke wijziging van het HHR?</t>
  </si>
  <si>
    <t>Beschikt de ziekenhuisapotheker-titularis over indicatoren om te garanderen dat elk lid van zijn personeel handelt in overeenstemming met het HHR?</t>
  </si>
  <si>
    <t>Beschikt de ziekenhuisapotheker-titularis over indicatoren om te garanderen dat elk lid van zijn personeel handelt in overeenstemming met de algemene missie, visie en strategie van de dienst?</t>
  </si>
  <si>
    <t>Beschikt ziekenhuisapotheker-titularis over indicatoren om te garanderen dat elk lid van zijn personeel handelt in overeenstemming met de operationele procedures van de dienst?</t>
  </si>
  <si>
    <t>Veiligheid, ergonomie en welzijn</t>
  </si>
  <si>
    <t>Worden de algemene en persoonlijke beschermingsmiddelen ter beschikking gesteld aan het personeel van de ziekenhuisapotheek?</t>
  </si>
  <si>
    <t xml:space="preserve">Worden de instructies voor het correcte gebruik van de beschermingsmiddelen ter beschikking gesteld aan het personeel? </t>
  </si>
  <si>
    <t>Worden de arbeidsongevallen gemeld, aangegeven en geregistreerd?</t>
  </si>
  <si>
    <t xml:space="preserve">Is het aantal personen in de verschillende zones/ruimtes van de apotheek aangepast aan de verrichte taken en aan de classificatie van de lokalen? </t>
  </si>
  <si>
    <t>Wordt er een lijst (register) van de gevaarlijke stoffen bijgehouden?</t>
  </si>
  <si>
    <t>Wordt er  veiligheidsfiches (MSDS - VIK = veiligheidsinstructiekaart) van de gevaarlijke stoffen bijgehouden?</t>
  </si>
  <si>
    <t xml:space="preserve">Zijn alle potentieel toxische stoffen te allen tijde herkenbaar door een pictogram? </t>
  </si>
  <si>
    <t xml:space="preserve">Zijn alle cytostatica te allen tijde herkenbaar door een pictogram? </t>
  </si>
  <si>
    <t>Beschikt de apotheek over zones/kasten voor de adequate bewaring van de ontvlambare ontsmettingsmiddelen (bv.: brandveilige kasten)?</t>
  </si>
  <si>
    <t>Beschikt de apotheek over zones/kasten voor de adequate bewaring van de medische gassen (zuurstof, stikstof, stikstofoxide,…)?</t>
  </si>
  <si>
    <t>Zijn er rookmelders adequaat aangebracht op de dienst?</t>
  </si>
  <si>
    <t>Is er in alle lokalen adequate noodverlichting aangebracht?</t>
  </si>
  <si>
    <t>Zijn er brandblusapparaten, brandslangen, enz. beschikbaar op centrale plaatsen in de dienst?</t>
  </si>
  <si>
    <t>Werden deze apparaten gecontroleerd door de technische dienst en/of door een erkend organisme, zodat ze continu operationeel zijn?</t>
  </si>
  <si>
    <t>Zijn de nooduitgangen bereikbaar en goed aangeduid?</t>
  </si>
  <si>
    <t>Zijn er regelmatig brandoefeningen voor alle personeelsleden van de dienst?</t>
  </si>
  <si>
    <t>Worden apparaten zoals goederenliften adequaat gecontroleerd door de technische dienst en/of door een erkend organisme?</t>
  </si>
  <si>
    <t>Is de temperatuur tussen 15 en 25 graden in de werkomgeving gegearandeerd?</t>
  </si>
  <si>
    <t>Is de luchtvochtigheid (40 - 70) in de werkomgeving aangepast?</t>
  </si>
  <si>
    <t xml:space="preserve">Zijn er afzuigsystemen (bv.: afzuigkap) voorzien voor de afvoer van  stof of dampen van geneesmiddelen of potentieel toxische producten? </t>
  </si>
  <si>
    <t>Zijn er verticale LAF kasten en/of isolator voorzien voor de manipulatie van cytotoxische stoffen met afzuiging?</t>
  </si>
  <si>
    <t>Worden radiofarmaca in veilige omstandigheden bereid met loodbescherming?</t>
  </si>
  <si>
    <t>Zijn er laboratoriumbrillen beschikbaar en worden ze gebruikt als bescherming?</t>
  </si>
  <si>
    <t>Is er een werkende nooddouche beschikbaar op alle plaatsen waar het nodig is in de apotheek (contaminatie)?</t>
  </si>
  <si>
    <t>Is er een oogdouche beschikbaar op alle plaatsen waar dit nodig is?</t>
  </si>
  <si>
    <t>Zijn er aangepaste handschoenen beschikbaar voor de verschillende manipulaties (bv.: voor de bereiding van cytostatica,  enz.)?</t>
  </si>
  <si>
    <t>Zijn er oorbeschermingsmiddelen beschikbaar en worden ze gedragen waar nodig?</t>
  </si>
  <si>
    <t>Zijn er veiligheidschoenen beschikbaar en worden ze gedragen waar nodig ?</t>
  </si>
  <si>
    <t>Is er beschermende kledij tegen koude en regen beschikbaar voor elk personeelslid dat in een specifieke omgeving werkt (bv.: koelkamers, goederenbehandeling in de buitenlucht)?</t>
  </si>
  <si>
    <t>Beschikt elk personeelslid in de dienst over voldoende werkkledij om hygienisch te zijn en zich comfortabel te voelen, zowel in de zomer als in de winter?</t>
  </si>
  <si>
    <t>Is er aangepaste beschermingskledij voor de centrale sterilisatie (wassen en ontsmetten van bevuild materiaal, enz.) beschikbaar in de centrale sterilisatie?</t>
  </si>
  <si>
    <t>Is er beschermende kledij tegen radioactiviteit, specifiek voor de manipulatie van radiofarmaca, beschikbaar in de afdeling nucleaire geneeskunde?</t>
  </si>
  <si>
    <t>Zijn de veiligheidsregels opgenomen in het arbeidsreglement of HHR</t>
  </si>
  <si>
    <t>Zijn er toegangsmiddelen (bv.trapje) beschikbaar voor de toegang tot hoge kasten en schabben?</t>
  </si>
  <si>
    <t>Zijn alle plaatsen in de kasten en de legplanken makkelijk reinigbaar ?</t>
  </si>
  <si>
    <t>Wordt storende weerkaatsing vermeden bij beeldschermwerk?</t>
  </si>
  <si>
    <t>Is het meubilair aangepast aan langdurig zittend werken?</t>
  </si>
  <si>
    <t>Zijn er heftoestellen (transpaletten…) aanwezig om heffen en dus rugpijn zoveel mogelijk te vermijden?</t>
  </si>
  <si>
    <t>Is de akoestiek binnen de apotheek voldoende aangepast zodat blootstelling aan schadelijk en storend geluid maximaal vemeden wordt?</t>
  </si>
  <si>
    <t>Zijn de werkruimten voldoende verlicht?</t>
  </si>
  <si>
    <t>Beschikken de meeste werkruimten over daglicht?</t>
  </si>
  <si>
    <t>Beschikken de meeste werkruimten over uitzicht naar buiten?</t>
  </si>
  <si>
    <t>Zijn er schriftelijke aanbevelingen betreffende de personen die bepaalde activiteiten niet mogen uitvoeren vanwege hun pathologieën, situatie (bv: zwangerschap) of allergieën (bv.: allergie voor latex)?</t>
  </si>
  <si>
    <t>Kennen de personeelsleden de procedure om een beroep te doen op de arbeidsgeneeskundige dienst?</t>
  </si>
  <si>
    <t xml:space="preserve">Zijn de ontvangstzones, opslagzones, bereidingszones en afleveringszone enkel toegankelijk voor personeelsleden van de ziekenhuisapotheek? </t>
  </si>
  <si>
    <t>Is de apotheek na de openingsuren op slot?</t>
  </si>
  <si>
    <t>Is de apotheek na de openingsuren uitgerust met een inbraakalarm?</t>
  </si>
  <si>
    <t>Is de apotheek na de openingsuren ontoegankelijk (badgesysteem of op slot) voor onbevoegde personen?</t>
  </si>
  <si>
    <t>Werden er nauwkeurige procedures ingesteld voor de personen die de apotheek onder bepaalde omstandigheden mogen betreden?</t>
  </si>
  <si>
    <t xml:space="preserve">Worden deze bezoeken bijgehouden in een register? </t>
  </si>
  <si>
    <t>Is er een apart lokaal/aparte kast voor de verdovingsmiddelen?</t>
  </si>
  <si>
    <t>Is dit lokaal/deze kast altijd op slot?</t>
  </si>
  <si>
    <t>Hebben  de ziekenhuisapothekers en de FTA’s als enigen toegang tot het verdovingslokaal of kast?</t>
  </si>
  <si>
    <t>Kent het personeel de procedures voor de beveiliging van de lokalen van de dienst tegen diefstal en inbraak en past het deze procedures toe?</t>
  </si>
  <si>
    <t>Is er een noodprocedure om dringende toegang te verschaffen in  noodgevallen?</t>
  </si>
  <si>
    <t>Is er een  monitoringssysteem van de toegangen tot de lokalen van de apotheek?</t>
  </si>
  <si>
    <t>Is er videobewaking van de toegang van de ziekenhuisapotheek?</t>
  </si>
  <si>
    <t>Zijn er twee nooduitgangen in geval van brand?</t>
  </si>
  <si>
    <t>Is het werk voldoende gevarieerd om frequente herhaling van dezelfde manipulaties (bv.: repetitieve samenstelling  van injecteerbare bereidingen in grote loten) te vermijden?</t>
  </si>
  <si>
    <t>Kan de werknemer, voor zover mogelijk, zelf de volgorde van zijn activiteiten/taken bepalen?</t>
  </si>
  <si>
    <t>Beschikken alle personeelsleden over permanente communicatiemiddelen (bv.: intercom in de cleanroom)?</t>
  </si>
  <si>
    <t>Kunnen alle personeelsleden suggesties doen om het belang en de impact van de preventieve veiligheidsmaatregelen in het kader van hun werk te bespreken?</t>
  </si>
  <si>
    <t>Zijn de patiëntengegevens gegarandeerd beschermd?</t>
  </si>
  <si>
    <t>Zijn de personeelsgegevens gagarandeerd beschermd?</t>
  </si>
  <si>
    <t xml:space="preserve">Is het privacybeleid opgenomen binnen het rekruteringsbeleid ? </t>
  </si>
  <si>
    <t>Is er Data Protection Officer (DPO) aangesteld in het ziekenhuis die in staat voor het gegevensbeschermingsbeleid?</t>
  </si>
  <si>
    <t xml:space="preserve">Is de procedure tot meldingsplicht van GDPR lekken gekend en wordt deze toegepast? </t>
  </si>
  <si>
    <t>KB 10 april 1971</t>
  </si>
  <si>
    <t>Wet 4 aug 1996</t>
  </si>
  <si>
    <t>GDPR (General Data Protection Regulation van mei 2016)</t>
  </si>
  <si>
    <t>Bewijst de ziekenhuisapotheker-titularis dat hij voldoende aandacht besteedt aan zijn personeelsleden op het vlak van werkomstandigheden (ergonomie, veiligheid en welzijn)?</t>
  </si>
  <si>
    <t>Zien de ziekenhuisapotheker-titularis en adjunctapothekers erop toe dat hun medewerkers de veiligheidsregels naleven en aangepaste werkkledij dragen (bv.: veiligheidsschoenen)?</t>
  </si>
  <si>
    <t>Is er voor het personeel van de apotheek en de instelling gedetailleerde en up-to-date informatie beschikbaar betreffende de MHM die latex bevatten?</t>
  </si>
  <si>
    <t>Hebben eventuele bezoekers, technisch personeel en onderhoudspersoneel enkel toegang na toelating van de ziekenhuisapotheker-titulatris?</t>
  </si>
  <si>
    <t>Bijlage I.C.c</t>
  </si>
  <si>
    <t xml:space="preserve">KB 30 sep 2020 </t>
  </si>
  <si>
    <t>Algemeen beheer</t>
  </si>
  <si>
    <t>KB 30 sept 2020 Bijlage I.B - KB 4 maart 1991</t>
  </si>
  <si>
    <t>Art 10.§1</t>
  </si>
  <si>
    <t>Art 9.8°</t>
  </si>
  <si>
    <t>Art 13.§4</t>
  </si>
  <si>
    <t>Art 10.§3</t>
  </si>
  <si>
    <t>Art 9.2°</t>
  </si>
  <si>
    <t>Financieel beheer van niet aanrekenbare medische hulpmiddelen</t>
  </si>
  <si>
    <t>Worden de kosten van de verbruikte niet aanrekenbare medische hulpmiddelen  (MHM) voor bereidingen (bv. cytostatica) verhaald op de verbruikende dienst?</t>
  </si>
  <si>
    <t xml:space="preserve">Sarah De Broe </t>
  </si>
  <si>
    <t xml:space="preserve">Thomas De Rijdt </t>
  </si>
  <si>
    <t>Jo Swartenbroekx</t>
  </si>
  <si>
    <t>Siska Desplenter</t>
  </si>
  <si>
    <t>Marnik Stragier</t>
  </si>
  <si>
    <t>Kathy Van Hecke</t>
  </si>
  <si>
    <t>Sabrina Commeyne</t>
  </si>
  <si>
    <t xml:space="preserve">Charlotte Delepierre </t>
  </si>
  <si>
    <t>Dominique Wouters</t>
  </si>
  <si>
    <t>INLEIDING     ALGEMEEN BEHEER</t>
  </si>
  <si>
    <t>ALGEMEEN BEHEER VAN DE ZIEKENHUISAPOTHEEK</t>
  </si>
  <si>
    <t>MAEIA Algemeen Beheer Rapport</t>
  </si>
  <si>
    <t>VERSIE 20240201</t>
  </si>
  <si>
    <t xml:space="preserve"> Proces Algemeen Beheer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</si>
</sst>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41"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sz val="12"/>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0"/>
      <color theme="0"/>
      <name val="Open Sans"/>
      <family val="2"/>
    </font>
    <font>
      <i/>
      <sz val="12"/>
      <color theme="0"/>
      <name val="Open Sans"/>
      <family val="2"/>
    </font>
    <font>
      <b/>
      <sz val="11"/>
      <name val="Open Sans"/>
      <family val="2"/>
    </font>
    <font>
      <b/>
      <sz val="11"/>
      <color rgb="FF15334F"/>
      <name val="Open Sans"/>
      <family val="2"/>
    </font>
    <font>
      <b/>
      <sz val="22"/>
      <color rgb="FF15334F"/>
      <name val="Open Sans"/>
      <family val="2"/>
    </font>
    <font>
      <i/>
      <sz val="11"/>
      <color theme="1" tint="0.249977111117893"/>
      <name val="Open Sans"/>
      <family val="2"/>
    </font>
    <font>
      <sz val="12"/>
      <color theme="1" tint="0.249977111117893"/>
      <name val="Open Sans"/>
      <family val="2"/>
    </font>
    <font>
      <sz val="10"/>
      <name val="Open Sans"/>
      <family val="2"/>
    </font>
    <font>
      <sz val="10"/>
      <color theme="1"/>
      <name val="Open Sans"/>
      <family val="2"/>
    </font>
    <font>
      <sz val="10"/>
      <color theme="1"/>
      <name val="Calibri"/>
      <family val="2"/>
      <scheme val="minor"/>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
      <sz val="11"/>
      <color rgb="FFFF0000"/>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style="thin">
        <color rgb="FF15334F"/>
      </left>
      <right style="thin">
        <color rgb="FF15334F"/>
      </right>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dashed">
        <color rgb="FF15334F"/>
      </top>
      <bottom/>
      <diagonal/>
    </border>
    <border>
      <left style="thin">
        <color indexed="64"/>
      </left>
      <right style="thin">
        <color indexed="64"/>
      </right>
      <top style="dashed">
        <color rgb="FF15334F"/>
      </top>
      <bottom/>
      <diagonal/>
    </border>
  </borders>
  <cellStyleXfs count="5">
    <xf numFmtId="0" fontId="0" fillId="0" borderId="0"/>
    <xf numFmtId="0" fontId="2" fillId="0" borderId="0"/>
    <xf numFmtId="0" fontId="5" fillId="6"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cellStyleXfs>
  <cellXfs count="208">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1" borderId="0" xfId="0" applyFont="1" applyFill="1" applyAlignment="1">
      <alignment horizontal="center" wrapText="1"/>
    </xf>
    <xf numFmtId="0" fontId="7" fillId="11" borderId="0" xfId="0" applyFont="1" applyFill="1" applyAlignment="1">
      <alignment wrapText="1"/>
    </xf>
    <xf numFmtId="0" fontId="7" fillId="11" borderId="0" xfId="0" applyFont="1" applyFill="1" applyAlignment="1">
      <alignment horizontal="left" wrapText="1"/>
    </xf>
    <xf numFmtId="0" fontId="12" fillId="8" borderId="0" xfId="0" applyFont="1" applyFill="1" applyAlignment="1">
      <alignment horizontal="center" wrapText="1"/>
    </xf>
    <xf numFmtId="0" fontId="11" fillId="9" borderId="0" xfId="0" applyFont="1" applyFill="1" applyAlignment="1">
      <alignment wrapText="1"/>
    </xf>
    <xf numFmtId="0" fontId="11" fillId="9" borderId="0" xfId="0" applyFont="1" applyFill="1" applyAlignment="1">
      <alignment horizontal="center" wrapText="1"/>
    </xf>
    <xf numFmtId="0" fontId="14" fillId="0" borderId="0" xfId="0" applyFont="1" applyAlignment="1">
      <alignment wrapText="1"/>
    </xf>
    <xf numFmtId="0" fontId="9" fillId="10" borderId="0" xfId="0" applyFont="1" applyFill="1" applyAlignment="1">
      <alignment horizontal="center" wrapText="1"/>
    </xf>
    <xf numFmtId="0" fontId="16" fillId="8" borderId="0" xfId="0" applyFont="1" applyFill="1" applyAlignment="1">
      <alignment horizontal="center" wrapText="1"/>
    </xf>
    <xf numFmtId="0" fontId="7" fillId="7" borderId="0" xfId="0" applyFont="1" applyFill="1"/>
    <xf numFmtId="0" fontId="7" fillId="11" borderId="0" xfId="0" applyFont="1" applyFill="1"/>
    <xf numFmtId="0" fontId="10"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7" fillId="7" borderId="4" xfId="0" applyFont="1" applyFill="1" applyBorder="1"/>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20" fillId="9" borderId="0" xfId="0" applyFont="1" applyFill="1"/>
    <xf numFmtId="0" fontId="20" fillId="9" borderId="0" xfId="0" applyFont="1" applyFill="1" applyAlignment="1">
      <alignment horizontal="left" wrapText="1"/>
    </xf>
    <xf numFmtId="0" fontId="20" fillId="9" borderId="0" xfId="0" applyFont="1" applyFill="1" applyAlignment="1">
      <alignment horizontal="right" wrapText="1"/>
    </xf>
    <xf numFmtId="9" fontId="20"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20" fillId="9" borderId="0" xfId="0" applyFont="1" applyFill="1" applyAlignment="1">
      <alignment horizontal="center" wrapText="1"/>
    </xf>
    <xf numFmtId="0" fontId="6" fillId="12" borderId="0" xfId="0" applyFont="1" applyFill="1" applyAlignment="1">
      <alignment wrapText="1"/>
    </xf>
    <xf numFmtId="0" fontId="14" fillId="12" borderId="0" xfId="0" applyFont="1" applyFill="1" applyAlignment="1">
      <alignment wrapText="1"/>
    </xf>
    <xf numFmtId="0" fontId="17" fillId="12" borderId="0" xfId="0" applyFont="1" applyFill="1" applyAlignment="1">
      <alignment horizontal="center" wrapText="1"/>
    </xf>
    <xf numFmtId="0" fontId="17" fillId="12" borderId="0" xfId="0" applyFont="1" applyFill="1" applyAlignment="1">
      <alignment wrapText="1"/>
    </xf>
    <xf numFmtId="9" fontId="6" fillId="12" borderId="0" xfId="3" applyFont="1" applyFill="1" applyAlignment="1" applyProtection="1">
      <alignment wrapText="1"/>
    </xf>
    <xf numFmtId="0" fontId="8" fillId="12" borderId="0" xfId="0" applyFont="1" applyFill="1" applyAlignment="1">
      <alignment wrapText="1"/>
    </xf>
    <xf numFmtId="0" fontId="6" fillId="0" borderId="0" xfId="0" applyFont="1" applyAlignment="1">
      <alignment vertical="top" wrapText="1"/>
    </xf>
    <xf numFmtId="0" fontId="22" fillId="0" borderId="11" xfId="0" applyFont="1" applyBorder="1" applyAlignment="1">
      <alignment horizontal="center" vertical="center" wrapText="1"/>
    </xf>
    <xf numFmtId="0" fontId="25" fillId="0" borderId="0" xfId="0" applyFont="1" applyAlignment="1">
      <alignment horizontal="center" wrapText="1"/>
    </xf>
    <xf numFmtId="0" fontId="15" fillId="0" borderId="13" xfId="0" applyFont="1" applyBorder="1" applyAlignment="1">
      <alignment horizontal="center" wrapText="1"/>
    </xf>
    <xf numFmtId="3" fontId="15" fillId="0" borderId="14" xfId="4" applyNumberFormat="1" applyFont="1" applyFill="1" applyBorder="1" applyAlignment="1" applyProtection="1">
      <alignment horizontal="right" wrapText="1" indent="1"/>
    </xf>
    <xf numFmtId="14" fontId="22" fillId="0" borderId="0" xfId="0" applyNumberFormat="1" applyFont="1" applyAlignment="1" applyProtection="1">
      <alignment horizontal="left" vertical="center" wrapText="1" indent="2"/>
      <protection locked="0"/>
    </xf>
    <xf numFmtId="0" fontId="27" fillId="0" borderId="0" xfId="0" applyFont="1" applyAlignment="1">
      <alignment wrapText="1"/>
    </xf>
    <xf numFmtId="14" fontId="22" fillId="0" borderId="16" xfId="0" applyNumberFormat="1" applyFont="1" applyBorder="1" applyAlignment="1" applyProtection="1">
      <alignment horizontal="left" vertical="center" wrapText="1" indent="2"/>
      <protection locked="0"/>
    </xf>
    <xf numFmtId="0" fontId="7" fillId="0" borderId="17" xfId="0" applyFont="1" applyBorder="1" applyAlignment="1" applyProtection="1">
      <alignment horizontal="center" wrapText="1"/>
      <protection locked="0"/>
    </xf>
    <xf numFmtId="0" fontId="7" fillId="0" borderId="15" xfId="0" applyFont="1" applyBorder="1" applyAlignment="1" applyProtection="1">
      <alignment horizontal="center" wrapText="1"/>
      <protection locked="0"/>
    </xf>
    <xf numFmtId="0" fontId="7" fillId="0" borderId="20" xfId="0" applyFont="1" applyBorder="1" applyAlignment="1" applyProtection="1">
      <alignment horizontal="center" wrapText="1"/>
      <protection locked="0"/>
    </xf>
    <xf numFmtId="0" fontId="29" fillId="8" borderId="0" xfId="0" applyFont="1" applyFill="1" applyAlignment="1">
      <alignment horizontal="center"/>
    </xf>
    <xf numFmtId="0" fontId="11" fillId="9" borderId="0" xfId="0" applyFont="1" applyFill="1"/>
    <xf numFmtId="0" fontId="9" fillId="10" borderId="0" xfId="0" applyFont="1" applyFill="1" applyAlignment="1">
      <alignment wrapText="1"/>
    </xf>
    <xf numFmtId="0" fontId="19" fillId="10" borderId="0" xfId="0" applyFont="1" applyFill="1"/>
    <xf numFmtId="0" fontId="19" fillId="10" borderId="0" xfId="0" applyFont="1" applyFill="1" applyAlignment="1">
      <alignment horizontal="center" wrapText="1"/>
    </xf>
    <xf numFmtId="0" fontId="12" fillId="8" borderId="0" xfId="0" applyFont="1" applyFill="1"/>
    <xf numFmtId="0" fontId="12" fillId="8" borderId="0" xfId="0" applyFont="1" applyFill="1" applyAlignment="1">
      <alignment horizontal="left" wrapText="1"/>
    </xf>
    <xf numFmtId="0" fontId="13" fillId="0" borderId="0" xfId="0" applyFont="1"/>
    <xf numFmtId="0" fontId="19" fillId="10" borderId="0" xfId="0" applyFont="1" applyFill="1" applyAlignment="1">
      <alignment horizontal="right" wrapText="1"/>
    </xf>
    <xf numFmtId="0" fontId="19" fillId="10" borderId="0" xfId="0" applyFont="1" applyFill="1" applyAlignment="1">
      <alignment wrapText="1"/>
    </xf>
    <xf numFmtId="9" fontId="19" fillId="10" borderId="0" xfId="3" applyFont="1" applyFill="1" applyBorder="1" applyAlignment="1" applyProtection="1">
      <alignment horizontal="left" wrapText="1"/>
    </xf>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7" borderId="4" xfId="0" applyFont="1" applyFill="1" applyBorder="1" applyAlignment="1">
      <alignment horizontal="center"/>
    </xf>
    <xf numFmtId="0" fontId="9" fillId="0" borderId="0" xfId="0" applyFont="1" applyAlignment="1">
      <alignment horizontal="center" wrapText="1"/>
    </xf>
    <xf numFmtId="0" fontId="7"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2" borderId="0" xfId="0" applyFill="1" applyAlignment="1">
      <alignment vertical="top"/>
    </xf>
    <xf numFmtId="0" fontId="0" fillId="12" borderId="0" xfId="0" applyFill="1"/>
    <xf numFmtId="0" fontId="7" fillId="0" borderId="5" xfId="0" applyFont="1" applyBorder="1" applyAlignment="1">
      <alignment horizontal="center" wrapText="1"/>
    </xf>
    <xf numFmtId="0" fontId="23" fillId="0" borderId="6" xfId="0" applyFont="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wrapText="1"/>
    </xf>
    <xf numFmtId="0" fontId="2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2" fillId="0" borderId="0" xfId="0" applyFont="1" applyAlignment="1">
      <alignment vertical="center"/>
    </xf>
    <xf numFmtId="0" fontId="22" fillId="0" borderId="0" xfId="0" applyFont="1" applyAlignment="1">
      <alignment horizontal="left" vertical="center" wrapText="1"/>
    </xf>
    <xf numFmtId="0" fontId="22" fillId="0" borderId="11"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5" fillId="0" borderId="13" xfId="0" applyFont="1" applyBorder="1"/>
    <xf numFmtId="0" fontId="24" fillId="0" borderId="0" xfId="0" applyFont="1" applyAlignment="1">
      <alignment horizontal="left" wrapText="1" indent="2"/>
    </xf>
    <xf numFmtId="3" fontId="24" fillId="0" borderId="12" xfId="4" applyNumberFormat="1" applyFont="1" applyFill="1" applyBorder="1" applyAlignment="1" applyProtection="1">
      <alignment horizontal="right" wrapText="1" indent="1"/>
    </xf>
    <xf numFmtId="0" fontId="28" fillId="0" borderId="0" xfId="0" applyFont="1"/>
    <xf numFmtId="0" fontId="26" fillId="0" borderId="0" xfId="0" applyFont="1" applyAlignment="1">
      <alignment horizontal="center" wrapText="1"/>
    </xf>
    <xf numFmtId="0" fontId="21" fillId="0" borderId="0" xfId="0" applyFont="1" applyAlignment="1">
      <alignment horizontal="left"/>
    </xf>
    <xf numFmtId="0" fontId="7" fillId="0" borderId="0" xfId="0" applyFont="1" applyAlignment="1">
      <alignment horizontal="left" wrapText="1"/>
    </xf>
    <xf numFmtId="0" fontId="7" fillId="0" borderId="18" xfId="0" applyFont="1" applyBorder="1" applyProtection="1">
      <protection locked="0"/>
    </xf>
    <xf numFmtId="0" fontId="7" fillId="0" borderId="19" xfId="0" applyFont="1" applyBorder="1" applyProtection="1">
      <protection locked="0"/>
    </xf>
    <xf numFmtId="0" fontId="22" fillId="0" borderId="16" xfId="0" applyFont="1" applyBorder="1" applyAlignment="1" applyProtection="1">
      <alignment horizontal="left" vertical="center" indent="2"/>
      <protection locked="0"/>
    </xf>
    <xf numFmtId="0" fontId="22" fillId="0" borderId="0" xfId="0" applyFont="1" applyAlignment="1" applyProtection="1">
      <alignment horizontal="left" vertical="center" indent="2"/>
      <protection locked="0"/>
    </xf>
    <xf numFmtId="0" fontId="0" fillId="0" borderId="1" xfId="0" applyBorder="1"/>
    <xf numFmtId="0" fontId="30" fillId="0" borderId="1" xfId="0" applyFont="1" applyBorder="1"/>
    <xf numFmtId="0" fontId="31" fillId="0" borderId="21" xfId="0" applyFont="1" applyBorder="1" applyAlignment="1">
      <alignment horizontal="centerContinuous" wrapText="1"/>
    </xf>
    <xf numFmtId="0" fontId="31" fillId="0" borderId="22" xfId="0" applyFont="1" applyBorder="1" applyAlignment="1">
      <alignment horizontal="centerContinuous" wrapText="1"/>
    </xf>
    <xf numFmtId="0" fontId="31" fillId="0" borderId="23" xfId="0" applyFont="1" applyBorder="1" applyAlignment="1">
      <alignment horizontal="centerContinuous" wrapText="1"/>
    </xf>
    <xf numFmtId="0" fontId="32" fillId="0" borderId="24" xfId="0" applyFont="1" applyBorder="1" applyAlignment="1">
      <alignment horizontal="center" wrapText="1"/>
    </xf>
    <xf numFmtId="0" fontId="32" fillId="0" borderId="25" xfId="0" applyFont="1" applyBorder="1" applyAlignment="1">
      <alignment horizontal="center" wrapText="1"/>
    </xf>
    <xf numFmtId="0" fontId="32" fillId="0" borderId="26" xfId="0" applyFont="1" applyBorder="1" applyAlignment="1">
      <alignment horizontal="center" wrapText="1"/>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15" fillId="0" borderId="10" xfId="0" applyFont="1" applyBorder="1"/>
    <xf numFmtId="0" fontId="33" fillId="0" borderId="9" xfId="0" applyFont="1" applyBorder="1" applyAlignment="1">
      <alignment horizontal="left"/>
    </xf>
    <xf numFmtId="3" fontId="33" fillId="0" borderId="8" xfId="4" applyNumberFormat="1" applyFont="1" applyFill="1" applyBorder="1" applyAlignment="1" applyProtection="1">
      <alignment horizontal="right" wrapText="1" indent="1"/>
    </xf>
    <xf numFmtId="0" fontId="32" fillId="0" borderId="24" xfId="0" applyFont="1" applyBorder="1" applyProtection="1">
      <protection locked="0"/>
    </xf>
    <xf numFmtId="0" fontId="32" fillId="0" borderId="24" xfId="0" applyFont="1" applyBorder="1" applyAlignment="1" applyProtection="1">
      <alignment horizontal="center" wrapText="1"/>
      <protection locked="0"/>
    </xf>
    <xf numFmtId="0" fontId="32" fillId="0" borderId="24" xfId="0" applyFont="1" applyBorder="1" applyAlignment="1" applyProtection="1">
      <alignment wrapText="1"/>
      <protection locked="0"/>
    </xf>
    <xf numFmtId="0" fontId="32" fillId="0" borderId="25" xfId="0" applyFont="1" applyBorder="1" applyProtection="1">
      <protection locked="0"/>
    </xf>
    <xf numFmtId="0" fontId="32" fillId="0" borderId="25" xfId="0" applyFont="1" applyBorder="1" applyAlignment="1" applyProtection="1">
      <alignment horizontal="center" wrapText="1"/>
      <protection locked="0"/>
    </xf>
    <xf numFmtId="0" fontId="32" fillId="0" borderId="25" xfId="0" applyFont="1" applyBorder="1" applyAlignment="1" applyProtection="1">
      <alignment wrapText="1"/>
      <protection locked="0"/>
    </xf>
    <xf numFmtId="0" fontId="32" fillId="0" borderId="26" xfId="0" applyFont="1" applyBorder="1" applyProtection="1">
      <protection locked="0"/>
    </xf>
    <xf numFmtId="0" fontId="32" fillId="0" borderId="26" xfId="0" applyFont="1" applyBorder="1" applyAlignment="1" applyProtection="1">
      <alignment horizontal="center" wrapText="1"/>
      <protection locked="0"/>
    </xf>
    <xf numFmtId="0" fontId="32" fillId="0" borderId="26" xfId="0" applyFont="1" applyBorder="1" applyAlignment="1" applyProtection="1">
      <alignment wrapText="1"/>
      <protection locked="0"/>
    </xf>
    <xf numFmtId="0" fontId="34" fillId="8" borderId="0" xfId="0" applyFont="1" applyFill="1"/>
    <xf numFmtId="0" fontId="0" fillId="0" borderId="41" xfId="0" applyBorder="1" applyAlignment="1">
      <alignment vertical="center" wrapText="1"/>
    </xf>
    <xf numFmtId="0" fontId="0" fillId="0" borderId="43" xfId="0" applyBorder="1" applyAlignment="1">
      <alignment vertical="center" wrapText="1"/>
    </xf>
    <xf numFmtId="0" fontId="0" fillId="0" borderId="58" xfId="0" applyBorder="1" applyAlignment="1">
      <alignment vertical="center" wrapText="1"/>
    </xf>
    <xf numFmtId="0" fontId="0" fillId="0" borderId="60" xfId="0" applyBorder="1" applyAlignment="1">
      <alignment vertical="center" wrapText="1"/>
    </xf>
    <xf numFmtId="0" fontId="0" fillId="0" borderId="60" xfId="0" applyBorder="1" applyAlignment="1">
      <alignment vertical="top" wrapText="1"/>
    </xf>
    <xf numFmtId="0" fontId="0" fillId="0" borderId="62" xfId="0" applyBorder="1" applyAlignment="1">
      <alignment vertical="top" wrapText="1"/>
    </xf>
    <xf numFmtId="0" fontId="29" fillId="8" borderId="1" xfId="0" applyFont="1" applyFill="1" applyBorder="1" applyAlignment="1">
      <alignment horizontal="center"/>
    </xf>
    <xf numFmtId="0" fontId="0" fillId="13" borderId="1" xfId="0" applyFill="1" applyBorder="1"/>
    <xf numFmtId="0" fontId="39" fillId="7" borderId="0" xfId="0" applyFont="1" applyFill="1"/>
    <xf numFmtId="0" fontId="7" fillId="7" borderId="3" xfId="0" applyFont="1" applyFill="1" applyBorder="1" applyAlignment="1">
      <alignment horizontal="left" wrapText="1"/>
    </xf>
    <xf numFmtId="0" fontId="40" fillId="6" borderId="64" xfId="2" applyFont="1" applyBorder="1" applyAlignment="1" applyProtection="1">
      <alignment horizontal="center" vertical="center" wrapText="1"/>
      <protection locked="0"/>
    </xf>
    <xf numFmtId="0" fontId="40" fillId="6" borderId="65" xfId="2" applyFont="1" applyBorder="1" applyAlignment="1" applyProtection="1">
      <alignment horizontal="center" vertical="center" wrapText="1"/>
      <protection locked="0"/>
    </xf>
    <xf numFmtId="0" fontId="40" fillId="6" borderId="66" xfId="2" applyFont="1" applyBorder="1" applyAlignment="1" applyProtection="1">
      <alignment horizontal="center" vertical="center" wrapText="1"/>
      <protection locked="0"/>
    </xf>
    <xf numFmtId="0" fontId="7" fillId="7" borderId="0" xfId="0" applyFont="1" applyFill="1" applyAlignment="1">
      <alignment horizontal="left" wrapText="1"/>
    </xf>
    <xf numFmtId="0" fontId="7" fillId="7" borderId="3" xfId="0" applyFont="1" applyFill="1" applyBorder="1" applyAlignment="1">
      <alignment horizontal="left"/>
    </xf>
    <xf numFmtId="0" fontId="35" fillId="0" borderId="35" xfId="0" applyFont="1" applyBorder="1" applyAlignment="1">
      <alignment vertical="center" wrapText="1"/>
    </xf>
    <xf numFmtId="0" fontId="35" fillId="0" borderId="38" xfId="0" applyFont="1" applyBorder="1" applyAlignment="1">
      <alignment vertical="center" wrapText="1"/>
    </xf>
    <xf numFmtId="0" fontId="35" fillId="0" borderId="41" xfId="0" applyFont="1" applyBorder="1" applyAlignment="1">
      <alignment vertical="center" wrapText="1"/>
    </xf>
    <xf numFmtId="0" fontId="0" fillId="0" borderId="35" xfId="0" applyBorder="1" applyAlignment="1">
      <alignment vertical="center" wrapText="1"/>
    </xf>
    <xf numFmtId="0" fontId="0" fillId="0" borderId="38" xfId="0" applyBorder="1" applyAlignment="1">
      <alignment vertical="center" wrapText="1"/>
    </xf>
    <xf numFmtId="0" fontId="0" fillId="0" borderId="41"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6" fillId="0" borderId="39" xfId="0" applyFont="1" applyBorder="1" applyAlignment="1">
      <alignment horizontal="left" vertical="center" wrapText="1" indent="4"/>
    </xf>
    <xf numFmtId="0" fontId="36" fillId="0" borderId="40" xfId="0" applyFont="1" applyBorder="1" applyAlignment="1">
      <alignment horizontal="left" vertical="center" wrapText="1" indent="4"/>
    </xf>
    <xf numFmtId="0" fontId="36" fillId="0" borderId="42" xfId="0" applyFont="1" applyBorder="1" applyAlignment="1">
      <alignment horizontal="left" vertical="center" wrapText="1" indent="4"/>
    </xf>
    <xf numFmtId="0" fontId="36" fillId="0" borderId="43" xfId="0" applyFont="1" applyBorder="1" applyAlignment="1">
      <alignment horizontal="left" vertical="center" wrapText="1" indent="4"/>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37" fillId="0" borderId="44" xfId="0" applyFont="1" applyBorder="1" applyAlignment="1">
      <alignment vertical="center" wrapText="1"/>
    </xf>
    <xf numFmtId="0" fontId="37" fillId="0" borderId="45" xfId="0" applyFont="1" applyBorder="1" applyAlignment="1">
      <alignment vertical="center" wrapText="1"/>
    </xf>
    <xf numFmtId="0" fontId="37" fillId="0" borderId="46" xfId="0" applyFont="1" applyBorder="1" applyAlignment="1">
      <alignment vertical="center" wrapText="1"/>
    </xf>
    <xf numFmtId="0" fontId="0" fillId="0" borderId="47" xfId="0" applyBorder="1" applyAlignment="1">
      <alignment vertical="center" wrapText="1"/>
    </xf>
    <xf numFmtId="0" fontId="0" fillId="0" borderId="50" xfId="0" applyBorder="1" applyAlignment="1">
      <alignment vertical="center" wrapText="1"/>
    </xf>
    <xf numFmtId="0" fontId="0" fillId="0" borderId="5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0" fillId="0" borderId="51" xfId="0" applyBorder="1"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0" borderId="54" xfId="0" applyBorder="1" applyAlignment="1">
      <alignment vertical="center" wrapText="1"/>
    </xf>
    <xf numFmtId="0" fontId="0" fillId="0" borderId="55" xfId="0" applyBorder="1" applyAlignment="1">
      <alignment vertical="center" wrapText="1"/>
    </xf>
    <xf numFmtId="0" fontId="0" fillId="0" borderId="56" xfId="0" applyBorder="1" applyAlignment="1">
      <alignment vertical="center" wrapText="1"/>
    </xf>
    <xf numFmtId="0" fontId="0" fillId="0" borderId="59" xfId="0" applyBorder="1" applyAlignment="1">
      <alignment vertical="center" wrapText="1"/>
    </xf>
    <xf numFmtId="0" fontId="0" fillId="0" borderId="63" xfId="0" applyBorder="1" applyAlignment="1">
      <alignment vertical="center" wrapText="1"/>
    </xf>
    <xf numFmtId="0" fontId="0" fillId="0" borderId="60" xfId="0" applyBorder="1" applyAlignment="1">
      <alignment vertical="center" wrapText="1"/>
    </xf>
    <xf numFmtId="0" fontId="0" fillId="0" borderId="62" xfId="0" applyBorder="1" applyAlignment="1">
      <alignment vertical="center" wrapText="1"/>
    </xf>
    <xf numFmtId="0" fontId="0" fillId="0" borderId="61" xfId="0" applyBorder="1" applyAlignment="1">
      <alignment vertical="center" wrapText="1"/>
    </xf>
    <xf numFmtId="0" fontId="0" fillId="0" borderId="0" xfId="0" applyAlignment="1">
      <alignment vertical="center" wrapText="1"/>
    </xf>
    <xf numFmtId="0" fontId="0" fillId="0" borderId="58" xfId="0" applyBorder="1" applyAlignment="1">
      <alignment vertical="center" wrapText="1"/>
    </xf>
    <xf numFmtId="0" fontId="0" fillId="0" borderId="55" xfId="0" applyBorder="1" applyAlignment="1">
      <alignment horizontal="left" vertical="center" wrapText="1" indent="2"/>
    </xf>
    <xf numFmtId="0" fontId="0" fillId="0" borderId="56" xfId="0" applyBorder="1" applyAlignment="1">
      <alignment horizontal="left" vertical="center" wrapText="1" indent="2"/>
    </xf>
    <xf numFmtId="0" fontId="0" fillId="0" borderId="53" xfId="0" applyBorder="1" applyAlignment="1">
      <alignment horizontal="left" vertical="center" wrapText="1" indent="2"/>
    </xf>
    <xf numFmtId="0" fontId="0" fillId="0" borderId="54" xfId="0" applyBorder="1" applyAlignment="1">
      <alignment horizontal="left" vertical="center" wrapText="1" indent="2"/>
    </xf>
    <xf numFmtId="0" fontId="24" fillId="0" borderId="67" xfId="0" applyFont="1" applyBorder="1" applyAlignment="1">
      <alignment horizontal="left" wrapText="1" indent="2"/>
    </xf>
    <xf numFmtId="0" fontId="24" fillId="0" borderId="31" xfId="0" applyFont="1" applyBorder="1" applyAlignment="1">
      <alignment horizontal="left" wrapText="1" indent="2"/>
    </xf>
    <xf numFmtId="0" fontId="24" fillId="0" borderId="68" xfId="0" applyFont="1" applyBorder="1" applyAlignment="1">
      <alignment horizontal="left" wrapText="1" indent="2"/>
    </xf>
    <xf numFmtId="0" fontId="24" fillId="0" borderId="65" xfId="0" applyFont="1" applyBorder="1" applyAlignment="1">
      <alignment horizontal="left" wrapText="1" indent="2"/>
    </xf>
    <xf numFmtId="0" fontId="0" fillId="0" borderId="1" xfId="0" applyFill="1" applyBorder="1"/>
  </cellXfs>
  <cellStyles count="5">
    <cellStyle name="Goed" xfId="2" builtinId="26"/>
    <cellStyle name="Komma" xfId="4" builtinId="3"/>
    <cellStyle name="Normal 2" xfId="1" xr:uid="{00000000-0005-0000-0000-000000000000}"/>
    <cellStyle name="Procent" xfId="3" builtinId="5"/>
    <cellStyle name="Standaard" xfId="0" builtinId="0"/>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AF630D32-4346-43C4-B15A-BA33B4E48AB7}"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05990B33-7BFB-4FFD-BE14-C8D358D0FEDC}"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15A16890-3173-443F-9570-D8A5A1349311}"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32128BEF-5B34-4BF4-8F71-FB1FAC398844}"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'auditvragen algemeen beheer '!$P$497:$P$500</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algemeen beheer '!$Q$502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'!$P$503</c:f>
              <c:strCache>
                <c:ptCount val="1"/>
                <c:pt idx="0">
                  <c:v>Niveau 1</c:v>
                </c:pt>
              </c:strCache>
            </c:strRef>
          </c:cat>
          <c:val>
            <c:numRef>
              <c:extLst>
                <c:ext xmlns:c15="http://schemas.microsoft.com/office/drawing/2012/chart" uri="{02D57815-91ED-43cb-92C2-25804820EDAC}">
                  <c15:fullRef>
                    <c15:sqref>'auditvragen algemeen beheer '!$Q$503:$Q$505</c15:sqref>
                  </c15:fullRef>
                </c:ext>
              </c:extLst>
              <c:f>'auditvragen algemeen beheer '!$Q$503</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'auditvragen algemeen beheer '!$R$502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'!$P$503</c:f>
              <c:strCache>
                <c:ptCount val="1"/>
                <c:pt idx="0">
                  <c:v>Niveau 1</c:v>
                </c:pt>
              </c:strCache>
            </c:strRef>
          </c:cat>
          <c:val>
            <c:numRef>
              <c:extLst>
                <c:ext xmlns:c15="http://schemas.microsoft.com/office/drawing/2012/chart" uri="{02D57815-91ED-43cb-92C2-25804820EDAC}">
                  <c15:fullRef>
                    <c15:sqref>'auditvragen algemeen beheer '!$R$503:$R$505</c15:sqref>
                  </c15:fullRef>
                </c:ext>
              </c:extLst>
              <c:f>'auditvragen algemeen beheer '!$R$503</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'auditvragen algemeen beheer '!$S$502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'!$P$503</c:f>
              <c:strCache>
                <c:ptCount val="1"/>
                <c:pt idx="0">
                  <c:v>Niveau 1</c:v>
                </c:pt>
              </c:strCache>
            </c:strRef>
          </c:cat>
          <c:val>
            <c:numRef>
              <c:extLst>
                <c:ext xmlns:c15="http://schemas.microsoft.com/office/drawing/2012/chart" uri="{02D57815-91ED-43cb-92C2-25804820EDAC}">
                  <c15:fullRef>
                    <c15:sqref>'auditvragen algemeen beheer '!$S$503:$S$505</c15:sqref>
                  </c15:fullRef>
                </c:ext>
              </c:extLst>
              <c:f>'auditvragen algemeen beheer '!$S$503</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algemeen beheer '!$Q$502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'!$P$504</c:f>
              <c:strCache>
                <c:ptCount val="1"/>
                <c:pt idx="0">
                  <c:v>Niveau 2</c:v>
                </c:pt>
              </c:strCache>
            </c:strRef>
          </c:cat>
          <c:val>
            <c:numRef>
              <c:extLst>
                <c:ext xmlns:c15="http://schemas.microsoft.com/office/drawing/2012/chart" uri="{02D57815-91ED-43cb-92C2-25804820EDAC}">
                  <c15:fullRef>
                    <c15:sqref>'auditvragen algemeen beheer '!$Q$503:$Q$505</c15:sqref>
                  </c15:fullRef>
                </c:ext>
              </c:extLst>
              <c:f>'auditvragen algemeen beheer '!$Q$504</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'auditvragen algemeen beheer '!$R$502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'!$P$504</c:f>
              <c:strCache>
                <c:ptCount val="1"/>
                <c:pt idx="0">
                  <c:v>Niveau 2</c:v>
                </c:pt>
              </c:strCache>
            </c:strRef>
          </c:cat>
          <c:val>
            <c:numRef>
              <c:extLst>
                <c:ext xmlns:c15="http://schemas.microsoft.com/office/drawing/2012/chart" uri="{02D57815-91ED-43cb-92C2-25804820EDAC}">
                  <c15:fullRef>
                    <c15:sqref>'auditvragen algemeen beheer '!$R$503:$R$505</c15:sqref>
                  </c15:fullRef>
                </c:ext>
              </c:extLst>
              <c:f>'auditvragen algemeen beheer '!$R$504</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'auditvragen algemeen beheer '!$S$502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'!$P$504</c:f>
              <c:strCache>
                <c:ptCount val="1"/>
                <c:pt idx="0">
                  <c:v>Niveau 2</c:v>
                </c:pt>
              </c:strCache>
            </c:strRef>
          </c:cat>
          <c:val>
            <c:numRef>
              <c:extLst>
                <c:ext xmlns:c15="http://schemas.microsoft.com/office/drawing/2012/chart" uri="{02D57815-91ED-43cb-92C2-25804820EDAC}">
                  <c15:fullRef>
                    <c15:sqref>'auditvragen algemeen beheer '!$S$503:$S$505</c15:sqref>
                  </c15:fullRef>
                </c:ext>
              </c:extLst>
              <c:f>'auditvragen algemeen beheer '!$S$504</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algemeen beheer '!$Q$502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'!$P$505</c:f>
              <c:strCache>
                <c:ptCount val="1"/>
                <c:pt idx="0">
                  <c:v>Niveau 3</c:v>
                </c:pt>
              </c:strCache>
            </c:strRef>
          </c:cat>
          <c:val>
            <c:numRef>
              <c:extLst>
                <c:ext xmlns:c15="http://schemas.microsoft.com/office/drawing/2012/chart" uri="{02D57815-91ED-43cb-92C2-25804820EDAC}">
                  <c15:fullRef>
                    <c15:sqref>'auditvragen algemeen beheer '!$Q$503:$Q$505</c15:sqref>
                  </c15:fullRef>
                </c:ext>
              </c:extLst>
              <c:f>'auditvragen algemeen beheer '!$Q$505</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'auditvragen algemeen beheer '!$R$502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'!$P$505</c:f>
              <c:strCache>
                <c:ptCount val="1"/>
                <c:pt idx="0">
                  <c:v>Niveau 3</c:v>
                </c:pt>
              </c:strCache>
            </c:strRef>
          </c:cat>
          <c:val>
            <c:numRef>
              <c:extLst>
                <c:ext xmlns:c15="http://schemas.microsoft.com/office/drawing/2012/chart" uri="{02D57815-91ED-43cb-92C2-25804820EDAC}">
                  <c15:fullRef>
                    <c15:sqref>'auditvragen algemeen beheer '!$R$503:$R$505</c15:sqref>
                  </c15:fullRef>
                </c:ext>
              </c:extLst>
              <c:f>'auditvragen algemeen beheer '!$R$505</c:f>
              <c:numCache>
                <c:formatCode>General</c:formatCode>
                <c:ptCount val="1"/>
                <c:pt idx="0">
                  <c:v>0</c:v>
                </c:pt>
              </c:numCache>
            </c:numRef>
          </c:val>
          <c:extLst>
            <c:ext xmlns:c16="http://schemas.microsoft.com/office/drawing/2014/chart" uri="{C3380CC4-5D6E-409C-BE32-E72D297353CC}">
              <c16:uniqueId val="{00000001-B434-409A-9669-44A8B0412A67}"/>
            </c:ext>
          </c:extLst>
        </c:ser>
        <c:ser>
          <c:idx val="2"/>
          <c:order val="2"/>
          <c:tx>
            <c:strRef>
              <c:f>'auditvragen algemeen beheer '!$S$502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'!$P$505</c:f>
              <c:strCache>
                <c:ptCount val="1"/>
                <c:pt idx="0">
                  <c:v>Niveau 3</c:v>
                </c:pt>
              </c:strCache>
            </c:strRef>
          </c:cat>
          <c:val>
            <c:numRef>
              <c:extLst>
                <c:ext xmlns:c15="http://schemas.microsoft.com/office/drawing/2012/chart" uri="{02D57815-91ED-43cb-92C2-25804820EDAC}">
                  <c15:fullRef>
                    <c15:sqref>'auditvragen algemeen beheer '!$S$503:$S$505</c15:sqref>
                  </c15:fullRef>
                </c:ext>
              </c:extLst>
              <c:f>'auditvragen algemeen beheer '!$S$505</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algemeen beheer '!$Q$502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'!$P$508:$P$510</c15:sqref>
                  </c15:fullRef>
                </c:ext>
              </c:extLst>
              <c:f>'auditvragen algemeen beheer '!$P$508</c:f>
              <c:strCache>
                <c:ptCount val="1"/>
                <c:pt idx="0">
                  <c:v>Niveau 1</c:v>
                </c:pt>
              </c:strCache>
            </c:strRef>
          </c:cat>
          <c:val>
            <c:numRef>
              <c:extLst>
                <c:ext xmlns:c15="http://schemas.microsoft.com/office/drawing/2012/chart" uri="{02D57815-91ED-43cb-92C2-25804820EDAC}">
                  <c15:fullRef>
                    <c15:sqref>'auditvragen algemeen beheer '!$Q$508:$Q$510</c15:sqref>
                  </c15:fullRef>
                </c:ext>
              </c:extLst>
              <c:f>'auditvragen algemeen beheer '!$Q$508</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'auditvragen algemeen beheer '!$R$502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'!$P$508:$P$510</c15:sqref>
                  </c15:fullRef>
                </c:ext>
              </c:extLst>
              <c:f>'auditvragen algemeen beheer '!$P$508</c:f>
              <c:strCache>
                <c:ptCount val="1"/>
                <c:pt idx="0">
                  <c:v>Niveau 1</c:v>
                </c:pt>
              </c:strCache>
            </c:strRef>
          </c:cat>
          <c:val>
            <c:numRef>
              <c:extLst>
                <c:ext xmlns:c15="http://schemas.microsoft.com/office/drawing/2012/chart" uri="{02D57815-91ED-43cb-92C2-25804820EDAC}">
                  <c15:fullRef>
                    <c15:sqref>'auditvragen algemeen beheer '!$R$508:$R$510</c15:sqref>
                  </c15:fullRef>
                </c:ext>
              </c:extLst>
              <c:f>'auditvragen algemeen beheer '!$R$508</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'auditvragen algemeen beheer '!$S$502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'!$P$508:$P$510</c15:sqref>
                  </c15:fullRef>
                </c:ext>
              </c:extLst>
              <c:f>'auditvragen algemeen beheer '!$P$508</c:f>
              <c:strCache>
                <c:ptCount val="1"/>
                <c:pt idx="0">
                  <c:v>Niveau 1</c:v>
                </c:pt>
              </c:strCache>
            </c:strRef>
          </c:cat>
          <c:val>
            <c:numRef>
              <c:extLst>
                <c:ext xmlns:c15="http://schemas.microsoft.com/office/drawing/2012/chart" uri="{02D57815-91ED-43cb-92C2-25804820EDAC}">
                  <c15:fullRef>
                    <c15:sqref>'auditvragen algemeen beheer '!$S$508:$S$510</c15:sqref>
                  </c15:fullRef>
                </c:ext>
              </c:extLst>
              <c:f>'auditvragen algemeen beheer '!$S$508</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algemeen beheer '!$Q$502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'!$P$508:$P$510</c15:sqref>
                  </c15:fullRef>
                </c:ext>
              </c:extLst>
              <c:f>'auditvragen algemeen beheer '!$P$509</c:f>
              <c:strCache>
                <c:ptCount val="1"/>
                <c:pt idx="0">
                  <c:v>Niveau 2</c:v>
                </c:pt>
              </c:strCache>
            </c:strRef>
          </c:cat>
          <c:val>
            <c:numRef>
              <c:extLst>
                <c:ext xmlns:c15="http://schemas.microsoft.com/office/drawing/2012/chart" uri="{02D57815-91ED-43cb-92C2-25804820EDAC}">
                  <c15:fullRef>
                    <c15:sqref>'auditvragen algemeen beheer '!$Q$508:$Q$510</c15:sqref>
                  </c15:fullRef>
                </c:ext>
              </c:extLst>
              <c:f>'auditvragen algemeen beheer '!$Q$509</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'auditvragen algemeen beheer '!$R$502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'!$P$508:$P$510</c15:sqref>
                  </c15:fullRef>
                </c:ext>
              </c:extLst>
              <c:f>'auditvragen algemeen beheer '!$P$509</c:f>
              <c:strCache>
                <c:ptCount val="1"/>
                <c:pt idx="0">
                  <c:v>Niveau 2</c:v>
                </c:pt>
              </c:strCache>
            </c:strRef>
          </c:cat>
          <c:val>
            <c:numRef>
              <c:extLst>
                <c:ext xmlns:c15="http://schemas.microsoft.com/office/drawing/2012/chart" uri="{02D57815-91ED-43cb-92C2-25804820EDAC}">
                  <c15:fullRef>
                    <c15:sqref>'auditvragen algemeen beheer '!$R$508:$R$510</c15:sqref>
                  </c15:fullRef>
                </c:ext>
              </c:extLst>
              <c:f>'auditvragen algemeen beheer '!$R$509</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'auditvragen algemeen beheer '!$S$502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'!$P$508:$P$510</c15:sqref>
                  </c15:fullRef>
                </c:ext>
              </c:extLst>
              <c:f>'auditvragen algemeen beheer '!$P$509</c:f>
              <c:strCache>
                <c:ptCount val="1"/>
                <c:pt idx="0">
                  <c:v>Niveau 2</c:v>
                </c:pt>
              </c:strCache>
            </c:strRef>
          </c:cat>
          <c:val>
            <c:numRef>
              <c:extLst>
                <c:ext xmlns:c15="http://schemas.microsoft.com/office/drawing/2012/chart" uri="{02D57815-91ED-43cb-92C2-25804820EDAC}">
                  <c15:fullRef>
                    <c15:sqref>'auditvragen algemeen beheer '!$S$508:$S$510</c15:sqref>
                  </c15:fullRef>
                </c:ext>
              </c:extLst>
              <c:f>'auditvragen algemeen beheer '!$S$509</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'auditvragen algemeen beheer '!$Q$502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'!$P$508:$P$510</c15:sqref>
                  </c15:fullRef>
                </c:ext>
              </c:extLst>
              <c:f>'auditvragen algemeen beheer '!$P$510</c:f>
              <c:strCache>
                <c:ptCount val="1"/>
                <c:pt idx="0">
                  <c:v>Niveau 3</c:v>
                </c:pt>
              </c:strCache>
            </c:strRef>
          </c:cat>
          <c:val>
            <c:numRef>
              <c:extLst>
                <c:ext xmlns:c15="http://schemas.microsoft.com/office/drawing/2012/chart" uri="{02D57815-91ED-43cb-92C2-25804820EDAC}">
                  <c15:fullRef>
                    <c15:sqref>'auditvragen algemeen beheer '!$Q$508:$Q$510</c15:sqref>
                  </c15:fullRef>
                </c:ext>
              </c:extLst>
              <c:f>'auditvragen algemeen beheer '!$Q$510</c:f>
              <c:numCache>
                <c:formatCode>0%</c:formatCode>
                <c:ptCount val="1"/>
                <c:pt idx="0">
                  <c:v>1</c:v>
                </c:pt>
              </c:numCache>
            </c:numRef>
          </c:val>
          <c:extLst>
            <c:ext xmlns:c16="http://schemas.microsoft.com/office/drawing/2014/chart" uri="{C3380CC4-5D6E-409C-BE32-E72D297353CC}">
              <c16:uniqueId val="{00000000-E991-40EB-BA87-4AB1282CD12F}"/>
            </c:ext>
          </c:extLst>
        </c:ser>
        <c:ser>
          <c:idx val="1"/>
          <c:order val="1"/>
          <c:tx>
            <c:strRef>
              <c:f>'auditvragen algemeen beheer '!$R$502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'!$P$508:$P$510</c15:sqref>
                  </c15:fullRef>
                </c:ext>
              </c:extLst>
              <c:f>'auditvragen algemeen beheer '!$P$510</c:f>
              <c:strCache>
                <c:ptCount val="1"/>
                <c:pt idx="0">
                  <c:v>Niveau 3</c:v>
                </c:pt>
              </c:strCache>
            </c:strRef>
          </c:cat>
          <c:val>
            <c:numRef>
              <c:extLst>
                <c:ext xmlns:c15="http://schemas.microsoft.com/office/drawing/2012/chart" uri="{02D57815-91ED-43cb-92C2-25804820EDAC}">
                  <c15:fullRef>
                    <c15:sqref>'auditvragen algemeen beheer '!$R$508:$R$510</c15:sqref>
                  </c15:fullRef>
                </c:ext>
              </c:extLst>
              <c:f>'auditvragen algemeen beheer '!$R$510</c:f>
              <c:numCache>
                <c:formatCode>0%</c:formatCode>
                <c:ptCount val="1"/>
                <c:pt idx="0">
                  <c:v>0</c:v>
                </c:pt>
              </c:numCache>
            </c:numRef>
          </c:val>
          <c:extLst>
            <c:ext xmlns:c16="http://schemas.microsoft.com/office/drawing/2014/chart" uri="{C3380CC4-5D6E-409C-BE32-E72D297353CC}">
              <c16:uniqueId val="{00000001-E991-40EB-BA87-4AB1282CD12F}"/>
            </c:ext>
          </c:extLst>
        </c:ser>
        <c:ser>
          <c:idx val="2"/>
          <c:order val="2"/>
          <c:tx>
            <c:strRef>
              <c:f>'auditvragen algemeen beheer '!$S$502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'!$P$508:$P$510</c15:sqref>
                  </c15:fullRef>
                </c:ext>
              </c:extLst>
              <c:f>'auditvragen algemeen beheer '!$P$510</c:f>
              <c:strCache>
                <c:ptCount val="1"/>
                <c:pt idx="0">
                  <c:v>Niveau 3</c:v>
                </c:pt>
              </c:strCache>
            </c:strRef>
          </c:cat>
          <c:val>
            <c:numRef>
              <c:extLst>
                <c:ext xmlns:c15="http://schemas.microsoft.com/office/drawing/2012/chart" uri="{02D57815-91ED-43cb-92C2-25804820EDAC}">
                  <c15:fullRef>
                    <c15:sqref>'auditvragen algemeen beheer '!$S$508:$S$510</c15:sqref>
                  </c15:fullRef>
                </c:ext>
              </c:extLst>
              <c:f>'auditvragen algemeen beheer '!$S$510</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BE399540-1881-4DE9-8BCB-1C4E416DECF4}"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241A6CD3-4A52-4297-914A-9910345E822E}"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E549B667-23BC-4D8E-A331-555C7D88ABE9}"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4AB2AFD6-4C74-420C-9992-1A78ADE95E8A}"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'auditvragen algemeen beheer '!$P$497:$P$500</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'auditvragen algemeen beheer '!$Q$502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'!$P$503</c:f>
              <c:strCache>
                <c:ptCount val="1"/>
                <c:pt idx="0">
                  <c:v>Niveau 1</c:v>
                </c:pt>
              </c:strCache>
            </c:strRef>
          </c:cat>
          <c:val>
            <c:numRef>
              <c:extLst>
                <c:ext xmlns:c15="http://schemas.microsoft.com/office/drawing/2012/chart" uri="{02D57815-91ED-43cb-92C2-25804820EDAC}">
                  <c15:fullRef>
                    <c15:sqref>'auditvragen algemeen beheer '!$Q$503:$Q$505</c15:sqref>
                  </c15:fullRef>
                </c:ext>
              </c:extLst>
              <c:f>'auditvragen algemeen beheer '!$Q$503</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'auditvragen algemeen beheer '!$R$502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'!$P$503</c:f>
              <c:strCache>
                <c:ptCount val="1"/>
                <c:pt idx="0">
                  <c:v>Niveau 1</c:v>
                </c:pt>
              </c:strCache>
            </c:strRef>
          </c:cat>
          <c:val>
            <c:numRef>
              <c:extLst>
                <c:ext xmlns:c15="http://schemas.microsoft.com/office/drawing/2012/chart" uri="{02D57815-91ED-43cb-92C2-25804820EDAC}">
                  <c15:fullRef>
                    <c15:sqref>'auditvragen algemeen beheer '!$R$503:$R$505</c15:sqref>
                  </c15:fullRef>
                </c:ext>
              </c:extLst>
              <c:f>'auditvragen algemeen beheer '!$R$503</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'auditvragen algemeen beheer '!$S$502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'!$P$503</c:f>
              <c:strCache>
                <c:ptCount val="1"/>
                <c:pt idx="0">
                  <c:v>Niveau 1</c:v>
                </c:pt>
              </c:strCache>
            </c:strRef>
          </c:cat>
          <c:val>
            <c:numRef>
              <c:extLst>
                <c:ext xmlns:c15="http://schemas.microsoft.com/office/drawing/2012/chart" uri="{02D57815-91ED-43cb-92C2-25804820EDAC}">
                  <c15:fullRef>
                    <c15:sqref>'auditvragen algemeen beheer '!$S$503:$S$505</c15:sqref>
                  </c15:fullRef>
                </c:ext>
              </c:extLst>
              <c:f>'auditvragen algemeen beheer '!$S$503</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'auditvragen algemeen beheer '!$Q$502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'!$P$504</c:f>
              <c:strCache>
                <c:ptCount val="1"/>
                <c:pt idx="0">
                  <c:v>Niveau 2</c:v>
                </c:pt>
              </c:strCache>
            </c:strRef>
          </c:cat>
          <c:val>
            <c:numRef>
              <c:extLst>
                <c:ext xmlns:c15="http://schemas.microsoft.com/office/drawing/2012/chart" uri="{02D57815-91ED-43cb-92C2-25804820EDAC}">
                  <c15:fullRef>
                    <c15:sqref>'auditvragen algemeen beheer '!$Q$503:$Q$505</c15:sqref>
                  </c15:fullRef>
                </c:ext>
              </c:extLst>
              <c:f>'auditvragen algemeen beheer '!$Q$504</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'auditvragen algemeen beheer '!$R$502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'!$P$504</c:f>
              <c:strCache>
                <c:ptCount val="1"/>
                <c:pt idx="0">
                  <c:v>Niveau 2</c:v>
                </c:pt>
              </c:strCache>
            </c:strRef>
          </c:cat>
          <c:val>
            <c:numRef>
              <c:extLst>
                <c:ext xmlns:c15="http://schemas.microsoft.com/office/drawing/2012/chart" uri="{02D57815-91ED-43cb-92C2-25804820EDAC}">
                  <c15:fullRef>
                    <c15:sqref>'auditvragen algemeen beheer '!$R$503:$R$505</c15:sqref>
                  </c15:fullRef>
                </c:ext>
              </c:extLst>
              <c:f>'auditvragen algemeen beheer '!$R$504</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'auditvragen algemeen beheer '!$S$502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'!$P$504</c:f>
              <c:strCache>
                <c:ptCount val="1"/>
                <c:pt idx="0">
                  <c:v>Niveau 2</c:v>
                </c:pt>
              </c:strCache>
            </c:strRef>
          </c:cat>
          <c:val>
            <c:numRef>
              <c:extLst>
                <c:ext xmlns:c15="http://schemas.microsoft.com/office/drawing/2012/chart" uri="{02D57815-91ED-43cb-92C2-25804820EDAC}">
                  <c15:fullRef>
                    <c15:sqref>'auditvragen algemeen beheer '!$S$503:$S$505</c15:sqref>
                  </c15:fullRef>
                </c:ext>
              </c:extLst>
              <c:f>'auditvragen algemeen beheer '!$S$504</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'auditvragen algemeen beheer '!$Q$502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'!$P$505</c:f>
              <c:strCache>
                <c:ptCount val="1"/>
                <c:pt idx="0">
                  <c:v>Niveau 3</c:v>
                </c:pt>
              </c:strCache>
            </c:strRef>
          </c:cat>
          <c:val>
            <c:numRef>
              <c:extLst>
                <c:ext xmlns:c15="http://schemas.microsoft.com/office/drawing/2012/chart" uri="{02D57815-91ED-43cb-92C2-25804820EDAC}">
                  <c15:fullRef>
                    <c15:sqref>'auditvragen algemeen beheer '!$Q$503:$Q$505</c15:sqref>
                  </c15:fullRef>
                </c:ext>
              </c:extLst>
              <c:f>'auditvragen algemeen beheer '!$Q$505</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'auditvragen algemeen beheer '!$R$502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'!$P$505</c:f>
              <c:strCache>
                <c:ptCount val="1"/>
                <c:pt idx="0">
                  <c:v>Niveau 3</c:v>
                </c:pt>
              </c:strCache>
            </c:strRef>
          </c:cat>
          <c:val>
            <c:numRef>
              <c:extLst>
                <c:ext xmlns:c15="http://schemas.microsoft.com/office/drawing/2012/chart" uri="{02D57815-91ED-43cb-92C2-25804820EDAC}">
                  <c15:fullRef>
                    <c15:sqref>'auditvragen algemeen beheer '!$R$503:$R$505</c15:sqref>
                  </c15:fullRef>
                </c:ext>
              </c:extLst>
              <c:f>'auditvragen algemeen beheer '!$R$505</c:f>
              <c:numCache>
                <c:formatCode>General</c:formatCode>
                <c:ptCount val="1"/>
                <c:pt idx="0">
                  <c:v>0</c:v>
                </c:pt>
              </c:numCache>
            </c:numRef>
          </c:val>
          <c:extLst>
            <c:ext xmlns:c16="http://schemas.microsoft.com/office/drawing/2014/chart" uri="{C3380CC4-5D6E-409C-BE32-E72D297353CC}">
              <c16:uniqueId val="{00000001-DAAC-4496-AC8E-A1C2081FBD34}"/>
            </c:ext>
          </c:extLst>
        </c:ser>
        <c:ser>
          <c:idx val="2"/>
          <c:order val="2"/>
          <c:tx>
            <c:strRef>
              <c:f>'auditvragen algemeen beheer '!$S$502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'auditvragen algemeen beheer '!$P$503:$P$505</c15:sqref>
                  </c15:fullRef>
                </c:ext>
              </c:extLst>
              <c:f>'auditvragen algemeen beheer '!$P$505</c:f>
              <c:strCache>
                <c:ptCount val="1"/>
                <c:pt idx="0">
                  <c:v>Niveau 3</c:v>
                </c:pt>
              </c:strCache>
            </c:strRef>
          </c:cat>
          <c:val>
            <c:numRef>
              <c:extLst>
                <c:ext xmlns:c15="http://schemas.microsoft.com/office/drawing/2012/chart" uri="{02D57815-91ED-43cb-92C2-25804820EDAC}">
                  <c15:fullRef>
                    <c15:sqref>'auditvragen algemeen beheer '!$S$503:$S$505</c15:sqref>
                  </c15:fullRef>
                </c:ext>
              </c:extLst>
              <c:f>'auditvragen algemeen beheer '!$S$505</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'auditvragen algemeen beheer '!$P$508</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'auditvragen algemeen beheer '!$Q$502:$S$502</c:f>
              <c:strCache>
                <c:ptCount val="3"/>
                <c:pt idx="0">
                  <c:v>Ja</c:v>
                </c:pt>
                <c:pt idx="1">
                  <c:v>Nee</c:v>
                </c:pt>
                <c:pt idx="2">
                  <c:v>NVT</c:v>
                </c:pt>
              </c:strCache>
            </c:strRef>
          </c:cat>
          <c:val>
            <c:numRef>
              <c:f>'auditvragen algemeen beheer '!$Q$508:$S$508</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'auditvragen algemeen beheer '!$P$509</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'auditvragen algemeen beheer '!$Q$502:$S$502</c15:sqref>
                        </c15:formulaRef>
                      </c:ext>
                    </c:extLst>
                    <c:strCache>
                      <c:ptCount val="3"/>
                      <c:pt idx="0">
                        <c:v>Ja</c:v>
                      </c:pt>
                      <c:pt idx="1">
                        <c:v>Nee</c:v>
                      </c:pt>
                      <c:pt idx="2">
                        <c:v>NVT</c:v>
                      </c:pt>
                    </c:strCache>
                  </c:strRef>
                </c:cat>
                <c:val>
                  <c:numRef>
                    <c:extLst>
                      <c:ext uri="{02D57815-91ED-43cb-92C2-25804820EDAC}">
                        <c15:formulaRef>
                          <c15:sqref>'auditvragen algemeen beheer '!$Q$509:$S$509</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'auditvragen algemeen beheer '!$P$510</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'auditvragen algemeen beheer '!$Q$502:$S$502</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'auditvragen algemeen beheer '!$Q$510:$S$510</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'auditvragen algemeen beheer '!$P$509</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'auditvragen algemeen beheer '!$Q$502:$S$502</c:f>
              <c:strCache>
                <c:ptCount val="3"/>
                <c:pt idx="0">
                  <c:v>Ja</c:v>
                </c:pt>
                <c:pt idx="1">
                  <c:v>Nee</c:v>
                </c:pt>
                <c:pt idx="2">
                  <c:v>NVT</c:v>
                </c:pt>
              </c:strCache>
              <c:extLst xmlns:c15="http://schemas.microsoft.com/office/drawing/2012/chart"/>
            </c:strRef>
          </c:cat>
          <c:val>
            <c:numRef>
              <c:f>'auditvragen algemeen beheer '!$Q$509:$S$509</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'auditvragen algemeen beheer '!$P$508</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'auditvragen algemeen beheer '!$Q$502:$S$502</c15:sqref>
                        </c15:formulaRef>
                      </c:ext>
                    </c:extLst>
                    <c:strCache>
                      <c:ptCount val="3"/>
                      <c:pt idx="0">
                        <c:v>Ja</c:v>
                      </c:pt>
                      <c:pt idx="1">
                        <c:v>Nee</c:v>
                      </c:pt>
                      <c:pt idx="2">
                        <c:v>NVT</c:v>
                      </c:pt>
                    </c:strCache>
                  </c:strRef>
                </c:cat>
                <c:val>
                  <c:numRef>
                    <c:extLst>
                      <c:ext uri="{02D57815-91ED-43cb-92C2-25804820EDAC}">
                        <c15:formulaRef>
                          <c15:sqref>'auditvragen algemeen beheer '!$Q$508:$S$508</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'auditvragen algemeen beheer '!$P$510</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'auditvragen algemeen beheer '!$Q$502:$S$502</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'auditvragen algemeen beheer '!$Q$510:$S$510</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'auditvragen algemeen beheer '!$P$510</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'auditvragen algemeen beheer '!$Q$502:$S$502</c:f>
              <c:strCache>
                <c:ptCount val="3"/>
                <c:pt idx="0">
                  <c:v>Ja</c:v>
                </c:pt>
                <c:pt idx="1">
                  <c:v>Nee</c:v>
                </c:pt>
                <c:pt idx="2">
                  <c:v>NVT</c:v>
                </c:pt>
              </c:strCache>
              <c:extLst xmlns:c15="http://schemas.microsoft.com/office/drawing/2012/chart"/>
            </c:strRef>
          </c:cat>
          <c:val>
            <c:numRef>
              <c:f>'auditvragen algemeen beheer '!$Q$510:$S$510</c:f>
              <c:numCache>
                <c:formatCode>0%</c:formatCode>
                <c:ptCount val="3"/>
                <c:pt idx="0">
                  <c:v>1</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'auditvragen algemeen beheer '!$P$508</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'auditvragen algemeen beheer '!$Q$502:$S$502</c15:sqref>
                        </c15:formulaRef>
                      </c:ext>
                    </c:extLst>
                    <c:strCache>
                      <c:ptCount val="3"/>
                      <c:pt idx="0">
                        <c:v>Ja</c:v>
                      </c:pt>
                      <c:pt idx="1">
                        <c:v>Nee</c:v>
                      </c:pt>
                      <c:pt idx="2">
                        <c:v>NVT</c:v>
                      </c:pt>
                    </c:strCache>
                  </c:strRef>
                </c:cat>
                <c:val>
                  <c:numRef>
                    <c:extLst>
                      <c:ext uri="{02D57815-91ED-43cb-92C2-25804820EDAC}">
                        <c15:formulaRef>
                          <c15:sqref>'auditvragen algemeen beheer '!$Q$508:$S$508</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'auditvragen algemeen beheer '!$P$509</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'auditvragen algemeen beheer '!$Q$502:$S$502</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'auditvragen algemeen beheer '!$Q$509:$S$509</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3" name="Afbeelding 2">
          <a:extLst>
            <a:ext uri="{FF2B5EF4-FFF2-40B4-BE49-F238E27FC236}">
              <a16:creationId xmlns:a16="http://schemas.microsoft.com/office/drawing/2014/main" id="{910E0555-50C2-45D0-9C7C-88AE82FE9F70}"/>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7" name="Afbeelding 6">
          <a:extLst>
            <a:ext uri="{FF2B5EF4-FFF2-40B4-BE49-F238E27FC236}">
              <a16:creationId xmlns:a16="http://schemas.microsoft.com/office/drawing/2014/main" id="{D6E4DAA4-1D9F-4602-8BD3-5D9638531DB5}"/>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257176</xdr:rowOff>
    </xdr:from>
    <xdr:to>
      <xdr:col>1</xdr:col>
      <xdr:colOff>9525</xdr:colOff>
      <xdr:row>29</xdr:row>
      <xdr:rowOff>161243</xdr:rowOff>
    </xdr:to>
    <xdr:pic>
      <xdr:nvPicPr>
        <xdr:cNvPr id="5" name="Afbeelding 4">
          <a:extLst>
            <a:ext uri="{FF2B5EF4-FFF2-40B4-BE49-F238E27FC236}">
              <a16:creationId xmlns:a16="http://schemas.microsoft.com/office/drawing/2014/main" id="{93B7E28D-19B0-44F2-7B49-B72B8F424AA1}"/>
            </a:ext>
          </a:extLst>
        </xdr:cNvPr>
        <xdr:cNvPicPr>
          <a:picLocks noChangeAspect="1"/>
        </xdr:cNvPicPr>
      </xdr:nvPicPr>
      <xdr:blipFill>
        <a:blip xmlns:r="http://schemas.openxmlformats.org/officeDocument/2006/relationships" r:embed="rId1"/>
        <a:stretch>
          <a:fillRect/>
        </a:stretch>
      </xdr:blipFill>
      <xdr:spPr>
        <a:xfrm>
          <a:off x="0" y="257176"/>
          <a:ext cx="6457950" cy="52380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32FCC167-2751-44B2-86C7-67D3543F0AD4}"/>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3C2097E7-45DF-42D3-9EB8-396AE35E3A80}"/>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7842761A-0CFE-4607-B36F-97BEA6EE29F7}"/>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DC85A785-3BA7-4ABB-B200-9845DE30C72E}"/>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1DA2422E-D7EB-4FEA-A5D8-98E4D4EC1DB5}"/>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2E197769-5872-4687-9F48-EF107A029116}"/>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CECC6628-B6E0-46D4-81BA-675D65B4D972}"/>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303C6D8E-E435-4208-B49B-1C1517C227BF}"/>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1F9FE1C7-3B76-42BF-B223-2F7BCD3C8D8F}"/>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9308DECA-042F-48AE-9A92-59D0ED2ED1D0}"/>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EE018565-63B8-4DCC-9E3C-1C02209DC7EF}"/>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4924F00E-A0AD-45B1-A621-B7F0E8CF6074}"/>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EDB808FC-4CC2-4230-86A0-4ECC3CBDD563}"/>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5C0CBA80-B0C2-4615-83C6-C77E8828A355}"/>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F6A08ED2-BF28-486F-8AB6-662701083B01}"/>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7" name="Tekstvak 16">
          <a:extLst>
            <a:ext uri="{FF2B5EF4-FFF2-40B4-BE49-F238E27FC236}">
              <a16:creationId xmlns:a16="http://schemas.microsoft.com/office/drawing/2014/main" id="{294D3FE2-7A58-4FE0-AC8F-5D629413BCB3}"/>
            </a:ext>
          </a:extLst>
        </xdr:cNvPr>
        <xdr:cNvSpPr txBox="1"/>
      </xdr:nvSpPr>
      <xdr:spPr>
        <a:xfrm>
          <a:off x="0" y="10191750"/>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8" name="Tekstvak 17">
          <a:extLst>
            <a:ext uri="{FF2B5EF4-FFF2-40B4-BE49-F238E27FC236}">
              <a16:creationId xmlns:a16="http://schemas.microsoft.com/office/drawing/2014/main" id="{5AA98CF5-F506-482D-A97A-4604A4C003F0}"/>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104775</xdr:colOff>
      <xdr:row>43</xdr:row>
      <xdr:rowOff>147638</xdr:rowOff>
    </xdr:to>
    <xdr:pic>
      <xdr:nvPicPr>
        <xdr:cNvPr id="5" name="Afbeelding 4">
          <a:extLst>
            <a:ext uri="{FF2B5EF4-FFF2-40B4-BE49-F238E27FC236}">
              <a16:creationId xmlns:a16="http://schemas.microsoft.com/office/drawing/2014/main" id="{530BA79A-8038-D84F-72DB-02DC59AE3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9295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57</xdr:row>
      <xdr:rowOff>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18196092" y="238837"/>
          <a:ext cx="8252792" cy="20144663"/>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1129427</xdr:colOff>
      <xdr:row>50</xdr:row>
      <xdr:rowOff>28576</xdr:rowOff>
    </xdr:from>
    <xdr:to>
      <xdr:col>2</xdr:col>
      <xdr:colOff>193192</xdr:colOff>
      <xdr:row>75</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12724040"/>
          <a:ext cx="5350265" cy="5159829"/>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50</xdr:row>
      <xdr:rowOff>89807</xdr:rowOff>
    </xdr:from>
    <xdr:to>
      <xdr:col>3</xdr:col>
      <xdr:colOff>762566</xdr:colOff>
      <xdr:row>54</xdr:row>
      <xdr:rowOff>21322</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workbookViewId="0">
      <selection activeCell="M9" sqref="M9"/>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A5FF-E0B2-46B1-9C66-A0976B049D6E}">
  <dimension ref="A1"/>
  <sheetViews>
    <sheetView workbookViewId="0">
      <selection activeCell="D23" sqref="D23"/>
    </sheetView>
  </sheetViews>
  <sheetFormatPr defaultRowHeight="14.25" x14ac:dyDescent="0.45"/>
  <cols>
    <col min="1" max="1" width="90.19921875" customWidth="1"/>
  </cols>
  <sheetData>
    <row r="1" spans="1:1" ht="21" x14ac:dyDescent="0.65">
      <c r="A1" s="71" t="s">
        <v>691</v>
      </c>
    </row>
  </sheetData>
  <sheetProtection sheet="1" objects="1" scenarios="1"/>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A08E-F474-4299-B3A0-938292E0731E}">
  <dimension ref="A2:I2"/>
  <sheetViews>
    <sheetView workbookViewId="0">
      <selection activeCell="L6" sqref="L6"/>
    </sheetView>
  </sheetViews>
  <sheetFormatPr defaultRowHeight="14.25" x14ac:dyDescent="0.45"/>
  <cols>
    <col min="1" max="1" width="23.33203125" customWidth="1"/>
  </cols>
  <sheetData>
    <row r="2" spans="1:9" ht="23.25" x14ac:dyDescent="0.7">
      <c r="A2" s="156" t="s">
        <v>135</v>
      </c>
      <c r="B2" s="156"/>
      <c r="C2" s="156"/>
      <c r="D2" s="156"/>
      <c r="E2" s="156"/>
      <c r="F2" s="156"/>
      <c r="G2" s="156"/>
      <c r="H2" s="156"/>
      <c r="I2" s="156"/>
    </row>
  </sheetData>
  <sheetProtection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CE4F-1CD1-4A8C-936F-05DAA875B33A}">
  <dimension ref="A1:A10"/>
  <sheetViews>
    <sheetView workbookViewId="0">
      <selection activeCell="D21" sqref="D21"/>
    </sheetView>
  </sheetViews>
  <sheetFormatPr defaultRowHeight="14.25" x14ac:dyDescent="0.45"/>
  <cols>
    <col min="1" max="1" width="75.265625" customWidth="1"/>
  </cols>
  <sheetData>
    <row r="1" spans="1:1" ht="21" x14ac:dyDescent="0.65">
      <c r="A1" s="154" t="s">
        <v>134</v>
      </c>
    </row>
    <row r="2" spans="1:1" x14ac:dyDescent="0.45">
      <c r="A2" s="207" t="s">
        <v>682</v>
      </c>
    </row>
    <row r="3" spans="1:1" x14ac:dyDescent="0.45">
      <c r="A3" s="119" t="s">
        <v>683</v>
      </c>
    </row>
    <row r="4" spans="1:1" x14ac:dyDescent="0.45">
      <c r="A4" s="119" t="s">
        <v>684</v>
      </c>
    </row>
    <row r="5" spans="1:1" x14ac:dyDescent="0.45">
      <c r="A5" s="155" t="s">
        <v>685</v>
      </c>
    </row>
    <row r="6" spans="1:1" x14ac:dyDescent="0.45">
      <c r="A6" s="119" t="s">
        <v>686</v>
      </c>
    </row>
    <row r="7" spans="1:1" x14ac:dyDescent="0.45">
      <c r="A7" s="119" t="s">
        <v>687</v>
      </c>
    </row>
    <row r="8" spans="1:1" x14ac:dyDescent="0.45">
      <c r="A8" s="119" t="s">
        <v>688</v>
      </c>
    </row>
    <row r="9" spans="1:1" x14ac:dyDescent="0.45">
      <c r="A9" s="119" t="s">
        <v>689</v>
      </c>
    </row>
    <row r="10" spans="1:1" x14ac:dyDescent="0.45">
      <c r="A10" s="119" t="s">
        <v>690</v>
      </c>
    </row>
  </sheetData>
  <sheetProtection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9937-F695-47EB-97BD-0018C2E7C04B}">
  <dimension ref="A1"/>
  <sheetViews>
    <sheetView workbookViewId="0">
      <selection activeCell="O33" sqref="N33:O33"/>
    </sheetView>
  </sheetViews>
  <sheetFormatPr defaultRowHeight="14.25" x14ac:dyDescent="0.45"/>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1104"/>
  <sheetViews>
    <sheetView showGridLines="0" showRuler="0" zoomScale="80" zoomScaleNormal="80" zoomScaleSheetLayoutView="10" zoomScalePageLayoutView="25" workbookViewId="0">
      <selection activeCell="B21" sqref="B21"/>
    </sheetView>
  </sheetViews>
  <sheetFormatPr defaultColWidth="0" defaultRowHeight="15.75" zeroHeight="1" outlineLevelRow="1" outlineLevelCol="1" x14ac:dyDescent="0.55000000000000004"/>
  <cols>
    <col min="1" max="1" width="19.265625" style="86" customWidth="1"/>
    <col min="2" max="2" width="100" style="87" customWidth="1"/>
    <col min="3" max="3" width="24.1328125" style="88" customWidth="1"/>
    <col min="4" max="4" width="23.6640625" style="87" customWidth="1" outlineLevel="1"/>
    <col min="5" max="5" width="15.265625" style="87" customWidth="1" outlineLevel="1"/>
    <col min="6" max="6" width="4.3984375" customWidth="1"/>
    <col min="7" max="7" width="24.1328125" style="86" customWidth="1"/>
    <col min="8" max="8" width="37" style="89" customWidth="1"/>
    <col min="9" max="9" width="4.3984375" style="11" customWidth="1"/>
    <col min="10" max="14" width="15.265625" style="88" hidden="1" customWidth="1" outlineLevel="1"/>
    <col min="15" max="15" width="11.3984375" style="11" customWidth="1" collapsed="1"/>
    <col min="16"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55000000000000004">
      <c r="A1" s="13"/>
      <c r="B1" s="25"/>
      <c r="C1" s="14"/>
      <c r="D1" s="25"/>
      <c r="E1" s="25"/>
      <c r="G1" s="13"/>
      <c r="H1" s="15"/>
      <c r="J1" s="14"/>
      <c r="K1" s="14"/>
      <c r="L1" s="14"/>
      <c r="M1" s="14"/>
      <c r="N1" s="14"/>
    </row>
    <row r="2" spans="1:14" s="78" customFormat="1" ht="54.75" customHeight="1" x14ac:dyDescent="0.9">
      <c r="A2" s="147" t="s">
        <v>694</v>
      </c>
      <c r="B2" s="77" t="s">
        <v>692</v>
      </c>
      <c r="C2" s="19" t="s">
        <v>47</v>
      </c>
      <c r="D2" s="27" t="s">
        <v>16</v>
      </c>
      <c r="E2" s="24" t="s">
        <v>17</v>
      </c>
      <c r="G2" s="19" t="s">
        <v>46</v>
      </c>
      <c r="H2" s="76" t="s">
        <v>18</v>
      </c>
      <c r="J2" s="24" t="s">
        <v>19</v>
      </c>
      <c r="K2" s="24"/>
      <c r="L2" s="24" t="s">
        <v>91</v>
      </c>
      <c r="M2" s="24" t="s">
        <v>92</v>
      </c>
      <c r="N2" s="24"/>
    </row>
    <row r="3" spans="1:14" outlineLevel="1" x14ac:dyDescent="0.55000000000000004">
      <c r="A3" s="13"/>
      <c r="B3" s="25"/>
      <c r="C3" s="161" t="s">
        <v>20</v>
      </c>
      <c r="D3" s="161"/>
      <c r="E3" s="161"/>
      <c r="G3" s="14"/>
      <c r="H3" s="14" t="s">
        <v>18</v>
      </c>
      <c r="J3" s="13"/>
      <c r="K3" s="13"/>
      <c r="L3" s="13">
        <f>SUBTOTAL(9,L7:L573)</f>
        <v>3</v>
      </c>
      <c r="M3" s="13">
        <f>SUBTOTAL(9,M7:M573)</f>
        <v>3</v>
      </c>
      <c r="N3" s="13"/>
    </row>
    <row r="4" spans="1:14" ht="31.5" customHeight="1" outlineLevel="1" x14ac:dyDescent="0.55000000000000004">
      <c r="A4" s="13"/>
      <c r="B4" s="25"/>
      <c r="C4" s="161" t="s">
        <v>21</v>
      </c>
      <c r="D4" s="161"/>
      <c r="E4" s="161"/>
      <c r="G4" s="13" t="s">
        <v>8</v>
      </c>
      <c r="H4" s="15"/>
      <c r="J4" s="13"/>
      <c r="K4" s="13"/>
      <c r="L4" s="13"/>
      <c r="M4" s="13"/>
      <c r="N4" s="13"/>
    </row>
    <row r="5" spans="1:14" ht="32.25" customHeight="1" outlineLevel="1" x14ac:dyDescent="0.55000000000000004">
      <c r="A5" s="13"/>
      <c r="B5" s="15"/>
      <c r="C5" s="161" t="s">
        <v>22</v>
      </c>
      <c r="D5" s="161"/>
      <c r="E5" s="161"/>
      <c r="G5" s="13" t="s">
        <v>9</v>
      </c>
      <c r="H5" s="15"/>
      <c r="J5" s="13"/>
      <c r="K5" s="13"/>
      <c r="L5" s="13"/>
      <c r="M5" s="13"/>
      <c r="N5" s="13"/>
    </row>
    <row r="6" spans="1:14" ht="27.75" customHeight="1" outlineLevel="1" x14ac:dyDescent="0.55000000000000004">
      <c r="A6" s="13"/>
      <c r="B6" s="25"/>
      <c r="C6" s="161"/>
      <c r="D6" s="161"/>
      <c r="E6" s="161"/>
      <c r="G6" s="13" t="s">
        <v>13</v>
      </c>
      <c r="H6" s="15"/>
      <c r="J6" s="13"/>
      <c r="K6" s="13" t="s">
        <v>24</v>
      </c>
      <c r="L6" s="13" t="s">
        <v>25</v>
      </c>
      <c r="M6" s="13" t="s">
        <v>26</v>
      </c>
      <c r="N6" s="13"/>
    </row>
    <row r="7" spans="1:14" s="22" customFormat="1" ht="30.75" customHeight="1" x14ac:dyDescent="0.75">
      <c r="A7" s="21" t="s">
        <v>48</v>
      </c>
      <c r="B7" s="72" t="s">
        <v>5</v>
      </c>
      <c r="C7" s="47" t="s">
        <v>71</v>
      </c>
      <c r="D7" s="45"/>
      <c r="E7" s="46"/>
      <c r="G7" s="48">
        <f>SUBTOTAL(3,G10:G12)/SUBTOTAL(3,C10:C12)</f>
        <v>0.33333333333333331</v>
      </c>
      <c r="H7" s="20"/>
      <c r="J7" s="53"/>
      <c r="K7" s="53"/>
      <c r="L7" s="53">
        <f>SUBTOTAL(9,L10:L12)</f>
        <v>3</v>
      </c>
      <c r="M7" s="53">
        <f>SUBTOTAL(9,M10:M12)</f>
        <v>3</v>
      </c>
      <c r="N7" s="53"/>
    </row>
    <row r="8" spans="1:14" outlineLevel="1" x14ac:dyDescent="0.55000000000000004">
      <c r="A8" s="16"/>
      <c r="B8" s="17" t="s">
        <v>102</v>
      </c>
      <c r="C8" s="16"/>
      <c r="D8" s="26"/>
      <c r="E8" s="18"/>
      <c r="G8" s="16"/>
      <c r="H8" s="17"/>
      <c r="J8" s="16"/>
      <c r="K8" s="16"/>
      <c r="L8" s="16"/>
      <c r="M8" s="16"/>
      <c r="N8" s="16"/>
    </row>
    <row r="9" spans="1:14" outlineLevel="1" x14ac:dyDescent="0.55000000000000004">
      <c r="A9" s="16"/>
      <c r="B9" s="17" t="s">
        <v>0</v>
      </c>
      <c r="C9" s="16"/>
      <c r="D9" s="26"/>
      <c r="E9" s="18"/>
      <c r="G9" s="16"/>
      <c r="H9" s="17"/>
      <c r="J9" s="16"/>
      <c r="K9" s="16"/>
      <c r="L9" s="16"/>
      <c r="M9" s="16"/>
      <c r="N9" s="16"/>
    </row>
    <row r="10" spans="1:14" ht="31.5" outlineLevel="1" collapsed="1" x14ac:dyDescent="0.55000000000000004">
      <c r="A10" s="29">
        <v>1</v>
      </c>
      <c r="B10" s="28" t="s">
        <v>103</v>
      </c>
      <c r="C10" s="29">
        <v>3</v>
      </c>
      <c r="D10" s="30" t="s">
        <v>7</v>
      </c>
      <c r="E10" s="31"/>
      <c r="G10" s="39" t="s">
        <v>8</v>
      </c>
      <c r="H10" s="40"/>
      <c r="J10" s="29" t="s">
        <v>12</v>
      </c>
      <c r="K10" s="29" t="str">
        <f>C10&amp;J10&amp;G10</f>
        <v>3X3Ja</v>
      </c>
      <c r="L10" s="29">
        <f>IFERROR(VLOOKUP($K10,Mapping!$F:$H,2,0),"")</f>
        <v>3</v>
      </c>
      <c r="M10" s="29">
        <f>IFERROR(VLOOKUP($K10,Mapping!$F:$H,3,0),"")</f>
        <v>3</v>
      </c>
      <c r="N10" s="29" t="str">
        <f>C10&amp;G10</f>
        <v>3Ja</v>
      </c>
    </row>
    <row r="11" spans="1:14" ht="31.5" outlineLevel="1" x14ac:dyDescent="0.55000000000000004">
      <c r="A11" s="33">
        <v>2</v>
      </c>
      <c r="B11" s="32" t="s">
        <v>104</v>
      </c>
      <c r="C11" s="33">
        <v>3</v>
      </c>
      <c r="D11" s="34" t="s">
        <v>7</v>
      </c>
      <c r="E11" s="35"/>
      <c r="G11" s="41"/>
      <c r="H11" s="42"/>
      <c r="J11" s="33" t="s">
        <v>10</v>
      </c>
      <c r="K11" s="33" t="str">
        <f>C11&amp;J11&amp;G11</f>
        <v>3X2</v>
      </c>
      <c r="L11" s="33" t="str">
        <f>IFERROR(VLOOKUP($K11,Mapping!F:H,2,0),"")</f>
        <v/>
      </c>
      <c r="M11" s="33" t="str">
        <f>IFERROR(VLOOKUP($K11,Mapping!$F:$H,3,0),"")</f>
        <v/>
      </c>
      <c r="N11" s="33" t="str">
        <f t="shared" ref="N11:N89" si="0">C11&amp;G11</f>
        <v>3</v>
      </c>
    </row>
    <row r="12" spans="1:14" ht="31.5" outlineLevel="1" x14ac:dyDescent="0.55000000000000004">
      <c r="A12" s="33">
        <v>3</v>
      </c>
      <c r="B12" s="32" t="s">
        <v>105</v>
      </c>
      <c r="C12" s="33">
        <v>3</v>
      </c>
      <c r="D12" s="34" t="s">
        <v>7</v>
      </c>
      <c r="E12" s="35"/>
      <c r="G12" s="41"/>
      <c r="H12" s="42"/>
      <c r="J12" s="33" t="s">
        <v>11</v>
      </c>
      <c r="K12" s="33" t="str">
        <f>C12&amp;J12&amp;G12</f>
        <v>3X1</v>
      </c>
      <c r="L12" s="33" t="str">
        <f>IFERROR(VLOOKUP($K12,Mapping!F:H,2,0),"")</f>
        <v/>
      </c>
      <c r="M12" s="33" t="str">
        <f>IFERROR(VLOOKUP($K12,Mapping!$F:$H,3,0),"")</f>
        <v/>
      </c>
      <c r="N12" s="33" t="str">
        <f t="shared" si="0"/>
        <v>3</v>
      </c>
    </row>
    <row r="13" spans="1:14" s="22" customFormat="1" ht="28.5" customHeight="1" x14ac:dyDescent="0.75">
      <c r="A13" s="21" t="s">
        <v>49</v>
      </c>
      <c r="B13" s="72" t="s">
        <v>673</v>
      </c>
      <c r="C13" s="47" t="s">
        <v>71</v>
      </c>
      <c r="D13" s="45"/>
      <c r="E13" s="46"/>
      <c r="G13" s="48">
        <f>SUBTOTAL(3,G16:G57)/(SUBTOTAL(3,C16:C57)-0)</f>
        <v>0</v>
      </c>
      <c r="H13" s="20"/>
      <c r="J13" s="53"/>
      <c r="K13" s="53"/>
      <c r="L13" s="53">
        <f>SUBTOTAL(9,L16:L57)</f>
        <v>0</v>
      </c>
      <c r="M13" s="53">
        <f>SUBTOTAL(9,M16:M57)</f>
        <v>0</v>
      </c>
      <c r="N13" s="53"/>
    </row>
    <row r="14" spans="1:14" outlineLevel="1" x14ac:dyDescent="0.55000000000000004">
      <c r="A14" s="16"/>
      <c r="B14" s="17" t="s">
        <v>102</v>
      </c>
      <c r="C14" s="16"/>
      <c r="D14" s="26"/>
      <c r="E14" s="18"/>
      <c r="G14" s="16"/>
      <c r="H14" s="17"/>
      <c r="J14" s="16"/>
      <c r="K14" s="16"/>
      <c r="L14" s="16"/>
      <c r="M14" s="16"/>
      <c r="N14" s="16"/>
    </row>
    <row r="15" spans="1:14" outlineLevel="1" x14ac:dyDescent="0.55000000000000004">
      <c r="A15" s="16"/>
      <c r="B15" s="17" t="s">
        <v>0</v>
      </c>
      <c r="C15" s="16"/>
      <c r="D15" s="26"/>
      <c r="E15" s="18"/>
      <c r="G15" s="16"/>
      <c r="H15" s="17"/>
      <c r="J15" s="16"/>
      <c r="K15" s="16"/>
      <c r="L15" s="16"/>
      <c r="M15" s="16"/>
      <c r="N15" s="16"/>
    </row>
    <row r="16" spans="1:14" outlineLevel="1" x14ac:dyDescent="0.55000000000000004">
      <c r="A16" s="29">
        <v>1</v>
      </c>
      <c r="B16" s="28" t="s">
        <v>136</v>
      </c>
      <c r="C16" s="82">
        <v>1</v>
      </c>
      <c r="D16" s="30" t="s">
        <v>106</v>
      </c>
      <c r="E16" s="28" t="s">
        <v>172</v>
      </c>
      <c r="G16" s="39"/>
      <c r="H16" s="40"/>
      <c r="J16" s="29" t="s">
        <v>11</v>
      </c>
      <c r="K16" s="29" t="str">
        <f t="shared" ref="K16:K57" si="1">C16&amp;J16&amp;G16</f>
        <v>1X1</v>
      </c>
      <c r="L16" s="29" t="str">
        <f>IFERROR(VLOOKUP($K16,Mapping!F:H,2,0),"")</f>
        <v/>
      </c>
      <c r="M16" s="29" t="str">
        <f>IFERROR(VLOOKUP($K16,Mapping!$F:$H,3,0),"")</f>
        <v/>
      </c>
      <c r="N16" s="29" t="str">
        <f t="shared" si="0"/>
        <v>1</v>
      </c>
    </row>
    <row r="17" spans="1:14" outlineLevel="1" x14ac:dyDescent="0.55000000000000004">
      <c r="A17" s="29">
        <v>2</v>
      </c>
      <c r="B17" s="32" t="s">
        <v>137</v>
      </c>
      <c r="C17" s="33">
        <v>1</v>
      </c>
      <c r="D17" s="34" t="s">
        <v>106</v>
      </c>
      <c r="E17" s="28" t="s">
        <v>172</v>
      </c>
      <c r="G17" s="41"/>
      <c r="H17" s="42"/>
      <c r="J17" s="33" t="s">
        <v>11</v>
      </c>
      <c r="K17" s="33" t="str">
        <f t="shared" si="1"/>
        <v>1X1</v>
      </c>
      <c r="L17" s="33" t="str">
        <f>IFERROR(VLOOKUP($K17,Mapping!F:H,2,0),"")</f>
        <v/>
      </c>
      <c r="M17" s="33" t="str">
        <f>IFERROR(VLOOKUP($K17,Mapping!$F:$H,3,0),"")</f>
        <v/>
      </c>
      <c r="N17" s="33" t="str">
        <f t="shared" si="0"/>
        <v>1</v>
      </c>
    </row>
    <row r="18" spans="1:14" outlineLevel="1" x14ac:dyDescent="0.55000000000000004">
      <c r="A18" s="29">
        <v>3</v>
      </c>
      <c r="B18" s="36" t="s">
        <v>138</v>
      </c>
      <c r="C18" s="37">
        <v>1</v>
      </c>
      <c r="D18" s="38" t="s">
        <v>106</v>
      </c>
      <c r="E18" s="28" t="s">
        <v>172</v>
      </c>
      <c r="G18" s="43"/>
      <c r="H18" s="44"/>
      <c r="J18" s="37" t="s">
        <v>11</v>
      </c>
      <c r="K18" s="37" t="str">
        <f t="shared" si="1"/>
        <v>1X1</v>
      </c>
      <c r="L18" s="37" t="str">
        <f>IFERROR(VLOOKUP($K18,Mapping!F:H,2,0),"")</f>
        <v/>
      </c>
      <c r="M18" s="37" t="str">
        <f>IFERROR(VLOOKUP($K18,Mapping!$F:$H,3,0),"")</f>
        <v/>
      </c>
      <c r="N18" s="37" t="str">
        <f t="shared" ref="N18:N57" si="2">C18&amp;G18</f>
        <v>1</v>
      </c>
    </row>
    <row r="19" spans="1:14" outlineLevel="1" x14ac:dyDescent="0.55000000000000004">
      <c r="A19" s="29">
        <v>4</v>
      </c>
      <c r="B19" s="36" t="s">
        <v>139</v>
      </c>
      <c r="C19" s="37">
        <v>1</v>
      </c>
      <c r="D19" s="38" t="s">
        <v>106</v>
      </c>
      <c r="E19" s="36" t="s">
        <v>173</v>
      </c>
      <c r="G19" s="43"/>
      <c r="H19" s="44"/>
      <c r="J19" s="37" t="s">
        <v>11</v>
      </c>
      <c r="K19" s="37" t="str">
        <f t="shared" si="1"/>
        <v>1X1</v>
      </c>
      <c r="L19" s="37" t="str">
        <f>IFERROR(VLOOKUP($K19,Mapping!F:H,2,0),"")</f>
        <v/>
      </c>
      <c r="M19" s="37" t="str">
        <f>IFERROR(VLOOKUP($K19,Mapping!$F:$H,3,0),"")</f>
        <v/>
      </c>
      <c r="N19" s="37" t="str">
        <f t="shared" ref="N19:N49" si="3">C19&amp;G19</f>
        <v>1</v>
      </c>
    </row>
    <row r="20" spans="1:14" outlineLevel="1" x14ac:dyDescent="0.55000000000000004">
      <c r="A20" s="29">
        <v>5</v>
      </c>
      <c r="B20" s="36" t="s">
        <v>140</v>
      </c>
      <c r="C20" s="37">
        <v>3</v>
      </c>
      <c r="D20" s="38" t="s">
        <v>6</v>
      </c>
      <c r="E20" s="36"/>
      <c r="G20" s="43"/>
      <c r="H20" s="44"/>
      <c r="J20" s="37" t="s">
        <v>11</v>
      </c>
      <c r="K20" s="37" t="str">
        <f t="shared" si="1"/>
        <v>3X1</v>
      </c>
      <c r="L20" s="37" t="str">
        <f>IFERROR(VLOOKUP($K20,Mapping!F:H,2,0),"")</f>
        <v/>
      </c>
      <c r="M20" s="37" t="str">
        <f>IFERROR(VLOOKUP($K20,Mapping!$F:$H,3,0),"")</f>
        <v/>
      </c>
      <c r="N20" s="37" t="str">
        <f t="shared" si="3"/>
        <v>3</v>
      </c>
    </row>
    <row r="21" spans="1:14" ht="63" outlineLevel="1" x14ac:dyDescent="0.55000000000000004">
      <c r="A21" s="29">
        <v>6</v>
      </c>
      <c r="B21" s="36" t="s">
        <v>141</v>
      </c>
      <c r="C21" s="37">
        <v>1</v>
      </c>
      <c r="D21" s="38" t="s">
        <v>176</v>
      </c>
      <c r="E21" s="36" t="s">
        <v>675</v>
      </c>
      <c r="G21" s="43"/>
      <c r="H21" s="44"/>
      <c r="J21" s="37" t="s">
        <v>11</v>
      </c>
      <c r="K21" s="37" t="str">
        <f t="shared" si="1"/>
        <v>1X1</v>
      </c>
      <c r="L21" s="37" t="str">
        <f>IFERROR(VLOOKUP($K21,Mapping!F:H,2,0),"")</f>
        <v/>
      </c>
      <c r="M21" s="37" t="str">
        <f>IFERROR(VLOOKUP($K21,Mapping!$F:$H,3,0),"")</f>
        <v/>
      </c>
      <c r="N21" s="37" t="str">
        <f t="shared" si="3"/>
        <v>1</v>
      </c>
    </row>
    <row r="22" spans="1:14" outlineLevel="1" x14ac:dyDescent="0.55000000000000004">
      <c r="A22" s="29">
        <v>7</v>
      </c>
      <c r="B22" s="36" t="s">
        <v>142</v>
      </c>
      <c r="C22" s="37">
        <v>3</v>
      </c>
      <c r="D22" s="162" t="s">
        <v>167</v>
      </c>
      <c r="E22" s="162"/>
      <c r="G22" s="43"/>
      <c r="H22" s="44"/>
      <c r="J22" s="37" t="s">
        <v>11</v>
      </c>
      <c r="K22" s="37" t="str">
        <f t="shared" si="1"/>
        <v>3X1</v>
      </c>
      <c r="L22" s="37" t="str">
        <f>IFERROR(VLOOKUP($K22,Mapping!F:H,2,0),"")</f>
        <v/>
      </c>
      <c r="M22" s="37" t="str">
        <f>IFERROR(VLOOKUP($K22,Mapping!$F:$H,3,0),"")</f>
        <v/>
      </c>
      <c r="N22" s="37" t="str">
        <f t="shared" si="3"/>
        <v>3</v>
      </c>
    </row>
    <row r="23" spans="1:14" outlineLevel="1" x14ac:dyDescent="0.55000000000000004">
      <c r="A23" s="29">
        <v>8</v>
      </c>
      <c r="B23" s="36" t="s">
        <v>143</v>
      </c>
      <c r="C23" s="37">
        <v>1</v>
      </c>
      <c r="D23" s="38" t="s">
        <v>106</v>
      </c>
      <c r="E23" s="36" t="s">
        <v>174</v>
      </c>
      <c r="G23" s="43"/>
      <c r="H23" s="44"/>
      <c r="J23" s="37" t="s">
        <v>11</v>
      </c>
      <c r="K23" s="37" t="str">
        <f t="shared" si="1"/>
        <v>1X1</v>
      </c>
      <c r="L23" s="37" t="str">
        <f>IFERROR(VLOOKUP($K23,Mapping!F:H,2,0),"")</f>
        <v/>
      </c>
      <c r="M23" s="37" t="str">
        <f>IFERROR(VLOOKUP($K23,Mapping!$F:$H,3,0),"")</f>
        <v/>
      </c>
      <c r="N23" s="37" t="str">
        <f t="shared" si="3"/>
        <v>1</v>
      </c>
    </row>
    <row r="24" spans="1:14" outlineLevel="1" x14ac:dyDescent="0.55000000000000004">
      <c r="A24" s="29">
        <v>9</v>
      </c>
      <c r="B24" s="36" t="s">
        <v>144</v>
      </c>
      <c r="C24" s="37">
        <v>1</v>
      </c>
      <c r="D24" s="38" t="s">
        <v>106</v>
      </c>
      <c r="E24" s="36" t="s">
        <v>175</v>
      </c>
      <c r="G24" s="43"/>
      <c r="H24" s="44"/>
      <c r="J24" s="37" t="s">
        <v>11</v>
      </c>
      <c r="K24" s="37" t="str">
        <f t="shared" si="1"/>
        <v>1X1</v>
      </c>
      <c r="L24" s="37" t="str">
        <f>IFERROR(VLOOKUP($K24,Mapping!F:H,2,0),"")</f>
        <v/>
      </c>
      <c r="M24" s="37" t="str">
        <f>IFERROR(VLOOKUP($K24,Mapping!$F:$H,3,0),"")</f>
        <v/>
      </c>
      <c r="N24" s="37" t="str">
        <f t="shared" si="3"/>
        <v>1</v>
      </c>
    </row>
    <row r="25" spans="1:14" ht="31.5" outlineLevel="1" x14ac:dyDescent="0.55000000000000004">
      <c r="A25" s="29">
        <v>10</v>
      </c>
      <c r="B25" s="36" t="s">
        <v>177</v>
      </c>
      <c r="C25" s="37">
        <v>1</v>
      </c>
      <c r="D25" s="38" t="s">
        <v>106</v>
      </c>
      <c r="E25" s="36" t="s">
        <v>173</v>
      </c>
      <c r="G25" s="43"/>
      <c r="H25" s="44"/>
      <c r="J25" s="37" t="s">
        <v>11</v>
      </c>
      <c r="K25" s="37" t="str">
        <f t="shared" si="1"/>
        <v>1X1</v>
      </c>
      <c r="L25" s="37" t="str">
        <f>IFERROR(VLOOKUP($K25,Mapping!F:H,2,0),"")</f>
        <v/>
      </c>
      <c r="M25" s="37" t="str">
        <f>IFERROR(VLOOKUP($K25,Mapping!$F:$H,3,0),"")</f>
        <v/>
      </c>
      <c r="N25" s="37" t="str">
        <f t="shared" si="3"/>
        <v>1</v>
      </c>
    </row>
    <row r="26" spans="1:14" ht="31.5" outlineLevel="1" x14ac:dyDescent="0.55000000000000004">
      <c r="A26" s="29">
        <v>11</v>
      </c>
      <c r="B26" s="36" t="s">
        <v>145</v>
      </c>
      <c r="C26" s="37">
        <v>1</v>
      </c>
      <c r="D26" s="38" t="s">
        <v>106</v>
      </c>
      <c r="E26" s="36" t="s">
        <v>173</v>
      </c>
      <c r="G26" s="43"/>
      <c r="H26" s="44"/>
      <c r="J26" s="37" t="s">
        <v>11</v>
      </c>
      <c r="K26" s="37" t="str">
        <f t="shared" si="1"/>
        <v>1X1</v>
      </c>
      <c r="L26" s="37" t="str">
        <f>IFERROR(VLOOKUP($K26,Mapping!F:H,2,0),"")</f>
        <v/>
      </c>
      <c r="M26" s="37" t="str">
        <f>IFERROR(VLOOKUP($K26,Mapping!$F:$H,3,0),"")</f>
        <v/>
      </c>
      <c r="N26" s="37" t="str">
        <f t="shared" si="3"/>
        <v>1</v>
      </c>
    </row>
    <row r="27" spans="1:14" ht="31.5" outlineLevel="1" x14ac:dyDescent="0.55000000000000004">
      <c r="A27" s="29">
        <v>12</v>
      </c>
      <c r="B27" s="36" t="s">
        <v>146</v>
      </c>
      <c r="C27" s="37">
        <v>1</v>
      </c>
      <c r="D27" s="157" t="s">
        <v>168</v>
      </c>
      <c r="E27" s="157"/>
      <c r="G27" s="43"/>
      <c r="H27" s="44"/>
      <c r="J27" s="37" t="s">
        <v>11</v>
      </c>
      <c r="K27" s="37" t="str">
        <f t="shared" si="1"/>
        <v>1X1</v>
      </c>
      <c r="L27" s="37" t="str">
        <f>IFERROR(VLOOKUP($K27,Mapping!F:H,2,0),"")</f>
        <v/>
      </c>
      <c r="M27" s="37" t="str">
        <f>IFERROR(VLOOKUP($K27,Mapping!$F:$H,3,0),"")</f>
        <v/>
      </c>
      <c r="N27" s="37" t="str">
        <f t="shared" si="3"/>
        <v>1</v>
      </c>
    </row>
    <row r="28" spans="1:14" ht="36.75" customHeight="1" outlineLevel="1" x14ac:dyDescent="0.55000000000000004">
      <c r="A28" s="29">
        <v>13</v>
      </c>
      <c r="B28" s="36" t="s">
        <v>147</v>
      </c>
      <c r="C28" s="37">
        <v>1</v>
      </c>
      <c r="D28" s="157" t="s">
        <v>178</v>
      </c>
      <c r="E28" s="157"/>
      <c r="G28" s="43"/>
      <c r="H28" s="44"/>
      <c r="J28" s="37" t="s">
        <v>11</v>
      </c>
      <c r="K28" s="37" t="str">
        <f t="shared" si="1"/>
        <v>1X1</v>
      </c>
      <c r="L28" s="37" t="str">
        <f>IFERROR(VLOOKUP($K28,Mapping!F:H,2,0),"")</f>
        <v/>
      </c>
      <c r="M28" s="37" t="str">
        <f>IFERROR(VLOOKUP($K28,Mapping!$F:$H,3,0),"")</f>
        <v/>
      </c>
      <c r="N28" s="37" t="str">
        <f t="shared" si="3"/>
        <v>1</v>
      </c>
    </row>
    <row r="29" spans="1:14" outlineLevel="1" x14ac:dyDescent="0.55000000000000004">
      <c r="A29" s="29">
        <v>14</v>
      </c>
      <c r="B29" s="36" t="s">
        <v>148</v>
      </c>
      <c r="C29" s="37">
        <v>1</v>
      </c>
      <c r="D29" s="38" t="s">
        <v>179</v>
      </c>
      <c r="E29" s="36"/>
      <c r="G29" s="43"/>
      <c r="H29" s="44"/>
      <c r="J29" s="37" t="s">
        <v>11</v>
      </c>
      <c r="K29" s="37" t="str">
        <f t="shared" si="1"/>
        <v>1X1</v>
      </c>
      <c r="L29" s="37" t="str">
        <f>IFERROR(VLOOKUP($K29,Mapping!F:H,2,0),"")</f>
        <v/>
      </c>
      <c r="M29" s="37" t="str">
        <f>IFERROR(VLOOKUP($K29,Mapping!$F:$H,3,0),"")</f>
        <v/>
      </c>
      <c r="N29" s="37" t="str">
        <f t="shared" si="3"/>
        <v>1</v>
      </c>
    </row>
    <row r="30" spans="1:14" ht="36" customHeight="1" outlineLevel="1" x14ac:dyDescent="0.55000000000000004">
      <c r="A30" s="29">
        <v>15</v>
      </c>
      <c r="B30" s="36" t="s">
        <v>149</v>
      </c>
      <c r="C30" s="37">
        <v>3</v>
      </c>
      <c r="D30" s="157" t="s">
        <v>169</v>
      </c>
      <c r="E30" s="157"/>
      <c r="G30" s="43"/>
      <c r="H30" s="44"/>
      <c r="J30" s="37" t="s">
        <v>11</v>
      </c>
      <c r="K30" s="37" t="str">
        <f t="shared" si="1"/>
        <v>3X1</v>
      </c>
      <c r="L30" s="37" t="str">
        <f>IFERROR(VLOOKUP($K30,Mapping!F:H,2,0),"")</f>
        <v/>
      </c>
      <c r="M30" s="37" t="str">
        <f>IFERROR(VLOOKUP($K30,Mapping!$F:$H,3,0),"")</f>
        <v/>
      </c>
      <c r="N30" s="37" t="str">
        <f t="shared" si="3"/>
        <v>3</v>
      </c>
    </row>
    <row r="31" spans="1:14" ht="31.5" outlineLevel="1" x14ac:dyDescent="0.55000000000000004">
      <c r="A31" s="29">
        <v>16</v>
      </c>
      <c r="B31" s="36" t="s">
        <v>150</v>
      </c>
      <c r="C31" s="37">
        <v>3</v>
      </c>
      <c r="D31" s="157" t="s">
        <v>169</v>
      </c>
      <c r="E31" s="157"/>
      <c r="G31" s="43"/>
      <c r="H31" s="44"/>
      <c r="J31" s="37" t="s">
        <v>11</v>
      </c>
      <c r="K31" s="37" t="str">
        <f t="shared" si="1"/>
        <v>3X1</v>
      </c>
      <c r="L31" s="37" t="str">
        <f>IFERROR(VLOOKUP($K31,Mapping!F:H,2,0),"")</f>
        <v/>
      </c>
      <c r="M31" s="37" t="str">
        <f>IFERROR(VLOOKUP($K31,Mapping!$F:$H,3,0),"")</f>
        <v/>
      </c>
      <c r="N31" s="37" t="str">
        <f t="shared" si="3"/>
        <v>3</v>
      </c>
    </row>
    <row r="32" spans="1:14" ht="31.5" outlineLevel="1" x14ac:dyDescent="0.55000000000000004">
      <c r="A32" s="29">
        <v>17</v>
      </c>
      <c r="B32" s="36" t="s">
        <v>151</v>
      </c>
      <c r="C32" s="37">
        <v>3</v>
      </c>
      <c r="D32" s="38" t="s">
        <v>6</v>
      </c>
      <c r="E32" s="36"/>
      <c r="G32" s="43"/>
      <c r="H32" s="44"/>
      <c r="J32" s="37" t="s">
        <v>11</v>
      </c>
      <c r="K32" s="37" t="str">
        <f t="shared" si="1"/>
        <v>3X1</v>
      </c>
      <c r="L32" s="37" t="str">
        <f>IFERROR(VLOOKUP($K32,Mapping!F:H,2,0),"")</f>
        <v/>
      </c>
      <c r="M32" s="37" t="str">
        <f>IFERROR(VLOOKUP($K32,Mapping!$F:$H,3,0),"")</f>
        <v/>
      </c>
      <c r="N32" s="37" t="str">
        <f t="shared" si="3"/>
        <v>3</v>
      </c>
    </row>
    <row r="33" spans="1:14" ht="31.5" customHeight="1" outlineLevel="1" x14ac:dyDescent="0.55000000000000004">
      <c r="A33" s="29">
        <v>18</v>
      </c>
      <c r="B33" s="36" t="s">
        <v>152</v>
      </c>
      <c r="C33" s="37">
        <v>3</v>
      </c>
      <c r="D33" s="38" t="s">
        <v>6</v>
      </c>
      <c r="E33" s="36"/>
      <c r="G33" s="43"/>
      <c r="H33" s="44"/>
      <c r="J33" s="37" t="s">
        <v>11</v>
      </c>
      <c r="K33" s="37" t="str">
        <f t="shared" si="1"/>
        <v>3X1</v>
      </c>
      <c r="L33" s="37" t="str">
        <f>IFERROR(VLOOKUP($K33,Mapping!F:H,2,0),"")</f>
        <v/>
      </c>
      <c r="M33" s="37" t="str">
        <f>IFERROR(VLOOKUP($K33,Mapping!$F:$H,3,0),"")</f>
        <v/>
      </c>
      <c r="N33" s="37" t="str">
        <f t="shared" si="3"/>
        <v>3</v>
      </c>
    </row>
    <row r="34" spans="1:14" ht="31.5" outlineLevel="1" x14ac:dyDescent="0.55000000000000004">
      <c r="A34" s="29">
        <v>19</v>
      </c>
      <c r="B34" s="36" t="s">
        <v>180</v>
      </c>
      <c r="C34" s="37">
        <v>3</v>
      </c>
      <c r="D34" s="38" t="s">
        <v>170</v>
      </c>
      <c r="E34" s="36"/>
      <c r="G34" s="43"/>
      <c r="H34" s="44"/>
      <c r="J34" s="37" t="s">
        <v>11</v>
      </c>
      <c r="K34" s="37" t="str">
        <f t="shared" si="1"/>
        <v>3X1</v>
      </c>
      <c r="L34" s="37" t="str">
        <f>IFERROR(VLOOKUP($K34,Mapping!F:H,2,0),"")</f>
        <v/>
      </c>
      <c r="M34" s="37" t="str">
        <f>IFERROR(VLOOKUP($K34,Mapping!$F:$H,3,0),"")</f>
        <v/>
      </c>
      <c r="N34" s="37" t="str">
        <f t="shared" si="3"/>
        <v>3</v>
      </c>
    </row>
    <row r="35" spans="1:14" ht="31.5" outlineLevel="1" x14ac:dyDescent="0.55000000000000004">
      <c r="A35" s="29">
        <v>20</v>
      </c>
      <c r="B35" s="36" t="s">
        <v>182</v>
      </c>
      <c r="C35" s="37">
        <v>1</v>
      </c>
      <c r="D35" s="38" t="s">
        <v>170</v>
      </c>
      <c r="E35" s="36"/>
      <c r="G35" s="43"/>
      <c r="H35" s="44"/>
      <c r="J35" s="37" t="s">
        <v>11</v>
      </c>
      <c r="K35" s="37" t="str">
        <f t="shared" si="1"/>
        <v>1X1</v>
      </c>
      <c r="L35" s="37" t="str">
        <f>IFERROR(VLOOKUP($K35,Mapping!F:H,2,0),"")</f>
        <v/>
      </c>
      <c r="M35" s="37" t="str">
        <f>IFERROR(VLOOKUP($K35,Mapping!$F:$H,3,0),"")</f>
        <v/>
      </c>
      <c r="N35" s="37" t="str">
        <f t="shared" si="3"/>
        <v>1</v>
      </c>
    </row>
    <row r="36" spans="1:14" ht="47.25" outlineLevel="1" x14ac:dyDescent="0.55000000000000004">
      <c r="A36" s="29">
        <v>21</v>
      </c>
      <c r="B36" s="36" t="s">
        <v>181</v>
      </c>
      <c r="C36" s="37">
        <v>3</v>
      </c>
      <c r="D36" s="38" t="s">
        <v>6</v>
      </c>
      <c r="E36" s="36"/>
      <c r="G36" s="43"/>
      <c r="H36" s="44"/>
      <c r="J36" s="37" t="s">
        <v>11</v>
      </c>
      <c r="K36" s="37" t="str">
        <f t="shared" si="1"/>
        <v>3X1</v>
      </c>
      <c r="L36" s="37" t="str">
        <f>IFERROR(VLOOKUP($K36,Mapping!F:H,2,0),"")</f>
        <v/>
      </c>
      <c r="M36" s="37" t="str">
        <f>IFERROR(VLOOKUP($K36,Mapping!$F:$H,3,0),"")</f>
        <v/>
      </c>
      <c r="N36" s="37" t="str">
        <f t="shared" si="3"/>
        <v>3</v>
      </c>
    </row>
    <row r="37" spans="1:14" ht="31.5" outlineLevel="1" x14ac:dyDescent="0.55000000000000004">
      <c r="A37" s="29">
        <v>22</v>
      </c>
      <c r="B37" s="36" t="s">
        <v>183</v>
      </c>
      <c r="C37" s="37">
        <v>3</v>
      </c>
      <c r="D37" s="38" t="s">
        <v>6</v>
      </c>
      <c r="E37" s="36"/>
      <c r="G37" s="43"/>
      <c r="H37" s="44"/>
      <c r="J37" s="37" t="s">
        <v>11</v>
      </c>
      <c r="K37" s="37" t="str">
        <f t="shared" si="1"/>
        <v>3X1</v>
      </c>
      <c r="L37" s="37" t="str">
        <f>IFERROR(VLOOKUP($K37,Mapping!F:H,2,0),"")</f>
        <v/>
      </c>
      <c r="M37" s="37" t="str">
        <f>IFERROR(VLOOKUP($K37,Mapping!$F:$H,3,0),"")</f>
        <v/>
      </c>
      <c r="N37" s="37" t="str">
        <f t="shared" si="3"/>
        <v>3</v>
      </c>
    </row>
    <row r="38" spans="1:14" ht="31.5" outlineLevel="1" x14ac:dyDescent="0.55000000000000004">
      <c r="A38" s="29">
        <v>23</v>
      </c>
      <c r="B38" s="36" t="s">
        <v>184</v>
      </c>
      <c r="C38" s="37">
        <v>3</v>
      </c>
      <c r="D38" s="38" t="s">
        <v>6</v>
      </c>
      <c r="E38" s="36"/>
      <c r="G38" s="43"/>
      <c r="H38" s="44"/>
      <c r="J38" s="37" t="s">
        <v>11</v>
      </c>
      <c r="K38" s="37" t="str">
        <f t="shared" ref="K38" si="4">C38&amp;J38&amp;G38</f>
        <v>3X1</v>
      </c>
      <c r="L38" s="37" t="str">
        <f>IFERROR(VLOOKUP($K38,Mapping!F:H,2,0),"")</f>
        <v/>
      </c>
      <c r="M38" s="37" t="str">
        <f>IFERROR(VLOOKUP($K38,Mapping!$F:$H,3,0),"")</f>
        <v/>
      </c>
      <c r="N38" s="37" t="str">
        <f t="shared" ref="N38" si="5">C38&amp;G38</f>
        <v>3</v>
      </c>
    </row>
    <row r="39" spans="1:14" ht="31.5" outlineLevel="1" x14ac:dyDescent="0.55000000000000004">
      <c r="A39" s="29">
        <v>24</v>
      </c>
      <c r="B39" s="36" t="s">
        <v>194</v>
      </c>
      <c r="C39" s="37">
        <v>1</v>
      </c>
      <c r="D39" s="38" t="s">
        <v>185</v>
      </c>
      <c r="E39" s="36"/>
      <c r="G39" s="43"/>
      <c r="H39" s="44"/>
      <c r="J39" s="37" t="s">
        <v>11</v>
      </c>
      <c r="K39" s="37" t="str">
        <f t="shared" si="1"/>
        <v>1X1</v>
      </c>
      <c r="L39" s="37" t="str">
        <f>IFERROR(VLOOKUP($K39,Mapping!F:H,2,0),"")</f>
        <v/>
      </c>
      <c r="M39" s="37" t="str">
        <f>IFERROR(VLOOKUP($K39,Mapping!$F:$H,3,0),"")</f>
        <v/>
      </c>
      <c r="N39" s="37" t="str">
        <f t="shared" si="3"/>
        <v>1</v>
      </c>
    </row>
    <row r="40" spans="1:14" ht="63" customHeight="1" outlineLevel="1" x14ac:dyDescent="0.55000000000000004">
      <c r="A40" s="29">
        <v>25</v>
      </c>
      <c r="B40" s="36" t="s">
        <v>186</v>
      </c>
      <c r="C40" s="37">
        <v>1</v>
      </c>
      <c r="D40" s="38" t="s">
        <v>176</v>
      </c>
      <c r="E40" s="36" t="s">
        <v>187</v>
      </c>
      <c r="G40" s="43"/>
      <c r="H40" s="44"/>
      <c r="J40" s="37" t="s">
        <v>11</v>
      </c>
      <c r="K40" s="37" t="str">
        <f t="shared" si="1"/>
        <v>1X1</v>
      </c>
      <c r="L40" s="37" t="str">
        <f>IFERROR(VLOOKUP($K40,Mapping!F:H,2,0),"")</f>
        <v/>
      </c>
      <c r="M40" s="37" t="str">
        <f>IFERROR(VLOOKUP($K40,Mapping!$F:$H,3,0),"")</f>
        <v/>
      </c>
      <c r="N40" s="37" t="str">
        <f t="shared" si="3"/>
        <v>1</v>
      </c>
    </row>
    <row r="41" spans="1:14" ht="39" customHeight="1" outlineLevel="1" x14ac:dyDescent="0.55000000000000004">
      <c r="A41" s="29">
        <v>26</v>
      </c>
      <c r="B41" s="36" t="s">
        <v>2</v>
      </c>
      <c r="C41" s="37">
        <v>1</v>
      </c>
      <c r="D41" s="157" t="s">
        <v>188</v>
      </c>
      <c r="E41" s="157"/>
      <c r="G41" s="43"/>
      <c r="H41" s="44"/>
      <c r="J41" s="37" t="s">
        <v>11</v>
      </c>
      <c r="K41" s="37" t="str">
        <f t="shared" ref="K41" si="6">C41&amp;J41&amp;G41</f>
        <v>1X1</v>
      </c>
      <c r="L41" s="37" t="str">
        <f>IFERROR(VLOOKUP($K41,Mapping!F:H,2,0),"")</f>
        <v/>
      </c>
      <c r="M41" s="37" t="str">
        <f>IFERROR(VLOOKUP($K41,Mapping!$F:$H,3,0),"")</f>
        <v/>
      </c>
      <c r="N41" s="37" t="str">
        <f t="shared" ref="N41" si="7">C41&amp;G41</f>
        <v>1</v>
      </c>
    </row>
    <row r="42" spans="1:14" ht="47.25" outlineLevel="1" x14ac:dyDescent="0.55000000000000004">
      <c r="A42" s="29">
        <v>27</v>
      </c>
      <c r="B42" s="36" t="s">
        <v>107</v>
      </c>
      <c r="C42" s="37">
        <v>1</v>
      </c>
      <c r="D42" s="157" t="s">
        <v>189</v>
      </c>
      <c r="E42" s="157"/>
      <c r="G42" s="43"/>
      <c r="H42" s="44"/>
      <c r="J42" s="37" t="s">
        <v>11</v>
      </c>
      <c r="K42" s="37" t="str">
        <f t="shared" si="1"/>
        <v>1X1</v>
      </c>
      <c r="L42" s="37" t="str">
        <f>IFERROR(VLOOKUP($K42,Mapping!F:H,2,0),"")</f>
        <v/>
      </c>
      <c r="M42" s="37" t="str">
        <f>IFERROR(VLOOKUP($K42,Mapping!$F:$H,3,0),"")</f>
        <v/>
      </c>
      <c r="N42" s="37" t="str">
        <f t="shared" si="3"/>
        <v>1</v>
      </c>
    </row>
    <row r="43" spans="1:14" ht="47.25" outlineLevel="1" x14ac:dyDescent="0.55000000000000004">
      <c r="A43" s="29">
        <v>28</v>
      </c>
      <c r="B43" s="36" t="s">
        <v>153</v>
      </c>
      <c r="C43" s="37">
        <v>1</v>
      </c>
      <c r="D43" s="38" t="s">
        <v>3</v>
      </c>
      <c r="E43" s="36" t="s">
        <v>676</v>
      </c>
      <c r="G43" s="43"/>
      <c r="H43" s="44"/>
      <c r="J43" s="37" t="s">
        <v>11</v>
      </c>
      <c r="K43" s="37" t="str">
        <f t="shared" si="1"/>
        <v>1X1</v>
      </c>
      <c r="L43" s="37" t="str">
        <f>IFERROR(VLOOKUP($K43,Mapping!F:H,2,0),"")</f>
        <v/>
      </c>
      <c r="M43" s="37" t="str">
        <f>IFERROR(VLOOKUP($K43,Mapping!$F:$H,3,0),"")</f>
        <v/>
      </c>
      <c r="N43" s="37" t="str">
        <f t="shared" si="3"/>
        <v>1</v>
      </c>
    </row>
    <row r="44" spans="1:14" ht="31.5" outlineLevel="1" x14ac:dyDescent="0.55000000000000004">
      <c r="A44" s="29">
        <v>29</v>
      </c>
      <c r="B44" s="36" t="s">
        <v>154</v>
      </c>
      <c r="C44" s="37">
        <v>1</v>
      </c>
      <c r="D44" s="38" t="s">
        <v>106</v>
      </c>
      <c r="E44" s="36" t="s">
        <v>190</v>
      </c>
      <c r="G44" s="43"/>
      <c r="H44" s="44"/>
      <c r="J44" s="37" t="s">
        <v>11</v>
      </c>
      <c r="K44" s="37" t="str">
        <f t="shared" si="1"/>
        <v>1X1</v>
      </c>
      <c r="L44" s="37" t="str">
        <f>IFERROR(VLOOKUP($K44,Mapping!F:H,2,0),"")</f>
        <v/>
      </c>
      <c r="M44" s="37" t="str">
        <f>IFERROR(VLOOKUP($K44,Mapping!$F:$H,3,0),"")</f>
        <v/>
      </c>
      <c r="N44" s="37" t="str">
        <f t="shared" si="3"/>
        <v>1</v>
      </c>
    </row>
    <row r="45" spans="1:14" ht="31.5" outlineLevel="1" x14ac:dyDescent="0.55000000000000004">
      <c r="A45" s="29">
        <v>30</v>
      </c>
      <c r="B45" s="36" t="s">
        <v>155</v>
      </c>
      <c r="C45" s="37">
        <v>1</v>
      </c>
      <c r="D45" s="38" t="s">
        <v>106</v>
      </c>
      <c r="E45" s="36" t="s">
        <v>190</v>
      </c>
      <c r="G45" s="43"/>
      <c r="H45" s="44"/>
      <c r="J45" s="37" t="s">
        <v>11</v>
      </c>
      <c r="K45" s="37" t="str">
        <f t="shared" si="1"/>
        <v>1X1</v>
      </c>
      <c r="L45" s="37" t="str">
        <f>IFERROR(VLOOKUP($K45,Mapping!F:H,2,0),"")</f>
        <v/>
      </c>
      <c r="M45" s="37" t="str">
        <f>IFERROR(VLOOKUP($K45,Mapping!$F:$H,3,0),"")</f>
        <v/>
      </c>
      <c r="N45" s="37" t="str">
        <f t="shared" si="3"/>
        <v>1</v>
      </c>
    </row>
    <row r="46" spans="1:14" outlineLevel="1" x14ac:dyDescent="0.55000000000000004">
      <c r="A46" s="29">
        <v>31</v>
      </c>
      <c r="B46" s="36" t="s">
        <v>156</v>
      </c>
      <c r="C46" s="37">
        <v>1</v>
      </c>
      <c r="D46" s="38" t="s">
        <v>106</v>
      </c>
      <c r="E46" s="36" t="s">
        <v>190</v>
      </c>
      <c r="G46" s="43"/>
      <c r="H46" s="44"/>
      <c r="J46" s="37" t="s">
        <v>11</v>
      </c>
      <c r="K46" s="37" t="str">
        <f t="shared" si="1"/>
        <v>1X1</v>
      </c>
      <c r="L46" s="37" t="str">
        <f>IFERROR(VLOOKUP($K46,Mapping!F:H,2,0),"")</f>
        <v/>
      </c>
      <c r="M46" s="37" t="str">
        <f>IFERROR(VLOOKUP($K46,Mapping!$F:$H,3,0),"")</f>
        <v/>
      </c>
      <c r="N46" s="37" t="str">
        <f t="shared" si="3"/>
        <v>1</v>
      </c>
    </row>
    <row r="47" spans="1:14" ht="31.5" outlineLevel="1" x14ac:dyDescent="0.55000000000000004">
      <c r="A47" s="29">
        <v>32</v>
      </c>
      <c r="B47" s="36" t="s">
        <v>157</v>
      </c>
      <c r="C47" s="37">
        <v>3</v>
      </c>
      <c r="D47" s="38" t="s">
        <v>170</v>
      </c>
      <c r="E47" s="36"/>
      <c r="G47" s="43"/>
      <c r="H47" s="44"/>
      <c r="J47" s="37" t="s">
        <v>11</v>
      </c>
      <c r="K47" s="37" t="str">
        <f t="shared" si="1"/>
        <v>3X1</v>
      </c>
      <c r="L47" s="37" t="str">
        <f>IFERROR(VLOOKUP($K47,Mapping!F:H,2,0),"")</f>
        <v/>
      </c>
      <c r="M47" s="37" t="str">
        <f>IFERROR(VLOOKUP($K47,Mapping!$F:$H,3,0),"")</f>
        <v/>
      </c>
      <c r="N47" s="37" t="str">
        <f t="shared" si="3"/>
        <v>3</v>
      </c>
    </row>
    <row r="48" spans="1:14" ht="31.5" outlineLevel="1" x14ac:dyDescent="0.55000000000000004">
      <c r="A48" s="29">
        <v>33</v>
      </c>
      <c r="B48" s="36" t="s">
        <v>158</v>
      </c>
      <c r="C48" s="37">
        <v>3</v>
      </c>
      <c r="D48" s="38" t="s">
        <v>170</v>
      </c>
      <c r="E48" s="36"/>
      <c r="G48" s="43"/>
      <c r="H48" s="44"/>
      <c r="J48" s="37" t="s">
        <v>11</v>
      </c>
      <c r="K48" s="37" t="str">
        <f t="shared" si="1"/>
        <v>3X1</v>
      </c>
      <c r="L48" s="37" t="str">
        <f>IFERROR(VLOOKUP($K48,Mapping!F:H,2,0),"")</f>
        <v/>
      </c>
      <c r="M48" s="37" t="str">
        <f>IFERROR(VLOOKUP($K48,Mapping!$F:$H,3,0),"")</f>
        <v/>
      </c>
      <c r="N48" s="37" t="str">
        <f t="shared" si="3"/>
        <v>3</v>
      </c>
    </row>
    <row r="49" spans="1:14" ht="31.5" outlineLevel="1" x14ac:dyDescent="0.55000000000000004">
      <c r="A49" s="29">
        <v>34</v>
      </c>
      <c r="B49" s="36" t="s">
        <v>159</v>
      </c>
      <c r="C49" s="37">
        <v>3</v>
      </c>
      <c r="D49" s="38" t="s">
        <v>170</v>
      </c>
      <c r="E49" s="36"/>
      <c r="G49" s="43"/>
      <c r="H49" s="44"/>
      <c r="J49" s="37" t="s">
        <v>11</v>
      </c>
      <c r="K49" s="37" t="str">
        <f t="shared" si="1"/>
        <v>3X1</v>
      </c>
      <c r="L49" s="37" t="str">
        <f>IFERROR(VLOOKUP($K49,Mapping!F:H,2,0),"")</f>
        <v/>
      </c>
      <c r="M49" s="37" t="str">
        <f>IFERROR(VLOOKUP($K49,Mapping!$F:$H,3,0),"")</f>
        <v/>
      </c>
      <c r="N49" s="37" t="str">
        <f t="shared" si="3"/>
        <v>3</v>
      </c>
    </row>
    <row r="50" spans="1:14" outlineLevel="1" x14ac:dyDescent="0.55000000000000004">
      <c r="A50" s="29">
        <v>35</v>
      </c>
      <c r="B50" s="36" t="s">
        <v>160</v>
      </c>
      <c r="C50" s="37">
        <v>1</v>
      </c>
      <c r="D50" s="38" t="s">
        <v>3</v>
      </c>
      <c r="E50" s="36"/>
      <c r="G50" s="43"/>
      <c r="H50" s="44"/>
      <c r="J50" s="37" t="s">
        <v>11</v>
      </c>
      <c r="K50" s="37" t="str">
        <f t="shared" si="1"/>
        <v>1X1</v>
      </c>
      <c r="L50" s="37" t="str">
        <f>IFERROR(VLOOKUP($K50,Mapping!F:H,2,0),"")</f>
        <v/>
      </c>
      <c r="M50" s="37" t="str">
        <f>IFERROR(VLOOKUP($K50,Mapping!$F:$H,3,0),"")</f>
        <v/>
      </c>
      <c r="N50" s="37" t="str">
        <f t="shared" si="2"/>
        <v>1</v>
      </c>
    </row>
    <row r="51" spans="1:14" outlineLevel="1" x14ac:dyDescent="0.55000000000000004">
      <c r="A51" s="29">
        <v>36</v>
      </c>
      <c r="B51" s="36" t="s">
        <v>161</v>
      </c>
      <c r="C51" s="37">
        <v>3</v>
      </c>
      <c r="D51" s="38" t="s">
        <v>6</v>
      </c>
      <c r="E51" s="36"/>
      <c r="G51" s="43"/>
      <c r="H51" s="44"/>
      <c r="J51" s="37" t="s">
        <v>11</v>
      </c>
      <c r="K51" s="37" t="str">
        <f t="shared" si="1"/>
        <v>3X1</v>
      </c>
      <c r="L51" s="37" t="str">
        <f>IFERROR(VLOOKUP($K51,Mapping!F:H,2,0),"")</f>
        <v/>
      </c>
      <c r="M51" s="37" t="str">
        <f>IFERROR(VLOOKUP($K51,Mapping!$F:$H,3,0),"")</f>
        <v/>
      </c>
      <c r="N51" s="37" t="str">
        <f t="shared" si="2"/>
        <v>3</v>
      </c>
    </row>
    <row r="52" spans="1:14" outlineLevel="1" x14ac:dyDescent="0.55000000000000004">
      <c r="A52" s="29">
        <v>37</v>
      </c>
      <c r="B52" s="36" t="s">
        <v>162</v>
      </c>
      <c r="C52" s="37">
        <v>3</v>
      </c>
      <c r="D52" s="38" t="s">
        <v>6</v>
      </c>
      <c r="E52" s="36"/>
      <c r="G52" s="43"/>
      <c r="H52" s="44"/>
      <c r="J52" s="37" t="s">
        <v>11</v>
      </c>
      <c r="K52" s="37" t="str">
        <f t="shared" si="1"/>
        <v>3X1</v>
      </c>
      <c r="L52" s="37" t="str">
        <f>IFERROR(VLOOKUP($K52,Mapping!F:H,2,0),"")</f>
        <v/>
      </c>
      <c r="M52" s="37" t="str">
        <f>IFERROR(VLOOKUP($K52,Mapping!$F:$H,3,0),"")</f>
        <v/>
      </c>
      <c r="N52" s="37" t="str">
        <f t="shared" si="2"/>
        <v>3</v>
      </c>
    </row>
    <row r="53" spans="1:14" outlineLevel="1" x14ac:dyDescent="0.55000000000000004">
      <c r="A53" s="29">
        <v>38</v>
      </c>
      <c r="B53" s="36" t="s">
        <v>163</v>
      </c>
      <c r="C53" s="37">
        <v>1</v>
      </c>
      <c r="D53" s="38" t="s">
        <v>106</v>
      </c>
      <c r="E53" s="36" t="s">
        <v>309</v>
      </c>
      <c r="G53" s="43"/>
      <c r="H53" s="44"/>
      <c r="J53" s="37" t="s">
        <v>11</v>
      </c>
      <c r="K53" s="37" t="str">
        <f t="shared" si="1"/>
        <v>1X1</v>
      </c>
      <c r="L53" s="37" t="str">
        <f>IFERROR(VLOOKUP($K53,Mapping!F:H,2,0),"")</f>
        <v/>
      </c>
      <c r="M53" s="37" t="str">
        <f>IFERROR(VLOOKUP($K53,Mapping!$F:$H,3,0),"")</f>
        <v/>
      </c>
      <c r="N53" s="37" t="str">
        <f t="shared" si="2"/>
        <v>1</v>
      </c>
    </row>
    <row r="54" spans="1:14" outlineLevel="1" x14ac:dyDescent="0.55000000000000004">
      <c r="A54" s="29">
        <v>39</v>
      </c>
      <c r="B54" s="36" t="s">
        <v>191</v>
      </c>
      <c r="C54" s="37">
        <v>2</v>
      </c>
      <c r="D54" s="38" t="s">
        <v>171</v>
      </c>
      <c r="E54" s="36"/>
      <c r="G54" s="43"/>
      <c r="H54" s="44"/>
      <c r="J54" s="37" t="s">
        <v>11</v>
      </c>
      <c r="K54" s="37" t="str">
        <f t="shared" si="1"/>
        <v>2X1</v>
      </c>
      <c r="L54" s="37" t="str">
        <f>IFERROR(VLOOKUP($K54,Mapping!F:H,2,0),"")</f>
        <v/>
      </c>
      <c r="M54" s="37" t="str">
        <f>IFERROR(VLOOKUP($K54,Mapping!$F:$H,3,0),"")</f>
        <v/>
      </c>
      <c r="N54" s="37" t="str">
        <f t="shared" si="2"/>
        <v>2</v>
      </c>
    </row>
    <row r="55" spans="1:14" ht="33.85" customHeight="1" outlineLevel="1" x14ac:dyDescent="0.55000000000000004">
      <c r="A55" s="29">
        <v>40</v>
      </c>
      <c r="B55" s="36" t="s">
        <v>164</v>
      </c>
      <c r="C55" s="37">
        <v>1</v>
      </c>
      <c r="D55" s="157" t="s">
        <v>674</v>
      </c>
      <c r="E55" s="157"/>
      <c r="G55" s="43"/>
      <c r="H55" s="44"/>
      <c r="J55" s="37" t="s">
        <v>11</v>
      </c>
      <c r="K55" s="37" t="str">
        <f t="shared" si="1"/>
        <v>1X1</v>
      </c>
      <c r="L55" s="37" t="str">
        <f>IFERROR(VLOOKUP($K55,Mapping!F:H,2,0),"")</f>
        <v/>
      </c>
      <c r="M55" s="37" t="str">
        <f>IFERROR(VLOOKUP($K55,Mapping!$F:$H,3,0),"")</f>
        <v/>
      </c>
      <c r="N55" s="37" t="str">
        <f t="shared" si="2"/>
        <v>1</v>
      </c>
    </row>
    <row r="56" spans="1:14" ht="31.5" outlineLevel="1" x14ac:dyDescent="0.55000000000000004">
      <c r="A56" s="29">
        <v>41</v>
      </c>
      <c r="B56" s="36" t="s">
        <v>165</v>
      </c>
      <c r="C56" s="37">
        <v>1</v>
      </c>
      <c r="D56" s="38" t="s">
        <v>106</v>
      </c>
      <c r="E56" s="36" t="s">
        <v>192</v>
      </c>
      <c r="G56" s="43"/>
      <c r="H56" s="44"/>
      <c r="J56" s="37" t="s">
        <v>11</v>
      </c>
      <c r="K56" s="37" t="str">
        <f t="shared" si="1"/>
        <v>1X1</v>
      </c>
      <c r="L56" s="37" t="str">
        <f>IFERROR(VLOOKUP($K56,Mapping!F:H,2,0),"")</f>
        <v/>
      </c>
      <c r="M56" s="37" t="str">
        <f>IFERROR(VLOOKUP($K56,Mapping!$F:$H,3,0),"")</f>
        <v/>
      </c>
      <c r="N56" s="37" t="str">
        <f t="shared" si="2"/>
        <v>1</v>
      </c>
    </row>
    <row r="57" spans="1:14" outlineLevel="1" x14ac:dyDescent="0.55000000000000004">
      <c r="A57" s="29">
        <v>42</v>
      </c>
      <c r="B57" s="36" t="s">
        <v>166</v>
      </c>
      <c r="C57" s="37">
        <v>1</v>
      </c>
      <c r="D57" s="38" t="s">
        <v>106</v>
      </c>
      <c r="E57" s="36" t="s">
        <v>192</v>
      </c>
      <c r="G57" s="43"/>
      <c r="H57" s="44"/>
      <c r="J57" s="37" t="s">
        <v>11</v>
      </c>
      <c r="K57" s="37" t="str">
        <f t="shared" si="1"/>
        <v>1X1</v>
      </c>
      <c r="L57" s="37" t="str">
        <f>IFERROR(VLOOKUP($K57,Mapping!F:H,2,0),"")</f>
        <v/>
      </c>
      <c r="M57" s="37" t="str">
        <f>IFERROR(VLOOKUP($K57,Mapping!$F:$H,3,0),"")</f>
        <v/>
      </c>
      <c r="N57" s="37" t="str">
        <f t="shared" si="2"/>
        <v>1</v>
      </c>
    </row>
    <row r="58" spans="1:14" s="22" customFormat="1" ht="33" customHeight="1" x14ac:dyDescent="0.75">
      <c r="A58" s="21" t="s">
        <v>50</v>
      </c>
      <c r="B58" s="72" t="s">
        <v>193</v>
      </c>
      <c r="C58" s="47" t="s">
        <v>71</v>
      </c>
      <c r="D58" s="45"/>
      <c r="E58" s="46"/>
      <c r="G58" s="48">
        <f>SUBTOTAL(3,G61:G153)/(SUBTOTAL(3,C61:C153)-6)</f>
        <v>0</v>
      </c>
      <c r="H58" s="20"/>
      <c r="J58" s="53"/>
      <c r="K58" s="53"/>
      <c r="L58" s="53">
        <f>SUBTOTAL(9,L61:L153)</f>
        <v>0</v>
      </c>
      <c r="M58" s="53">
        <f>SUBTOTAL(9,M61:M153)</f>
        <v>0</v>
      </c>
      <c r="N58" s="53"/>
    </row>
    <row r="59" spans="1:14" outlineLevel="1" x14ac:dyDescent="0.55000000000000004">
      <c r="A59" s="16"/>
      <c r="B59" s="17" t="s">
        <v>109</v>
      </c>
      <c r="C59" s="16"/>
      <c r="D59" s="26"/>
      <c r="E59" s="18"/>
      <c r="F59" s="11"/>
      <c r="G59" s="16"/>
      <c r="H59" s="17"/>
      <c r="J59" s="16"/>
      <c r="K59" s="16"/>
      <c r="L59" s="16"/>
      <c r="M59" s="16"/>
      <c r="N59" s="16"/>
    </row>
    <row r="60" spans="1:14" outlineLevel="1" x14ac:dyDescent="0.55000000000000004">
      <c r="A60" s="16"/>
      <c r="B60" s="17" t="s">
        <v>0</v>
      </c>
      <c r="C60" s="16"/>
      <c r="D60" s="26"/>
      <c r="E60" s="18"/>
      <c r="F60" s="11"/>
      <c r="G60" s="16"/>
      <c r="H60" s="17"/>
      <c r="J60" s="16"/>
      <c r="K60" s="16"/>
      <c r="L60" s="16"/>
      <c r="M60" s="16"/>
      <c r="N60" s="16"/>
    </row>
    <row r="61" spans="1:14" s="12" customFormat="1" ht="17.25" x14ac:dyDescent="0.6">
      <c r="A61" s="23" t="s">
        <v>52</v>
      </c>
      <c r="B61" s="73" t="s">
        <v>205</v>
      </c>
      <c r="C61" s="79" t="s">
        <v>71</v>
      </c>
      <c r="D61" s="74"/>
      <c r="E61" s="80"/>
      <c r="G61" s="81">
        <f>SUBTOTAL(3,G62:G71)/SUBTOTAL(3,C62:C71)</f>
        <v>0</v>
      </c>
      <c r="H61" s="73"/>
      <c r="J61" s="75"/>
      <c r="K61" s="75"/>
      <c r="L61" s="75">
        <f>SUBTOTAL(9,L62:L71)</f>
        <v>0</v>
      </c>
      <c r="M61" s="75">
        <f>SUBTOTAL(9,M62:M71)</f>
        <v>0</v>
      </c>
      <c r="N61" s="75"/>
    </row>
    <row r="62" spans="1:14" outlineLevel="1" x14ac:dyDescent="0.55000000000000004">
      <c r="A62" s="29">
        <v>1</v>
      </c>
      <c r="B62" s="28" t="s">
        <v>195</v>
      </c>
      <c r="C62" s="82">
        <v>1</v>
      </c>
      <c r="D62" s="30" t="s">
        <v>106</v>
      </c>
      <c r="E62" s="28" t="s">
        <v>206</v>
      </c>
      <c r="F62" s="11"/>
      <c r="G62" s="39"/>
      <c r="H62" s="40"/>
      <c r="J62" s="29" t="s">
        <v>11</v>
      </c>
      <c r="K62" s="29" t="str">
        <f t="shared" ref="K62:K71" si="8">C62&amp;J62&amp;G62</f>
        <v>1X1</v>
      </c>
      <c r="L62" s="29" t="str">
        <f>IFERROR(VLOOKUP($K62,Mapping!F:H,2,0),"")</f>
        <v/>
      </c>
      <c r="M62" s="29" t="str">
        <f>IFERROR(VLOOKUP($K62,Mapping!$F:$H,3,0),"")</f>
        <v/>
      </c>
      <c r="N62" s="29" t="str">
        <f t="shared" si="0"/>
        <v>1</v>
      </c>
    </row>
    <row r="63" spans="1:14" outlineLevel="1" x14ac:dyDescent="0.55000000000000004">
      <c r="A63" s="29">
        <v>2</v>
      </c>
      <c r="B63" s="32" t="s">
        <v>196</v>
      </c>
      <c r="C63" s="83">
        <v>1</v>
      </c>
      <c r="D63" s="34" t="s">
        <v>106</v>
      </c>
      <c r="E63" s="32" t="s">
        <v>206</v>
      </c>
      <c r="F63" s="11"/>
      <c r="G63" s="41"/>
      <c r="H63" s="42"/>
      <c r="J63" s="33" t="s">
        <v>11</v>
      </c>
      <c r="K63" s="33" t="str">
        <f t="shared" si="8"/>
        <v>1X1</v>
      </c>
      <c r="L63" s="33" t="str">
        <f>IFERROR(VLOOKUP($K63,Mapping!F:H,2,0),"")</f>
        <v/>
      </c>
      <c r="M63" s="33" t="str">
        <f>IFERROR(VLOOKUP($K63,Mapping!$F:$H,3,0),"")</f>
        <v/>
      </c>
      <c r="N63" s="33" t="str">
        <f t="shared" si="0"/>
        <v>1</v>
      </c>
    </row>
    <row r="64" spans="1:14" ht="31.5" outlineLevel="1" x14ac:dyDescent="0.55000000000000004">
      <c r="A64" s="29">
        <v>3</v>
      </c>
      <c r="B64" s="32" t="s">
        <v>197</v>
      </c>
      <c r="C64" s="83">
        <v>3</v>
      </c>
      <c r="D64" s="34" t="s">
        <v>6</v>
      </c>
      <c r="E64" s="32"/>
      <c r="F64" s="11"/>
      <c r="G64" s="41"/>
      <c r="H64" s="42"/>
      <c r="J64" s="33" t="s">
        <v>11</v>
      </c>
      <c r="K64" s="33" t="str">
        <f t="shared" si="8"/>
        <v>3X1</v>
      </c>
      <c r="L64" s="33" t="str">
        <f>IFERROR(VLOOKUP($K64,Mapping!F:H,2,0),"")</f>
        <v/>
      </c>
      <c r="M64" s="33" t="str">
        <f>IFERROR(VLOOKUP($K64,Mapping!$F:$H,3,0),"")</f>
        <v/>
      </c>
      <c r="N64" s="33" t="str">
        <f t="shared" ref="N64:N71" si="9">C64&amp;G64</f>
        <v>3</v>
      </c>
    </row>
    <row r="65" spans="1:14" ht="31.5" outlineLevel="1" x14ac:dyDescent="0.55000000000000004">
      <c r="A65" s="29">
        <v>4</v>
      </c>
      <c r="B65" s="36" t="s">
        <v>198</v>
      </c>
      <c r="C65" s="84">
        <v>3</v>
      </c>
      <c r="D65" s="34" t="s">
        <v>6</v>
      </c>
      <c r="E65" s="36"/>
      <c r="F65" s="11"/>
      <c r="G65" s="43"/>
      <c r="H65" s="44"/>
      <c r="J65" s="37" t="s">
        <v>11</v>
      </c>
      <c r="K65" s="37" t="str">
        <f t="shared" si="8"/>
        <v>3X1</v>
      </c>
      <c r="L65" s="37" t="str">
        <f>IFERROR(VLOOKUP($K65,Mapping!F:H,2,0),"")</f>
        <v/>
      </c>
      <c r="M65" s="37" t="str">
        <f>IFERROR(VLOOKUP($K65,Mapping!$F:$H,3,0),"")</f>
        <v/>
      </c>
      <c r="N65" s="37" t="str">
        <f t="shared" si="9"/>
        <v>3</v>
      </c>
    </row>
    <row r="66" spans="1:14" ht="31.5" outlineLevel="1" x14ac:dyDescent="0.55000000000000004">
      <c r="A66" s="29">
        <v>5</v>
      </c>
      <c r="B66" s="32" t="s">
        <v>199</v>
      </c>
      <c r="C66" s="83">
        <v>3</v>
      </c>
      <c r="D66" s="34" t="s">
        <v>6</v>
      </c>
      <c r="E66" s="32"/>
      <c r="F66" s="11"/>
      <c r="G66" s="41"/>
      <c r="H66" s="42"/>
      <c r="J66" s="33" t="s">
        <v>11</v>
      </c>
      <c r="K66" s="33" t="str">
        <f t="shared" si="8"/>
        <v>3X1</v>
      </c>
      <c r="L66" s="33" t="str">
        <f>IFERROR(VLOOKUP($K66,Mapping!F:H,2,0),"")</f>
        <v/>
      </c>
      <c r="M66" s="33" t="str">
        <f>IFERROR(VLOOKUP($K66,Mapping!$F:$H,3,0),"")</f>
        <v/>
      </c>
      <c r="N66" s="33" t="str">
        <f t="shared" si="9"/>
        <v>3</v>
      </c>
    </row>
    <row r="67" spans="1:14" ht="31.5" outlineLevel="1" x14ac:dyDescent="0.55000000000000004">
      <c r="A67" s="29">
        <v>6</v>
      </c>
      <c r="B67" s="32" t="s">
        <v>200</v>
      </c>
      <c r="C67" s="83">
        <v>3</v>
      </c>
      <c r="D67" s="34" t="s">
        <v>6</v>
      </c>
      <c r="E67" s="32"/>
      <c r="F67" s="11"/>
      <c r="G67" s="41"/>
      <c r="H67" s="42"/>
      <c r="J67" s="33" t="s">
        <v>11</v>
      </c>
      <c r="K67" s="33" t="str">
        <f t="shared" si="8"/>
        <v>3X1</v>
      </c>
      <c r="L67" s="33" t="str">
        <f>IFERROR(VLOOKUP($K67,Mapping!F:H,2,0),"")</f>
        <v/>
      </c>
      <c r="M67" s="33" t="str">
        <f>IFERROR(VLOOKUP($K67,Mapping!$F:$H,3,0),"")</f>
        <v/>
      </c>
      <c r="N67" s="33" t="str">
        <f t="shared" si="9"/>
        <v>3</v>
      </c>
    </row>
    <row r="68" spans="1:14" ht="31.5" outlineLevel="1" x14ac:dyDescent="0.55000000000000004">
      <c r="A68" s="29">
        <v>7</v>
      </c>
      <c r="B68" s="36" t="s">
        <v>201</v>
      </c>
      <c r="C68" s="84">
        <v>3</v>
      </c>
      <c r="D68" s="34" t="s">
        <v>6</v>
      </c>
      <c r="E68" s="36"/>
      <c r="F68" s="11"/>
      <c r="G68" s="43"/>
      <c r="H68" s="44"/>
      <c r="J68" s="37" t="s">
        <v>11</v>
      </c>
      <c r="K68" s="37" t="str">
        <f t="shared" si="8"/>
        <v>3X1</v>
      </c>
      <c r="L68" s="37" t="str">
        <f>IFERROR(VLOOKUP($K68,Mapping!F:H,2,0),"")</f>
        <v/>
      </c>
      <c r="M68" s="37" t="str">
        <f>IFERROR(VLOOKUP($K68,Mapping!$F:$H,3,0),"")</f>
        <v/>
      </c>
      <c r="N68" s="37" t="str">
        <f t="shared" si="9"/>
        <v>3</v>
      </c>
    </row>
    <row r="69" spans="1:14" ht="47.25" outlineLevel="1" x14ac:dyDescent="0.55000000000000004">
      <c r="A69" s="29">
        <v>8</v>
      </c>
      <c r="B69" s="32" t="s">
        <v>202</v>
      </c>
      <c r="C69" s="83">
        <v>3</v>
      </c>
      <c r="D69" s="34" t="s">
        <v>6</v>
      </c>
      <c r="E69" s="32"/>
      <c r="F69" s="11"/>
      <c r="G69" s="41"/>
      <c r="H69" s="42"/>
      <c r="J69" s="33" t="s">
        <v>11</v>
      </c>
      <c r="K69" s="33" t="str">
        <f t="shared" si="8"/>
        <v>3X1</v>
      </c>
      <c r="L69" s="33" t="str">
        <f>IFERROR(VLOOKUP($K69,Mapping!F:H,2,0),"")</f>
        <v/>
      </c>
      <c r="M69" s="33" t="str">
        <f>IFERROR(VLOOKUP($K69,Mapping!$F:$H,3,0),"")</f>
        <v/>
      </c>
      <c r="N69" s="33" t="str">
        <f t="shared" si="9"/>
        <v>3</v>
      </c>
    </row>
    <row r="70" spans="1:14" outlineLevel="1" x14ac:dyDescent="0.55000000000000004">
      <c r="A70" s="29">
        <v>9</v>
      </c>
      <c r="B70" s="32" t="s">
        <v>203</v>
      </c>
      <c r="C70" s="83">
        <v>3</v>
      </c>
      <c r="D70" s="34" t="s">
        <v>6</v>
      </c>
      <c r="E70" s="32"/>
      <c r="F70" s="11"/>
      <c r="G70" s="41"/>
      <c r="H70" s="42"/>
      <c r="J70" s="33" t="s">
        <v>11</v>
      </c>
      <c r="K70" s="33" t="str">
        <f t="shared" si="8"/>
        <v>3X1</v>
      </c>
      <c r="L70" s="33" t="str">
        <f>IFERROR(VLOOKUP($K70,Mapping!F:H,2,0),"")</f>
        <v/>
      </c>
      <c r="M70" s="33" t="str">
        <f>IFERROR(VLOOKUP($K70,Mapping!$F:$H,3,0),"")</f>
        <v/>
      </c>
      <c r="N70" s="33" t="str">
        <f t="shared" si="9"/>
        <v>3</v>
      </c>
    </row>
    <row r="71" spans="1:14" ht="31.5" outlineLevel="1" x14ac:dyDescent="0.55000000000000004">
      <c r="A71" s="29">
        <v>10</v>
      </c>
      <c r="B71" s="36" t="s">
        <v>204</v>
      </c>
      <c r="C71" s="84">
        <v>3</v>
      </c>
      <c r="D71" s="34" t="s">
        <v>6</v>
      </c>
      <c r="E71" s="36"/>
      <c r="F71" s="11"/>
      <c r="G71" s="43"/>
      <c r="H71" s="44"/>
      <c r="J71" s="37" t="s">
        <v>11</v>
      </c>
      <c r="K71" s="37" t="str">
        <f t="shared" si="8"/>
        <v>3X1</v>
      </c>
      <c r="L71" s="37" t="str">
        <f>IFERROR(VLOOKUP($K71,Mapping!F:H,2,0),"")</f>
        <v/>
      </c>
      <c r="M71" s="37" t="str">
        <f>IFERROR(VLOOKUP($K71,Mapping!$F:$H,3,0),"")</f>
        <v/>
      </c>
      <c r="N71" s="37" t="str">
        <f t="shared" si="9"/>
        <v>3</v>
      </c>
    </row>
    <row r="72" spans="1:14" s="12" customFormat="1" ht="17.25" x14ac:dyDescent="0.6">
      <c r="A72" s="23" t="s">
        <v>53</v>
      </c>
      <c r="B72" s="73" t="s">
        <v>235</v>
      </c>
      <c r="C72" s="79" t="s">
        <v>71</v>
      </c>
      <c r="D72" s="74"/>
      <c r="E72" s="80"/>
      <c r="G72" s="81">
        <f>SUBTOTAL(3,G73:G83)/SUBTOTAL(3,C73:C83)</f>
        <v>0</v>
      </c>
      <c r="H72" s="73"/>
      <c r="J72" s="75"/>
      <c r="K72" s="75"/>
      <c r="L72" s="75">
        <f>SUBTOTAL(9,L73:L83)</f>
        <v>0</v>
      </c>
      <c r="M72" s="75">
        <f>SUBTOTAL(9,M73:M83)</f>
        <v>0</v>
      </c>
      <c r="N72" s="75"/>
    </row>
    <row r="73" spans="1:14" outlineLevel="1" x14ac:dyDescent="0.55000000000000004">
      <c r="A73" s="29">
        <v>1</v>
      </c>
      <c r="B73" s="28" t="s">
        <v>219</v>
      </c>
      <c r="C73" s="82">
        <v>1</v>
      </c>
      <c r="D73" s="30" t="s">
        <v>232</v>
      </c>
      <c r="E73" s="28" t="s">
        <v>233</v>
      </c>
      <c r="F73" s="11"/>
      <c r="G73" s="39"/>
      <c r="H73" s="40"/>
      <c r="J73" s="29" t="s">
        <v>11</v>
      </c>
      <c r="K73" s="29" t="str">
        <f t="shared" ref="K73:K77" si="10">C73&amp;J73&amp;G73</f>
        <v>1X1</v>
      </c>
      <c r="L73" s="29" t="str">
        <f>IFERROR(VLOOKUP($K73,Mapping!F:H,2,0),"")</f>
        <v/>
      </c>
      <c r="M73" s="29" t="str">
        <f>IFERROR(VLOOKUP($K73,Mapping!$F:$H,3,0),"")</f>
        <v/>
      </c>
      <c r="N73" s="29" t="str">
        <f t="shared" ref="N73:N77" si="11">C73&amp;G73</f>
        <v>1</v>
      </c>
    </row>
    <row r="74" spans="1:14" outlineLevel="1" x14ac:dyDescent="0.55000000000000004">
      <c r="A74" s="29">
        <v>2</v>
      </c>
      <c r="B74" s="32" t="s">
        <v>220</v>
      </c>
      <c r="C74" s="83">
        <v>1</v>
      </c>
      <c r="D74" s="30" t="s">
        <v>234</v>
      </c>
      <c r="E74" s="28" t="s">
        <v>233</v>
      </c>
      <c r="F74" s="11"/>
      <c r="G74" s="41"/>
      <c r="H74" s="42"/>
      <c r="J74" s="33" t="s">
        <v>11</v>
      </c>
      <c r="K74" s="33" t="str">
        <f t="shared" si="10"/>
        <v>1X1</v>
      </c>
      <c r="L74" s="33" t="str">
        <f>IFERROR(VLOOKUP($K74,Mapping!F:H,2,0),"")</f>
        <v/>
      </c>
      <c r="M74" s="33" t="str">
        <f>IFERROR(VLOOKUP($K74,Mapping!$F:$H,3,0),"")</f>
        <v/>
      </c>
      <c r="N74" s="33" t="str">
        <f t="shared" si="11"/>
        <v>1</v>
      </c>
    </row>
    <row r="75" spans="1:14" ht="47.25" outlineLevel="1" x14ac:dyDescent="0.55000000000000004">
      <c r="A75" s="29">
        <v>3</v>
      </c>
      <c r="B75" s="32" t="s">
        <v>221</v>
      </c>
      <c r="C75" s="83">
        <v>3</v>
      </c>
      <c r="D75" s="30" t="s">
        <v>6</v>
      </c>
      <c r="E75" s="28"/>
      <c r="F75" s="11"/>
      <c r="G75" s="41"/>
      <c r="H75" s="42"/>
      <c r="J75" s="33" t="s">
        <v>11</v>
      </c>
      <c r="K75" s="33" t="str">
        <f t="shared" si="10"/>
        <v>3X1</v>
      </c>
      <c r="L75" s="33" t="str">
        <f>IFERROR(VLOOKUP($K75,Mapping!F:H,2,0),"")</f>
        <v/>
      </c>
      <c r="M75" s="33" t="str">
        <f>IFERROR(VLOOKUP($K75,Mapping!$F:$H,3,0),"")</f>
        <v/>
      </c>
      <c r="N75" s="33" t="str">
        <f t="shared" si="11"/>
        <v>3</v>
      </c>
    </row>
    <row r="76" spans="1:14" outlineLevel="1" x14ac:dyDescent="0.55000000000000004">
      <c r="A76" s="29">
        <v>4</v>
      </c>
      <c r="B76" s="32" t="s">
        <v>222</v>
      </c>
      <c r="C76" s="33">
        <v>3</v>
      </c>
      <c r="D76" s="30" t="s">
        <v>6</v>
      </c>
      <c r="E76" s="28"/>
      <c r="F76" s="11"/>
      <c r="G76" s="41"/>
      <c r="H76" s="42"/>
      <c r="J76" s="33" t="s">
        <v>11</v>
      </c>
      <c r="K76" s="33" t="str">
        <f t="shared" si="10"/>
        <v>3X1</v>
      </c>
      <c r="L76" s="33" t="str">
        <f>IFERROR(VLOOKUP($K76,Mapping!F:H,2,0),"")</f>
        <v/>
      </c>
      <c r="M76" s="33" t="str">
        <f>IFERROR(VLOOKUP($K76,Mapping!$F:$H,3,0),"")</f>
        <v/>
      </c>
      <c r="N76" s="33" t="str">
        <f t="shared" si="11"/>
        <v>3</v>
      </c>
    </row>
    <row r="77" spans="1:14" ht="31.5" outlineLevel="1" x14ac:dyDescent="0.55000000000000004">
      <c r="A77" s="29">
        <v>5</v>
      </c>
      <c r="B77" s="32" t="s">
        <v>223</v>
      </c>
      <c r="C77" s="33">
        <v>3</v>
      </c>
      <c r="D77" s="30" t="s">
        <v>6</v>
      </c>
      <c r="E77" s="32"/>
      <c r="F77" s="11"/>
      <c r="G77" s="41"/>
      <c r="H77" s="42"/>
      <c r="J77" s="33" t="s">
        <v>11</v>
      </c>
      <c r="K77" s="33" t="str">
        <f t="shared" si="10"/>
        <v>3X1</v>
      </c>
      <c r="L77" s="33" t="str">
        <f>IFERROR(VLOOKUP($K77,Mapping!F:H,2,0),"")</f>
        <v/>
      </c>
      <c r="M77" s="33" t="str">
        <f>IFERROR(VLOOKUP($K77,Mapping!$F:$H,3,0),"")</f>
        <v/>
      </c>
      <c r="N77" s="33" t="str">
        <f t="shared" si="11"/>
        <v>3</v>
      </c>
    </row>
    <row r="78" spans="1:14" outlineLevel="1" x14ac:dyDescent="0.55000000000000004">
      <c r="A78" s="29">
        <v>6</v>
      </c>
      <c r="B78" s="32" t="s">
        <v>224</v>
      </c>
      <c r="C78" s="83">
        <v>3</v>
      </c>
      <c r="D78" s="30" t="s">
        <v>6</v>
      </c>
      <c r="E78" s="28"/>
      <c r="F78" s="11"/>
      <c r="G78" s="41"/>
      <c r="H78" s="42"/>
      <c r="J78" s="33" t="s">
        <v>11</v>
      </c>
      <c r="K78" s="33" t="str">
        <f t="shared" ref="K78:K81" si="12">C78&amp;J78&amp;G78</f>
        <v>3X1</v>
      </c>
      <c r="L78" s="33" t="str">
        <f>IFERROR(VLOOKUP($K78,Mapping!F:H,2,0),"")</f>
        <v/>
      </c>
      <c r="M78" s="33" t="str">
        <f>IFERROR(VLOOKUP($K78,Mapping!$F:$H,3,0),"")</f>
        <v/>
      </c>
      <c r="N78" s="33" t="str">
        <f t="shared" ref="N78:N81" si="13">C78&amp;G78</f>
        <v>3</v>
      </c>
    </row>
    <row r="79" spans="1:14" ht="31.5" outlineLevel="1" x14ac:dyDescent="0.55000000000000004">
      <c r="A79" s="29">
        <v>7</v>
      </c>
      <c r="B79" s="32" t="s">
        <v>225</v>
      </c>
      <c r="C79" s="83">
        <v>3</v>
      </c>
      <c r="D79" s="30" t="s">
        <v>6</v>
      </c>
      <c r="E79" s="28"/>
      <c r="F79" s="11"/>
      <c r="G79" s="41"/>
      <c r="H79" s="42"/>
      <c r="J79" s="33" t="s">
        <v>11</v>
      </c>
      <c r="K79" s="33" t="str">
        <f t="shared" si="12"/>
        <v>3X1</v>
      </c>
      <c r="L79" s="33" t="str">
        <f>IFERROR(VLOOKUP($K79,Mapping!F:H,2,0),"")</f>
        <v/>
      </c>
      <c r="M79" s="33" t="str">
        <f>IFERROR(VLOOKUP($K79,Mapping!$F:$H,3,0),"")</f>
        <v/>
      </c>
      <c r="N79" s="33" t="str">
        <f t="shared" si="13"/>
        <v>3</v>
      </c>
    </row>
    <row r="80" spans="1:14" outlineLevel="1" x14ac:dyDescent="0.55000000000000004">
      <c r="A80" s="29">
        <v>8</v>
      </c>
      <c r="B80" s="32" t="s">
        <v>226</v>
      </c>
      <c r="C80" s="33">
        <v>3</v>
      </c>
      <c r="D80" s="30" t="s">
        <v>6</v>
      </c>
      <c r="E80" s="28"/>
      <c r="F80" s="11"/>
      <c r="G80" s="41"/>
      <c r="H80" s="42"/>
      <c r="J80" s="33" t="s">
        <v>11</v>
      </c>
      <c r="K80" s="33" t="str">
        <f t="shared" si="12"/>
        <v>3X1</v>
      </c>
      <c r="L80" s="33" t="str">
        <f>IFERROR(VLOOKUP($K80,Mapping!F:H,2,0),"")</f>
        <v/>
      </c>
      <c r="M80" s="33" t="str">
        <f>IFERROR(VLOOKUP($K80,Mapping!$F:$H,3,0),"")</f>
        <v/>
      </c>
      <c r="N80" s="33" t="str">
        <f t="shared" si="13"/>
        <v>3</v>
      </c>
    </row>
    <row r="81" spans="1:14" outlineLevel="1" x14ac:dyDescent="0.55000000000000004">
      <c r="A81" s="29">
        <v>9</v>
      </c>
      <c r="B81" s="32" t="s">
        <v>227</v>
      </c>
      <c r="C81" s="33">
        <v>3</v>
      </c>
      <c r="D81" s="30" t="s">
        <v>6</v>
      </c>
      <c r="E81" s="32"/>
      <c r="F81" s="11"/>
      <c r="G81" s="41"/>
      <c r="H81" s="42"/>
      <c r="J81" s="33" t="s">
        <v>11</v>
      </c>
      <c r="K81" s="33" t="str">
        <f t="shared" si="12"/>
        <v>3X1</v>
      </c>
      <c r="L81" s="33" t="str">
        <f>IFERROR(VLOOKUP($K81,Mapping!F:H,2,0),"")</f>
        <v/>
      </c>
      <c r="M81" s="33" t="str">
        <f>IFERROR(VLOOKUP($K81,Mapping!$F:$H,3,0),"")</f>
        <v/>
      </c>
      <c r="N81" s="33" t="str">
        <f t="shared" si="13"/>
        <v>3</v>
      </c>
    </row>
    <row r="82" spans="1:14" outlineLevel="1" x14ac:dyDescent="0.55000000000000004">
      <c r="A82" s="29">
        <v>10</v>
      </c>
      <c r="B82" s="32" t="s">
        <v>228</v>
      </c>
      <c r="C82" s="83">
        <v>3</v>
      </c>
      <c r="D82" s="30" t="s">
        <v>6</v>
      </c>
      <c r="E82" s="28"/>
      <c r="F82" s="11"/>
      <c r="G82" s="41"/>
      <c r="H82" s="42"/>
      <c r="J82" s="33" t="s">
        <v>11</v>
      </c>
      <c r="K82" s="33" t="str">
        <f t="shared" ref="K82:K83" si="14">C82&amp;J82&amp;G82</f>
        <v>3X1</v>
      </c>
      <c r="L82" s="33" t="str">
        <f>IFERROR(VLOOKUP($K82,Mapping!F:H,2,0),"")</f>
        <v/>
      </c>
      <c r="M82" s="33" t="str">
        <f>IFERROR(VLOOKUP($K82,Mapping!$F:$H,3,0),"")</f>
        <v/>
      </c>
      <c r="N82" s="33" t="str">
        <f t="shared" ref="N82:N83" si="15">C82&amp;G82</f>
        <v>3</v>
      </c>
    </row>
    <row r="83" spans="1:14" ht="31.5" outlineLevel="1" x14ac:dyDescent="0.55000000000000004">
      <c r="A83" s="29">
        <v>11</v>
      </c>
      <c r="B83" s="32" t="s">
        <v>229</v>
      </c>
      <c r="C83" s="83">
        <v>3</v>
      </c>
      <c r="D83" s="30" t="s">
        <v>6</v>
      </c>
      <c r="E83" s="28"/>
      <c r="F83" s="11"/>
      <c r="G83" s="41"/>
      <c r="H83" s="42"/>
      <c r="J83" s="33" t="s">
        <v>11</v>
      </c>
      <c r="K83" s="33" t="str">
        <f t="shared" si="14"/>
        <v>3X1</v>
      </c>
      <c r="L83" s="33" t="str">
        <f>IFERROR(VLOOKUP($K83,Mapping!F:H,2,0),"")</f>
        <v/>
      </c>
      <c r="M83" s="33" t="str">
        <f>IFERROR(VLOOKUP($K83,Mapping!$F:$H,3,0),"")</f>
        <v/>
      </c>
      <c r="N83" s="33" t="str">
        <f t="shared" si="15"/>
        <v>3</v>
      </c>
    </row>
    <row r="84" spans="1:14" s="12" customFormat="1" ht="17.25" x14ac:dyDescent="0.6">
      <c r="A84" s="23" t="s">
        <v>54</v>
      </c>
      <c r="B84" s="73" t="s">
        <v>207</v>
      </c>
      <c r="C84" s="79" t="s">
        <v>71</v>
      </c>
      <c r="D84" s="74"/>
      <c r="E84" s="80"/>
      <c r="G84" s="81">
        <f>SUBTOTAL(3,G85:G89)/SUBTOTAL(3,C85:C89)</f>
        <v>0</v>
      </c>
      <c r="H84" s="73"/>
      <c r="J84" s="75"/>
      <c r="K84" s="75"/>
      <c r="L84" s="75">
        <f>SUBTOTAL(9,L85:L89)</f>
        <v>0</v>
      </c>
      <c r="M84" s="75">
        <f>SUBTOTAL(9,M85:M89)</f>
        <v>0</v>
      </c>
      <c r="N84" s="75"/>
    </row>
    <row r="85" spans="1:14" ht="31.5" outlineLevel="1" x14ac:dyDescent="0.55000000000000004">
      <c r="A85" s="29">
        <v>1</v>
      </c>
      <c r="B85" s="28" t="s">
        <v>208</v>
      </c>
      <c r="C85" s="82">
        <v>1</v>
      </c>
      <c r="D85" s="30" t="s">
        <v>3</v>
      </c>
      <c r="E85" s="28" t="s">
        <v>213</v>
      </c>
      <c r="F85" s="11"/>
      <c r="G85" s="39"/>
      <c r="H85" s="40"/>
      <c r="J85" s="29" t="s">
        <v>11</v>
      </c>
      <c r="K85" s="29" t="str">
        <f t="shared" ref="K85:K89" si="16">C85&amp;J85&amp;G85</f>
        <v>1X1</v>
      </c>
      <c r="L85" s="29" t="str">
        <f>IFERROR(VLOOKUP($K85,Mapping!F:H,2,0),"")</f>
        <v/>
      </c>
      <c r="M85" s="29" t="str">
        <f>IFERROR(VLOOKUP($K85,Mapping!$F:$H,3,0),"")</f>
        <v/>
      </c>
      <c r="N85" s="29" t="str">
        <f t="shared" si="0"/>
        <v>1</v>
      </c>
    </row>
    <row r="86" spans="1:14" outlineLevel="1" x14ac:dyDescent="0.55000000000000004">
      <c r="A86" s="33">
        <v>2</v>
      </c>
      <c r="B86" s="32" t="s">
        <v>209</v>
      </c>
      <c r="C86" s="83">
        <v>1</v>
      </c>
      <c r="D86" s="30" t="s">
        <v>3</v>
      </c>
      <c r="E86" s="28" t="s">
        <v>677</v>
      </c>
      <c r="F86" s="11"/>
      <c r="G86" s="41"/>
      <c r="H86" s="42"/>
      <c r="J86" s="33" t="s">
        <v>11</v>
      </c>
      <c r="K86" s="33" t="str">
        <f t="shared" si="16"/>
        <v>1X1</v>
      </c>
      <c r="L86" s="33" t="str">
        <f>IFERROR(VLOOKUP($K86,Mapping!F:H,2,0),"")</f>
        <v/>
      </c>
      <c r="M86" s="33" t="str">
        <f>IFERROR(VLOOKUP($K86,Mapping!$F:$H,3,0),"")</f>
        <v/>
      </c>
      <c r="N86" s="33" t="str">
        <f t="shared" si="0"/>
        <v>1</v>
      </c>
    </row>
    <row r="87" spans="1:14" ht="31.5" outlineLevel="1" x14ac:dyDescent="0.55000000000000004">
      <c r="A87" s="33">
        <v>3</v>
      </c>
      <c r="B87" s="32" t="s">
        <v>210</v>
      </c>
      <c r="C87" s="83">
        <v>1</v>
      </c>
      <c r="D87" s="30" t="s">
        <v>3</v>
      </c>
      <c r="E87" s="28" t="s">
        <v>213</v>
      </c>
      <c r="F87" s="11"/>
      <c r="G87" s="41"/>
      <c r="H87" s="42"/>
      <c r="J87" s="33" t="s">
        <v>11</v>
      </c>
      <c r="K87" s="33" t="str">
        <f t="shared" si="16"/>
        <v>1X1</v>
      </c>
      <c r="L87" s="33" t="str">
        <f>IFERROR(VLOOKUP($K87,Mapping!F:H,2,0),"")</f>
        <v/>
      </c>
      <c r="M87" s="33" t="str">
        <f>IFERROR(VLOOKUP($K87,Mapping!$F:$H,3,0),"")</f>
        <v/>
      </c>
      <c r="N87" s="33" t="str">
        <f t="shared" si="0"/>
        <v>1</v>
      </c>
    </row>
    <row r="88" spans="1:14" ht="31.5" outlineLevel="1" x14ac:dyDescent="0.55000000000000004">
      <c r="A88" s="33">
        <v>4</v>
      </c>
      <c r="B88" s="32" t="s">
        <v>211</v>
      </c>
      <c r="C88" s="33">
        <v>3</v>
      </c>
      <c r="D88" s="30" t="s">
        <v>6</v>
      </c>
      <c r="E88" s="28"/>
      <c r="F88" s="11"/>
      <c r="G88" s="41"/>
      <c r="H88" s="42"/>
      <c r="J88" s="33" t="s">
        <v>11</v>
      </c>
      <c r="K88" s="33" t="str">
        <f t="shared" si="16"/>
        <v>3X1</v>
      </c>
      <c r="L88" s="33" t="str">
        <f>IFERROR(VLOOKUP($K88,Mapping!F:H,2,0),"")</f>
        <v/>
      </c>
      <c r="M88" s="33" t="str">
        <f>IFERROR(VLOOKUP($K88,Mapping!$F:$H,3,0),"")</f>
        <v/>
      </c>
      <c r="N88" s="33" t="str">
        <f t="shared" si="0"/>
        <v>3</v>
      </c>
    </row>
    <row r="89" spans="1:14" outlineLevel="1" x14ac:dyDescent="0.55000000000000004">
      <c r="A89" s="33">
        <v>5</v>
      </c>
      <c r="B89" s="32" t="s">
        <v>212</v>
      </c>
      <c r="C89" s="33">
        <v>3</v>
      </c>
      <c r="D89" s="34" t="s">
        <v>6</v>
      </c>
      <c r="E89" s="32"/>
      <c r="F89" s="11"/>
      <c r="G89" s="41"/>
      <c r="H89" s="42"/>
      <c r="J89" s="33" t="s">
        <v>11</v>
      </c>
      <c r="K89" s="33" t="str">
        <f t="shared" si="16"/>
        <v>3X1</v>
      </c>
      <c r="L89" s="33" t="str">
        <f>IFERROR(VLOOKUP($K89,Mapping!F:H,2,0),"")</f>
        <v/>
      </c>
      <c r="M89" s="33" t="str">
        <f>IFERROR(VLOOKUP($K89,Mapping!$F:$H,3,0),"")</f>
        <v/>
      </c>
      <c r="N89" s="33" t="str">
        <f t="shared" si="0"/>
        <v>3</v>
      </c>
    </row>
    <row r="90" spans="1:14" s="12" customFormat="1" ht="17.25" x14ac:dyDescent="0.6">
      <c r="A90" s="23" t="s">
        <v>269</v>
      </c>
      <c r="B90" s="73" t="s">
        <v>214</v>
      </c>
      <c r="C90" s="79" t="s">
        <v>71</v>
      </c>
      <c r="D90" s="74"/>
      <c r="E90" s="80"/>
      <c r="G90" s="81">
        <f>SUBTOTAL(3,G91:G95)/SUBTOTAL(3,C91:C95)</f>
        <v>0</v>
      </c>
      <c r="H90" s="73"/>
      <c r="J90" s="75"/>
      <c r="K90" s="75"/>
      <c r="L90" s="75">
        <f>SUBTOTAL(9,L91:L95)</f>
        <v>0</v>
      </c>
      <c r="M90" s="75">
        <f>SUBTOTAL(9,M91:M95)</f>
        <v>0</v>
      </c>
      <c r="N90" s="75"/>
    </row>
    <row r="91" spans="1:14" outlineLevel="1" x14ac:dyDescent="0.55000000000000004">
      <c r="A91" s="29">
        <v>1</v>
      </c>
      <c r="B91" s="28" t="s">
        <v>230</v>
      </c>
      <c r="C91" s="29">
        <v>3</v>
      </c>
      <c r="D91" s="30" t="s">
        <v>6</v>
      </c>
      <c r="E91" s="28"/>
      <c r="F91" s="11"/>
      <c r="G91" s="39"/>
      <c r="H91" s="40"/>
      <c r="J91" s="29" t="s">
        <v>11</v>
      </c>
      <c r="K91" s="29" t="str">
        <f>C91&amp;J91&amp;G91</f>
        <v>3X1</v>
      </c>
      <c r="L91" s="29" t="str">
        <f>IFERROR(VLOOKUP($K91,Mapping!F:H,2,0),"")</f>
        <v/>
      </c>
      <c r="M91" s="29" t="str">
        <f>IFERROR(VLOOKUP($K91,Mapping!$F:$H,3,0),"")</f>
        <v/>
      </c>
      <c r="N91" s="29" t="str">
        <f t="shared" ref="N91" si="17">C91&amp;G91</f>
        <v>3</v>
      </c>
    </row>
    <row r="92" spans="1:14" outlineLevel="1" x14ac:dyDescent="0.55000000000000004">
      <c r="A92" s="29">
        <v>2</v>
      </c>
      <c r="B92" s="32" t="s">
        <v>215</v>
      </c>
      <c r="C92" s="83">
        <v>3</v>
      </c>
      <c r="D92" s="30" t="s">
        <v>6</v>
      </c>
      <c r="E92" s="28"/>
      <c r="F92" s="11"/>
      <c r="G92" s="41"/>
      <c r="H92" s="42"/>
      <c r="J92" s="33" t="s">
        <v>11</v>
      </c>
      <c r="K92" s="33" t="str">
        <f>C92&amp;J92&amp;G92</f>
        <v>3X1</v>
      </c>
      <c r="L92" s="33" t="str">
        <f>IFERROR(VLOOKUP($K92,Mapping!F:H,2,0),"")</f>
        <v/>
      </c>
      <c r="M92" s="33" t="str">
        <f>IFERROR(VLOOKUP($K92,Mapping!$F:$H,3,0),"")</f>
        <v/>
      </c>
      <c r="N92" s="33" t="str">
        <f t="shared" ref="N92:N93" si="18">C92&amp;G92</f>
        <v>3</v>
      </c>
    </row>
    <row r="93" spans="1:14" ht="31.5" outlineLevel="1" x14ac:dyDescent="0.55000000000000004">
      <c r="A93" s="29">
        <v>3</v>
      </c>
      <c r="B93" s="36" t="s">
        <v>216</v>
      </c>
      <c r="C93" s="84">
        <v>3</v>
      </c>
      <c r="D93" s="30" t="s">
        <v>6</v>
      </c>
      <c r="E93" s="28"/>
      <c r="F93" s="11"/>
      <c r="G93" s="43"/>
      <c r="H93" s="44"/>
      <c r="J93" s="37" t="s">
        <v>11</v>
      </c>
      <c r="K93" s="37" t="str">
        <f>C93&amp;J93&amp;G93</f>
        <v>3X1</v>
      </c>
      <c r="L93" s="37" t="str">
        <f>IFERROR(VLOOKUP($K93,Mapping!F:H,2,0),"")</f>
        <v/>
      </c>
      <c r="M93" s="37" t="str">
        <f>IFERROR(VLOOKUP($K93,Mapping!$F:$H,3,0),"")</f>
        <v/>
      </c>
      <c r="N93" s="37" t="str">
        <f t="shared" si="18"/>
        <v>3</v>
      </c>
    </row>
    <row r="94" spans="1:14" ht="31.5" outlineLevel="1" x14ac:dyDescent="0.55000000000000004">
      <c r="A94" s="29">
        <v>4</v>
      </c>
      <c r="B94" s="32" t="s">
        <v>217</v>
      </c>
      <c r="C94" s="83">
        <v>3</v>
      </c>
      <c r="D94" s="30" t="s">
        <v>6</v>
      </c>
      <c r="E94" s="28"/>
      <c r="F94" s="11"/>
      <c r="G94" s="41"/>
      <c r="H94" s="42"/>
      <c r="J94" s="33" t="s">
        <v>11</v>
      </c>
      <c r="K94" s="33" t="str">
        <f>C94&amp;J94&amp;G94</f>
        <v>3X1</v>
      </c>
      <c r="L94" s="33" t="str">
        <f>IFERROR(VLOOKUP($K94,Mapping!F:H,2,0),"")</f>
        <v/>
      </c>
      <c r="M94" s="33" t="str">
        <f>IFERROR(VLOOKUP($K94,Mapping!$F:$H,3,0),"")</f>
        <v/>
      </c>
      <c r="N94" s="33" t="str">
        <f t="shared" ref="N94:N95" si="19">C94&amp;G94</f>
        <v>3</v>
      </c>
    </row>
    <row r="95" spans="1:14" ht="31.5" outlineLevel="1" x14ac:dyDescent="0.55000000000000004">
      <c r="A95" s="29">
        <v>5</v>
      </c>
      <c r="B95" s="36" t="s">
        <v>218</v>
      </c>
      <c r="C95" s="84">
        <v>1</v>
      </c>
      <c r="D95" s="30" t="s">
        <v>231</v>
      </c>
      <c r="E95" s="28"/>
      <c r="F95" s="11"/>
      <c r="G95" s="43"/>
      <c r="H95" s="44"/>
      <c r="J95" s="37" t="s">
        <v>11</v>
      </c>
      <c r="K95" s="37" t="str">
        <f>C95&amp;J95&amp;G95</f>
        <v>1X1</v>
      </c>
      <c r="L95" s="37" t="str">
        <f>IFERROR(VLOOKUP($K95,Mapping!F:H,2,0),"")</f>
        <v/>
      </c>
      <c r="M95" s="37" t="str">
        <f>IFERROR(VLOOKUP($K95,Mapping!$F:$H,3,0),"")</f>
        <v/>
      </c>
      <c r="N95" s="37" t="str">
        <f t="shared" si="19"/>
        <v>1</v>
      </c>
    </row>
    <row r="96" spans="1:14" s="12" customFormat="1" ht="17.25" x14ac:dyDescent="0.6">
      <c r="A96" s="23" t="s">
        <v>300</v>
      </c>
      <c r="B96" s="73" t="s">
        <v>236</v>
      </c>
      <c r="C96" s="79" t="s">
        <v>71</v>
      </c>
      <c r="D96" s="74"/>
      <c r="E96" s="80"/>
      <c r="G96" s="81">
        <f>SUBTOTAL(3,G97:G122)/SUBTOTAL(3,C97:C122)</f>
        <v>0</v>
      </c>
      <c r="H96" s="73"/>
      <c r="J96" s="75"/>
      <c r="K96" s="75"/>
      <c r="L96" s="75">
        <f>SUBTOTAL(9,L97:L122)</f>
        <v>0</v>
      </c>
      <c r="M96" s="75">
        <f>SUBTOTAL(9,M97:M122)</f>
        <v>0</v>
      </c>
      <c r="N96" s="75"/>
    </row>
    <row r="97" spans="1:14" ht="31.5" outlineLevel="1" x14ac:dyDescent="0.55000000000000004">
      <c r="A97" s="29">
        <v>1</v>
      </c>
      <c r="B97" s="28" t="s">
        <v>237</v>
      </c>
      <c r="C97" s="29">
        <v>3</v>
      </c>
      <c r="D97" s="30" t="s">
        <v>6</v>
      </c>
      <c r="E97" s="28"/>
      <c r="F97" s="11"/>
      <c r="G97" s="39"/>
      <c r="H97" s="40"/>
      <c r="J97" s="29" t="s">
        <v>11</v>
      </c>
      <c r="K97" s="29" t="str">
        <f t="shared" ref="K97:K122" si="20">C97&amp;J97&amp;G97</f>
        <v>3X1</v>
      </c>
      <c r="L97" s="29" t="str">
        <f>IFERROR(VLOOKUP($K97,Mapping!F:H,2,0),"")</f>
        <v/>
      </c>
      <c r="M97" s="29" t="str">
        <f>IFERROR(VLOOKUP($K97,Mapping!$F:$H,3,0),"")</f>
        <v/>
      </c>
      <c r="N97" s="29" t="str">
        <f t="shared" ref="N97" si="21">C97&amp;G97</f>
        <v>3</v>
      </c>
    </row>
    <row r="98" spans="1:14" ht="31.5" outlineLevel="1" x14ac:dyDescent="0.55000000000000004">
      <c r="A98" s="29">
        <v>2</v>
      </c>
      <c r="B98" s="32" t="s">
        <v>238</v>
      </c>
      <c r="C98" s="83">
        <v>1</v>
      </c>
      <c r="D98" s="30" t="s">
        <v>176</v>
      </c>
      <c r="E98" s="28" t="s">
        <v>264</v>
      </c>
      <c r="F98" s="11"/>
      <c r="G98" s="41"/>
      <c r="H98" s="42"/>
      <c r="J98" s="33" t="s">
        <v>11</v>
      </c>
      <c r="K98" s="33" t="str">
        <f t="shared" si="20"/>
        <v>1X1</v>
      </c>
      <c r="L98" s="33" t="str">
        <f>IFERROR(VLOOKUP($K98,Mapping!F:H,2,0),"")</f>
        <v/>
      </c>
      <c r="M98" s="33" t="str">
        <f>IFERROR(VLOOKUP($K98,Mapping!$F:$H,3,0),"")</f>
        <v/>
      </c>
      <c r="N98" s="33" t="str">
        <f t="shared" ref="N98:N122" si="22">C98&amp;G98</f>
        <v>1</v>
      </c>
    </row>
    <row r="99" spans="1:14" ht="31.5" outlineLevel="1" x14ac:dyDescent="0.55000000000000004">
      <c r="A99" s="29">
        <v>3</v>
      </c>
      <c r="B99" s="36" t="s">
        <v>239</v>
      </c>
      <c r="C99" s="84">
        <v>1</v>
      </c>
      <c r="D99" s="30" t="s">
        <v>176</v>
      </c>
      <c r="E99" s="28" t="s">
        <v>264</v>
      </c>
      <c r="F99" s="11"/>
      <c r="G99" s="43"/>
      <c r="H99" s="44"/>
      <c r="J99" s="37" t="s">
        <v>11</v>
      </c>
      <c r="K99" s="37" t="str">
        <f t="shared" si="20"/>
        <v>1X1</v>
      </c>
      <c r="L99" s="37" t="str">
        <f>IFERROR(VLOOKUP($K99,Mapping!F:H,2,0),"")</f>
        <v/>
      </c>
      <c r="M99" s="37" t="str">
        <f>IFERROR(VLOOKUP($K99,Mapping!$F:$H,3,0),"")</f>
        <v/>
      </c>
      <c r="N99" s="37" t="str">
        <f t="shared" si="22"/>
        <v>1</v>
      </c>
    </row>
    <row r="100" spans="1:14" ht="47.25" outlineLevel="1" x14ac:dyDescent="0.55000000000000004">
      <c r="A100" s="29">
        <v>4</v>
      </c>
      <c r="B100" s="32" t="s">
        <v>240</v>
      </c>
      <c r="C100" s="83">
        <v>3</v>
      </c>
      <c r="D100" s="30" t="s">
        <v>6</v>
      </c>
      <c r="E100" s="28"/>
      <c r="F100" s="11"/>
      <c r="G100" s="41"/>
      <c r="H100" s="42"/>
      <c r="J100" s="33" t="s">
        <v>11</v>
      </c>
      <c r="K100" s="33" t="str">
        <f t="shared" si="20"/>
        <v>3X1</v>
      </c>
      <c r="L100" s="33" t="str">
        <f>IFERROR(VLOOKUP($K100,Mapping!F:H,2,0),"")</f>
        <v/>
      </c>
      <c r="M100" s="33" t="str">
        <f>IFERROR(VLOOKUP($K100,Mapping!$F:$H,3,0),"")</f>
        <v/>
      </c>
      <c r="N100" s="33" t="str">
        <f t="shared" si="22"/>
        <v>3</v>
      </c>
    </row>
    <row r="101" spans="1:14" ht="31.5" outlineLevel="1" x14ac:dyDescent="0.55000000000000004">
      <c r="A101" s="29">
        <v>5</v>
      </c>
      <c r="B101" s="36" t="s">
        <v>241</v>
      </c>
      <c r="C101" s="84">
        <v>3</v>
      </c>
      <c r="D101" s="30" t="s">
        <v>6</v>
      </c>
      <c r="E101" s="28"/>
      <c r="F101" s="11"/>
      <c r="G101" s="43"/>
      <c r="H101" s="44"/>
      <c r="J101" s="37" t="s">
        <v>11</v>
      </c>
      <c r="K101" s="37" t="str">
        <f t="shared" si="20"/>
        <v>3X1</v>
      </c>
      <c r="L101" s="37" t="str">
        <f>IFERROR(VLOOKUP($K101,Mapping!F:H,2,0),"")</f>
        <v/>
      </c>
      <c r="M101" s="37" t="str">
        <f>IFERROR(VLOOKUP($K101,Mapping!$F:$H,3,0),"")</f>
        <v/>
      </c>
      <c r="N101" s="37" t="str">
        <f t="shared" si="22"/>
        <v>3</v>
      </c>
    </row>
    <row r="102" spans="1:14" ht="31.5" outlineLevel="1" x14ac:dyDescent="0.55000000000000004">
      <c r="A102" s="29">
        <v>6</v>
      </c>
      <c r="B102" s="32" t="s">
        <v>242</v>
      </c>
      <c r="C102" s="83">
        <v>1</v>
      </c>
      <c r="D102" s="30" t="s">
        <v>3</v>
      </c>
      <c r="E102" s="28" t="s">
        <v>263</v>
      </c>
      <c r="F102" s="11"/>
      <c r="G102" s="41"/>
      <c r="H102" s="42"/>
      <c r="J102" s="33" t="s">
        <v>11</v>
      </c>
      <c r="K102" s="33" t="str">
        <f t="shared" si="20"/>
        <v>1X1</v>
      </c>
      <c r="L102" s="33" t="str">
        <f>IFERROR(VLOOKUP($K102,Mapping!F:H,2,0),"")</f>
        <v/>
      </c>
      <c r="M102" s="33" t="str">
        <f>IFERROR(VLOOKUP($K102,Mapping!$F:$H,3,0),"")</f>
        <v/>
      </c>
      <c r="N102" s="33" t="str">
        <f t="shared" si="22"/>
        <v>1</v>
      </c>
    </row>
    <row r="103" spans="1:14" ht="31.5" outlineLevel="1" x14ac:dyDescent="0.55000000000000004">
      <c r="A103" s="29">
        <v>7</v>
      </c>
      <c r="B103" s="36" t="s">
        <v>243</v>
      </c>
      <c r="C103" s="84">
        <v>3</v>
      </c>
      <c r="D103" s="30" t="s">
        <v>6</v>
      </c>
      <c r="E103" s="28"/>
      <c r="F103" s="11"/>
      <c r="G103" s="43"/>
      <c r="H103" s="44"/>
      <c r="J103" s="37" t="s">
        <v>11</v>
      </c>
      <c r="K103" s="37" t="str">
        <f t="shared" si="20"/>
        <v>3X1</v>
      </c>
      <c r="L103" s="37" t="str">
        <f>IFERROR(VLOOKUP($K103,Mapping!F:H,2,0),"")</f>
        <v/>
      </c>
      <c r="M103" s="37" t="str">
        <f>IFERROR(VLOOKUP($K103,Mapping!$F:$H,3,0),"")</f>
        <v/>
      </c>
      <c r="N103" s="37" t="str">
        <f t="shared" si="22"/>
        <v>3</v>
      </c>
    </row>
    <row r="104" spans="1:14" ht="31.5" outlineLevel="1" x14ac:dyDescent="0.55000000000000004">
      <c r="A104" s="29">
        <v>8</v>
      </c>
      <c r="B104" s="32" t="s">
        <v>244</v>
      </c>
      <c r="C104" s="83">
        <v>1</v>
      </c>
      <c r="D104" s="30" t="s">
        <v>176</v>
      </c>
      <c r="E104" s="28" t="s">
        <v>265</v>
      </c>
      <c r="F104" s="11"/>
      <c r="G104" s="41"/>
      <c r="H104" s="42"/>
      <c r="J104" s="33" t="s">
        <v>11</v>
      </c>
      <c r="K104" s="33" t="str">
        <f t="shared" si="20"/>
        <v>1X1</v>
      </c>
      <c r="L104" s="33" t="str">
        <f>IFERROR(VLOOKUP($K104,Mapping!F:H,2,0),"")</f>
        <v/>
      </c>
      <c r="M104" s="33" t="str">
        <f>IFERROR(VLOOKUP($K104,Mapping!$F:$H,3,0),"")</f>
        <v/>
      </c>
      <c r="N104" s="33" t="str">
        <f t="shared" si="22"/>
        <v>1</v>
      </c>
    </row>
    <row r="105" spans="1:14" ht="31.5" outlineLevel="1" x14ac:dyDescent="0.55000000000000004">
      <c r="A105" s="29">
        <v>9</v>
      </c>
      <c r="B105" s="36" t="s">
        <v>245</v>
      </c>
      <c r="C105" s="84">
        <v>1</v>
      </c>
      <c r="D105" s="30" t="s">
        <v>176</v>
      </c>
      <c r="E105" s="28" t="s">
        <v>266</v>
      </c>
      <c r="F105" s="11"/>
      <c r="G105" s="43"/>
      <c r="H105" s="44"/>
      <c r="J105" s="37" t="s">
        <v>11</v>
      </c>
      <c r="K105" s="37" t="str">
        <f t="shared" si="20"/>
        <v>1X1</v>
      </c>
      <c r="L105" s="37" t="str">
        <f>IFERROR(VLOOKUP($K105,Mapping!F:H,2,0),"")</f>
        <v/>
      </c>
      <c r="M105" s="37" t="str">
        <f>IFERROR(VLOOKUP($K105,Mapping!$F:$H,3,0),"")</f>
        <v/>
      </c>
      <c r="N105" s="37" t="str">
        <f t="shared" si="22"/>
        <v>1</v>
      </c>
    </row>
    <row r="106" spans="1:14" outlineLevel="1" x14ac:dyDescent="0.55000000000000004">
      <c r="A106" s="29">
        <v>10</v>
      </c>
      <c r="B106" s="32" t="s">
        <v>246</v>
      </c>
      <c r="C106" s="83">
        <v>1</v>
      </c>
      <c r="D106" s="30" t="s">
        <v>267</v>
      </c>
      <c r="E106" s="28"/>
      <c r="F106" s="11"/>
      <c r="G106" s="41"/>
      <c r="H106" s="42"/>
      <c r="J106" s="33" t="s">
        <v>11</v>
      </c>
      <c r="K106" s="33" t="str">
        <f t="shared" si="20"/>
        <v>1X1</v>
      </c>
      <c r="L106" s="33" t="str">
        <f>IFERROR(VLOOKUP($K106,Mapping!F:H,2,0),"")</f>
        <v/>
      </c>
      <c r="M106" s="33" t="str">
        <f>IFERROR(VLOOKUP($K106,Mapping!$F:$H,3,0),"")</f>
        <v/>
      </c>
      <c r="N106" s="33" t="str">
        <f t="shared" si="22"/>
        <v>1</v>
      </c>
    </row>
    <row r="107" spans="1:14" outlineLevel="1" x14ac:dyDescent="0.55000000000000004">
      <c r="A107" s="29">
        <v>11</v>
      </c>
      <c r="B107" s="36" t="s">
        <v>247</v>
      </c>
      <c r="C107" s="84">
        <v>3</v>
      </c>
      <c r="D107" s="30" t="s">
        <v>6</v>
      </c>
      <c r="E107" s="28"/>
      <c r="F107" s="11"/>
      <c r="G107" s="43"/>
      <c r="H107" s="44"/>
      <c r="J107" s="37" t="s">
        <v>11</v>
      </c>
      <c r="K107" s="37" t="str">
        <f t="shared" si="20"/>
        <v>3X1</v>
      </c>
      <c r="L107" s="37" t="str">
        <f>IFERROR(VLOOKUP($K107,Mapping!F:H,2,0),"")</f>
        <v/>
      </c>
      <c r="M107" s="37" t="str">
        <f>IFERROR(VLOOKUP($K107,Mapping!$F:$H,3,0),"")</f>
        <v/>
      </c>
      <c r="N107" s="37" t="str">
        <f t="shared" si="22"/>
        <v>3</v>
      </c>
    </row>
    <row r="108" spans="1:14" outlineLevel="1" x14ac:dyDescent="0.55000000000000004">
      <c r="A108" s="29">
        <v>12</v>
      </c>
      <c r="B108" s="36" t="s">
        <v>248</v>
      </c>
      <c r="C108" s="84">
        <v>3</v>
      </c>
      <c r="D108" s="30" t="s">
        <v>6</v>
      </c>
      <c r="E108" s="28"/>
      <c r="F108" s="11"/>
      <c r="G108" s="43"/>
      <c r="H108" s="44"/>
      <c r="J108" s="37" t="s">
        <v>12</v>
      </c>
      <c r="K108" s="37" t="str">
        <f t="shared" si="20"/>
        <v>3X3</v>
      </c>
      <c r="L108" s="37" t="str">
        <f>IFERROR(VLOOKUP($K108,Mapping!F:H,2,0),"")</f>
        <v/>
      </c>
      <c r="M108" s="37" t="str">
        <f>IFERROR(VLOOKUP($K108,Mapping!$F:$H,3,0),"")</f>
        <v/>
      </c>
      <c r="N108" s="37" t="str">
        <f t="shared" si="22"/>
        <v>3</v>
      </c>
    </row>
    <row r="109" spans="1:14" outlineLevel="1" x14ac:dyDescent="0.55000000000000004">
      <c r="A109" s="29">
        <v>13</v>
      </c>
      <c r="B109" s="32" t="s">
        <v>249</v>
      </c>
      <c r="C109" s="83">
        <v>3</v>
      </c>
      <c r="D109" s="30" t="s">
        <v>6</v>
      </c>
      <c r="E109" s="28"/>
      <c r="F109" s="11"/>
      <c r="G109" s="41"/>
      <c r="H109" s="42"/>
      <c r="J109" s="33" t="s">
        <v>10</v>
      </c>
      <c r="K109" s="33" t="str">
        <f t="shared" si="20"/>
        <v>3X2</v>
      </c>
      <c r="L109" s="33" t="str">
        <f>IFERROR(VLOOKUP($K109,Mapping!F:H,2,0),"")</f>
        <v/>
      </c>
      <c r="M109" s="33" t="str">
        <f>IFERROR(VLOOKUP($K109,Mapping!$F:$H,3,0),"")</f>
        <v/>
      </c>
      <c r="N109" s="33" t="str">
        <f t="shared" si="22"/>
        <v>3</v>
      </c>
    </row>
    <row r="110" spans="1:14" outlineLevel="1" x14ac:dyDescent="0.55000000000000004">
      <c r="A110" s="29">
        <v>14</v>
      </c>
      <c r="B110" s="36" t="s">
        <v>250</v>
      </c>
      <c r="C110" s="84">
        <v>3</v>
      </c>
      <c r="D110" s="30" t="s">
        <v>6</v>
      </c>
      <c r="E110" s="28"/>
      <c r="F110" s="11"/>
      <c r="G110" s="43"/>
      <c r="H110" s="44"/>
      <c r="J110" s="37" t="s">
        <v>11</v>
      </c>
      <c r="K110" s="37" t="str">
        <f t="shared" si="20"/>
        <v>3X1</v>
      </c>
      <c r="L110" s="37" t="str">
        <f>IFERROR(VLOOKUP($K110,Mapping!F:H,2,0),"")</f>
        <v/>
      </c>
      <c r="M110" s="37" t="str">
        <f>IFERROR(VLOOKUP($K110,Mapping!$F:$H,3,0),"")</f>
        <v/>
      </c>
      <c r="N110" s="37" t="str">
        <f t="shared" si="22"/>
        <v>3</v>
      </c>
    </row>
    <row r="111" spans="1:14" ht="31.5" outlineLevel="1" x14ac:dyDescent="0.55000000000000004">
      <c r="A111" s="29">
        <v>15</v>
      </c>
      <c r="B111" s="32" t="s">
        <v>251</v>
      </c>
      <c r="C111" s="83">
        <v>1</v>
      </c>
      <c r="D111" s="30" t="s">
        <v>176</v>
      </c>
      <c r="E111" s="28" t="s">
        <v>678</v>
      </c>
      <c r="F111" s="11"/>
      <c r="G111" s="41"/>
      <c r="H111" s="42"/>
      <c r="J111" s="33" t="s">
        <v>11</v>
      </c>
      <c r="K111" s="33" t="str">
        <f t="shared" si="20"/>
        <v>1X1</v>
      </c>
      <c r="L111" s="33" t="str">
        <f>IFERROR(VLOOKUP($K111,Mapping!F:H,2,0),"")</f>
        <v/>
      </c>
      <c r="M111" s="33" t="str">
        <f>IFERROR(VLOOKUP($K111,Mapping!$F:$H,3,0),"")</f>
        <v/>
      </c>
      <c r="N111" s="33" t="str">
        <f t="shared" si="22"/>
        <v>1</v>
      </c>
    </row>
    <row r="112" spans="1:14" ht="31.5" outlineLevel="1" x14ac:dyDescent="0.55000000000000004">
      <c r="A112" s="29">
        <v>16</v>
      </c>
      <c r="B112" s="36" t="s">
        <v>252</v>
      </c>
      <c r="C112" s="84">
        <v>1</v>
      </c>
      <c r="D112" s="30" t="s">
        <v>176</v>
      </c>
      <c r="E112" s="28" t="s">
        <v>268</v>
      </c>
      <c r="F112" s="11"/>
      <c r="G112" s="43"/>
      <c r="H112" s="44"/>
      <c r="J112" s="37" t="s">
        <v>11</v>
      </c>
      <c r="K112" s="37" t="str">
        <f t="shared" si="20"/>
        <v>1X1</v>
      </c>
      <c r="L112" s="37" t="str">
        <f>IFERROR(VLOOKUP($K112,Mapping!F:H,2,0),"")</f>
        <v/>
      </c>
      <c r="M112" s="37" t="str">
        <f>IFERROR(VLOOKUP($K112,Mapping!$F:$H,3,0),"")</f>
        <v/>
      </c>
      <c r="N112" s="37" t="str">
        <f t="shared" si="22"/>
        <v>1</v>
      </c>
    </row>
    <row r="113" spans="1:14" outlineLevel="1" x14ac:dyDescent="0.55000000000000004">
      <c r="A113" s="29">
        <v>17</v>
      </c>
      <c r="B113" s="32" t="s">
        <v>253</v>
      </c>
      <c r="C113" s="83">
        <v>1</v>
      </c>
      <c r="D113" s="30" t="s">
        <v>176</v>
      </c>
      <c r="E113" s="28" t="s">
        <v>679</v>
      </c>
      <c r="F113" s="11"/>
      <c r="G113" s="41"/>
      <c r="H113" s="42"/>
      <c r="J113" s="33" t="s">
        <v>11</v>
      </c>
      <c r="K113" s="33" t="str">
        <f t="shared" si="20"/>
        <v>1X1</v>
      </c>
      <c r="L113" s="33" t="str">
        <f>IFERROR(VLOOKUP($K113,Mapping!F:H,2,0),"")</f>
        <v/>
      </c>
      <c r="M113" s="33" t="str">
        <f>IFERROR(VLOOKUP($K113,Mapping!$F:$H,3,0),"")</f>
        <v/>
      </c>
      <c r="N113" s="33" t="str">
        <f t="shared" si="22"/>
        <v>1</v>
      </c>
    </row>
    <row r="114" spans="1:14" ht="31.5" outlineLevel="1" x14ac:dyDescent="0.55000000000000004">
      <c r="A114" s="29">
        <v>18</v>
      </c>
      <c r="B114" s="36" t="s">
        <v>254</v>
      </c>
      <c r="C114" s="84">
        <v>1</v>
      </c>
      <c r="D114" s="30" t="s">
        <v>176</v>
      </c>
      <c r="E114" s="28" t="s">
        <v>679</v>
      </c>
      <c r="F114" s="11"/>
      <c r="G114" s="43"/>
      <c r="H114" s="44"/>
      <c r="J114" s="37" t="s">
        <v>11</v>
      </c>
      <c r="K114" s="37" t="str">
        <f t="shared" si="20"/>
        <v>1X1</v>
      </c>
      <c r="L114" s="37" t="str">
        <f>IFERROR(VLOOKUP($K114,Mapping!F:H,2,0),"")</f>
        <v/>
      </c>
      <c r="M114" s="37" t="str">
        <f>IFERROR(VLOOKUP($K114,Mapping!$F:$H,3,0),"")</f>
        <v/>
      </c>
      <c r="N114" s="37" t="str">
        <f t="shared" si="22"/>
        <v>1</v>
      </c>
    </row>
    <row r="115" spans="1:14" outlineLevel="1" x14ac:dyDescent="0.55000000000000004">
      <c r="A115" s="29">
        <v>19</v>
      </c>
      <c r="B115" s="32" t="s">
        <v>255</v>
      </c>
      <c r="C115" s="83">
        <v>1</v>
      </c>
      <c r="D115" s="30" t="s">
        <v>176</v>
      </c>
      <c r="E115" s="28" t="s">
        <v>679</v>
      </c>
      <c r="F115" s="11"/>
      <c r="G115" s="41"/>
      <c r="H115" s="42"/>
      <c r="J115" s="33" t="s">
        <v>11</v>
      </c>
      <c r="K115" s="33" t="str">
        <f t="shared" si="20"/>
        <v>1X1</v>
      </c>
      <c r="L115" s="33" t="str">
        <f>IFERROR(VLOOKUP($K115,Mapping!F:H,2,0),"")</f>
        <v/>
      </c>
      <c r="M115" s="33" t="str">
        <f>IFERROR(VLOOKUP($K115,Mapping!$F:$H,3,0),"")</f>
        <v/>
      </c>
      <c r="N115" s="33" t="str">
        <f t="shared" si="22"/>
        <v>1</v>
      </c>
    </row>
    <row r="116" spans="1:14" ht="31.5" outlineLevel="1" x14ac:dyDescent="0.55000000000000004">
      <c r="A116" s="29">
        <v>20</v>
      </c>
      <c r="B116" s="36" t="s">
        <v>256</v>
      </c>
      <c r="C116" s="84">
        <v>3</v>
      </c>
      <c r="D116" s="30" t="s">
        <v>6</v>
      </c>
      <c r="E116" s="28"/>
      <c r="F116" s="11"/>
      <c r="G116" s="43"/>
      <c r="H116" s="44"/>
      <c r="J116" s="37" t="s">
        <v>11</v>
      </c>
      <c r="K116" s="37" t="str">
        <f t="shared" si="20"/>
        <v>3X1</v>
      </c>
      <c r="L116" s="37" t="str">
        <f>IFERROR(VLOOKUP($K116,Mapping!F:H,2,0),"")</f>
        <v/>
      </c>
      <c r="M116" s="37" t="str">
        <f>IFERROR(VLOOKUP($K116,Mapping!$F:$H,3,0),"")</f>
        <v/>
      </c>
      <c r="N116" s="37" t="str">
        <f t="shared" si="22"/>
        <v>3</v>
      </c>
    </row>
    <row r="117" spans="1:14" ht="30.75" customHeight="1" outlineLevel="1" x14ac:dyDescent="0.55000000000000004">
      <c r="A117" s="29">
        <v>21</v>
      </c>
      <c r="B117" s="32" t="s">
        <v>257</v>
      </c>
      <c r="C117" s="84">
        <v>3</v>
      </c>
      <c r="D117" s="30" t="s">
        <v>6</v>
      </c>
      <c r="E117" s="28"/>
      <c r="F117" s="11"/>
      <c r="G117" s="41"/>
      <c r="H117" s="42"/>
      <c r="J117" s="33" t="s">
        <v>11</v>
      </c>
      <c r="K117" s="33" t="str">
        <f t="shared" si="20"/>
        <v>3X1</v>
      </c>
      <c r="L117" s="33" t="str">
        <f>IFERROR(VLOOKUP($K117,Mapping!F:H,2,0),"")</f>
        <v/>
      </c>
      <c r="M117" s="33" t="str">
        <f>IFERROR(VLOOKUP($K117,Mapping!$F:$H,3,0),"")</f>
        <v/>
      </c>
      <c r="N117" s="33" t="str">
        <f t="shared" si="22"/>
        <v>3</v>
      </c>
    </row>
    <row r="118" spans="1:14" outlineLevel="1" x14ac:dyDescent="0.55000000000000004">
      <c r="A118" s="29">
        <v>22</v>
      </c>
      <c r="B118" s="36" t="s">
        <v>258</v>
      </c>
      <c r="C118" s="84">
        <v>3</v>
      </c>
      <c r="D118" s="30" t="s">
        <v>6</v>
      </c>
      <c r="E118" s="28"/>
      <c r="F118" s="11"/>
      <c r="G118" s="43"/>
      <c r="H118" s="44"/>
      <c r="J118" s="37" t="s">
        <v>11</v>
      </c>
      <c r="K118" s="37" t="str">
        <f t="shared" si="20"/>
        <v>3X1</v>
      </c>
      <c r="L118" s="37" t="str">
        <f>IFERROR(VLOOKUP($K118,Mapping!F:H,2,0),"")</f>
        <v/>
      </c>
      <c r="M118" s="37" t="str">
        <f>IFERROR(VLOOKUP($K118,Mapping!$F:$H,3,0),"")</f>
        <v/>
      </c>
      <c r="N118" s="37" t="str">
        <f t="shared" si="22"/>
        <v>3</v>
      </c>
    </row>
    <row r="119" spans="1:14" outlineLevel="1" x14ac:dyDescent="0.55000000000000004">
      <c r="A119" s="29">
        <v>23</v>
      </c>
      <c r="B119" s="32" t="s">
        <v>259</v>
      </c>
      <c r="C119" s="84">
        <v>3</v>
      </c>
      <c r="D119" s="30" t="s">
        <v>6</v>
      </c>
      <c r="E119" s="28"/>
      <c r="F119" s="11"/>
      <c r="G119" s="41"/>
      <c r="H119" s="42"/>
      <c r="J119" s="33" t="s">
        <v>11</v>
      </c>
      <c r="K119" s="33" t="str">
        <f t="shared" si="20"/>
        <v>3X1</v>
      </c>
      <c r="L119" s="33" t="str">
        <f>IFERROR(VLOOKUP($K119,Mapping!F:H,2,0),"")</f>
        <v/>
      </c>
      <c r="M119" s="33" t="str">
        <f>IFERROR(VLOOKUP($K119,Mapping!$F:$H,3,0),"")</f>
        <v/>
      </c>
      <c r="N119" s="33" t="str">
        <f t="shared" si="22"/>
        <v>3</v>
      </c>
    </row>
    <row r="120" spans="1:14" ht="31.5" outlineLevel="1" x14ac:dyDescent="0.55000000000000004">
      <c r="A120" s="29">
        <v>24</v>
      </c>
      <c r="B120" s="36" t="s">
        <v>260</v>
      </c>
      <c r="C120" s="84">
        <v>1</v>
      </c>
      <c r="D120" s="30" t="s">
        <v>176</v>
      </c>
      <c r="E120" s="28" t="s">
        <v>675</v>
      </c>
      <c r="F120" s="11"/>
      <c r="G120" s="43"/>
      <c r="H120" s="44"/>
      <c r="J120" s="37" t="s">
        <v>11</v>
      </c>
      <c r="K120" s="37" t="str">
        <f t="shared" si="20"/>
        <v>1X1</v>
      </c>
      <c r="L120" s="37" t="str">
        <f>IFERROR(VLOOKUP($K120,Mapping!F:H,2,0),"")</f>
        <v/>
      </c>
      <c r="M120" s="37" t="str">
        <f>IFERROR(VLOOKUP($K120,Mapping!$F:$H,3,0),"")</f>
        <v/>
      </c>
      <c r="N120" s="37" t="str">
        <f t="shared" si="22"/>
        <v>1</v>
      </c>
    </row>
    <row r="121" spans="1:14" ht="31.5" outlineLevel="1" x14ac:dyDescent="0.55000000000000004">
      <c r="A121" s="29">
        <v>25</v>
      </c>
      <c r="B121" s="32" t="s">
        <v>261</v>
      </c>
      <c r="C121" s="83">
        <v>1</v>
      </c>
      <c r="D121" s="30" t="s">
        <v>176</v>
      </c>
      <c r="E121" s="28" t="s">
        <v>675</v>
      </c>
      <c r="F121" s="11"/>
      <c r="G121" s="41"/>
      <c r="H121" s="42"/>
      <c r="J121" s="33" t="s">
        <v>11</v>
      </c>
      <c r="K121" s="33" t="str">
        <f t="shared" si="20"/>
        <v>1X1</v>
      </c>
      <c r="L121" s="33" t="str">
        <f>IFERROR(VLOOKUP($K121,Mapping!F:H,2,0),"")</f>
        <v/>
      </c>
      <c r="M121" s="33" t="str">
        <f>IFERROR(VLOOKUP($K121,Mapping!$F:$H,3,0),"")</f>
        <v/>
      </c>
      <c r="N121" s="33" t="str">
        <f t="shared" si="22"/>
        <v>1</v>
      </c>
    </row>
    <row r="122" spans="1:14" ht="31.5" outlineLevel="1" x14ac:dyDescent="0.55000000000000004">
      <c r="A122" s="29">
        <v>26</v>
      </c>
      <c r="B122" s="36" t="s">
        <v>262</v>
      </c>
      <c r="C122" s="84">
        <v>1</v>
      </c>
      <c r="D122" s="30" t="s">
        <v>176</v>
      </c>
      <c r="E122" s="28" t="s">
        <v>675</v>
      </c>
      <c r="F122" s="11"/>
      <c r="G122" s="43"/>
      <c r="H122" s="44"/>
      <c r="J122" s="37" t="s">
        <v>11</v>
      </c>
      <c r="K122" s="37" t="str">
        <f t="shared" si="20"/>
        <v>1X1</v>
      </c>
      <c r="L122" s="37" t="str">
        <f>IFERROR(VLOOKUP($K122,Mapping!F:H,2,0),"")</f>
        <v/>
      </c>
      <c r="M122" s="37" t="str">
        <f>IFERROR(VLOOKUP($K122,Mapping!$F:$H,3,0),"")</f>
        <v/>
      </c>
      <c r="N122" s="37" t="str">
        <f t="shared" si="22"/>
        <v>1</v>
      </c>
    </row>
    <row r="123" spans="1:14" s="12" customFormat="1" ht="17.25" x14ac:dyDescent="0.6">
      <c r="A123" s="23" t="s">
        <v>305</v>
      </c>
      <c r="B123" s="73" t="s">
        <v>299</v>
      </c>
      <c r="C123" s="79" t="s">
        <v>71</v>
      </c>
      <c r="D123" s="74"/>
      <c r="E123" s="80"/>
      <c r="G123" s="81">
        <f>SUBTOTAL(3,G124:G153)/SUBTOTAL(3,C124:C153)</f>
        <v>0</v>
      </c>
      <c r="H123" s="73"/>
      <c r="J123" s="75"/>
      <c r="K123" s="75"/>
      <c r="L123" s="75">
        <f>SUBTOTAL(9,L124:L153)</f>
        <v>0</v>
      </c>
      <c r="M123" s="75">
        <f>SUBTOTAL(9,M124:M153)</f>
        <v>0</v>
      </c>
      <c r="N123" s="75"/>
    </row>
    <row r="124" spans="1:14" ht="31.5" outlineLevel="1" x14ac:dyDescent="0.55000000000000004">
      <c r="A124" s="29">
        <v>1</v>
      </c>
      <c r="B124" s="28" t="s">
        <v>302</v>
      </c>
      <c r="C124" s="29">
        <v>1</v>
      </c>
      <c r="D124" s="30" t="s">
        <v>106</v>
      </c>
      <c r="E124" s="28" t="s">
        <v>301</v>
      </c>
      <c r="F124" s="11"/>
      <c r="G124" s="39"/>
      <c r="H124" s="40"/>
      <c r="J124" s="29" t="s">
        <v>11</v>
      </c>
      <c r="K124" s="29" t="str">
        <f t="shared" ref="K124:K153" si="23">C124&amp;J124&amp;G124</f>
        <v>1X1</v>
      </c>
      <c r="L124" s="29" t="str">
        <f>IFERROR(VLOOKUP($K124,Mapping!F:H,2,0),"")</f>
        <v/>
      </c>
      <c r="M124" s="29" t="str">
        <f>IFERROR(VLOOKUP($K124,Mapping!$F:$H,3,0),"")</f>
        <v/>
      </c>
      <c r="N124" s="29" t="str">
        <f t="shared" ref="N124" si="24">C124&amp;G124</f>
        <v>1</v>
      </c>
    </row>
    <row r="125" spans="1:14" outlineLevel="1" x14ac:dyDescent="0.55000000000000004">
      <c r="A125" s="29">
        <v>2</v>
      </c>
      <c r="B125" s="28" t="s">
        <v>270</v>
      </c>
      <c r="C125" s="29">
        <v>1</v>
      </c>
      <c r="D125" s="30" t="s">
        <v>106</v>
      </c>
      <c r="E125" s="28" t="s">
        <v>301</v>
      </c>
      <c r="F125" s="11"/>
      <c r="G125" s="39"/>
      <c r="H125" s="40"/>
      <c r="J125" s="29" t="s">
        <v>11</v>
      </c>
      <c r="K125" s="29" t="str">
        <f t="shared" si="23"/>
        <v>1X1</v>
      </c>
      <c r="L125" s="29" t="str">
        <f>IFERROR(VLOOKUP($K125,Mapping!F:H,2,0),"")</f>
        <v/>
      </c>
      <c r="M125" s="29" t="str">
        <f>IFERROR(VLOOKUP($K125,Mapping!$F:$H,3,0),"")</f>
        <v/>
      </c>
      <c r="N125" s="29" t="str">
        <f t="shared" ref="N125" si="25">C125&amp;G125</f>
        <v>1</v>
      </c>
    </row>
    <row r="126" spans="1:14" ht="31.5" outlineLevel="1" x14ac:dyDescent="0.55000000000000004">
      <c r="A126" s="29">
        <v>3</v>
      </c>
      <c r="B126" s="32" t="s">
        <v>271</v>
      </c>
      <c r="C126" s="83">
        <v>1</v>
      </c>
      <c r="D126" s="30" t="s">
        <v>3</v>
      </c>
      <c r="E126" s="28" t="s">
        <v>187</v>
      </c>
      <c r="F126" s="11"/>
      <c r="G126" s="41"/>
      <c r="H126" s="42"/>
      <c r="J126" s="33" t="s">
        <v>11</v>
      </c>
      <c r="K126" s="33" t="str">
        <f t="shared" si="23"/>
        <v>1X1</v>
      </c>
      <c r="L126" s="33" t="str">
        <f>IFERROR(VLOOKUP($K126,Mapping!F:H,2,0),"")</f>
        <v/>
      </c>
      <c r="M126" s="33" t="str">
        <f>IFERROR(VLOOKUP($K126,Mapping!$F:$H,3,0),"")</f>
        <v/>
      </c>
      <c r="N126" s="33" t="str">
        <f t="shared" ref="N126:N153" si="26">C126&amp;G126</f>
        <v>1</v>
      </c>
    </row>
    <row r="127" spans="1:14" outlineLevel="1" x14ac:dyDescent="0.55000000000000004">
      <c r="A127" s="29">
        <v>4</v>
      </c>
      <c r="B127" s="36" t="s">
        <v>272</v>
      </c>
      <c r="C127" s="84">
        <v>3</v>
      </c>
      <c r="D127" s="30" t="s">
        <v>6</v>
      </c>
      <c r="E127" s="28"/>
      <c r="F127" s="11"/>
      <c r="G127" s="43"/>
      <c r="H127" s="44"/>
      <c r="J127" s="37" t="s">
        <v>11</v>
      </c>
      <c r="K127" s="37" t="str">
        <f t="shared" si="23"/>
        <v>3X1</v>
      </c>
      <c r="L127" s="37" t="str">
        <f>IFERROR(VLOOKUP($K127,Mapping!F:H,2,0),"")</f>
        <v/>
      </c>
      <c r="M127" s="37" t="str">
        <f>IFERROR(VLOOKUP($K127,Mapping!$F:$H,3,0),"")</f>
        <v/>
      </c>
      <c r="N127" s="37" t="str">
        <f t="shared" si="26"/>
        <v>3</v>
      </c>
    </row>
    <row r="128" spans="1:14" ht="31.5" outlineLevel="1" x14ac:dyDescent="0.55000000000000004">
      <c r="A128" s="29">
        <v>5</v>
      </c>
      <c r="B128" s="32" t="s">
        <v>273</v>
      </c>
      <c r="C128" s="83">
        <v>1</v>
      </c>
      <c r="D128" s="30" t="s">
        <v>106</v>
      </c>
      <c r="E128" s="28" t="s">
        <v>303</v>
      </c>
      <c r="F128" s="11"/>
      <c r="G128" s="41"/>
      <c r="H128" s="42"/>
      <c r="J128" s="33" t="s">
        <v>11</v>
      </c>
      <c r="K128" s="33" t="str">
        <f t="shared" si="23"/>
        <v>1X1</v>
      </c>
      <c r="L128" s="33" t="str">
        <f>IFERROR(VLOOKUP($K128,Mapping!F:H,2,0),"")</f>
        <v/>
      </c>
      <c r="M128" s="33" t="str">
        <f>IFERROR(VLOOKUP($K128,Mapping!$F:$H,3,0),"")</f>
        <v/>
      </c>
      <c r="N128" s="33" t="str">
        <f t="shared" si="26"/>
        <v>1</v>
      </c>
    </row>
    <row r="129" spans="1:14" ht="31.5" outlineLevel="1" x14ac:dyDescent="0.55000000000000004">
      <c r="A129" s="29">
        <v>6</v>
      </c>
      <c r="B129" s="36" t="s">
        <v>274</v>
      </c>
      <c r="C129" s="84">
        <v>1</v>
      </c>
      <c r="D129" s="30" t="s">
        <v>106</v>
      </c>
      <c r="E129" s="28" t="s">
        <v>304</v>
      </c>
      <c r="F129" s="11"/>
      <c r="G129" s="43"/>
      <c r="H129" s="44"/>
      <c r="J129" s="37" t="s">
        <v>11</v>
      </c>
      <c r="K129" s="37" t="str">
        <f t="shared" si="23"/>
        <v>1X1</v>
      </c>
      <c r="L129" s="37" t="str">
        <f>IFERROR(VLOOKUP($K129,Mapping!F:H,2,0),"")</f>
        <v/>
      </c>
      <c r="M129" s="37" t="str">
        <f>IFERROR(VLOOKUP($K129,Mapping!$F:$H,3,0),"")</f>
        <v/>
      </c>
      <c r="N129" s="37" t="str">
        <f t="shared" si="26"/>
        <v>1</v>
      </c>
    </row>
    <row r="130" spans="1:14" outlineLevel="1" x14ac:dyDescent="0.55000000000000004">
      <c r="A130" s="29">
        <v>7</v>
      </c>
      <c r="B130" s="32" t="s">
        <v>275</v>
      </c>
      <c r="C130" s="83">
        <v>1</v>
      </c>
      <c r="D130" s="30" t="s">
        <v>106</v>
      </c>
      <c r="E130" s="28" t="s">
        <v>304</v>
      </c>
      <c r="F130" s="11"/>
      <c r="G130" s="41"/>
      <c r="H130" s="42"/>
      <c r="J130" s="33" t="s">
        <v>11</v>
      </c>
      <c r="K130" s="33" t="str">
        <f t="shared" si="23"/>
        <v>1X1</v>
      </c>
      <c r="L130" s="33" t="str">
        <f>IFERROR(VLOOKUP($K130,Mapping!F:H,2,0),"")</f>
        <v/>
      </c>
      <c r="M130" s="33" t="str">
        <f>IFERROR(VLOOKUP($K130,Mapping!$F:$H,3,0),"")</f>
        <v/>
      </c>
      <c r="N130" s="33" t="str">
        <f t="shared" si="26"/>
        <v>1</v>
      </c>
    </row>
    <row r="131" spans="1:14" outlineLevel="1" x14ac:dyDescent="0.55000000000000004">
      <c r="A131" s="29">
        <v>8</v>
      </c>
      <c r="B131" s="36" t="s">
        <v>276</v>
      </c>
      <c r="C131" s="84">
        <v>1</v>
      </c>
      <c r="D131" s="30" t="s">
        <v>108</v>
      </c>
      <c r="E131" s="28" t="s">
        <v>306</v>
      </c>
      <c r="F131" s="11"/>
      <c r="G131" s="43"/>
      <c r="H131" s="44"/>
      <c r="J131" s="37" t="s">
        <v>11</v>
      </c>
      <c r="K131" s="37" t="str">
        <f t="shared" si="23"/>
        <v>1X1</v>
      </c>
      <c r="L131" s="37" t="str">
        <f>IFERROR(VLOOKUP($K131,Mapping!F:H,2,0),"")</f>
        <v/>
      </c>
      <c r="M131" s="37" t="str">
        <f>IFERROR(VLOOKUP($K131,Mapping!$F:$H,3,0),"")</f>
        <v/>
      </c>
      <c r="N131" s="37" t="str">
        <f t="shared" si="26"/>
        <v>1</v>
      </c>
    </row>
    <row r="132" spans="1:14" ht="31.5" outlineLevel="1" x14ac:dyDescent="0.55000000000000004">
      <c r="A132" s="29">
        <v>9</v>
      </c>
      <c r="B132" s="32" t="s">
        <v>277</v>
      </c>
      <c r="C132" s="83">
        <v>1</v>
      </c>
      <c r="D132" s="30" t="s">
        <v>307</v>
      </c>
      <c r="E132" s="28" t="s">
        <v>308</v>
      </c>
      <c r="F132" s="11"/>
      <c r="G132" s="41"/>
      <c r="H132" s="42"/>
      <c r="J132" s="33" t="s">
        <v>11</v>
      </c>
      <c r="K132" s="33" t="str">
        <f t="shared" si="23"/>
        <v>1X1</v>
      </c>
      <c r="L132" s="33" t="str">
        <f>IFERROR(VLOOKUP($K132,Mapping!F:H,2,0),"")</f>
        <v/>
      </c>
      <c r="M132" s="33" t="str">
        <f>IFERROR(VLOOKUP($K132,Mapping!$F:$H,3,0),"")</f>
        <v/>
      </c>
      <c r="N132" s="33" t="str">
        <f t="shared" si="26"/>
        <v>1</v>
      </c>
    </row>
    <row r="133" spans="1:14" outlineLevel="1" x14ac:dyDescent="0.55000000000000004">
      <c r="A133" s="29">
        <v>10</v>
      </c>
      <c r="B133" s="36" t="s">
        <v>278</v>
      </c>
      <c r="C133" s="84">
        <v>1</v>
      </c>
      <c r="D133" s="30" t="s">
        <v>108</v>
      </c>
      <c r="E133" s="28" t="s">
        <v>306</v>
      </c>
      <c r="F133" s="11"/>
      <c r="G133" s="43"/>
      <c r="H133" s="44"/>
      <c r="J133" s="37" t="s">
        <v>11</v>
      </c>
      <c r="K133" s="37" t="str">
        <f t="shared" si="23"/>
        <v>1X1</v>
      </c>
      <c r="L133" s="37" t="str">
        <f>IFERROR(VLOOKUP($K133,Mapping!F:H,2,0),"")</f>
        <v/>
      </c>
      <c r="M133" s="37" t="str">
        <f>IFERROR(VLOOKUP($K133,Mapping!$F:$H,3,0),"")</f>
        <v/>
      </c>
      <c r="N133" s="37" t="str">
        <f t="shared" si="26"/>
        <v>1</v>
      </c>
    </row>
    <row r="134" spans="1:14" ht="31.5" outlineLevel="1" x14ac:dyDescent="0.55000000000000004">
      <c r="A134" s="29">
        <v>11</v>
      </c>
      <c r="B134" s="32" t="s">
        <v>279</v>
      </c>
      <c r="C134" s="83">
        <v>1</v>
      </c>
      <c r="D134" s="30" t="s">
        <v>108</v>
      </c>
      <c r="E134" s="28" t="s">
        <v>266</v>
      </c>
      <c r="F134" s="11"/>
      <c r="G134" s="41"/>
      <c r="H134" s="42"/>
      <c r="J134" s="33" t="s">
        <v>11</v>
      </c>
      <c r="K134" s="33" t="str">
        <f t="shared" si="23"/>
        <v>1X1</v>
      </c>
      <c r="L134" s="33" t="str">
        <f>IFERROR(VLOOKUP($K134,Mapping!F:H,2,0),"")</f>
        <v/>
      </c>
      <c r="M134" s="33" t="str">
        <f>IFERROR(VLOOKUP($K134,Mapping!$F:$H,3,0),"")</f>
        <v/>
      </c>
      <c r="N134" s="33" t="str">
        <f t="shared" si="26"/>
        <v>1</v>
      </c>
    </row>
    <row r="135" spans="1:14" outlineLevel="1" x14ac:dyDescent="0.55000000000000004">
      <c r="A135" s="29">
        <v>12</v>
      </c>
      <c r="B135" s="36" t="s">
        <v>280</v>
      </c>
      <c r="C135" s="84">
        <v>1</v>
      </c>
      <c r="D135" s="30" t="s">
        <v>108</v>
      </c>
      <c r="E135" s="28" t="s">
        <v>309</v>
      </c>
      <c r="F135" s="11"/>
      <c r="G135" s="43"/>
      <c r="H135" s="44"/>
      <c r="J135" s="37" t="s">
        <v>11</v>
      </c>
      <c r="K135" s="37" t="str">
        <f t="shared" si="23"/>
        <v>1X1</v>
      </c>
      <c r="L135" s="37" t="str">
        <f>IFERROR(VLOOKUP($K135,Mapping!F:H,2,0),"")</f>
        <v/>
      </c>
      <c r="M135" s="37" t="str">
        <f>IFERROR(VLOOKUP($K135,Mapping!$F:$H,3,0),"")</f>
        <v/>
      </c>
      <c r="N135" s="37" t="str">
        <f t="shared" si="26"/>
        <v>1</v>
      </c>
    </row>
    <row r="136" spans="1:14" outlineLevel="1" x14ac:dyDescent="0.55000000000000004">
      <c r="A136" s="29">
        <v>13</v>
      </c>
      <c r="B136" s="36" t="s">
        <v>281</v>
      </c>
      <c r="C136" s="84">
        <v>1</v>
      </c>
      <c r="D136" s="30" t="s">
        <v>108</v>
      </c>
      <c r="E136" s="28" t="s">
        <v>309</v>
      </c>
      <c r="F136" s="11"/>
      <c r="G136" s="43"/>
      <c r="H136" s="44"/>
      <c r="J136" s="37" t="s">
        <v>11</v>
      </c>
      <c r="K136" s="37" t="str">
        <f t="shared" si="23"/>
        <v>1X1</v>
      </c>
      <c r="L136" s="37" t="str">
        <f>IFERROR(VLOOKUP($K136,Mapping!F:H,2,0),"")</f>
        <v/>
      </c>
      <c r="M136" s="37" t="str">
        <f>IFERROR(VLOOKUP($K136,Mapping!$F:$H,3,0),"")</f>
        <v/>
      </c>
      <c r="N136" s="37" t="str">
        <f t="shared" si="26"/>
        <v>1</v>
      </c>
    </row>
    <row r="137" spans="1:14" outlineLevel="1" x14ac:dyDescent="0.55000000000000004">
      <c r="A137" s="29">
        <v>14</v>
      </c>
      <c r="B137" s="32" t="s">
        <v>282</v>
      </c>
      <c r="C137" s="83">
        <v>1</v>
      </c>
      <c r="D137" s="30" t="s">
        <v>108</v>
      </c>
      <c r="E137" s="28" t="s">
        <v>309</v>
      </c>
      <c r="F137" s="11"/>
      <c r="G137" s="41"/>
      <c r="H137" s="42"/>
      <c r="J137" s="33" t="s">
        <v>11</v>
      </c>
      <c r="K137" s="33" t="str">
        <f t="shared" si="23"/>
        <v>1X1</v>
      </c>
      <c r="L137" s="33" t="str">
        <f>IFERROR(VLOOKUP($K137,Mapping!F:H,2,0),"")</f>
        <v/>
      </c>
      <c r="M137" s="33" t="str">
        <f>IFERROR(VLOOKUP($K137,Mapping!$F:$H,3,0),"")</f>
        <v/>
      </c>
      <c r="N137" s="33" t="str">
        <f t="shared" si="26"/>
        <v>1</v>
      </c>
    </row>
    <row r="138" spans="1:14" ht="31.5" outlineLevel="1" x14ac:dyDescent="0.55000000000000004">
      <c r="A138" s="29">
        <v>15</v>
      </c>
      <c r="B138" s="36" t="s">
        <v>283</v>
      </c>
      <c r="C138" s="84">
        <v>3</v>
      </c>
      <c r="D138" s="30" t="s">
        <v>6</v>
      </c>
      <c r="E138" s="28"/>
      <c r="F138" s="11"/>
      <c r="G138" s="43"/>
      <c r="H138" s="44"/>
      <c r="J138" s="37" t="s">
        <v>11</v>
      </c>
      <c r="K138" s="37" t="str">
        <f t="shared" si="23"/>
        <v>3X1</v>
      </c>
      <c r="L138" s="37" t="str">
        <f>IFERROR(VLOOKUP($K138,Mapping!F:H,2,0),"")</f>
        <v/>
      </c>
      <c r="M138" s="37" t="str">
        <f>IFERROR(VLOOKUP($K138,Mapping!$F:$H,3,0),"")</f>
        <v/>
      </c>
      <c r="N138" s="37" t="str">
        <f t="shared" si="26"/>
        <v>3</v>
      </c>
    </row>
    <row r="139" spans="1:14" outlineLevel="1" x14ac:dyDescent="0.55000000000000004">
      <c r="A139" s="29">
        <v>16</v>
      </c>
      <c r="B139" s="32" t="s">
        <v>284</v>
      </c>
      <c r="C139" s="83">
        <v>1</v>
      </c>
      <c r="D139" s="30" t="s">
        <v>106</v>
      </c>
      <c r="E139" s="28" t="s">
        <v>206</v>
      </c>
      <c r="F139" s="11"/>
      <c r="G139" s="41"/>
      <c r="H139" s="42"/>
      <c r="J139" s="33" t="s">
        <v>11</v>
      </c>
      <c r="K139" s="33" t="str">
        <f t="shared" si="23"/>
        <v>1X1</v>
      </c>
      <c r="L139" s="33" t="str">
        <f>IFERROR(VLOOKUP($K139,Mapping!F:H,2,0),"")</f>
        <v/>
      </c>
      <c r="M139" s="33" t="str">
        <f>IFERROR(VLOOKUP($K139,Mapping!$F:$H,3,0),"")</f>
        <v/>
      </c>
      <c r="N139" s="33" t="str">
        <f t="shared" si="26"/>
        <v>1</v>
      </c>
    </row>
    <row r="140" spans="1:14" outlineLevel="1" x14ac:dyDescent="0.55000000000000004">
      <c r="A140" s="29">
        <v>17</v>
      </c>
      <c r="B140" s="36" t="s">
        <v>285</v>
      </c>
      <c r="C140" s="84">
        <v>1</v>
      </c>
      <c r="D140" s="30" t="s">
        <v>106</v>
      </c>
      <c r="E140" s="28" t="s">
        <v>310</v>
      </c>
      <c r="F140" s="11"/>
      <c r="G140" s="43"/>
      <c r="H140" s="44"/>
      <c r="J140" s="37" t="s">
        <v>11</v>
      </c>
      <c r="K140" s="37" t="str">
        <f t="shared" si="23"/>
        <v>1X1</v>
      </c>
      <c r="L140" s="37" t="str">
        <f>IFERROR(VLOOKUP($K140,Mapping!F:H,2,0),"")</f>
        <v/>
      </c>
      <c r="M140" s="37" t="str">
        <f>IFERROR(VLOOKUP($K140,Mapping!$F:$H,3,0),"")</f>
        <v/>
      </c>
      <c r="N140" s="37" t="str">
        <f t="shared" si="26"/>
        <v>1</v>
      </c>
    </row>
    <row r="141" spans="1:14" ht="31.5" outlineLevel="1" x14ac:dyDescent="0.55000000000000004">
      <c r="A141" s="29">
        <v>18</v>
      </c>
      <c r="B141" s="32" t="s">
        <v>286</v>
      </c>
      <c r="C141" s="83">
        <v>1</v>
      </c>
      <c r="D141" s="30" t="s">
        <v>108</v>
      </c>
      <c r="E141" s="28" t="s">
        <v>311</v>
      </c>
      <c r="F141" s="11"/>
      <c r="G141" s="41"/>
      <c r="H141" s="42"/>
      <c r="J141" s="33" t="s">
        <v>11</v>
      </c>
      <c r="K141" s="33" t="str">
        <f t="shared" si="23"/>
        <v>1X1</v>
      </c>
      <c r="L141" s="33" t="str">
        <f>IFERROR(VLOOKUP($K141,Mapping!F:H,2,0),"")</f>
        <v/>
      </c>
      <c r="M141" s="33" t="str">
        <f>IFERROR(VLOOKUP($K141,Mapping!$F:$H,3,0),"")</f>
        <v/>
      </c>
      <c r="N141" s="33" t="str">
        <f t="shared" si="26"/>
        <v>1</v>
      </c>
    </row>
    <row r="142" spans="1:14" outlineLevel="1" x14ac:dyDescent="0.55000000000000004">
      <c r="A142" s="29">
        <v>19</v>
      </c>
      <c r="B142" s="36" t="s">
        <v>287</v>
      </c>
      <c r="C142" s="84">
        <v>3</v>
      </c>
      <c r="D142" s="30" t="s">
        <v>6</v>
      </c>
      <c r="E142" s="28"/>
      <c r="F142" s="11"/>
      <c r="G142" s="43"/>
      <c r="H142" s="44"/>
      <c r="J142" s="37" t="s">
        <v>11</v>
      </c>
      <c r="K142" s="37" t="str">
        <f t="shared" si="23"/>
        <v>3X1</v>
      </c>
      <c r="L142" s="37" t="str">
        <f>IFERROR(VLOOKUP($K142,Mapping!F:H,2,0),"")</f>
        <v/>
      </c>
      <c r="M142" s="37" t="str">
        <f>IFERROR(VLOOKUP($K142,Mapping!$F:$H,3,0),"")</f>
        <v/>
      </c>
      <c r="N142" s="37" t="str">
        <f t="shared" si="26"/>
        <v>3</v>
      </c>
    </row>
    <row r="143" spans="1:14" outlineLevel="1" x14ac:dyDescent="0.55000000000000004">
      <c r="A143" s="29">
        <v>20</v>
      </c>
      <c r="B143" s="32" t="s">
        <v>288</v>
      </c>
      <c r="C143" s="83">
        <v>3</v>
      </c>
      <c r="D143" s="30" t="s">
        <v>6</v>
      </c>
      <c r="E143" s="28"/>
      <c r="F143" s="11"/>
      <c r="G143" s="41"/>
      <c r="H143" s="42"/>
      <c r="J143" s="33" t="s">
        <v>11</v>
      </c>
      <c r="K143" s="33" t="str">
        <f t="shared" si="23"/>
        <v>3X1</v>
      </c>
      <c r="L143" s="33" t="str">
        <f>IFERROR(VLOOKUP($K143,Mapping!F:H,2,0),"")</f>
        <v/>
      </c>
      <c r="M143" s="33" t="str">
        <f>IFERROR(VLOOKUP($K143,Mapping!$F:$H,3,0),"")</f>
        <v/>
      </c>
      <c r="N143" s="33" t="str">
        <f t="shared" si="26"/>
        <v>3</v>
      </c>
    </row>
    <row r="144" spans="1:14" outlineLevel="1" x14ac:dyDescent="0.55000000000000004">
      <c r="A144" s="29">
        <v>21</v>
      </c>
      <c r="B144" s="36" t="s">
        <v>289</v>
      </c>
      <c r="C144" s="84">
        <v>1</v>
      </c>
      <c r="D144" s="30" t="s">
        <v>106</v>
      </c>
      <c r="E144" s="28" t="s">
        <v>312</v>
      </c>
      <c r="F144" s="11"/>
      <c r="G144" s="43"/>
      <c r="H144" s="44"/>
      <c r="J144" s="37" t="s">
        <v>11</v>
      </c>
      <c r="K144" s="37" t="str">
        <f t="shared" si="23"/>
        <v>1X1</v>
      </c>
      <c r="L144" s="37" t="str">
        <f>IFERROR(VLOOKUP($K144,Mapping!F:H,2,0),"")</f>
        <v/>
      </c>
      <c r="M144" s="37" t="str">
        <f>IFERROR(VLOOKUP($K144,Mapping!$F:$H,3,0),"")</f>
        <v/>
      </c>
      <c r="N144" s="37" t="str">
        <f t="shared" si="26"/>
        <v>1</v>
      </c>
    </row>
    <row r="145" spans="1:14" ht="31.5" outlineLevel="1" x14ac:dyDescent="0.55000000000000004">
      <c r="A145" s="29">
        <v>22</v>
      </c>
      <c r="B145" s="32" t="s">
        <v>290</v>
      </c>
      <c r="C145" s="83">
        <v>1</v>
      </c>
      <c r="D145" s="30" t="s">
        <v>106</v>
      </c>
      <c r="E145" s="28" t="s">
        <v>312</v>
      </c>
      <c r="F145" s="11"/>
      <c r="G145" s="41"/>
      <c r="H145" s="42"/>
      <c r="J145" s="33" t="s">
        <v>11</v>
      </c>
      <c r="K145" s="33" t="str">
        <f t="shared" si="23"/>
        <v>1X1</v>
      </c>
      <c r="L145" s="33" t="str">
        <f>IFERROR(VLOOKUP($K145,Mapping!F:H,2,0),"")</f>
        <v/>
      </c>
      <c r="M145" s="33" t="str">
        <f>IFERROR(VLOOKUP($K145,Mapping!$F:$H,3,0),"")</f>
        <v/>
      </c>
      <c r="N145" s="33" t="str">
        <f t="shared" si="26"/>
        <v>1</v>
      </c>
    </row>
    <row r="146" spans="1:14" ht="31.5" outlineLevel="1" x14ac:dyDescent="0.55000000000000004">
      <c r="A146" s="29">
        <v>23</v>
      </c>
      <c r="B146" s="36" t="s">
        <v>291</v>
      </c>
      <c r="C146" s="84">
        <v>1</v>
      </c>
      <c r="D146" s="30" t="s">
        <v>106</v>
      </c>
      <c r="E146" s="28" t="s">
        <v>312</v>
      </c>
      <c r="F146" s="11"/>
      <c r="G146" s="43"/>
      <c r="H146" s="44"/>
      <c r="J146" s="37" t="s">
        <v>11</v>
      </c>
      <c r="K146" s="37" t="str">
        <f t="shared" si="23"/>
        <v>1X1</v>
      </c>
      <c r="L146" s="37" t="str">
        <f>IFERROR(VLOOKUP($K146,Mapping!F:H,2,0),"")</f>
        <v/>
      </c>
      <c r="M146" s="37" t="str">
        <f>IFERROR(VLOOKUP($K146,Mapping!$F:$H,3,0),"")</f>
        <v/>
      </c>
      <c r="N146" s="37" t="str">
        <f t="shared" si="26"/>
        <v>1</v>
      </c>
    </row>
    <row r="147" spans="1:14" ht="47.25" outlineLevel="1" x14ac:dyDescent="0.55000000000000004">
      <c r="A147" s="29">
        <v>24</v>
      </c>
      <c r="B147" s="32" t="s">
        <v>292</v>
      </c>
      <c r="C147" s="83">
        <v>1</v>
      </c>
      <c r="D147" s="30" t="s">
        <v>106</v>
      </c>
      <c r="E147" s="28" t="s">
        <v>313</v>
      </c>
      <c r="F147" s="11"/>
      <c r="G147" s="41"/>
      <c r="H147" s="42"/>
      <c r="J147" s="33" t="s">
        <v>11</v>
      </c>
      <c r="K147" s="33" t="str">
        <f t="shared" si="23"/>
        <v>1X1</v>
      </c>
      <c r="L147" s="33" t="str">
        <f>IFERROR(VLOOKUP($K147,Mapping!F:H,2,0),"")</f>
        <v/>
      </c>
      <c r="M147" s="33" t="str">
        <f>IFERROR(VLOOKUP($K147,Mapping!$F:$H,3,0),"")</f>
        <v/>
      </c>
      <c r="N147" s="33" t="str">
        <f t="shared" si="26"/>
        <v>1</v>
      </c>
    </row>
    <row r="148" spans="1:14" outlineLevel="1" x14ac:dyDescent="0.55000000000000004">
      <c r="A148" s="29">
        <v>25</v>
      </c>
      <c r="B148" s="36" t="s">
        <v>293</v>
      </c>
      <c r="C148" s="84">
        <v>1</v>
      </c>
      <c r="D148" s="30" t="s">
        <v>106</v>
      </c>
      <c r="E148" s="28" t="s">
        <v>312</v>
      </c>
      <c r="F148" s="11"/>
      <c r="G148" s="43"/>
      <c r="H148" s="44"/>
      <c r="J148" s="37" t="s">
        <v>11</v>
      </c>
      <c r="K148" s="37" t="str">
        <f t="shared" si="23"/>
        <v>1X1</v>
      </c>
      <c r="L148" s="37" t="str">
        <f>IFERROR(VLOOKUP($K148,Mapping!F:H,2,0),"")</f>
        <v/>
      </c>
      <c r="M148" s="37" t="str">
        <f>IFERROR(VLOOKUP($K148,Mapping!$F:$H,3,0),"")</f>
        <v/>
      </c>
      <c r="N148" s="37" t="str">
        <f t="shared" si="26"/>
        <v>1</v>
      </c>
    </row>
    <row r="149" spans="1:14" outlineLevel="1" x14ac:dyDescent="0.55000000000000004">
      <c r="A149" s="29">
        <v>26</v>
      </c>
      <c r="B149" s="32" t="s">
        <v>294</v>
      </c>
      <c r="C149" s="83">
        <v>1</v>
      </c>
      <c r="D149" s="30" t="s">
        <v>106</v>
      </c>
      <c r="E149" s="28" t="s">
        <v>312</v>
      </c>
      <c r="F149" s="11"/>
      <c r="G149" s="41"/>
      <c r="H149" s="42"/>
      <c r="J149" s="33" t="s">
        <v>11</v>
      </c>
      <c r="K149" s="33" t="str">
        <f t="shared" si="23"/>
        <v>1X1</v>
      </c>
      <c r="L149" s="33" t="str">
        <f>IFERROR(VLOOKUP($K149,Mapping!F:H,2,0),"")</f>
        <v/>
      </c>
      <c r="M149" s="33" t="str">
        <f>IFERROR(VLOOKUP($K149,Mapping!$F:$H,3,0),"")</f>
        <v/>
      </c>
      <c r="N149" s="33" t="str">
        <f t="shared" si="26"/>
        <v>1</v>
      </c>
    </row>
    <row r="150" spans="1:14" outlineLevel="1" x14ac:dyDescent="0.55000000000000004">
      <c r="A150" s="29">
        <v>27</v>
      </c>
      <c r="B150" s="36" t="s">
        <v>295</v>
      </c>
      <c r="C150" s="84">
        <v>1</v>
      </c>
      <c r="D150" s="30" t="s">
        <v>106</v>
      </c>
      <c r="E150" s="28" t="s">
        <v>312</v>
      </c>
      <c r="F150" s="11"/>
      <c r="G150" s="43"/>
      <c r="H150" s="44"/>
      <c r="J150" s="37" t="s">
        <v>11</v>
      </c>
      <c r="K150" s="37" t="str">
        <f t="shared" si="23"/>
        <v>1X1</v>
      </c>
      <c r="L150" s="37" t="str">
        <f>IFERROR(VLOOKUP($K150,Mapping!F:H,2,0),"")</f>
        <v/>
      </c>
      <c r="M150" s="37" t="str">
        <f>IFERROR(VLOOKUP($K150,Mapping!$F:$H,3,0),"")</f>
        <v/>
      </c>
      <c r="N150" s="37" t="str">
        <f t="shared" si="26"/>
        <v>1</v>
      </c>
    </row>
    <row r="151" spans="1:14" outlineLevel="1" x14ac:dyDescent="0.55000000000000004">
      <c r="A151" s="29">
        <v>28</v>
      </c>
      <c r="B151" s="32" t="s">
        <v>296</v>
      </c>
      <c r="C151" s="83">
        <v>1</v>
      </c>
      <c r="D151" s="30" t="s">
        <v>106</v>
      </c>
      <c r="E151" s="28" t="s">
        <v>312</v>
      </c>
      <c r="F151" s="11"/>
      <c r="G151" s="41"/>
      <c r="H151" s="42"/>
      <c r="J151" s="33" t="s">
        <v>11</v>
      </c>
      <c r="K151" s="33" t="str">
        <f t="shared" si="23"/>
        <v>1X1</v>
      </c>
      <c r="L151" s="33" t="str">
        <f>IFERROR(VLOOKUP($K151,Mapping!F:H,2,0),"")</f>
        <v/>
      </c>
      <c r="M151" s="33" t="str">
        <f>IFERROR(VLOOKUP($K151,Mapping!$F:$H,3,0),"")</f>
        <v/>
      </c>
      <c r="N151" s="33" t="str">
        <f t="shared" si="26"/>
        <v>1</v>
      </c>
    </row>
    <row r="152" spans="1:14" outlineLevel="1" x14ac:dyDescent="0.55000000000000004">
      <c r="A152" s="29">
        <v>29</v>
      </c>
      <c r="B152" s="36" t="s">
        <v>297</v>
      </c>
      <c r="C152" s="84">
        <v>1</v>
      </c>
      <c r="D152" s="30" t="s">
        <v>106</v>
      </c>
      <c r="E152" s="28" t="s">
        <v>312</v>
      </c>
      <c r="F152" s="11"/>
      <c r="G152" s="43"/>
      <c r="H152" s="44"/>
      <c r="J152" s="37" t="s">
        <v>11</v>
      </c>
      <c r="K152" s="37" t="str">
        <f t="shared" si="23"/>
        <v>1X1</v>
      </c>
      <c r="L152" s="37" t="str">
        <f>IFERROR(VLOOKUP($K152,Mapping!F:H,2,0),"")</f>
        <v/>
      </c>
      <c r="M152" s="37" t="str">
        <f>IFERROR(VLOOKUP($K152,Mapping!$F:$H,3,0),"")</f>
        <v/>
      </c>
      <c r="N152" s="37" t="str">
        <f t="shared" si="26"/>
        <v>1</v>
      </c>
    </row>
    <row r="153" spans="1:14" outlineLevel="1" x14ac:dyDescent="0.55000000000000004">
      <c r="A153" s="29">
        <v>30</v>
      </c>
      <c r="B153" s="32" t="s">
        <v>298</v>
      </c>
      <c r="C153" s="83">
        <v>1</v>
      </c>
      <c r="D153" s="30" t="s">
        <v>106</v>
      </c>
      <c r="E153" s="28" t="s">
        <v>312</v>
      </c>
      <c r="F153" s="11"/>
      <c r="G153" s="41"/>
      <c r="H153" s="42"/>
      <c r="J153" s="33" t="s">
        <v>11</v>
      </c>
      <c r="K153" s="33" t="str">
        <f t="shared" si="23"/>
        <v>1X1</v>
      </c>
      <c r="L153" s="33" t="str">
        <f>IFERROR(VLOOKUP($K153,Mapping!F:H,2,0),"")</f>
        <v/>
      </c>
      <c r="M153" s="33" t="str">
        <f>IFERROR(VLOOKUP($K153,Mapping!$F:$H,3,0),"")</f>
        <v/>
      </c>
      <c r="N153" s="33" t="str">
        <f t="shared" si="26"/>
        <v>1</v>
      </c>
    </row>
    <row r="154" spans="1:14" s="22" customFormat="1" ht="33" customHeight="1" x14ac:dyDescent="0.75">
      <c r="A154" s="21" t="s">
        <v>51</v>
      </c>
      <c r="B154" s="72" t="s">
        <v>351</v>
      </c>
      <c r="C154" s="47" t="s">
        <v>71</v>
      </c>
      <c r="D154" s="45"/>
      <c r="E154" s="46"/>
      <c r="G154" s="48">
        <f>SUBTOTAL(3,G157:G193)/(SUBTOTAL(3,C157:C193)-2)</f>
        <v>0</v>
      </c>
      <c r="H154" s="20"/>
      <c r="J154" s="53"/>
      <c r="K154" s="53"/>
      <c r="L154" s="53">
        <f>SUBTOTAL(9,L157:L193)</f>
        <v>0</v>
      </c>
      <c r="M154" s="53">
        <f>SUBTOTAL(9,M157:M193)</f>
        <v>0</v>
      </c>
      <c r="N154" s="53"/>
    </row>
    <row r="155" spans="1:14" outlineLevel="1" x14ac:dyDescent="0.55000000000000004">
      <c r="A155" s="16"/>
      <c r="B155" s="17" t="s">
        <v>102</v>
      </c>
      <c r="C155" s="16"/>
      <c r="D155" s="26"/>
      <c r="E155" s="18"/>
      <c r="G155" s="16"/>
      <c r="H155" s="17"/>
      <c r="J155" s="16"/>
      <c r="K155" s="16"/>
      <c r="L155" s="16"/>
      <c r="M155" s="16"/>
      <c r="N155" s="16"/>
    </row>
    <row r="156" spans="1:14" outlineLevel="1" x14ac:dyDescent="0.55000000000000004">
      <c r="A156" s="16"/>
      <c r="B156" s="17" t="s">
        <v>0</v>
      </c>
      <c r="C156" s="16"/>
      <c r="D156" s="26"/>
      <c r="E156" s="18"/>
      <c r="G156" s="16"/>
      <c r="H156" s="17"/>
      <c r="J156" s="16"/>
      <c r="K156" s="16"/>
      <c r="L156" s="16"/>
      <c r="M156" s="16"/>
      <c r="N156" s="16"/>
    </row>
    <row r="157" spans="1:14" s="12" customFormat="1" ht="17.25" x14ac:dyDescent="0.6">
      <c r="A157" s="23" t="s">
        <v>52</v>
      </c>
      <c r="B157" s="73" t="s">
        <v>314</v>
      </c>
      <c r="C157" s="79" t="s">
        <v>71</v>
      </c>
      <c r="D157" s="74"/>
      <c r="E157" s="80"/>
      <c r="G157" s="81">
        <f>SUBTOTAL(3,G158:G176)/SUBTOTAL(3,C158:C176)</f>
        <v>0</v>
      </c>
      <c r="H157" s="73"/>
      <c r="J157" s="75"/>
      <c r="K157" s="75"/>
      <c r="L157" s="75">
        <f>SUBTOTAL(9,L158:L176)</f>
        <v>0</v>
      </c>
      <c r="M157" s="75">
        <f>SUBTOTAL(9,M158:M176)</f>
        <v>0</v>
      </c>
      <c r="N157" s="75"/>
    </row>
    <row r="158" spans="1:14" ht="31.5" outlineLevel="1" x14ac:dyDescent="0.55000000000000004">
      <c r="A158" s="29">
        <v>1</v>
      </c>
      <c r="B158" s="28" t="s">
        <v>330</v>
      </c>
      <c r="C158" s="82">
        <v>1</v>
      </c>
      <c r="D158" s="30" t="s">
        <v>176</v>
      </c>
      <c r="E158" s="28" t="s">
        <v>329</v>
      </c>
      <c r="G158" s="39"/>
      <c r="H158" s="40"/>
      <c r="J158" s="29" t="s">
        <v>11</v>
      </c>
      <c r="K158" s="29" t="str">
        <f t="shared" ref="K158:K166" si="27">C158&amp;J158&amp;G158</f>
        <v>1X1</v>
      </c>
      <c r="L158" s="29" t="str">
        <f>IFERROR(VLOOKUP($K158,Mapping!F:H,2,0),"")</f>
        <v/>
      </c>
      <c r="M158" s="29" t="str">
        <f>IFERROR(VLOOKUP($K158,Mapping!$F:$H,3,0),"")</f>
        <v/>
      </c>
      <c r="N158" s="29" t="str">
        <f t="shared" ref="N158:N415" si="28">C158&amp;G158</f>
        <v>1</v>
      </c>
    </row>
    <row r="159" spans="1:14" ht="31.5" outlineLevel="1" x14ac:dyDescent="0.55000000000000004">
      <c r="A159" s="29">
        <v>2</v>
      </c>
      <c r="B159" s="32" t="s">
        <v>315</v>
      </c>
      <c r="C159" s="83">
        <v>3</v>
      </c>
      <c r="D159" s="30" t="s">
        <v>6</v>
      </c>
      <c r="E159" s="28"/>
      <c r="G159" s="41"/>
      <c r="H159" s="42"/>
      <c r="J159" s="33" t="s">
        <v>11</v>
      </c>
      <c r="K159" s="33" t="str">
        <f t="shared" si="27"/>
        <v>3X1</v>
      </c>
      <c r="L159" s="33" t="str">
        <f>IFERROR(VLOOKUP($K159,Mapping!F:H,2,0),"")</f>
        <v/>
      </c>
      <c r="M159" s="33" t="str">
        <f>IFERROR(VLOOKUP($K159,Mapping!$F:$H,3,0),"")</f>
        <v/>
      </c>
      <c r="N159" s="33" t="str">
        <f t="shared" si="28"/>
        <v>3</v>
      </c>
    </row>
    <row r="160" spans="1:14" ht="31.5" outlineLevel="1" x14ac:dyDescent="0.55000000000000004">
      <c r="A160" s="29">
        <v>3</v>
      </c>
      <c r="B160" s="32" t="s">
        <v>316</v>
      </c>
      <c r="C160" s="83">
        <v>1</v>
      </c>
      <c r="D160" s="30" t="s">
        <v>106</v>
      </c>
      <c r="E160" s="28" t="s">
        <v>331</v>
      </c>
      <c r="G160" s="41"/>
      <c r="H160" s="42"/>
      <c r="J160" s="33" t="s">
        <v>11</v>
      </c>
      <c r="K160" s="33" t="str">
        <f t="shared" si="27"/>
        <v>1X1</v>
      </c>
      <c r="L160" s="33" t="str">
        <f>IFERROR(VLOOKUP($K160,Mapping!F:H,2,0),"")</f>
        <v/>
      </c>
      <c r="M160" s="33" t="str">
        <f>IFERROR(VLOOKUP($K160,Mapping!$F:$H,3,0),"")</f>
        <v/>
      </c>
      <c r="N160" s="33" t="str">
        <f t="shared" si="28"/>
        <v>1</v>
      </c>
    </row>
    <row r="161" spans="1:14" outlineLevel="1" x14ac:dyDescent="0.55000000000000004">
      <c r="A161" s="29">
        <v>4</v>
      </c>
      <c r="B161" s="32" t="s">
        <v>317</v>
      </c>
      <c r="C161" s="83">
        <v>1</v>
      </c>
      <c r="D161" s="30" t="s">
        <v>176</v>
      </c>
      <c r="E161" s="28" t="s">
        <v>173</v>
      </c>
      <c r="G161" s="41"/>
      <c r="H161" s="42"/>
      <c r="J161" s="33" t="s">
        <v>11</v>
      </c>
      <c r="K161" s="33" t="str">
        <f t="shared" si="27"/>
        <v>1X1</v>
      </c>
      <c r="L161" s="33" t="str">
        <f>IFERROR(VLOOKUP($K161,Mapping!F:H,2,0),"")</f>
        <v/>
      </c>
      <c r="M161" s="33" t="str">
        <f>IFERROR(VLOOKUP($K161,Mapping!$F:$H,3,0),"")</f>
        <v/>
      </c>
      <c r="N161" s="33" t="str">
        <f t="shared" si="28"/>
        <v>1</v>
      </c>
    </row>
    <row r="162" spans="1:14" outlineLevel="1" x14ac:dyDescent="0.55000000000000004">
      <c r="A162" s="29">
        <v>5</v>
      </c>
      <c r="B162" s="32" t="s">
        <v>318</v>
      </c>
      <c r="C162" s="83">
        <v>1</v>
      </c>
      <c r="D162" s="30" t="s">
        <v>3</v>
      </c>
      <c r="E162" s="28" t="s">
        <v>173</v>
      </c>
      <c r="G162" s="41"/>
      <c r="H162" s="42"/>
      <c r="J162" s="33" t="s">
        <v>11</v>
      </c>
      <c r="K162" s="33" t="str">
        <f t="shared" si="27"/>
        <v>1X1</v>
      </c>
      <c r="L162" s="33" t="str">
        <f>IFERROR(VLOOKUP($K162,Mapping!F:H,2,0),"")</f>
        <v/>
      </c>
      <c r="M162" s="33" t="str">
        <f>IFERROR(VLOOKUP($K162,Mapping!$F:$H,3,0),"")</f>
        <v/>
      </c>
      <c r="N162" s="33" t="str">
        <f t="shared" si="28"/>
        <v>1</v>
      </c>
    </row>
    <row r="163" spans="1:14" outlineLevel="1" x14ac:dyDescent="0.55000000000000004">
      <c r="A163" s="29">
        <v>6</v>
      </c>
      <c r="B163" s="32" t="s">
        <v>332</v>
      </c>
      <c r="C163" s="83">
        <v>3</v>
      </c>
      <c r="D163" s="34" t="s">
        <v>6</v>
      </c>
      <c r="E163" s="32"/>
      <c r="G163" s="41"/>
      <c r="H163" s="42"/>
      <c r="J163" s="33" t="s">
        <v>11</v>
      </c>
      <c r="K163" s="33" t="str">
        <f t="shared" si="27"/>
        <v>3X1</v>
      </c>
      <c r="L163" s="33" t="str">
        <f>IFERROR(VLOOKUP($K163,Mapping!F:H,2,0),"")</f>
        <v/>
      </c>
      <c r="M163" s="33" t="str">
        <f>IFERROR(VLOOKUP($K163,Mapping!$F:$H,3,0),"")</f>
        <v/>
      </c>
      <c r="N163" s="33" t="str">
        <f t="shared" si="28"/>
        <v>3</v>
      </c>
    </row>
    <row r="164" spans="1:14" outlineLevel="1" x14ac:dyDescent="0.55000000000000004">
      <c r="A164" s="29">
        <v>7</v>
      </c>
      <c r="B164" s="32" t="s">
        <v>319</v>
      </c>
      <c r="C164" s="83">
        <v>3</v>
      </c>
      <c r="D164" s="34" t="s">
        <v>6</v>
      </c>
      <c r="E164" s="32"/>
      <c r="G164" s="43"/>
      <c r="H164" s="44"/>
      <c r="J164" s="33" t="s">
        <v>11</v>
      </c>
      <c r="K164" s="33" t="str">
        <f t="shared" si="27"/>
        <v>3X1</v>
      </c>
      <c r="L164" s="33" t="str">
        <f>IFERROR(VLOOKUP($K164,Mapping!F:H,2,0),"")</f>
        <v/>
      </c>
      <c r="M164" s="33" t="str">
        <f>IFERROR(VLOOKUP($K164,Mapping!$F:$H,3,0),"")</f>
        <v/>
      </c>
      <c r="N164" s="33" t="str">
        <f t="shared" si="28"/>
        <v>3</v>
      </c>
    </row>
    <row r="165" spans="1:14" outlineLevel="1" x14ac:dyDescent="0.55000000000000004">
      <c r="A165" s="29">
        <v>8</v>
      </c>
      <c r="B165" s="32" t="s">
        <v>320</v>
      </c>
      <c r="C165" s="83">
        <v>3</v>
      </c>
      <c r="D165" s="34" t="s">
        <v>6</v>
      </c>
      <c r="E165" s="32"/>
      <c r="G165" s="41"/>
      <c r="H165" s="42"/>
      <c r="J165" s="33" t="s">
        <v>11</v>
      </c>
      <c r="K165" s="33" t="str">
        <f t="shared" si="27"/>
        <v>3X1</v>
      </c>
      <c r="L165" s="33" t="str">
        <f>IFERROR(VLOOKUP($K165,Mapping!F:H,2,0),"")</f>
        <v/>
      </c>
      <c r="M165" s="33" t="str">
        <f>IFERROR(VLOOKUP($K165,Mapping!$F:$H,3,0),"")</f>
        <v/>
      </c>
      <c r="N165" s="33" t="str">
        <f t="shared" si="28"/>
        <v>3</v>
      </c>
    </row>
    <row r="166" spans="1:14" ht="31.5" outlineLevel="1" x14ac:dyDescent="0.55000000000000004">
      <c r="A166" s="29">
        <v>9</v>
      </c>
      <c r="B166" s="32" t="s">
        <v>333</v>
      </c>
      <c r="C166" s="83">
        <v>3</v>
      </c>
      <c r="D166" s="34" t="s">
        <v>6</v>
      </c>
      <c r="E166" s="32"/>
      <c r="G166" s="43"/>
      <c r="H166" s="44"/>
      <c r="J166" s="33" t="s">
        <v>11</v>
      </c>
      <c r="K166" s="33" t="str">
        <f t="shared" si="27"/>
        <v>3X1</v>
      </c>
      <c r="L166" s="33" t="str">
        <f>IFERROR(VLOOKUP($K166,Mapping!F:H,2,0),"")</f>
        <v/>
      </c>
      <c r="M166" s="33" t="str">
        <f>IFERROR(VLOOKUP($K166,Mapping!$F:$H,3,0),"")</f>
        <v/>
      </c>
      <c r="N166" s="33" t="str">
        <f t="shared" si="28"/>
        <v>3</v>
      </c>
    </row>
    <row r="167" spans="1:14" outlineLevel="1" x14ac:dyDescent="0.55000000000000004">
      <c r="A167" s="29">
        <v>10</v>
      </c>
      <c r="B167" s="32" t="s">
        <v>321</v>
      </c>
      <c r="C167" s="83">
        <v>3</v>
      </c>
      <c r="D167" s="30" t="s">
        <v>6</v>
      </c>
      <c r="E167" s="28"/>
      <c r="G167" s="41"/>
      <c r="H167" s="42"/>
      <c r="J167" s="33" t="s">
        <v>11</v>
      </c>
      <c r="K167" s="33" t="str">
        <f t="shared" ref="K167:K174" si="29">C167&amp;J167&amp;G167</f>
        <v>3X1</v>
      </c>
      <c r="L167" s="33" t="str">
        <f>IFERROR(VLOOKUP($K167,Mapping!F:H,2,0),"")</f>
        <v/>
      </c>
      <c r="M167" s="33" t="str">
        <f>IFERROR(VLOOKUP($K167,Mapping!$F:$H,3,0),"")</f>
        <v/>
      </c>
      <c r="N167" s="33" t="str">
        <f t="shared" ref="N167:N174" si="30">C167&amp;G167</f>
        <v>3</v>
      </c>
    </row>
    <row r="168" spans="1:14" outlineLevel="1" x14ac:dyDescent="0.55000000000000004">
      <c r="A168" s="29">
        <v>11</v>
      </c>
      <c r="B168" s="32" t="s">
        <v>334</v>
      </c>
      <c r="C168" s="83">
        <v>3</v>
      </c>
      <c r="D168" s="30" t="s">
        <v>6</v>
      </c>
      <c r="E168" s="28"/>
      <c r="G168" s="41"/>
      <c r="H168" s="42"/>
      <c r="J168" s="33" t="s">
        <v>11</v>
      </c>
      <c r="K168" s="33" t="str">
        <f t="shared" si="29"/>
        <v>3X1</v>
      </c>
      <c r="L168" s="33" t="str">
        <f>IFERROR(VLOOKUP($K168,Mapping!F:H,2,0),"")</f>
        <v/>
      </c>
      <c r="M168" s="33" t="str">
        <f>IFERROR(VLOOKUP($K168,Mapping!$F:$H,3,0),"")</f>
        <v/>
      </c>
      <c r="N168" s="33" t="str">
        <f t="shared" si="30"/>
        <v>3</v>
      </c>
    </row>
    <row r="169" spans="1:14" outlineLevel="1" x14ac:dyDescent="0.55000000000000004">
      <c r="A169" s="29">
        <v>12</v>
      </c>
      <c r="B169" s="32" t="s">
        <v>322</v>
      </c>
      <c r="C169" s="83">
        <v>3</v>
      </c>
      <c r="D169" s="30" t="s">
        <v>6</v>
      </c>
      <c r="E169" s="28"/>
      <c r="G169" s="41"/>
      <c r="H169" s="42"/>
      <c r="J169" s="33" t="s">
        <v>11</v>
      </c>
      <c r="K169" s="33" t="str">
        <f t="shared" si="29"/>
        <v>3X1</v>
      </c>
      <c r="L169" s="33" t="str">
        <f>IFERROR(VLOOKUP($K169,Mapping!F:H,2,0),"")</f>
        <v/>
      </c>
      <c r="M169" s="33" t="str">
        <f>IFERROR(VLOOKUP($K169,Mapping!$F:$H,3,0),"")</f>
        <v/>
      </c>
      <c r="N169" s="33" t="str">
        <f t="shared" si="30"/>
        <v>3</v>
      </c>
    </row>
    <row r="170" spans="1:14" outlineLevel="1" x14ac:dyDescent="0.55000000000000004">
      <c r="A170" s="29">
        <v>13</v>
      </c>
      <c r="B170" s="32" t="s">
        <v>323</v>
      </c>
      <c r="C170" s="83">
        <v>1</v>
      </c>
      <c r="D170" s="30" t="s">
        <v>176</v>
      </c>
      <c r="E170" s="28" t="s">
        <v>329</v>
      </c>
      <c r="G170" s="41"/>
      <c r="H170" s="42"/>
      <c r="J170" s="33" t="s">
        <v>11</v>
      </c>
      <c r="K170" s="33" t="str">
        <f t="shared" si="29"/>
        <v>1X1</v>
      </c>
      <c r="L170" s="33" t="str">
        <f>IFERROR(VLOOKUP($K170,Mapping!F:H,2,0),"")</f>
        <v/>
      </c>
      <c r="M170" s="33" t="str">
        <f>IFERROR(VLOOKUP($K170,Mapping!$F:$H,3,0),"")</f>
        <v/>
      </c>
      <c r="N170" s="33" t="str">
        <f t="shared" si="30"/>
        <v>1</v>
      </c>
    </row>
    <row r="171" spans="1:14" ht="31.5" outlineLevel="1" x14ac:dyDescent="0.55000000000000004">
      <c r="A171" s="29">
        <v>14</v>
      </c>
      <c r="B171" s="32" t="s">
        <v>324</v>
      </c>
      <c r="C171" s="83">
        <v>1</v>
      </c>
      <c r="D171" s="34" t="s">
        <v>106</v>
      </c>
      <c r="E171" s="32" t="s">
        <v>206</v>
      </c>
      <c r="G171" s="41"/>
      <c r="H171" s="42"/>
      <c r="J171" s="33" t="s">
        <v>11</v>
      </c>
      <c r="K171" s="33" t="str">
        <f t="shared" si="29"/>
        <v>1X1</v>
      </c>
      <c r="L171" s="33" t="str">
        <f>IFERROR(VLOOKUP($K171,Mapping!F:H,2,0),"")</f>
        <v/>
      </c>
      <c r="M171" s="33" t="str">
        <f>IFERROR(VLOOKUP($K171,Mapping!$F:$H,3,0),"")</f>
        <v/>
      </c>
      <c r="N171" s="33" t="str">
        <f t="shared" si="30"/>
        <v>1</v>
      </c>
    </row>
    <row r="172" spans="1:14" outlineLevel="1" x14ac:dyDescent="0.55000000000000004">
      <c r="A172" s="29">
        <v>15</v>
      </c>
      <c r="B172" s="32" t="s">
        <v>325</v>
      </c>
      <c r="C172" s="83">
        <v>1</v>
      </c>
      <c r="D172" s="34" t="s">
        <v>106</v>
      </c>
      <c r="E172" s="32" t="s">
        <v>206</v>
      </c>
      <c r="G172" s="43"/>
      <c r="H172" s="44"/>
      <c r="J172" s="33" t="s">
        <v>11</v>
      </c>
      <c r="K172" s="33" t="str">
        <f t="shared" si="29"/>
        <v>1X1</v>
      </c>
      <c r="L172" s="33" t="str">
        <f>IFERROR(VLOOKUP($K172,Mapping!F:H,2,0),"")</f>
        <v/>
      </c>
      <c r="M172" s="33" t="str">
        <f>IFERROR(VLOOKUP($K172,Mapping!$F:$H,3,0),"")</f>
        <v/>
      </c>
      <c r="N172" s="33" t="str">
        <f t="shared" si="30"/>
        <v>1</v>
      </c>
    </row>
    <row r="173" spans="1:14" outlineLevel="1" x14ac:dyDescent="0.55000000000000004">
      <c r="A173" s="29">
        <v>16</v>
      </c>
      <c r="B173" s="32" t="s">
        <v>326</v>
      </c>
      <c r="C173" s="83">
        <v>1</v>
      </c>
      <c r="D173" s="34" t="s">
        <v>106</v>
      </c>
      <c r="E173" s="32" t="s">
        <v>206</v>
      </c>
      <c r="G173" s="41"/>
      <c r="H173" s="42"/>
      <c r="J173" s="33" t="s">
        <v>11</v>
      </c>
      <c r="K173" s="33" t="str">
        <f t="shared" si="29"/>
        <v>1X1</v>
      </c>
      <c r="L173" s="33" t="str">
        <f>IFERROR(VLOOKUP($K173,Mapping!F:H,2,0),"")</f>
        <v/>
      </c>
      <c r="M173" s="33" t="str">
        <f>IFERROR(VLOOKUP($K173,Mapping!$F:$H,3,0),"")</f>
        <v/>
      </c>
      <c r="N173" s="33" t="str">
        <f t="shared" si="30"/>
        <v>1</v>
      </c>
    </row>
    <row r="174" spans="1:14" ht="31.5" outlineLevel="1" x14ac:dyDescent="0.55000000000000004">
      <c r="A174" s="29">
        <v>17</v>
      </c>
      <c r="B174" s="32" t="s">
        <v>327</v>
      </c>
      <c r="C174" s="83">
        <v>1</v>
      </c>
      <c r="D174" s="34" t="s">
        <v>106</v>
      </c>
      <c r="E174" s="32" t="s">
        <v>206</v>
      </c>
      <c r="G174" s="43"/>
      <c r="H174" s="44"/>
      <c r="J174" s="33" t="s">
        <v>11</v>
      </c>
      <c r="K174" s="33" t="str">
        <f t="shared" si="29"/>
        <v>1X1</v>
      </c>
      <c r="L174" s="33" t="str">
        <f>IFERROR(VLOOKUP($K174,Mapping!F:H,2,0),"")</f>
        <v/>
      </c>
      <c r="M174" s="33" t="str">
        <f>IFERROR(VLOOKUP($K174,Mapping!$F:$H,3,0),"")</f>
        <v/>
      </c>
      <c r="N174" s="33" t="str">
        <f t="shared" si="30"/>
        <v>1</v>
      </c>
    </row>
    <row r="175" spans="1:14" outlineLevel="1" x14ac:dyDescent="0.55000000000000004">
      <c r="A175" s="29">
        <v>18</v>
      </c>
      <c r="B175" s="32" t="s">
        <v>328</v>
      </c>
      <c r="C175" s="83">
        <v>1</v>
      </c>
      <c r="D175" s="30" t="s">
        <v>106</v>
      </c>
      <c r="E175" s="32" t="s">
        <v>206</v>
      </c>
      <c r="G175" s="41"/>
      <c r="H175" s="42"/>
      <c r="J175" s="33" t="s">
        <v>11</v>
      </c>
      <c r="K175" s="33" t="str">
        <f t="shared" ref="K175:K176" si="31">C175&amp;J175&amp;G175</f>
        <v>1X1</v>
      </c>
      <c r="L175" s="33" t="str">
        <f>IFERROR(VLOOKUP($K175,Mapping!F:H,2,0),"")</f>
        <v/>
      </c>
      <c r="M175" s="33" t="str">
        <f>IFERROR(VLOOKUP($K175,Mapping!$F:$H,3,0),"")</f>
        <v/>
      </c>
      <c r="N175" s="33" t="str">
        <f t="shared" ref="N175:N176" si="32">C175&amp;G175</f>
        <v>1</v>
      </c>
    </row>
    <row r="176" spans="1:14" ht="31.5" outlineLevel="1" x14ac:dyDescent="0.55000000000000004">
      <c r="A176" s="29">
        <v>19</v>
      </c>
      <c r="B176" s="32" t="s">
        <v>335</v>
      </c>
      <c r="C176" s="83">
        <v>1</v>
      </c>
      <c r="D176" s="30" t="s">
        <v>106</v>
      </c>
      <c r="E176" s="32" t="s">
        <v>206</v>
      </c>
      <c r="G176" s="41"/>
      <c r="H176" s="42"/>
      <c r="J176" s="33" t="s">
        <v>11</v>
      </c>
      <c r="K176" s="33" t="str">
        <f t="shared" si="31"/>
        <v>1X1</v>
      </c>
      <c r="L176" s="33" t="str">
        <f>IFERROR(VLOOKUP($K176,Mapping!F:H,2,0),"")</f>
        <v/>
      </c>
      <c r="M176" s="33" t="str">
        <f>IFERROR(VLOOKUP($K176,Mapping!$F:$H,3,0),"")</f>
        <v/>
      </c>
      <c r="N176" s="33" t="str">
        <f t="shared" si="32"/>
        <v>1</v>
      </c>
    </row>
    <row r="177" spans="1:14" s="12" customFormat="1" ht="17.25" x14ac:dyDescent="0.6">
      <c r="A177" s="23" t="s">
        <v>53</v>
      </c>
      <c r="B177" s="73" t="s">
        <v>352</v>
      </c>
      <c r="C177" s="79" t="s">
        <v>71</v>
      </c>
      <c r="D177" s="74"/>
      <c r="E177" s="80"/>
      <c r="G177" s="81">
        <f>SUBTOTAL(3,G178:G193)/SUBTOTAL(3,C178:C193)</f>
        <v>0</v>
      </c>
      <c r="H177" s="73"/>
      <c r="J177" s="75"/>
      <c r="K177" s="75"/>
      <c r="L177" s="75">
        <f>SUBTOTAL(9,L178:L193)</f>
        <v>0</v>
      </c>
      <c r="M177" s="75">
        <f>SUBTOTAL(9,M178:M193)</f>
        <v>0</v>
      </c>
      <c r="N177" s="75"/>
    </row>
    <row r="178" spans="1:14" ht="31.5" outlineLevel="1" x14ac:dyDescent="0.55000000000000004">
      <c r="A178" s="29">
        <v>1</v>
      </c>
      <c r="B178" s="28" t="s">
        <v>336</v>
      </c>
      <c r="C178" s="82">
        <v>1</v>
      </c>
      <c r="D178" s="30" t="s">
        <v>106</v>
      </c>
      <c r="E178" s="28" t="s">
        <v>206</v>
      </c>
      <c r="G178" s="39"/>
      <c r="H178" s="40"/>
      <c r="J178" s="29" t="s">
        <v>11</v>
      </c>
      <c r="K178" s="29" t="str">
        <f t="shared" ref="K178:K193" si="33">C178&amp;J178&amp;G178</f>
        <v>1X1</v>
      </c>
      <c r="L178" s="29" t="str">
        <f>IFERROR(VLOOKUP($K178,Mapping!F:H,2,0),"")</f>
        <v/>
      </c>
      <c r="M178" s="29" t="str">
        <f>IFERROR(VLOOKUP($K178,Mapping!$F:$H,3,0),"")</f>
        <v/>
      </c>
      <c r="N178" s="29" t="str">
        <f t="shared" si="28"/>
        <v>1</v>
      </c>
    </row>
    <row r="179" spans="1:14" outlineLevel="1" x14ac:dyDescent="0.55000000000000004">
      <c r="A179" s="29">
        <v>2</v>
      </c>
      <c r="B179" s="32" t="s">
        <v>337</v>
      </c>
      <c r="C179" s="83">
        <v>1</v>
      </c>
      <c r="D179" s="30" t="s">
        <v>106</v>
      </c>
      <c r="E179" s="28" t="s">
        <v>206</v>
      </c>
      <c r="G179" s="41"/>
      <c r="H179" s="42"/>
      <c r="J179" s="33" t="s">
        <v>11</v>
      </c>
      <c r="K179" s="33" t="str">
        <f t="shared" si="33"/>
        <v>1X1</v>
      </c>
      <c r="L179" s="33" t="str">
        <f>IFERROR(VLOOKUP($K179,Mapping!F:H,2,0),"")</f>
        <v/>
      </c>
      <c r="M179" s="33" t="str">
        <f>IFERROR(VLOOKUP($K179,Mapping!$F:$H,3,0),"")</f>
        <v/>
      </c>
      <c r="N179" s="33" t="str">
        <f t="shared" ref="N179:N186" si="34">C179&amp;G179</f>
        <v>1</v>
      </c>
    </row>
    <row r="180" spans="1:14" outlineLevel="1" x14ac:dyDescent="0.55000000000000004">
      <c r="A180" s="29">
        <v>3</v>
      </c>
      <c r="B180" s="36" t="s">
        <v>338</v>
      </c>
      <c r="C180" s="84">
        <v>3</v>
      </c>
      <c r="D180" s="30" t="s">
        <v>6</v>
      </c>
      <c r="E180" s="28"/>
      <c r="G180" s="43"/>
      <c r="H180" s="44"/>
      <c r="J180" s="37" t="s">
        <v>11</v>
      </c>
      <c r="K180" s="37" t="str">
        <f t="shared" si="33"/>
        <v>3X1</v>
      </c>
      <c r="L180" s="37" t="str">
        <f>IFERROR(VLOOKUP($K180,Mapping!F:H,2,0),"")</f>
        <v/>
      </c>
      <c r="M180" s="37" t="str">
        <f>IFERROR(VLOOKUP($K180,Mapping!$F:$H,3,0),"")</f>
        <v/>
      </c>
      <c r="N180" s="37" t="str">
        <f t="shared" si="34"/>
        <v>3</v>
      </c>
    </row>
    <row r="181" spans="1:14" outlineLevel="1" x14ac:dyDescent="0.55000000000000004">
      <c r="A181" s="29">
        <v>4</v>
      </c>
      <c r="B181" s="32" t="s">
        <v>339</v>
      </c>
      <c r="C181" s="83">
        <v>1</v>
      </c>
      <c r="D181" s="30" t="s">
        <v>106</v>
      </c>
      <c r="E181" s="28" t="s">
        <v>206</v>
      </c>
      <c r="G181" s="41"/>
      <c r="H181" s="42"/>
      <c r="J181" s="33" t="s">
        <v>11</v>
      </c>
      <c r="K181" s="33" t="str">
        <f t="shared" si="33"/>
        <v>1X1</v>
      </c>
      <c r="L181" s="33" t="str">
        <f>IFERROR(VLOOKUP($K181,Mapping!F:H,2,0),"")</f>
        <v/>
      </c>
      <c r="M181" s="33" t="str">
        <f>IFERROR(VLOOKUP($K181,Mapping!$F:$H,3,0),"")</f>
        <v/>
      </c>
      <c r="N181" s="33" t="str">
        <f t="shared" si="34"/>
        <v>1</v>
      </c>
    </row>
    <row r="182" spans="1:14" ht="31.5" outlineLevel="1" x14ac:dyDescent="0.55000000000000004">
      <c r="A182" s="29">
        <v>5</v>
      </c>
      <c r="B182" s="36" t="s">
        <v>340</v>
      </c>
      <c r="C182" s="83">
        <v>1</v>
      </c>
      <c r="D182" s="30" t="s">
        <v>108</v>
      </c>
      <c r="E182" s="28" t="s">
        <v>206</v>
      </c>
      <c r="G182" s="43"/>
      <c r="H182" s="44"/>
      <c r="J182" s="37" t="s">
        <v>11</v>
      </c>
      <c r="K182" s="37" t="str">
        <f t="shared" si="33"/>
        <v>1X1</v>
      </c>
      <c r="L182" s="37" t="str">
        <f>IFERROR(VLOOKUP($K182,Mapping!F:H,2,0),"")</f>
        <v/>
      </c>
      <c r="M182" s="37" t="str">
        <f>IFERROR(VLOOKUP($K182,Mapping!$F:$H,3,0),"")</f>
        <v/>
      </c>
      <c r="N182" s="37" t="str">
        <f t="shared" si="34"/>
        <v>1</v>
      </c>
    </row>
    <row r="183" spans="1:14" ht="31.5" outlineLevel="1" x14ac:dyDescent="0.55000000000000004">
      <c r="A183" s="29">
        <v>6</v>
      </c>
      <c r="B183" s="32" t="s">
        <v>341</v>
      </c>
      <c r="C183" s="83">
        <v>1</v>
      </c>
      <c r="D183" s="30" t="s">
        <v>108</v>
      </c>
      <c r="E183" s="28" t="s">
        <v>206</v>
      </c>
      <c r="G183" s="41"/>
      <c r="H183" s="42"/>
      <c r="J183" s="33" t="s">
        <v>11</v>
      </c>
      <c r="K183" s="33" t="str">
        <f t="shared" si="33"/>
        <v>1X1</v>
      </c>
      <c r="L183" s="33" t="str">
        <f>IFERROR(VLOOKUP($K183,Mapping!F:H,2,0),"")</f>
        <v/>
      </c>
      <c r="M183" s="33" t="str">
        <f>IFERROR(VLOOKUP($K183,Mapping!$F:$H,3,0),"")</f>
        <v/>
      </c>
      <c r="N183" s="33" t="str">
        <f t="shared" si="34"/>
        <v>1</v>
      </c>
    </row>
    <row r="184" spans="1:14" ht="31.5" outlineLevel="1" x14ac:dyDescent="0.55000000000000004">
      <c r="A184" s="29">
        <v>7</v>
      </c>
      <c r="B184" s="36" t="s">
        <v>342</v>
      </c>
      <c r="C184" s="84">
        <v>1</v>
      </c>
      <c r="D184" s="30" t="s">
        <v>108</v>
      </c>
      <c r="E184" s="28" t="s">
        <v>206</v>
      </c>
      <c r="G184" s="43"/>
      <c r="H184" s="44"/>
      <c r="J184" s="37" t="s">
        <v>11</v>
      </c>
      <c r="K184" s="37" t="str">
        <f t="shared" si="33"/>
        <v>1X1</v>
      </c>
      <c r="L184" s="37" t="str">
        <f>IFERROR(VLOOKUP($K184,Mapping!F:H,2,0),"")</f>
        <v/>
      </c>
      <c r="M184" s="37" t="str">
        <f>IFERROR(VLOOKUP($K184,Mapping!$F:$H,3,0),"")</f>
        <v/>
      </c>
      <c r="N184" s="37" t="str">
        <f t="shared" si="34"/>
        <v>1</v>
      </c>
    </row>
    <row r="185" spans="1:14" ht="31.5" outlineLevel="1" x14ac:dyDescent="0.55000000000000004">
      <c r="A185" s="29">
        <v>8</v>
      </c>
      <c r="B185" s="32" t="s">
        <v>343</v>
      </c>
      <c r="C185" s="83">
        <v>1</v>
      </c>
      <c r="D185" s="30" t="s">
        <v>108</v>
      </c>
      <c r="E185" s="28" t="s">
        <v>206</v>
      </c>
      <c r="G185" s="41"/>
      <c r="H185" s="42"/>
      <c r="J185" s="33" t="s">
        <v>11</v>
      </c>
      <c r="K185" s="33" t="str">
        <f t="shared" si="33"/>
        <v>1X1</v>
      </c>
      <c r="L185" s="33" t="str">
        <f>IFERROR(VLOOKUP($K185,Mapping!F:H,2,0),"")</f>
        <v/>
      </c>
      <c r="M185" s="33" t="str">
        <f>IFERROR(VLOOKUP($K185,Mapping!$F:$H,3,0),"")</f>
        <v/>
      </c>
      <c r="N185" s="33" t="str">
        <f t="shared" si="34"/>
        <v>1</v>
      </c>
    </row>
    <row r="186" spans="1:14" ht="31.5" outlineLevel="1" x14ac:dyDescent="0.55000000000000004">
      <c r="A186" s="29">
        <v>9</v>
      </c>
      <c r="B186" s="36" t="s">
        <v>344</v>
      </c>
      <c r="C186" s="84">
        <v>3</v>
      </c>
      <c r="D186" s="30" t="s">
        <v>6</v>
      </c>
      <c r="E186" s="28"/>
      <c r="G186" s="43"/>
      <c r="H186" s="44"/>
      <c r="J186" s="37" t="s">
        <v>11</v>
      </c>
      <c r="K186" s="37" t="str">
        <f t="shared" si="33"/>
        <v>3X1</v>
      </c>
      <c r="L186" s="37" t="str">
        <f>IFERROR(VLOOKUP($K186,Mapping!F:H,2,0),"")</f>
        <v/>
      </c>
      <c r="M186" s="37" t="str">
        <f>IFERROR(VLOOKUP($K186,Mapping!$F:$H,3,0),"")</f>
        <v/>
      </c>
      <c r="N186" s="37" t="str">
        <f t="shared" si="34"/>
        <v>3</v>
      </c>
    </row>
    <row r="187" spans="1:14" outlineLevel="1" x14ac:dyDescent="0.55000000000000004">
      <c r="A187" s="29">
        <v>10</v>
      </c>
      <c r="B187" s="32" t="s">
        <v>345</v>
      </c>
      <c r="C187" s="83">
        <v>1</v>
      </c>
      <c r="D187" s="30" t="s">
        <v>106</v>
      </c>
      <c r="E187" s="28" t="s">
        <v>206</v>
      </c>
      <c r="G187" s="41"/>
      <c r="H187" s="42"/>
      <c r="J187" s="33" t="s">
        <v>11</v>
      </c>
      <c r="K187" s="33" t="str">
        <f t="shared" si="33"/>
        <v>1X1</v>
      </c>
      <c r="L187" s="33" t="str">
        <f>IFERROR(VLOOKUP($K187,Mapping!F:H,2,0),"")</f>
        <v/>
      </c>
      <c r="M187" s="33" t="str">
        <f>IFERROR(VLOOKUP($K187,Mapping!$F:$H,3,0),"")</f>
        <v/>
      </c>
      <c r="N187" s="33" t="str">
        <f t="shared" si="28"/>
        <v>1</v>
      </c>
    </row>
    <row r="188" spans="1:14" outlineLevel="1" x14ac:dyDescent="0.55000000000000004">
      <c r="A188" s="29">
        <v>11</v>
      </c>
      <c r="B188" s="36" t="s">
        <v>346</v>
      </c>
      <c r="C188" s="84">
        <v>1</v>
      </c>
      <c r="D188" s="30" t="s">
        <v>106</v>
      </c>
      <c r="E188" s="28" t="s">
        <v>206</v>
      </c>
      <c r="G188" s="43"/>
      <c r="H188" s="44"/>
      <c r="J188" s="37" t="s">
        <v>11</v>
      </c>
      <c r="K188" s="37" t="str">
        <f t="shared" si="33"/>
        <v>1X1</v>
      </c>
      <c r="L188" s="37" t="str">
        <f>IFERROR(VLOOKUP($K188,Mapping!F:H,2,0),"")</f>
        <v/>
      </c>
      <c r="M188" s="37" t="str">
        <f>IFERROR(VLOOKUP($K188,Mapping!$F:$H,3,0),"")</f>
        <v/>
      </c>
      <c r="N188" s="37" t="str">
        <f t="shared" si="28"/>
        <v>1</v>
      </c>
    </row>
    <row r="189" spans="1:14" ht="31.5" outlineLevel="1" x14ac:dyDescent="0.55000000000000004">
      <c r="A189" s="29">
        <v>12</v>
      </c>
      <c r="B189" s="32" t="s">
        <v>347</v>
      </c>
      <c r="C189" s="83">
        <v>3</v>
      </c>
      <c r="D189" s="30" t="s">
        <v>6</v>
      </c>
      <c r="E189" s="28"/>
      <c r="G189" s="41"/>
      <c r="H189" s="42"/>
      <c r="J189" s="33" t="s">
        <v>11</v>
      </c>
      <c r="K189" s="33" t="str">
        <f t="shared" si="33"/>
        <v>3X1</v>
      </c>
      <c r="L189" s="33" t="str">
        <f>IFERROR(VLOOKUP($K189,Mapping!F:H,2,0),"")</f>
        <v/>
      </c>
      <c r="M189" s="33" t="str">
        <f>IFERROR(VLOOKUP($K189,Mapping!$F:$H,3,0),"")</f>
        <v/>
      </c>
      <c r="N189" s="33" t="str">
        <f t="shared" ref="N189:N190" si="35">C189&amp;G189</f>
        <v>3</v>
      </c>
    </row>
    <row r="190" spans="1:14" ht="31.5" outlineLevel="1" x14ac:dyDescent="0.55000000000000004">
      <c r="A190" s="29">
        <v>13</v>
      </c>
      <c r="B190" s="36" t="s">
        <v>348</v>
      </c>
      <c r="C190" s="84">
        <v>1</v>
      </c>
      <c r="D190" s="30" t="s">
        <v>106</v>
      </c>
      <c r="E190" s="28" t="s">
        <v>206</v>
      </c>
      <c r="G190" s="43"/>
      <c r="H190" s="44"/>
      <c r="J190" s="37" t="s">
        <v>11</v>
      </c>
      <c r="K190" s="37" t="str">
        <f t="shared" si="33"/>
        <v>1X1</v>
      </c>
      <c r="L190" s="37" t="str">
        <f>IFERROR(VLOOKUP($K190,Mapping!F:H,2,0),"")</f>
        <v/>
      </c>
      <c r="M190" s="37" t="str">
        <f>IFERROR(VLOOKUP($K190,Mapping!$F:$H,3,0),"")</f>
        <v/>
      </c>
      <c r="N190" s="37" t="str">
        <f t="shared" si="35"/>
        <v>1</v>
      </c>
    </row>
    <row r="191" spans="1:14" outlineLevel="1" x14ac:dyDescent="0.55000000000000004">
      <c r="A191" s="29">
        <v>14</v>
      </c>
      <c r="B191" s="32" t="s">
        <v>349</v>
      </c>
      <c r="C191" s="83">
        <v>3</v>
      </c>
      <c r="D191" s="30" t="s">
        <v>6</v>
      </c>
      <c r="E191" s="28"/>
      <c r="G191" s="41"/>
      <c r="H191" s="42"/>
      <c r="J191" s="33" t="s">
        <v>11</v>
      </c>
      <c r="K191" s="33" t="str">
        <f t="shared" si="33"/>
        <v>3X1</v>
      </c>
      <c r="L191" s="33" t="str">
        <f>IFERROR(VLOOKUP($K191,Mapping!F:H,2,0),"")</f>
        <v/>
      </c>
      <c r="M191" s="33" t="str">
        <f>IFERROR(VLOOKUP($K191,Mapping!$F:$H,3,0),"")</f>
        <v/>
      </c>
      <c r="N191" s="33" t="str">
        <f t="shared" ref="N191:N192" si="36">C191&amp;G191</f>
        <v>3</v>
      </c>
    </row>
    <row r="192" spans="1:14" ht="47.25" outlineLevel="1" x14ac:dyDescent="0.55000000000000004">
      <c r="A192" s="29">
        <v>15</v>
      </c>
      <c r="B192" s="36" t="s">
        <v>353</v>
      </c>
      <c r="C192" s="84">
        <v>1</v>
      </c>
      <c r="D192" s="30" t="s">
        <v>106</v>
      </c>
      <c r="E192" s="28" t="s">
        <v>206</v>
      </c>
      <c r="G192" s="43"/>
      <c r="H192" s="44"/>
      <c r="J192" s="37" t="s">
        <v>11</v>
      </c>
      <c r="K192" s="37" t="str">
        <f t="shared" si="33"/>
        <v>1X1</v>
      </c>
      <c r="L192" s="37" t="str">
        <f>IFERROR(VLOOKUP($K192,Mapping!F:H,2,0),"")</f>
        <v/>
      </c>
      <c r="M192" s="37" t="str">
        <f>IFERROR(VLOOKUP($K192,Mapping!$F:$H,3,0),"")</f>
        <v/>
      </c>
      <c r="N192" s="37" t="str">
        <f t="shared" si="36"/>
        <v>1</v>
      </c>
    </row>
    <row r="193" spans="1:14" ht="23.25" customHeight="1" outlineLevel="1" x14ac:dyDescent="0.55000000000000004">
      <c r="A193" s="29">
        <v>16</v>
      </c>
      <c r="B193" s="32" t="s">
        <v>350</v>
      </c>
      <c r="C193" s="83">
        <v>1</v>
      </c>
      <c r="D193" s="30" t="s">
        <v>106</v>
      </c>
      <c r="E193" s="28" t="s">
        <v>206</v>
      </c>
      <c r="G193" s="41"/>
      <c r="H193" s="42"/>
      <c r="J193" s="33" t="s">
        <v>11</v>
      </c>
      <c r="K193" s="33" t="str">
        <f t="shared" si="33"/>
        <v>1X1</v>
      </c>
      <c r="L193" s="33" t="str">
        <f>IFERROR(VLOOKUP($K193,Mapping!F:H,2,0),"")</f>
        <v/>
      </c>
      <c r="M193" s="33" t="str">
        <f>IFERROR(VLOOKUP($K193,Mapping!$F:$H,3,0),"")</f>
        <v/>
      </c>
      <c r="N193" s="33" t="str">
        <f t="shared" si="28"/>
        <v>1</v>
      </c>
    </row>
    <row r="194" spans="1:14" s="22" customFormat="1" ht="33" customHeight="1" x14ac:dyDescent="0.75">
      <c r="A194" s="21" t="s">
        <v>354</v>
      </c>
      <c r="B194" s="72" t="s">
        <v>355</v>
      </c>
      <c r="C194" s="47" t="s">
        <v>71</v>
      </c>
      <c r="D194" s="45"/>
      <c r="E194" s="46"/>
      <c r="G194" s="48">
        <f>SUBTOTAL(3,G197:G298)/(SUBTOTAL(3,C197:C298)-5)</f>
        <v>0</v>
      </c>
      <c r="H194" s="20"/>
      <c r="J194" s="53"/>
      <c r="K194" s="53"/>
      <c r="L194" s="53">
        <f>SUBTOTAL(9,L197:L298)</f>
        <v>0</v>
      </c>
      <c r="M194" s="53">
        <f>SUBTOTAL(9,M197:M298)</f>
        <v>0</v>
      </c>
      <c r="N194" s="53"/>
    </row>
    <row r="195" spans="1:14" outlineLevel="1" x14ac:dyDescent="0.55000000000000004">
      <c r="A195" s="16"/>
      <c r="B195" s="17" t="s">
        <v>102</v>
      </c>
      <c r="C195" s="16"/>
      <c r="D195" s="26"/>
      <c r="E195" s="18"/>
      <c r="G195" s="16"/>
      <c r="H195" s="17"/>
      <c r="J195" s="16"/>
      <c r="K195" s="16"/>
      <c r="L195" s="16"/>
      <c r="M195" s="16"/>
      <c r="N195" s="16"/>
    </row>
    <row r="196" spans="1:14" outlineLevel="1" x14ac:dyDescent="0.55000000000000004">
      <c r="A196" s="16"/>
      <c r="B196" s="17" t="s">
        <v>0</v>
      </c>
      <c r="C196" s="16"/>
      <c r="D196" s="26"/>
      <c r="E196" s="18"/>
      <c r="G196" s="16"/>
      <c r="H196" s="17"/>
      <c r="J196" s="16"/>
      <c r="K196" s="16"/>
      <c r="L196" s="16"/>
      <c r="M196" s="16"/>
      <c r="N196" s="16"/>
    </row>
    <row r="197" spans="1:14" s="85" customFormat="1" ht="17.25" x14ac:dyDescent="0.6">
      <c r="A197" s="23" t="s">
        <v>52</v>
      </c>
      <c r="B197" s="73" t="s">
        <v>4</v>
      </c>
      <c r="C197" s="79" t="s">
        <v>71</v>
      </c>
      <c r="D197" s="74"/>
      <c r="E197" s="80"/>
      <c r="G197" s="81">
        <f>SUBTOTAL(3,G198:G230)/SUBTOTAL(3,C198:C230)</f>
        <v>0</v>
      </c>
      <c r="H197" s="73"/>
      <c r="J197" s="75"/>
      <c r="K197" s="75"/>
      <c r="L197" s="75">
        <f>SUBTOTAL(9,L198:L230)</f>
        <v>0</v>
      </c>
      <c r="M197" s="75">
        <f>SUBTOTAL(9,M198:M230)</f>
        <v>0</v>
      </c>
      <c r="N197" s="75"/>
    </row>
    <row r="198" spans="1:14" s="86" customFormat="1" ht="29.25" customHeight="1" outlineLevel="1" x14ac:dyDescent="0.55000000000000004">
      <c r="A198" s="29">
        <v>1</v>
      </c>
      <c r="B198" s="28" t="s">
        <v>356</v>
      </c>
      <c r="C198" s="82">
        <v>1</v>
      </c>
      <c r="D198" s="30" t="s">
        <v>176</v>
      </c>
      <c r="E198" s="28" t="s">
        <v>310</v>
      </c>
      <c r="G198" s="39"/>
      <c r="H198" s="158" t="s">
        <v>376</v>
      </c>
      <c r="J198" s="29" t="s">
        <v>27</v>
      </c>
      <c r="K198" s="29" t="str">
        <f t="shared" ref="K198:K230" si="37">C198&amp;J198&amp;G198</f>
        <v>1X0,33</v>
      </c>
      <c r="L198" s="29" t="str">
        <f>IFERROR(VLOOKUP($K198,Mapping!F:H,2,0),"")</f>
        <v/>
      </c>
      <c r="M198" s="29" t="str">
        <f>IFERROR(VLOOKUP($K198,Mapping!$F:$H,3,0),"")</f>
        <v/>
      </c>
      <c r="N198" s="29" t="str">
        <f t="shared" ref="N198:N230" si="38">C198&amp;G198</f>
        <v>1</v>
      </c>
    </row>
    <row r="199" spans="1:14" s="86" customFormat="1" outlineLevel="1" x14ac:dyDescent="0.55000000000000004">
      <c r="A199" s="29">
        <v>2</v>
      </c>
      <c r="B199" s="32" t="s">
        <v>357</v>
      </c>
      <c r="C199" s="82">
        <v>1</v>
      </c>
      <c r="D199" s="30" t="s">
        <v>176</v>
      </c>
      <c r="E199" s="28" t="s">
        <v>310</v>
      </c>
      <c r="G199" s="41"/>
      <c r="H199" s="159"/>
      <c r="J199" s="33" t="s">
        <v>28</v>
      </c>
      <c r="K199" s="33" t="str">
        <f t="shared" si="37"/>
        <v>1X0,66</v>
      </c>
      <c r="L199" s="33" t="str">
        <f>IFERROR(VLOOKUP($K199,Mapping!F:H,2,0),"")</f>
        <v/>
      </c>
      <c r="M199" s="33" t="str">
        <f>IFERROR(VLOOKUP($K199,Mapping!$F:$H,3,0),"")</f>
        <v/>
      </c>
      <c r="N199" s="33" t="str">
        <f t="shared" si="38"/>
        <v>1</v>
      </c>
    </row>
    <row r="200" spans="1:14" s="86" customFormat="1" outlineLevel="1" x14ac:dyDescent="0.55000000000000004">
      <c r="A200" s="29">
        <v>3</v>
      </c>
      <c r="B200" s="32" t="s">
        <v>375</v>
      </c>
      <c r="C200" s="82">
        <v>1</v>
      </c>
      <c r="D200" s="30" t="s">
        <v>176</v>
      </c>
      <c r="E200" s="28" t="s">
        <v>310</v>
      </c>
      <c r="G200" s="41"/>
      <c r="H200" s="160"/>
      <c r="J200" s="33" t="s">
        <v>11</v>
      </c>
      <c r="K200" s="33" t="str">
        <f t="shared" si="37"/>
        <v>1X1</v>
      </c>
      <c r="L200" s="33" t="str">
        <f>IFERROR(VLOOKUP($K200,Mapping!F:H,2,0),"")</f>
        <v/>
      </c>
      <c r="M200" s="33" t="str">
        <f>IFERROR(VLOOKUP($K200,Mapping!$F:$H,3,0),"")</f>
        <v/>
      </c>
      <c r="N200" s="33" t="str">
        <f t="shared" si="38"/>
        <v>1</v>
      </c>
    </row>
    <row r="201" spans="1:14" s="86" customFormat="1" outlineLevel="1" x14ac:dyDescent="0.55000000000000004">
      <c r="A201" s="29">
        <v>4</v>
      </c>
      <c r="B201" s="32" t="s">
        <v>358</v>
      </c>
      <c r="C201" s="83">
        <v>3</v>
      </c>
      <c r="D201" s="34" t="s">
        <v>6</v>
      </c>
      <c r="E201" s="32"/>
      <c r="G201" s="41"/>
      <c r="H201" s="40"/>
      <c r="J201" s="33" t="s">
        <v>11</v>
      </c>
      <c r="K201" s="33" t="str">
        <f t="shared" si="37"/>
        <v>3X1</v>
      </c>
      <c r="L201" s="33" t="str">
        <f>IFERROR(VLOOKUP($K201,Mapping!F:H,2,0),"")</f>
        <v/>
      </c>
      <c r="M201" s="33" t="str">
        <f>IFERROR(VLOOKUP($K201,Mapping!$F:$H,3,0),"")</f>
        <v/>
      </c>
      <c r="N201" s="33" t="str">
        <f t="shared" si="38"/>
        <v>3</v>
      </c>
    </row>
    <row r="202" spans="1:14" s="86" customFormat="1" outlineLevel="1" x14ac:dyDescent="0.55000000000000004">
      <c r="A202" s="29">
        <v>5</v>
      </c>
      <c r="B202" s="32" t="s">
        <v>359</v>
      </c>
      <c r="C202" s="83">
        <v>3</v>
      </c>
      <c r="D202" s="34" t="s">
        <v>6</v>
      </c>
      <c r="E202" s="32"/>
      <c r="G202" s="41"/>
      <c r="H202" s="42"/>
      <c r="J202" s="33" t="s">
        <v>11</v>
      </c>
      <c r="K202" s="33" t="str">
        <f t="shared" si="37"/>
        <v>3X1</v>
      </c>
      <c r="L202" s="33" t="str">
        <f>IFERROR(VLOOKUP($K202,Mapping!F:H,2,0),"")</f>
        <v/>
      </c>
      <c r="M202" s="33" t="str">
        <f>IFERROR(VLOOKUP($K202,Mapping!$F:$H,3,0),"")</f>
        <v/>
      </c>
      <c r="N202" s="33" t="str">
        <f t="shared" si="38"/>
        <v>3</v>
      </c>
    </row>
    <row r="203" spans="1:14" s="86" customFormat="1" outlineLevel="1" x14ac:dyDescent="0.55000000000000004">
      <c r="A203" s="29">
        <v>6</v>
      </c>
      <c r="B203" s="36" t="s">
        <v>361</v>
      </c>
      <c r="C203" s="84">
        <v>3</v>
      </c>
      <c r="D203" s="34" t="s">
        <v>6</v>
      </c>
      <c r="E203" s="36"/>
      <c r="G203" s="43"/>
      <c r="H203" s="158" t="s">
        <v>376</v>
      </c>
      <c r="J203" s="37" t="s">
        <v>27</v>
      </c>
      <c r="K203" s="37" t="str">
        <f t="shared" si="37"/>
        <v>3X0,33</v>
      </c>
      <c r="L203" s="37" t="str">
        <f>IFERROR(VLOOKUP($K203,Mapping!F:H,2,0),"")</f>
        <v/>
      </c>
      <c r="M203" s="37" t="str">
        <f>IFERROR(VLOOKUP($K203,Mapping!$F:$H,3,0),"")</f>
        <v/>
      </c>
      <c r="N203" s="37" t="str">
        <f t="shared" si="38"/>
        <v>3</v>
      </c>
    </row>
    <row r="204" spans="1:14" s="86" customFormat="1" outlineLevel="1" x14ac:dyDescent="0.55000000000000004">
      <c r="A204" s="29">
        <v>7</v>
      </c>
      <c r="B204" s="32" t="s">
        <v>377</v>
      </c>
      <c r="C204" s="83">
        <v>3</v>
      </c>
      <c r="D204" s="34" t="s">
        <v>6</v>
      </c>
      <c r="E204" s="32"/>
      <c r="G204" s="41"/>
      <c r="H204" s="159"/>
      <c r="J204" s="33" t="s">
        <v>28</v>
      </c>
      <c r="K204" s="33" t="str">
        <f t="shared" si="37"/>
        <v>3X0,66</v>
      </c>
      <c r="L204" s="33" t="str">
        <f>IFERROR(VLOOKUP($K204,Mapping!F:H,2,0),"")</f>
        <v/>
      </c>
      <c r="M204" s="33" t="str">
        <f>IFERROR(VLOOKUP($K204,Mapping!$F:$H,3,0),"")</f>
        <v/>
      </c>
      <c r="N204" s="33" t="str">
        <f t="shared" si="38"/>
        <v>3</v>
      </c>
    </row>
    <row r="205" spans="1:14" s="86" customFormat="1" outlineLevel="1" x14ac:dyDescent="0.55000000000000004">
      <c r="A205" s="29">
        <v>8</v>
      </c>
      <c r="B205" s="32" t="s">
        <v>360</v>
      </c>
      <c r="C205" s="83">
        <v>3</v>
      </c>
      <c r="D205" s="34" t="s">
        <v>6</v>
      </c>
      <c r="E205" s="32"/>
      <c r="G205" s="41"/>
      <c r="H205" s="160"/>
      <c r="J205" s="33" t="s">
        <v>11</v>
      </c>
      <c r="K205" s="33" t="str">
        <f t="shared" si="37"/>
        <v>3X1</v>
      </c>
      <c r="L205" s="33" t="str">
        <f>IFERROR(VLOOKUP($K205,Mapping!F:H,2,0),"")</f>
        <v/>
      </c>
      <c r="M205" s="33" t="str">
        <f>IFERROR(VLOOKUP($K205,Mapping!$F:$H,3,0),"")</f>
        <v/>
      </c>
      <c r="N205" s="33" t="str">
        <f t="shared" si="38"/>
        <v>3</v>
      </c>
    </row>
    <row r="206" spans="1:14" s="86" customFormat="1" outlineLevel="1" x14ac:dyDescent="0.55000000000000004">
      <c r="A206" s="29">
        <v>9</v>
      </c>
      <c r="B206" s="32" t="s">
        <v>362</v>
      </c>
      <c r="C206" s="83">
        <v>3</v>
      </c>
      <c r="D206" s="34" t="s">
        <v>6</v>
      </c>
      <c r="E206" s="32"/>
      <c r="G206" s="41"/>
      <c r="H206" s="158" t="s">
        <v>376</v>
      </c>
      <c r="J206" s="33" t="s">
        <v>27</v>
      </c>
      <c r="K206" s="33" t="str">
        <f t="shared" si="37"/>
        <v>3X0,33</v>
      </c>
      <c r="L206" s="33" t="str">
        <f>IFERROR(VLOOKUP($K206,Mapping!F:H,2,0),"")</f>
        <v/>
      </c>
      <c r="M206" s="33" t="str">
        <f>IFERROR(VLOOKUP($K206,Mapping!$F:$H,3,0),"")</f>
        <v/>
      </c>
      <c r="N206" s="33" t="str">
        <f t="shared" si="38"/>
        <v>3</v>
      </c>
    </row>
    <row r="207" spans="1:14" s="86" customFormat="1" outlineLevel="1" x14ac:dyDescent="0.55000000000000004">
      <c r="A207" s="29">
        <v>10</v>
      </c>
      <c r="B207" s="36" t="s">
        <v>378</v>
      </c>
      <c r="C207" s="84">
        <v>3</v>
      </c>
      <c r="D207" s="34" t="s">
        <v>6</v>
      </c>
      <c r="E207" s="36"/>
      <c r="G207" s="43"/>
      <c r="H207" s="159"/>
      <c r="J207" s="37" t="s">
        <v>28</v>
      </c>
      <c r="K207" s="37" t="str">
        <f t="shared" si="37"/>
        <v>3X0,66</v>
      </c>
      <c r="L207" s="37" t="str">
        <f>IFERROR(VLOOKUP($K207,Mapping!F:H,2,0),"")</f>
        <v/>
      </c>
      <c r="M207" s="37" t="str">
        <f>IFERROR(VLOOKUP($K207,Mapping!$F:$H,3,0),"")</f>
        <v/>
      </c>
      <c r="N207" s="37" t="str">
        <f t="shared" si="38"/>
        <v>3</v>
      </c>
    </row>
    <row r="208" spans="1:14" s="86" customFormat="1" outlineLevel="1" x14ac:dyDescent="0.55000000000000004">
      <c r="A208" s="29">
        <v>11</v>
      </c>
      <c r="B208" s="36" t="s">
        <v>379</v>
      </c>
      <c r="C208" s="84">
        <v>3</v>
      </c>
      <c r="D208" s="34" t="s">
        <v>6</v>
      </c>
      <c r="E208" s="36"/>
      <c r="G208" s="43"/>
      <c r="H208" s="160"/>
      <c r="J208" s="37" t="s">
        <v>11</v>
      </c>
      <c r="K208" s="37" t="str">
        <f t="shared" si="37"/>
        <v>3X1</v>
      </c>
      <c r="L208" s="37" t="str">
        <f>IFERROR(VLOOKUP($K208,Mapping!F:H,2,0),"")</f>
        <v/>
      </c>
      <c r="M208" s="37" t="str">
        <f>IFERROR(VLOOKUP($K208,Mapping!$F:$H,3,0),"")</f>
        <v/>
      </c>
      <c r="N208" s="37" t="str">
        <f t="shared" si="38"/>
        <v>3</v>
      </c>
    </row>
    <row r="209" spans="1:14" s="86" customFormat="1" outlineLevel="1" x14ac:dyDescent="0.55000000000000004">
      <c r="A209" s="29">
        <v>12</v>
      </c>
      <c r="B209" s="32" t="s">
        <v>363</v>
      </c>
      <c r="C209" s="83">
        <v>3</v>
      </c>
      <c r="D209" s="34" t="s">
        <v>6</v>
      </c>
      <c r="E209" s="32"/>
      <c r="G209" s="41"/>
      <c r="H209" s="42"/>
      <c r="J209" s="33" t="s">
        <v>11</v>
      </c>
      <c r="K209" s="33" t="str">
        <f t="shared" si="37"/>
        <v>3X1</v>
      </c>
      <c r="L209" s="33" t="str">
        <f>IFERROR(VLOOKUP($K209,Mapping!F:H,2,0),"")</f>
        <v/>
      </c>
      <c r="M209" s="33" t="str">
        <f>IFERROR(VLOOKUP($K209,Mapping!$F:$H,3,0),"")</f>
        <v/>
      </c>
      <c r="N209" s="33" t="str">
        <f t="shared" si="38"/>
        <v>3</v>
      </c>
    </row>
    <row r="210" spans="1:14" s="86" customFormat="1" outlineLevel="1" x14ac:dyDescent="0.55000000000000004">
      <c r="A210" s="29">
        <v>13</v>
      </c>
      <c r="B210" s="32" t="s">
        <v>364</v>
      </c>
      <c r="C210" s="83">
        <v>1</v>
      </c>
      <c r="D210" s="34" t="s">
        <v>176</v>
      </c>
      <c r="E210" s="32" t="s">
        <v>310</v>
      </c>
      <c r="G210" s="41"/>
      <c r="H210" s="42"/>
      <c r="J210" s="33" t="s">
        <v>11</v>
      </c>
      <c r="K210" s="33" t="str">
        <f t="shared" si="37"/>
        <v>1X1</v>
      </c>
      <c r="L210" s="33" t="str">
        <f>IFERROR(VLOOKUP($K210,Mapping!F:H,2,0),"")</f>
        <v/>
      </c>
      <c r="M210" s="33" t="str">
        <f>IFERROR(VLOOKUP($K210,Mapping!$F:$H,3,0),"")</f>
        <v/>
      </c>
      <c r="N210" s="33" t="str">
        <f t="shared" si="38"/>
        <v>1</v>
      </c>
    </row>
    <row r="211" spans="1:14" s="86" customFormat="1" ht="31.5" outlineLevel="1" x14ac:dyDescent="0.55000000000000004">
      <c r="A211" s="29">
        <v>14</v>
      </c>
      <c r="B211" s="32" t="s">
        <v>366</v>
      </c>
      <c r="C211" s="83">
        <v>3</v>
      </c>
      <c r="D211" s="34" t="s">
        <v>6</v>
      </c>
      <c r="E211" s="32"/>
      <c r="G211" s="41"/>
      <c r="H211" s="158" t="s">
        <v>376</v>
      </c>
      <c r="J211" s="33" t="s">
        <v>27</v>
      </c>
      <c r="K211" s="33" t="str">
        <f t="shared" si="37"/>
        <v>3X0,33</v>
      </c>
      <c r="L211" s="33" t="str">
        <f>IFERROR(VLOOKUP($K211,Mapping!F:H,2,0),"")</f>
        <v/>
      </c>
      <c r="M211" s="33" t="str">
        <f>IFERROR(VLOOKUP($K211,Mapping!$F:$H,3,0),"")</f>
        <v/>
      </c>
      <c r="N211" s="33" t="str">
        <f t="shared" si="38"/>
        <v>3</v>
      </c>
    </row>
    <row r="212" spans="1:14" s="86" customFormat="1" ht="31.5" outlineLevel="1" x14ac:dyDescent="0.55000000000000004">
      <c r="A212" s="29">
        <v>15</v>
      </c>
      <c r="B212" s="36" t="s">
        <v>380</v>
      </c>
      <c r="C212" s="84">
        <v>3</v>
      </c>
      <c r="D212" s="34" t="s">
        <v>6</v>
      </c>
      <c r="E212" s="36"/>
      <c r="G212" s="43"/>
      <c r="H212" s="159"/>
      <c r="J212" s="37" t="s">
        <v>28</v>
      </c>
      <c r="K212" s="37" t="str">
        <f t="shared" si="37"/>
        <v>3X0,66</v>
      </c>
      <c r="L212" s="37" t="str">
        <f>IFERROR(VLOOKUP($K212,Mapping!F:H,2,0),"")</f>
        <v/>
      </c>
      <c r="M212" s="37" t="str">
        <f>IFERROR(VLOOKUP($K212,Mapping!$F:$H,3,0),"")</f>
        <v/>
      </c>
      <c r="N212" s="37" t="str">
        <f t="shared" si="38"/>
        <v>3</v>
      </c>
    </row>
    <row r="213" spans="1:14" s="86" customFormat="1" ht="31.5" outlineLevel="1" x14ac:dyDescent="0.55000000000000004">
      <c r="A213" s="29">
        <v>16</v>
      </c>
      <c r="B213" s="32" t="s">
        <v>365</v>
      </c>
      <c r="C213" s="83">
        <v>3</v>
      </c>
      <c r="D213" s="34" t="s">
        <v>6</v>
      </c>
      <c r="E213" s="32"/>
      <c r="G213" s="41"/>
      <c r="H213" s="160"/>
      <c r="J213" s="33" t="s">
        <v>11</v>
      </c>
      <c r="K213" s="33" t="str">
        <f t="shared" si="37"/>
        <v>3X1</v>
      </c>
      <c r="L213" s="33" t="str">
        <f>IFERROR(VLOOKUP($K213,Mapping!F:H,2,0),"")</f>
        <v/>
      </c>
      <c r="M213" s="33" t="str">
        <f>IFERROR(VLOOKUP($K213,Mapping!$F:$H,3,0),"")</f>
        <v/>
      </c>
      <c r="N213" s="33" t="str">
        <f t="shared" si="38"/>
        <v>3</v>
      </c>
    </row>
    <row r="214" spans="1:14" s="86" customFormat="1" ht="31.5" outlineLevel="1" x14ac:dyDescent="0.55000000000000004">
      <c r="A214" s="29">
        <v>17</v>
      </c>
      <c r="B214" s="32" t="s">
        <v>367</v>
      </c>
      <c r="C214" s="83">
        <v>3</v>
      </c>
      <c r="D214" s="34" t="s">
        <v>6</v>
      </c>
      <c r="E214" s="32"/>
      <c r="G214" s="41"/>
      <c r="H214" s="42"/>
      <c r="J214" s="33" t="s">
        <v>11</v>
      </c>
      <c r="K214" s="33" t="str">
        <f t="shared" si="37"/>
        <v>3X1</v>
      </c>
      <c r="L214" s="33" t="str">
        <f>IFERROR(VLOOKUP($K214,Mapping!F:H,2,0),"")</f>
        <v/>
      </c>
      <c r="M214" s="33" t="str">
        <f>IFERROR(VLOOKUP($K214,Mapping!$F:$H,3,0),"")</f>
        <v/>
      </c>
      <c r="N214" s="33" t="str">
        <f t="shared" si="38"/>
        <v>3</v>
      </c>
    </row>
    <row r="215" spans="1:14" s="86" customFormat="1" ht="31.5" outlineLevel="1" x14ac:dyDescent="0.55000000000000004">
      <c r="A215" s="29">
        <v>18</v>
      </c>
      <c r="B215" s="32" t="s">
        <v>368</v>
      </c>
      <c r="C215" s="83">
        <v>3</v>
      </c>
      <c r="D215" s="34" t="s">
        <v>6</v>
      </c>
      <c r="E215" s="32"/>
      <c r="G215" s="41"/>
      <c r="H215" s="42"/>
      <c r="J215" s="33" t="s">
        <v>11</v>
      </c>
      <c r="K215" s="33" t="str">
        <f t="shared" si="37"/>
        <v>3X1</v>
      </c>
      <c r="L215" s="33" t="str">
        <f>IFERROR(VLOOKUP($K215,Mapping!F:H,2,0),"")</f>
        <v/>
      </c>
      <c r="M215" s="33" t="str">
        <f>IFERROR(VLOOKUP($K215,Mapping!$F:$H,3,0),"")</f>
        <v/>
      </c>
      <c r="N215" s="33" t="str">
        <f t="shared" si="38"/>
        <v>3</v>
      </c>
    </row>
    <row r="216" spans="1:14" s="86" customFormat="1" outlineLevel="1" x14ac:dyDescent="0.55000000000000004">
      <c r="A216" s="29">
        <v>19</v>
      </c>
      <c r="B216" s="32" t="s">
        <v>369</v>
      </c>
      <c r="C216" s="84">
        <v>3</v>
      </c>
      <c r="D216" s="34" t="s">
        <v>6</v>
      </c>
      <c r="E216" s="36"/>
      <c r="G216" s="43"/>
      <c r="H216" s="44"/>
      <c r="J216" s="37" t="s">
        <v>11</v>
      </c>
      <c r="K216" s="37" t="str">
        <f t="shared" si="37"/>
        <v>3X1</v>
      </c>
      <c r="L216" s="37" t="str">
        <f>IFERROR(VLOOKUP($K216,Mapping!F:H,2,0),"")</f>
        <v/>
      </c>
      <c r="M216" s="37" t="str">
        <f>IFERROR(VLOOKUP($K216,Mapping!$F:$H,3,0),"")</f>
        <v/>
      </c>
      <c r="N216" s="37" t="str">
        <f t="shared" si="38"/>
        <v>3</v>
      </c>
    </row>
    <row r="217" spans="1:14" s="86" customFormat="1" ht="31.5" outlineLevel="1" x14ac:dyDescent="0.55000000000000004">
      <c r="A217" s="29">
        <v>20</v>
      </c>
      <c r="B217" s="32" t="s">
        <v>381</v>
      </c>
      <c r="C217" s="83">
        <v>3</v>
      </c>
      <c r="D217" s="34" t="s">
        <v>6</v>
      </c>
      <c r="E217" s="32"/>
      <c r="G217" s="41"/>
      <c r="H217" s="42"/>
      <c r="J217" s="33" t="s">
        <v>11</v>
      </c>
      <c r="K217" s="33" t="str">
        <f t="shared" si="37"/>
        <v>3X1</v>
      </c>
      <c r="L217" s="33" t="str">
        <f>IFERROR(VLOOKUP($K217,Mapping!F:H,2,0),"")</f>
        <v/>
      </c>
      <c r="M217" s="33" t="str">
        <f>IFERROR(VLOOKUP($K217,Mapping!$F:$H,3,0),"")</f>
        <v/>
      </c>
      <c r="N217" s="33" t="str">
        <f t="shared" si="38"/>
        <v>3</v>
      </c>
    </row>
    <row r="218" spans="1:14" s="86" customFormat="1" ht="31.5" outlineLevel="1" x14ac:dyDescent="0.55000000000000004">
      <c r="A218" s="29">
        <v>21</v>
      </c>
      <c r="B218" s="32" t="s">
        <v>370</v>
      </c>
      <c r="C218" s="83">
        <v>3</v>
      </c>
      <c r="D218" s="34" t="s">
        <v>6</v>
      </c>
      <c r="E218" s="32"/>
      <c r="G218" s="41"/>
      <c r="H218" s="42"/>
      <c r="J218" s="33" t="s">
        <v>11</v>
      </c>
      <c r="K218" s="33" t="str">
        <f t="shared" si="37"/>
        <v>3X1</v>
      </c>
      <c r="L218" s="33" t="str">
        <f>IFERROR(VLOOKUP($K218,Mapping!F:H,2,0),"")</f>
        <v/>
      </c>
      <c r="M218" s="33" t="str">
        <f>IFERROR(VLOOKUP($K218,Mapping!$F:$H,3,0),"")</f>
        <v/>
      </c>
      <c r="N218" s="33" t="str">
        <f t="shared" si="38"/>
        <v>3</v>
      </c>
    </row>
    <row r="219" spans="1:14" s="86" customFormat="1" ht="31.5" outlineLevel="1" x14ac:dyDescent="0.55000000000000004">
      <c r="A219" s="29">
        <v>22</v>
      </c>
      <c r="B219" s="32" t="s">
        <v>371</v>
      </c>
      <c r="C219" s="83">
        <v>3</v>
      </c>
      <c r="D219" s="34" t="s">
        <v>6</v>
      </c>
      <c r="E219" s="32"/>
      <c r="G219" s="41"/>
      <c r="H219" s="42"/>
      <c r="J219" s="33" t="s">
        <v>11</v>
      </c>
      <c r="K219" s="33" t="str">
        <f t="shared" si="37"/>
        <v>3X1</v>
      </c>
      <c r="L219" s="33" t="str">
        <f>IFERROR(VLOOKUP($K219,Mapping!F:H,2,0),"")</f>
        <v/>
      </c>
      <c r="M219" s="33" t="str">
        <f>IFERROR(VLOOKUP($K219,Mapping!$F:$H,3,0),"")</f>
        <v/>
      </c>
      <c r="N219" s="33" t="str">
        <f t="shared" si="38"/>
        <v>3</v>
      </c>
    </row>
    <row r="220" spans="1:14" s="86" customFormat="1" outlineLevel="1" x14ac:dyDescent="0.55000000000000004">
      <c r="A220" s="29">
        <v>23</v>
      </c>
      <c r="B220" s="36" t="s">
        <v>372</v>
      </c>
      <c r="C220" s="84">
        <v>3</v>
      </c>
      <c r="D220" s="34" t="s">
        <v>6</v>
      </c>
      <c r="E220" s="36"/>
      <c r="G220" s="43"/>
      <c r="H220" s="44"/>
      <c r="J220" s="37" t="s">
        <v>11</v>
      </c>
      <c r="K220" s="37" t="str">
        <f t="shared" si="37"/>
        <v>3X1</v>
      </c>
      <c r="L220" s="37" t="str">
        <f>IFERROR(VLOOKUP($K220,Mapping!F:H,2,0),"")</f>
        <v/>
      </c>
      <c r="M220" s="37" t="str">
        <f>IFERROR(VLOOKUP($K220,Mapping!$F:$H,3,0),"")</f>
        <v/>
      </c>
      <c r="N220" s="37" t="str">
        <f t="shared" si="38"/>
        <v>3</v>
      </c>
    </row>
    <row r="221" spans="1:14" s="86" customFormat="1" ht="31.5" outlineLevel="1" x14ac:dyDescent="0.55000000000000004">
      <c r="A221" s="29">
        <v>24</v>
      </c>
      <c r="B221" s="32" t="s">
        <v>382</v>
      </c>
      <c r="C221" s="83">
        <v>3</v>
      </c>
      <c r="D221" s="34" t="s">
        <v>6</v>
      </c>
      <c r="E221" s="32"/>
      <c r="G221" s="41"/>
      <c r="H221" s="42"/>
      <c r="J221" s="33" t="s">
        <v>11</v>
      </c>
      <c r="K221" s="33" t="str">
        <f t="shared" si="37"/>
        <v>3X1</v>
      </c>
      <c r="L221" s="33" t="str">
        <f>IFERROR(VLOOKUP($K221,Mapping!F:H,2,0),"")</f>
        <v/>
      </c>
      <c r="M221" s="33" t="str">
        <f>IFERROR(VLOOKUP($K221,Mapping!$F:$H,3,0),"")</f>
        <v/>
      </c>
      <c r="N221" s="33" t="str">
        <f t="shared" si="38"/>
        <v>3</v>
      </c>
    </row>
    <row r="222" spans="1:14" s="86" customFormat="1" ht="31.5" outlineLevel="1" x14ac:dyDescent="0.55000000000000004">
      <c r="A222" s="29">
        <v>25</v>
      </c>
      <c r="B222" s="32" t="s">
        <v>383</v>
      </c>
      <c r="C222" s="83">
        <v>3</v>
      </c>
      <c r="D222" s="34" t="s">
        <v>6</v>
      </c>
      <c r="E222" s="32"/>
      <c r="G222" s="41"/>
      <c r="H222" s="42"/>
      <c r="J222" s="33" t="s">
        <v>11</v>
      </c>
      <c r="K222" s="33" t="str">
        <f t="shared" si="37"/>
        <v>3X1</v>
      </c>
      <c r="L222" s="33" t="str">
        <f>IFERROR(VLOOKUP($K222,Mapping!F:H,2,0),"")</f>
        <v/>
      </c>
      <c r="M222" s="33" t="str">
        <f>IFERROR(VLOOKUP($K222,Mapping!$F:$H,3,0),"")</f>
        <v/>
      </c>
      <c r="N222" s="33" t="str">
        <f t="shared" si="38"/>
        <v>3</v>
      </c>
    </row>
    <row r="223" spans="1:14" s="86" customFormat="1" outlineLevel="1" x14ac:dyDescent="0.55000000000000004">
      <c r="A223" s="29">
        <v>26</v>
      </c>
      <c r="B223" s="32" t="s">
        <v>384</v>
      </c>
      <c r="C223" s="83">
        <v>3</v>
      </c>
      <c r="D223" s="34" t="s">
        <v>6</v>
      </c>
      <c r="E223" s="32"/>
      <c r="G223" s="41"/>
      <c r="H223" s="42"/>
      <c r="J223" s="33" t="s">
        <v>11</v>
      </c>
      <c r="K223" s="33" t="str">
        <f t="shared" si="37"/>
        <v>3X1</v>
      </c>
      <c r="L223" s="33" t="str">
        <f>IFERROR(VLOOKUP($K223,Mapping!F:H,2,0),"")</f>
        <v/>
      </c>
      <c r="M223" s="33" t="str">
        <f>IFERROR(VLOOKUP($K223,Mapping!$F:$H,3,0),"")</f>
        <v/>
      </c>
      <c r="N223" s="33" t="str">
        <f t="shared" si="38"/>
        <v>3</v>
      </c>
    </row>
    <row r="224" spans="1:14" s="86" customFormat="1" ht="31.5" outlineLevel="1" x14ac:dyDescent="0.55000000000000004">
      <c r="A224" s="29">
        <v>27</v>
      </c>
      <c r="B224" s="36" t="s">
        <v>373</v>
      </c>
      <c r="C224" s="84">
        <v>3</v>
      </c>
      <c r="D224" s="34" t="s">
        <v>6</v>
      </c>
      <c r="E224" s="36"/>
      <c r="G224" s="43"/>
      <c r="H224" s="44"/>
      <c r="J224" s="37" t="s">
        <v>11</v>
      </c>
      <c r="K224" s="37" t="str">
        <f t="shared" si="37"/>
        <v>3X1</v>
      </c>
      <c r="L224" s="37" t="str">
        <f>IFERROR(VLOOKUP($K224,Mapping!F:H,2,0),"")</f>
        <v/>
      </c>
      <c r="M224" s="37" t="str">
        <f>IFERROR(VLOOKUP($K224,Mapping!$F:$H,3,0),"")</f>
        <v/>
      </c>
      <c r="N224" s="37" t="str">
        <f t="shared" si="38"/>
        <v>3</v>
      </c>
    </row>
    <row r="225" spans="1:14" s="86" customFormat="1" ht="31.5" outlineLevel="1" x14ac:dyDescent="0.55000000000000004">
      <c r="A225" s="29">
        <v>28</v>
      </c>
      <c r="B225" s="32" t="s">
        <v>374</v>
      </c>
      <c r="C225" s="83">
        <v>3</v>
      </c>
      <c r="D225" s="34" t="s">
        <v>6</v>
      </c>
      <c r="E225" s="32"/>
      <c r="G225" s="41"/>
      <c r="H225" s="42"/>
      <c r="J225" s="33" t="s">
        <v>11</v>
      </c>
      <c r="K225" s="33" t="str">
        <f t="shared" si="37"/>
        <v>3X1</v>
      </c>
      <c r="L225" s="33" t="str">
        <f>IFERROR(VLOOKUP($K225,Mapping!F:H,2,0),"")</f>
        <v/>
      </c>
      <c r="M225" s="33" t="str">
        <f>IFERROR(VLOOKUP($K225,Mapping!$F:$H,3,0),"")</f>
        <v/>
      </c>
      <c r="N225" s="33" t="str">
        <f t="shared" si="38"/>
        <v>3</v>
      </c>
    </row>
    <row r="226" spans="1:14" s="86" customFormat="1" ht="31.5" outlineLevel="1" x14ac:dyDescent="0.55000000000000004">
      <c r="A226" s="29">
        <v>29</v>
      </c>
      <c r="B226" s="32" t="s">
        <v>385</v>
      </c>
      <c r="C226" s="83">
        <v>3</v>
      </c>
      <c r="D226" s="34" t="s">
        <v>6</v>
      </c>
      <c r="E226" s="32"/>
      <c r="G226" s="41"/>
      <c r="H226" s="42"/>
      <c r="J226" s="33" t="s">
        <v>11</v>
      </c>
      <c r="K226" s="33" t="str">
        <f t="shared" si="37"/>
        <v>3X1</v>
      </c>
      <c r="L226" s="33" t="str">
        <f>IFERROR(VLOOKUP($K226,Mapping!F:H,2,0),"")</f>
        <v/>
      </c>
      <c r="M226" s="33" t="str">
        <f>IFERROR(VLOOKUP($K226,Mapping!$F:$H,3,0),"")</f>
        <v/>
      </c>
      <c r="N226" s="33" t="str">
        <f t="shared" si="38"/>
        <v>3</v>
      </c>
    </row>
    <row r="227" spans="1:14" s="86" customFormat="1" ht="31.5" outlineLevel="1" x14ac:dyDescent="0.55000000000000004">
      <c r="A227" s="29">
        <v>30</v>
      </c>
      <c r="B227" s="32" t="s">
        <v>386</v>
      </c>
      <c r="C227" s="83">
        <v>3</v>
      </c>
      <c r="D227" s="34" t="s">
        <v>6</v>
      </c>
      <c r="E227" s="32"/>
      <c r="G227" s="41"/>
      <c r="H227" s="42"/>
      <c r="J227" s="33" t="s">
        <v>11</v>
      </c>
      <c r="K227" s="33" t="str">
        <f t="shared" si="37"/>
        <v>3X1</v>
      </c>
      <c r="L227" s="33" t="str">
        <f>IFERROR(VLOOKUP($K227,Mapping!F:H,2,0),"")</f>
        <v/>
      </c>
      <c r="M227" s="33" t="str">
        <f>IFERROR(VLOOKUP($K227,Mapping!$F:$H,3,0),"")</f>
        <v/>
      </c>
      <c r="N227" s="33" t="str">
        <f t="shared" si="38"/>
        <v>3</v>
      </c>
    </row>
    <row r="228" spans="1:14" s="86" customFormat="1" ht="31.5" outlineLevel="1" x14ac:dyDescent="0.55000000000000004">
      <c r="A228" s="29">
        <v>31</v>
      </c>
      <c r="B228" s="36" t="s">
        <v>387</v>
      </c>
      <c r="C228" s="84">
        <v>3</v>
      </c>
      <c r="D228" s="34" t="s">
        <v>6</v>
      </c>
      <c r="E228" s="36"/>
      <c r="G228" s="43"/>
      <c r="H228" s="44"/>
      <c r="J228" s="37" t="s">
        <v>11</v>
      </c>
      <c r="K228" s="37" t="str">
        <f t="shared" si="37"/>
        <v>3X1</v>
      </c>
      <c r="L228" s="37" t="str">
        <f>IFERROR(VLOOKUP($K228,Mapping!F:H,2,0),"")</f>
        <v/>
      </c>
      <c r="M228" s="37" t="str">
        <f>IFERROR(VLOOKUP($K228,Mapping!$F:$H,3,0),"")</f>
        <v/>
      </c>
      <c r="N228" s="37" t="str">
        <f t="shared" si="38"/>
        <v>3</v>
      </c>
    </row>
    <row r="229" spans="1:14" s="86" customFormat="1" ht="31.5" outlineLevel="1" x14ac:dyDescent="0.55000000000000004">
      <c r="A229" s="29">
        <v>32</v>
      </c>
      <c r="B229" s="32" t="s">
        <v>388</v>
      </c>
      <c r="C229" s="83">
        <v>3</v>
      </c>
      <c r="D229" s="34" t="s">
        <v>6</v>
      </c>
      <c r="E229" s="32"/>
      <c r="G229" s="41"/>
      <c r="H229" s="42"/>
      <c r="J229" s="33" t="s">
        <v>11</v>
      </c>
      <c r="K229" s="33" t="str">
        <f t="shared" si="37"/>
        <v>3X1</v>
      </c>
      <c r="L229" s="33" t="str">
        <f>IFERROR(VLOOKUP($K229,Mapping!F:H,2,0),"")</f>
        <v/>
      </c>
      <c r="M229" s="33" t="str">
        <f>IFERROR(VLOOKUP($K229,Mapping!$F:$H,3,0),"")</f>
        <v/>
      </c>
      <c r="N229" s="33" t="str">
        <f t="shared" si="38"/>
        <v>3</v>
      </c>
    </row>
    <row r="230" spans="1:14" s="86" customFormat="1" ht="31.5" outlineLevel="1" x14ac:dyDescent="0.55000000000000004">
      <c r="A230" s="29">
        <v>33</v>
      </c>
      <c r="B230" s="32" t="s">
        <v>389</v>
      </c>
      <c r="C230" s="83">
        <v>3</v>
      </c>
      <c r="D230" s="34" t="s">
        <v>6</v>
      </c>
      <c r="E230" s="32"/>
      <c r="G230" s="41"/>
      <c r="H230" s="42"/>
      <c r="J230" s="33" t="s">
        <v>11</v>
      </c>
      <c r="K230" s="33" t="str">
        <f t="shared" si="37"/>
        <v>3X1</v>
      </c>
      <c r="L230" s="33" t="str">
        <f>IFERROR(VLOOKUP($K230,Mapping!F:H,2,0),"")</f>
        <v/>
      </c>
      <c r="M230" s="33" t="str">
        <f>IFERROR(VLOOKUP($K230,Mapping!$F:$H,3,0),"")</f>
        <v/>
      </c>
      <c r="N230" s="33" t="str">
        <f t="shared" si="38"/>
        <v>3</v>
      </c>
    </row>
    <row r="231" spans="1:14" s="85" customFormat="1" ht="17.25" x14ac:dyDescent="0.6">
      <c r="A231" s="23" t="s">
        <v>53</v>
      </c>
      <c r="B231" s="73" t="s">
        <v>390</v>
      </c>
      <c r="C231" s="79" t="s">
        <v>71</v>
      </c>
      <c r="D231" s="74"/>
      <c r="E231" s="80"/>
      <c r="G231" s="81">
        <f>SUBTOTAL(3,G232:G254)/SUBTOTAL(3,C232:C254)</f>
        <v>0</v>
      </c>
      <c r="H231" s="73"/>
      <c r="J231" s="75"/>
      <c r="K231" s="75"/>
      <c r="L231" s="75">
        <f>SUBTOTAL(9,L232:L254)</f>
        <v>0</v>
      </c>
      <c r="M231" s="75">
        <f>SUBTOTAL(9,M232:M254)</f>
        <v>0</v>
      </c>
      <c r="N231" s="75"/>
    </row>
    <row r="232" spans="1:14" s="86" customFormat="1" ht="31.5" outlineLevel="1" x14ac:dyDescent="0.55000000000000004">
      <c r="A232" s="29">
        <v>1</v>
      </c>
      <c r="B232" s="28" t="s">
        <v>391</v>
      </c>
      <c r="C232" s="82">
        <v>1</v>
      </c>
      <c r="D232" s="30" t="s">
        <v>406</v>
      </c>
      <c r="E232" s="28"/>
      <c r="G232" s="39"/>
      <c r="H232" s="40"/>
      <c r="J232" s="29" t="s">
        <v>11</v>
      </c>
      <c r="K232" s="29" t="str">
        <f t="shared" ref="K232:K254" si="39">C232&amp;J232&amp;G232</f>
        <v>1X1</v>
      </c>
      <c r="L232" s="29" t="str">
        <f>IFERROR(VLOOKUP($K232,Mapping!F:H,2,0),"")</f>
        <v/>
      </c>
      <c r="M232" s="29" t="str">
        <f>IFERROR(VLOOKUP($K232,Mapping!$F:$H,3,0),"")</f>
        <v/>
      </c>
      <c r="N232" s="29" t="str">
        <f t="shared" ref="N232:N254" si="40">C232&amp;G232</f>
        <v>1</v>
      </c>
    </row>
    <row r="233" spans="1:14" s="86" customFormat="1" ht="31.5" outlineLevel="1" x14ac:dyDescent="0.55000000000000004">
      <c r="A233" s="29">
        <v>2</v>
      </c>
      <c r="B233" s="32" t="s">
        <v>392</v>
      </c>
      <c r="C233" s="83">
        <v>1</v>
      </c>
      <c r="D233" s="30" t="s">
        <v>406</v>
      </c>
      <c r="E233" s="28"/>
      <c r="G233" s="41"/>
      <c r="H233" s="42"/>
      <c r="J233" s="33" t="s">
        <v>11</v>
      </c>
      <c r="K233" s="33" t="str">
        <f t="shared" si="39"/>
        <v>1X1</v>
      </c>
      <c r="L233" s="33" t="str">
        <f>IFERROR(VLOOKUP($K233,Mapping!F:H,2,0),"")</f>
        <v/>
      </c>
      <c r="M233" s="33" t="str">
        <f>IFERROR(VLOOKUP($K233,Mapping!$F:$H,3,0),"")</f>
        <v/>
      </c>
      <c r="N233" s="33" t="str">
        <f t="shared" si="40"/>
        <v>1</v>
      </c>
    </row>
    <row r="234" spans="1:14" s="86" customFormat="1" ht="31.5" outlineLevel="1" x14ac:dyDescent="0.55000000000000004">
      <c r="A234" s="29">
        <v>3</v>
      </c>
      <c r="B234" s="36" t="s">
        <v>393</v>
      </c>
      <c r="C234" s="84">
        <v>3</v>
      </c>
      <c r="D234" s="30" t="s">
        <v>6</v>
      </c>
      <c r="E234" s="28"/>
      <c r="G234" s="43"/>
      <c r="H234" s="44"/>
      <c r="J234" s="37" t="s">
        <v>11</v>
      </c>
      <c r="K234" s="37" t="str">
        <f t="shared" si="39"/>
        <v>3X1</v>
      </c>
      <c r="L234" s="37" t="str">
        <f>IFERROR(VLOOKUP($K234,Mapping!F:H,2,0),"")</f>
        <v/>
      </c>
      <c r="M234" s="37" t="str">
        <f>IFERROR(VLOOKUP($K234,Mapping!$F:$H,3,0),"")</f>
        <v/>
      </c>
      <c r="N234" s="37" t="str">
        <f t="shared" si="40"/>
        <v>3</v>
      </c>
    </row>
    <row r="235" spans="1:14" s="86" customFormat="1" ht="31.5" outlineLevel="1" x14ac:dyDescent="0.55000000000000004">
      <c r="A235" s="29">
        <v>4</v>
      </c>
      <c r="B235" s="32" t="s">
        <v>394</v>
      </c>
      <c r="C235" s="83">
        <v>3</v>
      </c>
      <c r="D235" s="30" t="s">
        <v>6</v>
      </c>
      <c r="E235" s="28"/>
      <c r="G235" s="41"/>
      <c r="H235" s="42"/>
      <c r="J235" s="33" t="s">
        <v>11</v>
      </c>
      <c r="K235" s="33" t="str">
        <f t="shared" si="39"/>
        <v>3X1</v>
      </c>
      <c r="L235" s="33" t="str">
        <f>IFERROR(VLOOKUP($K235,Mapping!F:H,2,0),"")</f>
        <v/>
      </c>
      <c r="M235" s="33" t="str">
        <f>IFERROR(VLOOKUP($K235,Mapping!$F:$H,3,0),"")</f>
        <v/>
      </c>
      <c r="N235" s="33" t="str">
        <f t="shared" si="40"/>
        <v>3</v>
      </c>
    </row>
    <row r="236" spans="1:14" s="86" customFormat="1" ht="31.5" outlineLevel="1" x14ac:dyDescent="0.55000000000000004">
      <c r="A236" s="29">
        <v>5</v>
      </c>
      <c r="B236" s="36" t="s">
        <v>407</v>
      </c>
      <c r="C236" s="84">
        <v>3</v>
      </c>
      <c r="D236" s="30" t="s">
        <v>6</v>
      </c>
      <c r="E236" s="28"/>
      <c r="G236" s="43"/>
      <c r="H236" s="44"/>
      <c r="J236" s="37" t="s">
        <v>11</v>
      </c>
      <c r="K236" s="37" t="str">
        <f t="shared" si="39"/>
        <v>3X1</v>
      </c>
      <c r="L236" s="37" t="str">
        <f>IFERROR(VLOOKUP($K236,Mapping!F:H,2,0),"")</f>
        <v/>
      </c>
      <c r="M236" s="37" t="str">
        <f>IFERROR(VLOOKUP($K236,Mapping!$F:$H,3,0),"")</f>
        <v/>
      </c>
      <c r="N236" s="37" t="str">
        <f t="shared" si="40"/>
        <v>3</v>
      </c>
    </row>
    <row r="237" spans="1:14" s="86" customFormat="1" ht="31.5" outlineLevel="1" x14ac:dyDescent="0.55000000000000004">
      <c r="A237" s="29">
        <v>6</v>
      </c>
      <c r="B237" s="32" t="s">
        <v>408</v>
      </c>
      <c r="C237" s="83">
        <v>3</v>
      </c>
      <c r="D237" s="30" t="s">
        <v>6</v>
      </c>
      <c r="E237" s="28"/>
      <c r="G237" s="41"/>
      <c r="H237" s="42"/>
      <c r="J237" s="33" t="s">
        <v>11</v>
      </c>
      <c r="K237" s="33" t="str">
        <f t="shared" si="39"/>
        <v>3X1</v>
      </c>
      <c r="L237" s="33" t="str">
        <f>IFERROR(VLOOKUP($K237,Mapping!F:H,2,0),"")</f>
        <v/>
      </c>
      <c r="M237" s="33" t="str">
        <f>IFERROR(VLOOKUP($K237,Mapping!$F:$H,3,0),"")</f>
        <v/>
      </c>
      <c r="N237" s="33" t="str">
        <f t="shared" si="40"/>
        <v>3</v>
      </c>
    </row>
    <row r="238" spans="1:14" s="86" customFormat="1" ht="31.5" outlineLevel="1" x14ac:dyDescent="0.55000000000000004">
      <c r="A238" s="29">
        <v>7</v>
      </c>
      <c r="B238" s="36" t="s">
        <v>395</v>
      </c>
      <c r="C238" s="84">
        <v>3</v>
      </c>
      <c r="D238" s="30" t="s">
        <v>6</v>
      </c>
      <c r="E238" s="28"/>
      <c r="G238" s="43"/>
      <c r="H238" s="44"/>
      <c r="J238" s="37" t="s">
        <v>11</v>
      </c>
      <c r="K238" s="37" t="str">
        <f t="shared" si="39"/>
        <v>3X1</v>
      </c>
      <c r="L238" s="37" t="str">
        <f>IFERROR(VLOOKUP($K238,Mapping!F:H,2,0),"")</f>
        <v/>
      </c>
      <c r="M238" s="37" t="str">
        <f>IFERROR(VLOOKUP($K238,Mapping!$F:$H,3,0),"")</f>
        <v/>
      </c>
      <c r="N238" s="37" t="str">
        <f t="shared" si="40"/>
        <v>3</v>
      </c>
    </row>
    <row r="239" spans="1:14" s="86" customFormat="1" ht="31.5" outlineLevel="1" x14ac:dyDescent="0.55000000000000004">
      <c r="A239" s="29">
        <v>8</v>
      </c>
      <c r="B239" s="32" t="s">
        <v>396</v>
      </c>
      <c r="C239" s="83">
        <v>3</v>
      </c>
      <c r="D239" s="30" t="s">
        <v>6</v>
      </c>
      <c r="E239" s="28"/>
      <c r="G239" s="41"/>
      <c r="H239" s="42"/>
      <c r="J239" s="33" t="s">
        <v>11</v>
      </c>
      <c r="K239" s="33" t="str">
        <f t="shared" si="39"/>
        <v>3X1</v>
      </c>
      <c r="L239" s="33" t="str">
        <f>IFERROR(VLOOKUP($K239,Mapping!F:H,2,0),"")</f>
        <v/>
      </c>
      <c r="M239" s="33" t="str">
        <f>IFERROR(VLOOKUP($K239,Mapping!$F:$H,3,0),"")</f>
        <v/>
      </c>
      <c r="N239" s="33" t="str">
        <f t="shared" si="40"/>
        <v>3</v>
      </c>
    </row>
    <row r="240" spans="1:14" s="86" customFormat="1" ht="31.5" outlineLevel="1" x14ac:dyDescent="0.55000000000000004">
      <c r="A240" s="29">
        <v>9</v>
      </c>
      <c r="B240" s="36" t="s">
        <v>409</v>
      </c>
      <c r="C240" s="84">
        <v>3</v>
      </c>
      <c r="D240" s="30" t="s">
        <v>6</v>
      </c>
      <c r="E240" s="28"/>
      <c r="G240" s="43"/>
      <c r="H240" s="44"/>
      <c r="J240" s="37" t="s">
        <v>11</v>
      </c>
      <c r="K240" s="37" t="str">
        <f t="shared" si="39"/>
        <v>3X1</v>
      </c>
      <c r="L240" s="37" t="str">
        <f>IFERROR(VLOOKUP($K240,Mapping!F:H,2,0),"")</f>
        <v/>
      </c>
      <c r="M240" s="37" t="str">
        <f>IFERROR(VLOOKUP($K240,Mapping!$F:$H,3,0),"")</f>
        <v/>
      </c>
      <c r="N240" s="37" t="str">
        <f t="shared" si="40"/>
        <v>3</v>
      </c>
    </row>
    <row r="241" spans="1:14" s="86" customFormat="1" ht="31.5" outlineLevel="1" x14ac:dyDescent="0.55000000000000004">
      <c r="A241" s="29">
        <v>10</v>
      </c>
      <c r="B241" s="32" t="s">
        <v>410</v>
      </c>
      <c r="C241" s="83">
        <v>3</v>
      </c>
      <c r="D241" s="30" t="s">
        <v>6</v>
      </c>
      <c r="E241" s="28"/>
      <c r="G241" s="41"/>
      <c r="H241" s="42"/>
      <c r="J241" s="33" t="s">
        <v>11</v>
      </c>
      <c r="K241" s="33" t="str">
        <f t="shared" si="39"/>
        <v>3X1</v>
      </c>
      <c r="L241" s="33" t="str">
        <f>IFERROR(VLOOKUP($K241,Mapping!F:H,2,0),"")</f>
        <v/>
      </c>
      <c r="M241" s="33" t="str">
        <f>IFERROR(VLOOKUP($K241,Mapping!$F:$H,3,0),"")</f>
        <v/>
      </c>
      <c r="N241" s="33" t="str">
        <f t="shared" si="40"/>
        <v>3</v>
      </c>
    </row>
    <row r="242" spans="1:14" s="86" customFormat="1" outlineLevel="1" x14ac:dyDescent="0.55000000000000004">
      <c r="A242" s="29">
        <v>11</v>
      </c>
      <c r="B242" s="36" t="s">
        <v>397</v>
      </c>
      <c r="C242" s="84">
        <v>3</v>
      </c>
      <c r="D242" s="30" t="s">
        <v>6</v>
      </c>
      <c r="E242" s="28"/>
      <c r="G242" s="43"/>
      <c r="H242" s="44"/>
      <c r="J242" s="37" t="s">
        <v>11</v>
      </c>
      <c r="K242" s="37" t="str">
        <f t="shared" si="39"/>
        <v>3X1</v>
      </c>
      <c r="L242" s="37" t="str">
        <f>IFERROR(VLOOKUP($K242,Mapping!F:H,2,0),"")</f>
        <v/>
      </c>
      <c r="M242" s="37" t="str">
        <f>IFERROR(VLOOKUP($K242,Mapping!$F:$H,3,0),"")</f>
        <v/>
      </c>
      <c r="N242" s="37" t="str">
        <f t="shared" si="40"/>
        <v>3</v>
      </c>
    </row>
    <row r="243" spans="1:14" s="86" customFormat="1" ht="31.5" outlineLevel="1" x14ac:dyDescent="0.55000000000000004">
      <c r="A243" s="29">
        <v>12</v>
      </c>
      <c r="B243" s="32" t="s">
        <v>398</v>
      </c>
      <c r="C243" s="83">
        <v>3</v>
      </c>
      <c r="D243" s="30" t="s">
        <v>6</v>
      </c>
      <c r="E243" s="28"/>
      <c r="G243" s="41"/>
      <c r="H243" s="42"/>
      <c r="J243" s="33" t="s">
        <v>11</v>
      </c>
      <c r="K243" s="33" t="str">
        <f t="shared" si="39"/>
        <v>3X1</v>
      </c>
      <c r="L243" s="33" t="str">
        <f>IFERROR(VLOOKUP($K243,Mapping!F:H,2,0),"")</f>
        <v/>
      </c>
      <c r="M243" s="33" t="str">
        <f>IFERROR(VLOOKUP($K243,Mapping!$F:$H,3,0),"")</f>
        <v/>
      </c>
      <c r="N243" s="33" t="str">
        <f t="shared" si="40"/>
        <v>3</v>
      </c>
    </row>
    <row r="244" spans="1:14" s="86" customFormat="1" ht="31.5" outlineLevel="1" x14ac:dyDescent="0.55000000000000004">
      <c r="A244" s="29">
        <v>13</v>
      </c>
      <c r="B244" s="36" t="s">
        <v>399</v>
      </c>
      <c r="C244" s="84">
        <v>3</v>
      </c>
      <c r="D244" s="30" t="s">
        <v>6</v>
      </c>
      <c r="E244" s="28"/>
      <c r="G244" s="43"/>
      <c r="H244" s="44"/>
      <c r="J244" s="37" t="s">
        <v>11</v>
      </c>
      <c r="K244" s="37" t="str">
        <f t="shared" si="39"/>
        <v>3X1</v>
      </c>
      <c r="L244" s="37" t="str">
        <f>IFERROR(VLOOKUP($K244,Mapping!F:H,2,0),"")</f>
        <v/>
      </c>
      <c r="M244" s="37" t="str">
        <f>IFERROR(VLOOKUP($K244,Mapping!$F:$H,3,0),"")</f>
        <v/>
      </c>
      <c r="N244" s="37" t="str">
        <f t="shared" si="40"/>
        <v>3</v>
      </c>
    </row>
    <row r="245" spans="1:14" s="86" customFormat="1" ht="33.85" customHeight="1" outlineLevel="1" x14ac:dyDescent="0.55000000000000004">
      <c r="A245" s="29">
        <v>14</v>
      </c>
      <c r="B245" s="32" t="s">
        <v>411</v>
      </c>
      <c r="C245" s="83">
        <v>3</v>
      </c>
      <c r="D245" s="30" t="s">
        <v>6</v>
      </c>
      <c r="E245" s="28"/>
      <c r="G245" s="41"/>
      <c r="H245" s="42"/>
      <c r="J245" s="33" t="s">
        <v>11</v>
      </c>
      <c r="K245" s="33" t="str">
        <f t="shared" si="39"/>
        <v>3X1</v>
      </c>
      <c r="L245" s="33" t="str">
        <f>IFERROR(VLOOKUP($K245,Mapping!F:H,2,0),"")</f>
        <v/>
      </c>
      <c r="M245" s="33" t="str">
        <f>IFERROR(VLOOKUP($K245,Mapping!$F:$H,3,0),"")</f>
        <v/>
      </c>
      <c r="N245" s="33" t="str">
        <f t="shared" si="40"/>
        <v>3</v>
      </c>
    </row>
    <row r="246" spans="1:14" s="86" customFormat="1" ht="31.5" outlineLevel="1" x14ac:dyDescent="0.55000000000000004">
      <c r="A246" s="29">
        <v>15</v>
      </c>
      <c r="B246" s="36" t="s">
        <v>412</v>
      </c>
      <c r="C246" s="84">
        <v>3</v>
      </c>
      <c r="D246" s="30" t="s">
        <v>6</v>
      </c>
      <c r="E246" s="28"/>
      <c r="G246" s="43"/>
      <c r="H246" s="44"/>
      <c r="J246" s="37" t="s">
        <v>11</v>
      </c>
      <c r="K246" s="37" t="str">
        <f t="shared" si="39"/>
        <v>3X1</v>
      </c>
      <c r="L246" s="37" t="str">
        <f>IFERROR(VLOOKUP($K246,Mapping!F:H,2,0),"")</f>
        <v/>
      </c>
      <c r="M246" s="37" t="str">
        <f>IFERROR(VLOOKUP($K246,Mapping!$F:$H,3,0),"")</f>
        <v/>
      </c>
      <c r="N246" s="37" t="str">
        <f t="shared" si="40"/>
        <v>3</v>
      </c>
    </row>
    <row r="247" spans="1:14" s="86" customFormat="1" ht="15.75" customHeight="1" outlineLevel="1" x14ac:dyDescent="0.55000000000000004">
      <c r="A247" s="29">
        <v>16</v>
      </c>
      <c r="B247" s="32" t="s">
        <v>401</v>
      </c>
      <c r="C247" s="83">
        <v>3</v>
      </c>
      <c r="D247" s="30" t="s">
        <v>6</v>
      </c>
      <c r="E247" s="28"/>
      <c r="G247" s="41"/>
      <c r="H247" s="158" t="s">
        <v>376</v>
      </c>
      <c r="J247" s="33" t="s">
        <v>27</v>
      </c>
      <c r="K247" s="33" t="str">
        <f t="shared" si="39"/>
        <v>3X0,33</v>
      </c>
      <c r="L247" s="33" t="str">
        <f>IFERROR(VLOOKUP($K247,Mapping!F:H,2,0),"")</f>
        <v/>
      </c>
      <c r="M247" s="33" t="str">
        <f>IFERROR(VLOOKUP($K247,Mapping!$F:$H,3,0),"")</f>
        <v/>
      </c>
      <c r="N247" s="33" t="str">
        <f t="shared" si="40"/>
        <v>3</v>
      </c>
    </row>
    <row r="248" spans="1:14" s="86" customFormat="1" outlineLevel="1" x14ac:dyDescent="0.55000000000000004">
      <c r="A248" s="29">
        <v>17</v>
      </c>
      <c r="B248" s="36" t="s">
        <v>413</v>
      </c>
      <c r="C248" s="84">
        <v>3</v>
      </c>
      <c r="D248" s="30" t="s">
        <v>6</v>
      </c>
      <c r="E248" s="28"/>
      <c r="G248" s="43"/>
      <c r="H248" s="159"/>
      <c r="J248" s="37" t="s">
        <v>28</v>
      </c>
      <c r="K248" s="37" t="str">
        <f t="shared" si="39"/>
        <v>3X0,66</v>
      </c>
      <c r="L248" s="37" t="str">
        <f>IFERROR(VLOOKUP($K248,Mapping!F:H,2,0),"")</f>
        <v/>
      </c>
      <c r="M248" s="37" t="str">
        <f>IFERROR(VLOOKUP($K248,Mapping!$F:$H,3,0),"")</f>
        <v/>
      </c>
      <c r="N248" s="37" t="str">
        <f t="shared" si="40"/>
        <v>3</v>
      </c>
    </row>
    <row r="249" spans="1:14" s="86" customFormat="1" outlineLevel="1" x14ac:dyDescent="0.55000000000000004">
      <c r="A249" s="29">
        <v>18</v>
      </c>
      <c r="B249" s="32" t="s">
        <v>400</v>
      </c>
      <c r="C249" s="83">
        <v>3</v>
      </c>
      <c r="D249" s="30" t="s">
        <v>6</v>
      </c>
      <c r="E249" s="28"/>
      <c r="G249" s="41"/>
      <c r="H249" s="160"/>
      <c r="J249" s="33" t="s">
        <v>11</v>
      </c>
      <c r="K249" s="33" t="str">
        <f t="shared" si="39"/>
        <v>3X1</v>
      </c>
      <c r="L249" s="33" t="str">
        <f>IFERROR(VLOOKUP($K249,Mapping!F:H,2,0),"")</f>
        <v/>
      </c>
      <c r="M249" s="33" t="str">
        <f>IFERROR(VLOOKUP($K249,Mapping!$F:$H,3,0),"")</f>
        <v/>
      </c>
      <c r="N249" s="33" t="str">
        <f t="shared" si="40"/>
        <v>3</v>
      </c>
    </row>
    <row r="250" spans="1:14" s="86" customFormat="1" outlineLevel="1" x14ac:dyDescent="0.55000000000000004">
      <c r="A250" s="29">
        <v>19</v>
      </c>
      <c r="B250" s="32" t="s">
        <v>402</v>
      </c>
      <c r="C250" s="83">
        <v>3</v>
      </c>
      <c r="D250" s="30" t="s">
        <v>6</v>
      </c>
      <c r="E250" s="28"/>
      <c r="G250" s="41"/>
      <c r="H250" s="42"/>
      <c r="J250" s="33" t="s">
        <v>11</v>
      </c>
      <c r="K250" s="33" t="str">
        <f t="shared" si="39"/>
        <v>3X1</v>
      </c>
      <c r="L250" s="33" t="str">
        <f>IFERROR(VLOOKUP($K250,Mapping!F:H,2,0),"")</f>
        <v/>
      </c>
      <c r="M250" s="33" t="str">
        <f>IFERROR(VLOOKUP($K250,Mapping!$F:$H,3,0),"")</f>
        <v/>
      </c>
      <c r="N250" s="33" t="str">
        <f t="shared" si="40"/>
        <v>3</v>
      </c>
    </row>
    <row r="251" spans="1:14" s="86" customFormat="1" outlineLevel="1" x14ac:dyDescent="0.55000000000000004">
      <c r="A251" s="29">
        <v>20</v>
      </c>
      <c r="B251" s="36" t="s">
        <v>403</v>
      </c>
      <c r="C251" s="84">
        <v>3</v>
      </c>
      <c r="D251" s="30" t="s">
        <v>6</v>
      </c>
      <c r="E251" s="28"/>
      <c r="G251" s="43"/>
      <c r="H251" s="44"/>
      <c r="J251" s="37" t="s">
        <v>11</v>
      </c>
      <c r="K251" s="37" t="str">
        <f t="shared" si="39"/>
        <v>3X1</v>
      </c>
      <c r="L251" s="37" t="str">
        <f>IFERROR(VLOOKUP($K251,Mapping!F:H,2,0),"")</f>
        <v/>
      </c>
      <c r="M251" s="37" t="str">
        <f>IFERROR(VLOOKUP($K251,Mapping!$F:$H,3,0),"")</f>
        <v/>
      </c>
      <c r="N251" s="37" t="str">
        <f t="shared" si="40"/>
        <v>3</v>
      </c>
    </row>
    <row r="252" spans="1:14" s="86" customFormat="1" outlineLevel="1" x14ac:dyDescent="0.55000000000000004">
      <c r="A252" s="29">
        <v>21</v>
      </c>
      <c r="B252" s="32" t="s">
        <v>404</v>
      </c>
      <c r="C252" s="83">
        <v>3</v>
      </c>
      <c r="D252" s="30" t="s">
        <v>6</v>
      </c>
      <c r="E252" s="28"/>
      <c r="G252" s="41"/>
      <c r="H252" s="158" t="s">
        <v>376</v>
      </c>
      <c r="J252" s="33" t="s">
        <v>27</v>
      </c>
      <c r="K252" s="33" t="str">
        <f t="shared" si="39"/>
        <v>3X0,33</v>
      </c>
      <c r="L252" s="33" t="str">
        <f>IFERROR(VLOOKUP($K252,Mapping!F:H,2,0),"")</f>
        <v/>
      </c>
      <c r="M252" s="33" t="str">
        <f>IFERROR(VLOOKUP($K252,Mapping!$F:$H,3,0),"")</f>
        <v/>
      </c>
      <c r="N252" s="33" t="str">
        <f t="shared" si="40"/>
        <v>3</v>
      </c>
    </row>
    <row r="253" spans="1:14" s="86" customFormat="1" outlineLevel="1" x14ac:dyDescent="0.55000000000000004">
      <c r="A253" s="29">
        <v>22</v>
      </c>
      <c r="B253" s="36" t="s">
        <v>405</v>
      </c>
      <c r="C253" s="84">
        <v>3</v>
      </c>
      <c r="D253" s="30" t="s">
        <v>6</v>
      </c>
      <c r="E253" s="28"/>
      <c r="G253" s="43"/>
      <c r="H253" s="159"/>
      <c r="J253" s="37" t="s">
        <v>28</v>
      </c>
      <c r="K253" s="37" t="str">
        <f t="shared" si="39"/>
        <v>3X0,66</v>
      </c>
      <c r="L253" s="37" t="str">
        <f>IFERROR(VLOOKUP($K253,Mapping!F:H,2,0),"")</f>
        <v/>
      </c>
      <c r="M253" s="37" t="str">
        <f>IFERROR(VLOOKUP($K253,Mapping!$F:$H,3,0),"")</f>
        <v/>
      </c>
      <c r="N253" s="37" t="str">
        <f t="shared" si="40"/>
        <v>3</v>
      </c>
    </row>
    <row r="254" spans="1:14" s="86" customFormat="1" outlineLevel="1" x14ac:dyDescent="0.55000000000000004">
      <c r="A254" s="29">
        <v>23</v>
      </c>
      <c r="B254" s="36" t="s">
        <v>414</v>
      </c>
      <c r="C254" s="84">
        <v>3</v>
      </c>
      <c r="D254" s="30" t="s">
        <v>6</v>
      </c>
      <c r="E254" s="28"/>
      <c r="G254" s="43"/>
      <c r="H254" s="160"/>
      <c r="J254" s="37" t="s">
        <v>11</v>
      </c>
      <c r="K254" s="37" t="str">
        <f t="shared" si="39"/>
        <v>3X1</v>
      </c>
      <c r="L254" s="37" t="str">
        <f>IFERROR(VLOOKUP($K254,Mapping!F:H,2,0),"")</f>
        <v/>
      </c>
      <c r="M254" s="37" t="str">
        <f>IFERROR(VLOOKUP($K254,Mapping!$F:$H,3,0),"")</f>
        <v/>
      </c>
      <c r="N254" s="37" t="str">
        <f t="shared" si="40"/>
        <v>3</v>
      </c>
    </row>
    <row r="255" spans="1:14" s="85" customFormat="1" ht="17.25" x14ac:dyDescent="0.6">
      <c r="A255" s="23" t="s">
        <v>54</v>
      </c>
      <c r="B255" s="73" t="s">
        <v>433</v>
      </c>
      <c r="C255" s="79" t="s">
        <v>71</v>
      </c>
      <c r="D255" s="74"/>
      <c r="E255" s="80"/>
      <c r="G255" s="81">
        <f>SUBTOTAL(3,G256:G277)/SUBTOTAL(3,C256:C277)</f>
        <v>0</v>
      </c>
      <c r="H255" s="73"/>
      <c r="J255" s="75"/>
      <c r="K255" s="75"/>
      <c r="L255" s="75">
        <f>SUBTOTAL(9,L256:L277)</f>
        <v>0</v>
      </c>
      <c r="M255" s="75">
        <f>SUBTOTAL(9,M256:M277)</f>
        <v>0</v>
      </c>
      <c r="N255" s="75"/>
    </row>
    <row r="256" spans="1:14" s="86" customFormat="1" ht="31.5" outlineLevel="1" x14ac:dyDescent="0.55000000000000004">
      <c r="A256" s="29">
        <v>1</v>
      </c>
      <c r="B256" s="28" t="s">
        <v>415</v>
      </c>
      <c r="C256" s="82">
        <v>1</v>
      </c>
      <c r="D256" s="30" t="s">
        <v>406</v>
      </c>
      <c r="E256" s="28"/>
      <c r="G256" s="39"/>
      <c r="H256" s="40"/>
      <c r="J256" s="29" t="s">
        <v>11</v>
      </c>
      <c r="K256" s="29" t="str">
        <f t="shared" ref="K256:K277" si="41">C256&amp;J256&amp;G256</f>
        <v>1X1</v>
      </c>
      <c r="L256" s="29" t="str">
        <f>IFERROR(VLOOKUP($K256,Mapping!F:H,2,0),"")</f>
        <v/>
      </c>
      <c r="M256" s="29" t="str">
        <f>IFERROR(VLOOKUP($K256,Mapping!$F:$H,3,0),"")</f>
        <v/>
      </c>
      <c r="N256" s="29" t="str">
        <f t="shared" ref="N256:N277" si="42">C256&amp;G256</f>
        <v>1</v>
      </c>
    </row>
    <row r="257" spans="1:14" s="86" customFormat="1" ht="31.5" outlineLevel="1" x14ac:dyDescent="0.55000000000000004">
      <c r="A257" s="29">
        <v>2</v>
      </c>
      <c r="B257" s="32" t="s">
        <v>416</v>
      </c>
      <c r="C257" s="83">
        <v>1</v>
      </c>
      <c r="D257" s="30" t="s">
        <v>406</v>
      </c>
      <c r="E257" s="28"/>
      <c r="G257" s="41"/>
      <c r="H257" s="42"/>
      <c r="J257" s="33" t="s">
        <v>11</v>
      </c>
      <c r="K257" s="33" t="str">
        <f t="shared" si="41"/>
        <v>1X1</v>
      </c>
      <c r="L257" s="33" t="str">
        <f>IFERROR(VLOOKUP($K257,Mapping!F:H,2,0),"")</f>
        <v/>
      </c>
      <c r="M257" s="33" t="str">
        <f>IFERROR(VLOOKUP($K257,Mapping!$F:$H,3,0),"")</f>
        <v/>
      </c>
      <c r="N257" s="33" t="str">
        <f t="shared" si="42"/>
        <v>1</v>
      </c>
    </row>
    <row r="258" spans="1:14" s="86" customFormat="1" ht="31.5" outlineLevel="1" x14ac:dyDescent="0.55000000000000004">
      <c r="A258" s="29">
        <v>3</v>
      </c>
      <c r="B258" s="36" t="s">
        <v>417</v>
      </c>
      <c r="C258" s="84">
        <v>3</v>
      </c>
      <c r="D258" s="30" t="s">
        <v>6</v>
      </c>
      <c r="E258" s="28"/>
      <c r="G258" s="43"/>
      <c r="H258" s="44"/>
      <c r="J258" s="37" t="s">
        <v>11</v>
      </c>
      <c r="K258" s="37" t="str">
        <f t="shared" si="41"/>
        <v>3X1</v>
      </c>
      <c r="L258" s="37" t="str">
        <f>IFERROR(VLOOKUP($K258,Mapping!F:H,2,0),"")</f>
        <v/>
      </c>
      <c r="M258" s="37" t="str">
        <f>IFERROR(VLOOKUP($K258,Mapping!$F:$H,3,0),"")</f>
        <v/>
      </c>
      <c r="N258" s="37" t="str">
        <f t="shared" si="42"/>
        <v>3</v>
      </c>
    </row>
    <row r="259" spans="1:14" s="86" customFormat="1" ht="31.5" outlineLevel="1" x14ac:dyDescent="0.55000000000000004">
      <c r="A259" s="29">
        <v>4</v>
      </c>
      <c r="B259" s="32" t="s">
        <v>434</v>
      </c>
      <c r="C259" s="83">
        <v>3</v>
      </c>
      <c r="D259" s="30" t="s">
        <v>6</v>
      </c>
      <c r="E259" s="28"/>
      <c r="G259" s="41"/>
      <c r="H259" s="42"/>
      <c r="J259" s="33" t="s">
        <v>11</v>
      </c>
      <c r="K259" s="33" t="str">
        <f t="shared" si="41"/>
        <v>3X1</v>
      </c>
      <c r="L259" s="33" t="str">
        <f>IFERROR(VLOOKUP($K259,Mapping!F:H,2,0),"")</f>
        <v/>
      </c>
      <c r="M259" s="33" t="str">
        <f>IFERROR(VLOOKUP($K259,Mapping!$F:$H,3,0),"")</f>
        <v/>
      </c>
      <c r="N259" s="33" t="str">
        <f t="shared" si="42"/>
        <v>3</v>
      </c>
    </row>
    <row r="260" spans="1:14" s="86" customFormat="1" ht="31.5" outlineLevel="1" x14ac:dyDescent="0.55000000000000004">
      <c r="A260" s="29">
        <v>5</v>
      </c>
      <c r="B260" s="36" t="s">
        <v>435</v>
      </c>
      <c r="C260" s="84">
        <v>3</v>
      </c>
      <c r="D260" s="30" t="s">
        <v>6</v>
      </c>
      <c r="E260" s="28"/>
      <c r="G260" s="43"/>
      <c r="H260" s="44"/>
      <c r="J260" s="37" t="s">
        <v>11</v>
      </c>
      <c r="K260" s="37" t="str">
        <f t="shared" si="41"/>
        <v>3X1</v>
      </c>
      <c r="L260" s="37" t="str">
        <f>IFERROR(VLOOKUP($K260,Mapping!F:H,2,0),"")</f>
        <v/>
      </c>
      <c r="M260" s="37" t="str">
        <f>IFERROR(VLOOKUP($K260,Mapping!$F:$H,3,0),"")</f>
        <v/>
      </c>
      <c r="N260" s="37" t="str">
        <f t="shared" si="42"/>
        <v>3</v>
      </c>
    </row>
    <row r="261" spans="1:14" s="86" customFormat="1" ht="31.5" outlineLevel="1" x14ac:dyDescent="0.55000000000000004">
      <c r="A261" s="29">
        <v>6</v>
      </c>
      <c r="B261" s="32" t="s">
        <v>436</v>
      </c>
      <c r="C261" s="83">
        <v>3</v>
      </c>
      <c r="D261" s="30" t="s">
        <v>6</v>
      </c>
      <c r="E261" s="28"/>
      <c r="G261" s="41"/>
      <c r="H261" s="42"/>
      <c r="J261" s="33" t="s">
        <v>11</v>
      </c>
      <c r="K261" s="33" t="str">
        <f t="shared" si="41"/>
        <v>3X1</v>
      </c>
      <c r="L261" s="33" t="str">
        <f>IFERROR(VLOOKUP($K261,Mapping!F:H,2,0),"")</f>
        <v/>
      </c>
      <c r="M261" s="33" t="str">
        <f>IFERROR(VLOOKUP($K261,Mapping!$F:$H,3,0),"")</f>
        <v/>
      </c>
      <c r="N261" s="33" t="str">
        <f t="shared" si="42"/>
        <v>3</v>
      </c>
    </row>
    <row r="262" spans="1:14" s="86" customFormat="1" ht="31.5" outlineLevel="1" x14ac:dyDescent="0.55000000000000004">
      <c r="A262" s="29">
        <v>7</v>
      </c>
      <c r="B262" s="36" t="s">
        <v>418</v>
      </c>
      <c r="C262" s="84">
        <v>3</v>
      </c>
      <c r="D262" s="30" t="s">
        <v>6</v>
      </c>
      <c r="E262" s="28"/>
      <c r="G262" s="43"/>
      <c r="H262" s="44"/>
      <c r="J262" s="37" t="s">
        <v>11</v>
      </c>
      <c r="K262" s="37" t="str">
        <f t="shared" si="41"/>
        <v>3X1</v>
      </c>
      <c r="L262" s="37" t="str">
        <f>IFERROR(VLOOKUP($K262,Mapping!F:H,2,0),"")</f>
        <v/>
      </c>
      <c r="M262" s="37" t="str">
        <f>IFERROR(VLOOKUP($K262,Mapping!$F:$H,3,0),"")</f>
        <v/>
      </c>
      <c r="N262" s="37" t="str">
        <f t="shared" si="42"/>
        <v>3</v>
      </c>
    </row>
    <row r="263" spans="1:14" s="86" customFormat="1" ht="31.5" outlineLevel="1" x14ac:dyDescent="0.55000000000000004">
      <c r="A263" s="29">
        <v>8</v>
      </c>
      <c r="B263" s="32" t="s">
        <v>437</v>
      </c>
      <c r="C263" s="83">
        <v>3</v>
      </c>
      <c r="D263" s="30" t="s">
        <v>6</v>
      </c>
      <c r="E263" s="28"/>
      <c r="G263" s="41"/>
      <c r="H263" s="42"/>
      <c r="J263" s="33" t="s">
        <v>11</v>
      </c>
      <c r="K263" s="33" t="str">
        <f t="shared" si="41"/>
        <v>3X1</v>
      </c>
      <c r="L263" s="33" t="str">
        <f>IFERROR(VLOOKUP($K263,Mapping!F:H,2,0),"")</f>
        <v/>
      </c>
      <c r="M263" s="33" t="str">
        <f>IFERROR(VLOOKUP($K263,Mapping!$F:$H,3,0),"")</f>
        <v/>
      </c>
      <c r="N263" s="33" t="str">
        <f t="shared" si="42"/>
        <v>3</v>
      </c>
    </row>
    <row r="264" spans="1:14" s="86" customFormat="1" ht="31.5" outlineLevel="1" x14ac:dyDescent="0.55000000000000004">
      <c r="A264" s="29">
        <v>9</v>
      </c>
      <c r="B264" s="36" t="s">
        <v>419</v>
      </c>
      <c r="C264" s="84">
        <v>3</v>
      </c>
      <c r="D264" s="30" t="s">
        <v>6</v>
      </c>
      <c r="E264" s="28"/>
      <c r="G264" s="43"/>
      <c r="H264" s="44"/>
      <c r="J264" s="37" t="s">
        <v>11</v>
      </c>
      <c r="K264" s="37" t="str">
        <f t="shared" si="41"/>
        <v>3X1</v>
      </c>
      <c r="L264" s="37" t="str">
        <f>IFERROR(VLOOKUP($K264,Mapping!F:H,2,0),"")</f>
        <v/>
      </c>
      <c r="M264" s="37" t="str">
        <f>IFERROR(VLOOKUP($K264,Mapping!$F:$H,3,0),"")</f>
        <v/>
      </c>
      <c r="N264" s="37" t="str">
        <f t="shared" si="42"/>
        <v>3</v>
      </c>
    </row>
    <row r="265" spans="1:14" s="86" customFormat="1" ht="31.5" outlineLevel="1" x14ac:dyDescent="0.55000000000000004">
      <c r="A265" s="29">
        <v>10</v>
      </c>
      <c r="B265" s="32" t="s">
        <v>420</v>
      </c>
      <c r="C265" s="83">
        <v>3</v>
      </c>
      <c r="D265" s="30" t="s">
        <v>6</v>
      </c>
      <c r="E265" s="28"/>
      <c r="G265" s="41"/>
      <c r="H265" s="42"/>
      <c r="J265" s="33" t="s">
        <v>11</v>
      </c>
      <c r="K265" s="33" t="str">
        <f t="shared" si="41"/>
        <v>3X1</v>
      </c>
      <c r="L265" s="33" t="str">
        <f>IFERROR(VLOOKUP($K265,Mapping!F:H,2,0),"")</f>
        <v/>
      </c>
      <c r="M265" s="33" t="str">
        <f>IFERROR(VLOOKUP($K265,Mapping!$F:$H,3,0),"")</f>
        <v/>
      </c>
      <c r="N265" s="33" t="str">
        <f t="shared" si="42"/>
        <v>3</v>
      </c>
    </row>
    <row r="266" spans="1:14" s="86" customFormat="1" ht="31.5" outlineLevel="1" x14ac:dyDescent="0.55000000000000004">
      <c r="A266" s="29">
        <v>11</v>
      </c>
      <c r="B266" s="36" t="s">
        <v>421</v>
      </c>
      <c r="C266" s="84">
        <v>3</v>
      </c>
      <c r="D266" s="30" t="s">
        <v>6</v>
      </c>
      <c r="E266" s="28"/>
      <c r="G266" s="43"/>
      <c r="H266" s="44"/>
      <c r="J266" s="37" t="s">
        <v>11</v>
      </c>
      <c r="K266" s="37" t="str">
        <f t="shared" si="41"/>
        <v>3X1</v>
      </c>
      <c r="L266" s="37" t="str">
        <f>IFERROR(VLOOKUP($K266,Mapping!F:H,2,0),"")</f>
        <v/>
      </c>
      <c r="M266" s="37" t="str">
        <f>IFERROR(VLOOKUP($K266,Mapping!$F:$H,3,0),"")</f>
        <v/>
      </c>
      <c r="N266" s="37" t="str">
        <f t="shared" si="42"/>
        <v>3</v>
      </c>
    </row>
    <row r="267" spans="1:14" s="86" customFormat="1" outlineLevel="1" x14ac:dyDescent="0.55000000000000004">
      <c r="A267" s="29">
        <v>12</v>
      </c>
      <c r="B267" s="32" t="s">
        <v>422</v>
      </c>
      <c r="C267" s="83">
        <v>3</v>
      </c>
      <c r="D267" s="30" t="s">
        <v>6</v>
      </c>
      <c r="E267" s="28"/>
      <c r="G267" s="41"/>
      <c r="H267" s="42"/>
      <c r="J267" s="33" t="s">
        <v>11</v>
      </c>
      <c r="K267" s="33" t="str">
        <f t="shared" si="41"/>
        <v>3X1</v>
      </c>
      <c r="L267" s="33" t="str">
        <f>IFERROR(VLOOKUP($K267,Mapping!F:H,2,0),"")</f>
        <v/>
      </c>
      <c r="M267" s="33" t="str">
        <f>IFERROR(VLOOKUP($K267,Mapping!$F:$H,3,0),"")</f>
        <v/>
      </c>
      <c r="N267" s="33" t="str">
        <f t="shared" si="42"/>
        <v>3</v>
      </c>
    </row>
    <row r="268" spans="1:14" s="86" customFormat="1" ht="31.5" outlineLevel="1" x14ac:dyDescent="0.55000000000000004">
      <c r="A268" s="29">
        <v>13</v>
      </c>
      <c r="B268" s="36" t="s">
        <v>423</v>
      </c>
      <c r="C268" s="84">
        <v>3</v>
      </c>
      <c r="D268" s="30" t="s">
        <v>6</v>
      </c>
      <c r="E268" s="28"/>
      <c r="G268" s="43"/>
      <c r="H268" s="44"/>
      <c r="J268" s="37" t="s">
        <v>11</v>
      </c>
      <c r="K268" s="37" t="str">
        <f t="shared" si="41"/>
        <v>3X1</v>
      </c>
      <c r="L268" s="37" t="str">
        <f>IFERROR(VLOOKUP($K268,Mapping!F:H,2,0),"")</f>
        <v/>
      </c>
      <c r="M268" s="37" t="str">
        <f>IFERROR(VLOOKUP($K268,Mapping!$F:$H,3,0),"")</f>
        <v/>
      </c>
      <c r="N268" s="37" t="str">
        <f t="shared" si="42"/>
        <v>3</v>
      </c>
    </row>
    <row r="269" spans="1:14" s="86" customFormat="1" ht="31.5" outlineLevel="1" x14ac:dyDescent="0.55000000000000004">
      <c r="A269" s="29">
        <v>14</v>
      </c>
      <c r="B269" s="32" t="s">
        <v>424</v>
      </c>
      <c r="C269" s="83">
        <v>3</v>
      </c>
      <c r="D269" s="30" t="s">
        <v>6</v>
      </c>
      <c r="E269" s="28"/>
      <c r="G269" s="41"/>
      <c r="H269" s="42"/>
      <c r="J269" s="33" t="s">
        <v>11</v>
      </c>
      <c r="K269" s="33" t="str">
        <f t="shared" si="41"/>
        <v>3X1</v>
      </c>
      <c r="L269" s="33" t="str">
        <f>IFERROR(VLOOKUP($K269,Mapping!F:H,2,0),"")</f>
        <v/>
      </c>
      <c r="M269" s="33" t="str">
        <f>IFERROR(VLOOKUP($K269,Mapping!$F:$H,3,0),"")</f>
        <v/>
      </c>
      <c r="N269" s="33" t="str">
        <f t="shared" si="42"/>
        <v>3</v>
      </c>
    </row>
    <row r="270" spans="1:14" s="86" customFormat="1" ht="31.5" outlineLevel="1" x14ac:dyDescent="0.55000000000000004">
      <c r="A270" s="29">
        <v>15</v>
      </c>
      <c r="B270" s="36" t="s">
        <v>425</v>
      </c>
      <c r="C270" s="84">
        <v>3</v>
      </c>
      <c r="D270" s="30" t="s">
        <v>6</v>
      </c>
      <c r="E270" s="28"/>
      <c r="G270" s="43"/>
      <c r="H270" s="44"/>
      <c r="J270" s="37" t="s">
        <v>11</v>
      </c>
      <c r="K270" s="37" t="str">
        <f t="shared" si="41"/>
        <v>3X1</v>
      </c>
      <c r="L270" s="37" t="str">
        <f>IFERROR(VLOOKUP($K270,Mapping!F:H,2,0),"")</f>
        <v/>
      </c>
      <c r="M270" s="37" t="str">
        <f>IFERROR(VLOOKUP($K270,Mapping!$F:$H,3,0),"")</f>
        <v/>
      </c>
      <c r="N270" s="37" t="str">
        <f t="shared" si="42"/>
        <v>3</v>
      </c>
    </row>
    <row r="271" spans="1:14" s="86" customFormat="1" ht="31.5" outlineLevel="1" x14ac:dyDescent="0.55000000000000004">
      <c r="A271" s="29">
        <v>16</v>
      </c>
      <c r="B271" s="32" t="s">
        <v>426</v>
      </c>
      <c r="C271" s="83">
        <v>3</v>
      </c>
      <c r="D271" s="30" t="s">
        <v>6</v>
      </c>
      <c r="E271" s="28"/>
      <c r="G271" s="41"/>
      <c r="H271" s="42"/>
      <c r="J271" s="33" t="s">
        <v>11</v>
      </c>
      <c r="K271" s="33" t="str">
        <f t="shared" si="41"/>
        <v>3X1</v>
      </c>
      <c r="L271" s="33" t="str">
        <f>IFERROR(VLOOKUP($K271,Mapping!F:H,2,0),"")</f>
        <v/>
      </c>
      <c r="M271" s="33" t="str">
        <f>IFERROR(VLOOKUP($K271,Mapping!$F:$H,3,0),"")</f>
        <v/>
      </c>
      <c r="N271" s="33" t="str">
        <f t="shared" si="42"/>
        <v>3</v>
      </c>
    </row>
    <row r="272" spans="1:14" s="86" customFormat="1" ht="31.5" outlineLevel="1" x14ac:dyDescent="0.55000000000000004">
      <c r="A272" s="29">
        <v>17</v>
      </c>
      <c r="B272" s="36" t="s">
        <v>427</v>
      </c>
      <c r="C272" s="84">
        <v>3</v>
      </c>
      <c r="D272" s="30" t="s">
        <v>6</v>
      </c>
      <c r="E272" s="28"/>
      <c r="G272" s="43"/>
      <c r="H272" s="44"/>
      <c r="J272" s="37" t="s">
        <v>11</v>
      </c>
      <c r="K272" s="37" t="str">
        <f t="shared" si="41"/>
        <v>3X1</v>
      </c>
      <c r="L272" s="37" t="str">
        <f>IFERROR(VLOOKUP($K272,Mapping!F:H,2,0),"")</f>
        <v/>
      </c>
      <c r="M272" s="37" t="str">
        <f>IFERROR(VLOOKUP($K272,Mapping!$F:$H,3,0),"")</f>
        <v/>
      </c>
      <c r="N272" s="37" t="str">
        <f t="shared" si="42"/>
        <v>3</v>
      </c>
    </row>
    <row r="273" spans="1:14" s="86" customFormat="1" ht="31.5" outlineLevel="1" x14ac:dyDescent="0.55000000000000004">
      <c r="A273" s="29">
        <v>18</v>
      </c>
      <c r="B273" s="32" t="s">
        <v>428</v>
      </c>
      <c r="C273" s="83">
        <v>3</v>
      </c>
      <c r="D273" s="30" t="s">
        <v>6</v>
      </c>
      <c r="E273" s="28"/>
      <c r="G273" s="41"/>
      <c r="H273" s="42"/>
      <c r="J273" s="33" t="s">
        <v>11</v>
      </c>
      <c r="K273" s="33" t="str">
        <f t="shared" si="41"/>
        <v>3X1</v>
      </c>
      <c r="L273" s="33" t="str">
        <f>IFERROR(VLOOKUP($K273,Mapping!F:H,2,0),"")</f>
        <v/>
      </c>
      <c r="M273" s="33" t="str">
        <f>IFERROR(VLOOKUP($K273,Mapping!$F:$H,3,0),"")</f>
        <v/>
      </c>
      <c r="N273" s="33" t="str">
        <f t="shared" si="42"/>
        <v>3</v>
      </c>
    </row>
    <row r="274" spans="1:14" s="86" customFormat="1" ht="31.5" outlineLevel="1" x14ac:dyDescent="0.55000000000000004">
      <c r="A274" s="29">
        <v>19</v>
      </c>
      <c r="B274" s="36" t="s">
        <v>429</v>
      </c>
      <c r="C274" s="84">
        <v>3</v>
      </c>
      <c r="D274" s="30" t="s">
        <v>6</v>
      </c>
      <c r="E274" s="28"/>
      <c r="G274" s="43"/>
      <c r="H274" s="44"/>
      <c r="J274" s="37" t="s">
        <v>11</v>
      </c>
      <c r="K274" s="37" t="str">
        <f t="shared" si="41"/>
        <v>3X1</v>
      </c>
      <c r="L274" s="37" t="str">
        <f>IFERROR(VLOOKUP($K274,Mapping!F:H,2,0),"")</f>
        <v/>
      </c>
      <c r="M274" s="37" t="str">
        <f>IFERROR(VLOOKUP($K274,Mapping!$F:$H,3,0),"")</f>
        <v/>
      </c>
      <c r="N274" s="37" t="str">
        <f t="shared" si="42"/>
        <v>3</v>
      </c>
    </row>
    <row r="275" spans="1:14" s="86" customFormat="1" ht="31.5" outlineLevel="1" x14ac:dyDescent="0.55000000000000004">
      <c r="A275" s="29">
        <v>20</v>
      </c>
      <c r="B275" s="32" t="s">
        <v>430</v>
      </c>
      <c r="C275" s="83">
        <v>3</v>
      </c>
      <c r="D275" s="30" t="s">
        <v>6</v>
      </c>
      <c r="E275" s="28"/>
      <c r="G275" s="41"/>
      <c r="H275" s="42"/>
      <c r="J275" s="33" t="s">
        <v>11</v>
      </c>
      <c r="K275" s="33" t="str">
        <f t="shared" si="41"/>
        <v>3X1</v>
      </c>
      <c r="L275" s="33" t="str">
        <f>IFERROR(VLOOKUP($K275,Mapping!F:H,2,0),"")</f>
        <v/>
      </c>
      <c r="M275" s="33" t="str">
        <f>IFERROR(VLOOKUP($K275,Mapping!$F:$H,3,0),"")</f>
        <v/>
      </c>
      <c r="N275" s="33" t="str">
        <f t="shared" si="42"/>
        <v>3</v>
      </c>
    </row>
    <row r="276" spans="1:14" s="86" customFormat="1" ht="31.5" outlineLevel="1" x14ac:dyDescent="0.55000000000000004">
      <c r="A276" s="29">
        <v>21</v>
      </c>
      <c r="B276" s="36" t="s">
        <v>431</v>
      </c>
      <c r="C276" s="84">
        <v>3</v>
      </c>
      <c r="D276" s="30" t="s">
        <v>6</v>
      </c>
      <c r="E276" s="28"/>
      <c r="G276" s="43"/>
      <c r="H276" s="44"/>
      <c r="J276" s="37" t="s">
        <v>11</v>
      </c>
      <c r="K276" s="37" t="str">
        <f t="shared" si="41"/>
        <v>3X1</v>
      </c>
      <c r="L276" s="37" t="str">
        <f>IFERROR(VLOOKUP($K276,Mapping!F:H,2,0),"")</f>
        <v/>
      </c>
      <c r="M276" s="37" t="str">
        <f>IFERROR(VLOOKUP($K276,Mapping!$F:$H,3,0),"")</f>
        <v/>
      </c>
      <c r="N276" s="37" t="str">
        <f t="shared" si="42"/>
        <v>3</v>
      </c>
    </row>
    <row r="277" spans="1:14" s="86" customFormat="1" ht="31.5" outlineLevel="1" x14ac:dyDescent="0.55000000000000004">
      <c r="A277" s="29">
        <v>22</v>
      </c>
      <c r="B277" s="32" t="s">
        <v>432</v>
      </c>
      <c r="C277" s="83">
        <v>3</v>
      </c>
      <c r="D277" s="30" t="s">
        <v>6</v>
      </c>
      <c r="E277" s="28"/>
      <c r="G277" s="41"/>
      <c r="H277" s="42"/>
      <c r="J277" s="33" t="s">
        <v>11</v>
      </c>
      <c r="K277" s="33" t="str">
        <f t="shared" si="41"/>
        <v>3X1</v>
      </c>
      <c r="L277" s="33" t="str">
        <f>IFERROR(VLOOKUP($K277,Mapping!F:H,2,0),"")</f>
        <v/>
      </c>
      <c r="M277" s="33" t="str">
        <f>IFERROR(VLOOKUP($K277,Mapping!$F:$H,3,0),"")</f>
        <v/>
      </c>
      <c r="N277" s="33" t="str">
        <f t="shared" si="42"/>
        <v>3</v>
      </c>
    </row>
    <row r="278" spans="1:14" s="85" customFormat="1" ht="17.25" x14ac:dyDescent="0.6">
      <c r="A278" s="23" t="s">
        <v>269</v>
      </c>
      <c r="B278" s="73" t="s">
        <v>680</v>
      </c>
      <c r="C278" s="79" t="s">
        <v>71</v>
      </c>
      <c r="D278" s="74"/>
      <c r="E278" s="80"/>
      <c r="G278" s="81">
        <f>SUBTOTAL(3,G279:G282)/SUBTOTAL(3,C279:C282)</f>
        <v>0</v>
      </c>
      <c r="H278" s="73"/>
      <c r="J278" s="75"/>
      <c r="K278" s="75"/>
      <c r="L278" s="75">
        <f>SUBTOTAL(9,L279:L282)</f>
        <v>0</v>
      </c>
      <c r="M278" s="75">
        <f>SUBTOTAL(9,M279:M282)</f>
        <v>0</v>
      </c>
      <c r="N278" s="75"/>
    </row>
    <row r="279" spans="1:14" s="86" customFormat="1" ht="31.5" outlineLevel="1" x14ac:dyDescent="0.55000000000000004">
      <c r="A279" s="29">
        <v>1</v>
      </c>
      <c r="B279" s="28" t="s">
        <v>681</v>
      </c>
      <c r="C279" s="82">
        <v>3</v>
      </c>
      <c r="D279" s="30" t="s">
        <v>6</v>
      </c>
      <c r="E279" s="28"/>
      <c r="G279" s="39"/>
      <c r="H279" s="40"/>
      <c r="J279" s="29" t="s">
        <v>11</v>
      </c>
      <c r="K279" s="29" t="str">
        <f>C279&amp;J279&amp;G279</f>
        <v>3X1</v>
      </c>
      <c r="L279" s="29" t="str">
        <f>IFERROR(VLOOKUP($K279,Mapping!F:H,2,0),"")</f>
        <v/>
      </c>
      <c r="M279" s="29" t="str">
        <f>IFERROR(VLOOKUP($K279,Mapping!$F:$H,3,0),"")</f>
        <v/>
      </c>
      <c r="N279" s="29" t="str">
        <f t="shared" ref="N279:N282" si="43">C279&amp;G279</f>
        <v>3</v>
      </c>
    </row>
    <row r="280" spans="1:14" s="86" customFormat="1" ht="31.5" outlineLevel="1" x14ac:dyDescent="0.55000000000000004">
      <c r="A280" s="29">
        <v>2</v>
      </c>
      <c r="B280" s="32" t="s">
        <v>438</v>
      </c>
      <c r="C280" s="83">
        <v>3</v>
      </c>
      <c r="D280" s="30" t="s">
        <v>6</v>
      </c>
      <c r="E280" s="28"/>
      <c r="G280" s="41"/>
      <c r="H280" s="42"/>
      <c r="J280" s="33" t="s">
        <v>11</v>
      </c>
      <c r="K280" s="33" t="str">
        <f>C280&amp;J280&amp;G280</f>
        <v>3X1</v>
      </c>
      <c r="L280" s="33" t="str">
        <f>IFERROR(VLOOKUP($K280,Mapping!F:H,2,0),"")</f>
        <v/>
      </c>
      <c r="M280" s="33" t="str">
        <f>IFERROR(VLOOKUP($K280,Mapping!$F:$H,3,0),"")</f>
        <v/>
      </c>
      <c r="N280" s="33" t="str">
        <f t="shared" si="43"/>
        <v>3</v>
      </c>
    </row>
    <row r="281" spans="1:14" s="86" customFormat="1" ht="31.5" outlineLevel="1" x14ac:dyDescent="0.55000000000000004">
      <c r="A281" s="29">
        <v>3</v>
      </c>
      <c r="B281" s="36" t="s">
        <v>439</v>
      </c>
      <c r="C281" s="84">
        <v>3</v>
      </c>
      <c r="D281" s="30" t="s">
        <v>6</v>
      </c>
      <c r="E281" s="36"/>
      <c r="G281" s="43"/>
      <c r="H281" s="44"/>
      <c r="J281" s="37" t="s">
        <v>11</v>
      </c>
      <c r="K281" s="37" t="str">
        <f>C281&amp;J281&amp;G281</f>
        <v>3X1</v>
      </c>
      <c r="L281" s="37" t="str">
        <f>IFERROR(VLOOKUP($K281,Mapping!F:H,2,0),"")</f>
        <v/>
      </c>
      <c r="M281" s="37" t="str">
        <f>IFERROR(VLOOKUP($K281,Mapping!$F:$H,3,0),"")</f>
        <v/>
      </c>
      <c r="N281" s="37" t="str">
        <f t="shared" si="43"/>
        <v>3</v>
      </c>
    </row>
    <row r="282" spans="1:14" s="86" customFormat="1" ht="31.5" outlineLevel="1" x14ac:dyDescent="0.55000000000000004">
      <c r="A282" s="29">
        <v>4</v>
      </c>
      <c r="B282" s="32" t="s">
        <v>440</v>
      </c>
      <c r="C282" s="83">
        <v>3</v>
      </c>
      <c r="D282" s="30" t="s">
        <v>6</v>
      </c>
      <c r="E282" s="28"/>
      <c r="G282" s="41"/>
      <c r="H282" s="42"/>
      <c r="J282" s="33" t="s">
        <v>11</v>
      </c>
      <c r="K282" s="33" t="str">
        <f>C282&amp;J282&amp;G282</f>
        <v>3X1</v>
      </c>
      <c r="L282" s="33" t="str">
        <f>IFERROR(VLOOKUP($K282,Mapping!F:H,2,0),"")</f>
        <v/>
      </c>
      <c r="M282" s="33" t="str">
        <f>IFERROR(VLOOKUP($K282,Mapping!$F:$H,3,0),"")</f>
        <v/>
      </c>
      <c r="N282" s="33" t="str">
        <f t="shared" si="43"/>
        <v>3</v>
      </c>
    </row>
    <row r="283" spans="1:14" s="85" customFormat="1" ht="17.25" x14ac:dyDescent="0.6">
      <c r="A283" s="23" t="s">
        <v>300</v>
      </c>
      <c r="B283" s="73" t="s">
        <v>441</v>
      </c>
      <c r="C283" s="79" t="s">
        <v>71</v>
      </c>
      <c r="D283" s="74"/>
      <c r="E283" s="80"/>
      <c r="G283" s="81">
        <f>SUBTOTAL(3,G284:G298)/SUBTOTAL(3,C284:C298)</f>
        <v>0</v>
      </c>
      <c r="H283" s="73"/>
      <c r="J283" s="75"/>
      <c r="K283" s="75"/>
      <c r="L283" s="75">
        <f>SUBTOTAL(9,L284:L298)</f>
        <v>0</v>
      </c>
      <c r="M283" s="75">
        <f>SUBTOTAL(9,M284:M298)</f>
        <v>0</v>
      </c>
      <c r="N283" s="75"/>
    </row>
    <row r="284" spans="1:14" s="86" customFormat="1" ht="31.5" outlineLevel="1" x14ac:dyDescent="0.55000000000000004">
      <c r="A284" s="29">
        <v>1</v>
      </c>
      <c r="B284" s="28" t="s">
        <v>442</v>
      </c>
      <c r="C284" s="82">
        <v>3</v>
      </c>
      <c r="D284" s="30" t="s">
        <v>6</v>
      </c>
      <c r="E284" s="28"/>
      <c r="G284" s="39"/>
      <c r="H284" s="40"/>
      <c r="J284" s="29" t="s">
        <v>11</v>
      </c>
      <c r="K284" s="29" t="str">
        <f t="shared" ref="K284:K298" si="44">C284&amp;J284&amp;G284</f>
        <v>3X1</v>
      </c>
      <c r="L284" s="29" t="str">
        <f>IFERROR(VLOOKUP($K284,Mapping!F:H,2,0),"")</f>
        <v/>
      </c>
      <c r="M284" s="29" t="str">
        <f>IFERROR(VLOOKUP($K284,Mapping!$F:$H,3,0),"")</f>
        <v/>
      </c>
      <c r="N284" s="29" t="str">
        <f t="shared" ref="N284:N298" si="45">C284&amp;G284</f>
        <v>3</v>
      </c>
    </row>
    <row r="285" spans="1:14" s="86" customFormat="1" ht="31.5" outlineLevel="1" x14ac:dyDescent="0.55000000000000004">
      <c r="A285" s="29">
        <v>2</v>
      </c>
      <c r="B285" s="36" t="s">
        <v>451</v>
      </c>
      <c r="C285" s="84">
        <v>3</v>
      </c>
      <c r="D285" s="30" t="s">
        <v>6</v>
      </c>
      <c r="E285" s="36"/>
      <c r="G285" s="43"/>
      <c r="H285" s="44"/>
      <c r="J285" s="37" t="s">
        <v>11</v>
      </c>
      <c r="K285" s="37" t="str">
        <f t="shared" si="44"/>
        <v>3X1</v>
      </c>
      <c r="L285" s="37" t="str">
        <f>IFERROR(VLOOKUP($K285,Mapping!F:H,2,0),"")</f>
        <v/>
      </c>
      <c r="M285" s="37" t="str">
        <f>IFERROR(VLOOKUP($K285,Mapping!$F:$H,3,0),"")</f>
        <v/>
      </c>
      <c r="N285" s="37" t="str">
        <f t="shared" si="45"/>
        <v>3</v>
      </c>
    </row>
    <row r="286" spans="1:14" s="86" customFormat="1" ht="47.25" outlineLevel="1" x14ac:dyDescent="0.55000000000000004">
      <c r="A286" s="29">
        <v>3</v>
      </c>
      <c r="B286" s="36" t="s">
        <v>443</v>
      </c>
      <c r="C286" s="84">
        <v>3</v>
      </c>
      <c r="D286" s="30" t="s">
        <v>6</v>
      </c>
      <c r="E286" s="36"/>
      <c r="G286" s="43"/>
      <c r="H286" s="44"/>
      <c r="J286" s="37" t="s">
        <v>11</v>
      </c>
      <c r="K286" s="37" t="str">
        <f t="shared" si="44"/>
        <v>3X1</v>
      </c>
      <c r="L286" s="37" t="str">
        <f>IFERROR(VLOOKUP($K286,Mapping!F:H,2,0),"")</f>
        <v/>
      </c>
      <c r="M286" s="37" t="str">
        <f>IFERROR(VLOOKUP($K286,Mapping!$F:$H,3,0),"")</f>
        <v/>
      </c>
      <c r="N286" s="37" t="str">
        <f t="shared" si="45"/>
        <v>3</v>
      </c>
    </row>
    <row r="287" spans="1:14" s="86" customFormat="1" ht="47.25" outlineLevel="1" x14ac:dyDescent="0.55000000000000004">
      <c r="A287" s="29">
        <v>4</v>
      </c>
      <c r="B287" s="36" t="s">
        <v>444</v>
      </c>
      <c r="C287" s="84">
        <v>3</v>
      </c>
      <c r="D287" s="30" t="s">
        <v>6</v>
      </c>
      <c r="E287" s="36"/>
      <c r="G287" s="43"/>
      <c r="H287" s="44"/>
      <c r="J287" s="37" t="s">
        <v>11</v>
      </c>
      <c r="K287" s="37" t="str">
        <f t="shared" si="44"/>
        <v>3X1</v>
      </c>
      <c r="L287" s="37" t="str">
        <f>IFERROR(VLOOKUP($K287,Mapping!F:H,2,0),"")</f>
        <v/>
      </c>
      <c r="M287" s="37" t="str">
        <f>IFERROR(VLOOKUP($K287,Mapping!$F:$H,3,0),"")</f>
        <v/>
      </c>
      <c r="N287" s="37" t="str">
        <f t="shared" si="45"/>
        <v>3</v>
      </c>
    </row>
    <row r="288" spans="1:14" s="86" customFormat="1" ht="47.25" outlineLevel="1" x14ac:dyDescent="0.55000000000000004">
      <c r="A288" s="29">
        <v>5</v>
      </c>
      <c r="B288" s="36" t="s">
        <v>452</v>
      </c>
      <c r="C288" s="84">
        <v>3</v>
      </c>
      <c r="D288" s="30" t="s">
        <v>6</v>
      </c>
      <c r="E288" s="36"/>
      <c r="G288" s="43"/>
      <c r="H288" s="44"/>
      <c r="J288" s="37" t="s">
        <v>11</v>
      </c>
      <c r="K288" s="37" t="str">
        <f t="shared" si="44"/>
        <v>3X1</v>
      </c>
      <c r="L288" s="37" t="str">
        <f>IFERROR(VLOOKUP($K288,Mapping!F:H,2,0),"")</f>
        <v/>
      </c>
      <c r="M288" s="37" t="str">
        <f>IFERROR(VLOOKUP($K288,Mapping!$F:$H,3,0),"")</f>
        <v/>
      </c>
      <c r="N288" s="37" t="str">
        <f t="shared" si="45"/>
        <v>3</v>
      </c>
    </row>
    <row r="289" spans="1:14" s="86" customFormat="1" ht="47.25" outlineLevel="1" x14ac:dyDescent="0.55000000000000004">
      <c r="A289" s="29">
        <v>6</v>
      </c>
      <c r="B289" s="36" t="s">
        <v>445</v>
      </c>
      <c r="C289" s="84">
        <v>3</v>
      </c>
      <c r="D289" s="30" t="s">
        <v>6</v>
      </c>
      <c r="E289" s="36"/>
      <c r="G289" s="43"/>
      <c r="H289" s="44"/>
      <c r="J289" s="37" t="s">
        <v>11</v>
      </c>
      <c r="K289" s="37" t="str">
        <f t="shared" si="44"/>
        <v>3X1</v>
      </c>
      <c r="L289" s="37" t="str">
        <f>IFERROR(VLOOKUP($K289,Mapping!F:H,2,0),"")</f>
        <v/>
      </c>
      <c r="M289" s="37" t="str">
        <f>IFERROR(VLOOKUP($K289,Mapping!$F:$H,3,0),"")</f>
        <v/>
      </c>
      <c r="N289" s="37" t="str">
        <f t="shared" si="45"/>
        <v>3</v>
      </c>
    </row>
    <row r="290" spans="1:14" s="86" customFormat="1" outlineLevel="1" x14ac:dyDescent="0.55000000000000004">
      <c r="A290" s="29">
        <v>7</v>
      </c>
      <c r="B290" s="36" t="s">
        <v>446</v>
      </c>
      <c r="C290" s="84">
        <v>3</v>
      </c>
      <c r="D290" s="30" t="s">
        <v>6</v>
      </c>
      <c r="E290" s="36"/>
      <c r="G290" s="43"/>
      <c r="H290" s="44"/>
      <c r="J290" s="37" t="s">
        <v>11</v>
      </c>
      <c r="K290" s="37" t="str">
        <f t="shared" si="44"/>
        <v>3X1</v>
      </c>
      <c r="L290" s="37" t="str">
        <f>IFERROR(VLOOKUP($K290,Mapping!F:H,2,0),"")</f>
        <v/>
      </c>
      <c r="M290" s="37" t="str">
        <f>IFERROR(VLOOKUP($K290,Mapping!$F:$H,3,0),"")</f>
        <v/>
      </c>
      <c r="N290" s="37" t="str">
        <f t="shared" si="45"/>
        <v>3</v>
      </c>
    </row>
    <row r="291" spans="1:14" s="86" customFormat="1" outlineLevel="1" x14ac:dyDescent="0.55000000000000004">
      <c r="A291" s="29">
        <v>8</v>
      </c>
      <c r="B291" s="36" t="s">
        <v>453</v>
      </c>
      <c r="C291" s="84">
        <v>3</v>
      </c>
      <c r="D291" s="30" t="s">
        <v>6</v>
      </c>
      <c r="E291" s="36"/>
      <c r="G291" s="43"/>
      <c r="H291" s="44"/>
      <c r="J291" s="37" t="s">
        <v>11</v>
      </c>
      <c r="K291" s="37" t="str">
        <f t="shared" si="44"/>
        <v>3X1</v>
      </c>
      <c r="L291" s="37" t="str">
        <f>IFERROR(VLOOKUP($K291,Mapping!F:H,2,0),"")</f>
        <v/>
      </c>
      <c r="M291" s="37" t="str">
        <f>IFERROR(VLOOKUP($K291,Mapping!$F:$H,3,0),"")</f>
        <v/>
      </c>
      <c r="N291" s="37" t="str">
        <f t="shared" si="45"/>
        <v>3</v>
      </c>
    </row>
    <row r="292" spans="1:14" s="86" customFormat="1" ht="31.5" outlineLevel="1" x14ac:dyDescent="0.55000000000000004">
      <c r="A292" s="29">
        <v>9</v>
      </c>
      <c r="B292" s="36" t="s">
        <v>447</v>
      </c>
      <c r="C292" s="84">
        <v>3</v>
      </c>
      <c r="D292" s="30" t="s">
        <v>6</v>
      </c>
      <c r="E292" s="36"/>
      <c r="G292" s="43"/>
      <c r="H292" s="44"/>
      <c r="J292" s="37" t="s">
        <v>11</v>
      </c>
      <c r="K292" s="37" t="str">
        <f t="shared" si="44"/>
        <v>3X1</v>
      </c>
      <c r="L292" s="37" t="str">
        <f>IFERROR(VLOOKUP($K292,Mapping!F:H,2,0),"")</f>
        <v/>
      </c>
      <c r="M292" s="37" t="str">
        <f>IFERROR(VLOOKUP($K292,Mapping!$F:$H,3,0),"")</f>
        <v/>
      </c>
      <c r="N292" s="37" t="str">
        <f t="shared" si="45"/>
        <v>3</v>
      </c>
    </row>
    <row r="293" spans="1:14" s="86" customFormat="1" ht="31.5" outlineLevel="1" x14ac:dyDescent="0.55000000000000004">
      <c r="A293" s="29">
        <v>10</v>
      </c>
      <c r="B293" s="36" t="s">
        <v>448</v>
      </c>
      <c r="C293" s="84">
        <v>3</v>
      </c>
      <c r="D293" s="30" t="s">
        <v>6</v>
      </c>
      <c r="E293" s="36"/>
      <c r="G293" s="43"/>
      <c r="H293" s="44"/>
      <c r="J293" s="37" t="s">
        <v>11</v>
      </c>
      <c r="K293" s="37" t="str">
        <f t="shared" si="44"/>
        <v>3X1</v>
      </c>
      <c r="L293" s="37" t="str">
        <f>IFERROR(VLOOKUP($K293,Mapping!F:H,2,0),"")</f>
        <v/>
      </c>
      <c r="M293" s="37" t="str">
        <f>IFERROR(VLOOKUP($K293,Mapping!$F:$H,3,0),"")</f>
        <v/>
      </c>
      <c r="N293" s="37" t="str">
        <f t="shared" si="45"/>
        <v>3</v>
      </c>
    </row>
    <row r="294" spans="1:14" s="86" customFormat="1" ht="31.5" outlineLevel="1" x14ac:dyDescent="0.55000000000000004">
      <c r="A294" s="29">
        <v>11</v>
      </c>
      <c r="B294" s="36" t="s">
        <v>454</v>
      </c>
      <c r="C294" s="84">
        <v>3</v>
      </c>
      <c r="D294" s="30" t="s">
        <v>6</v>
      </c>
      <c r="E294" s="36"/>
      <c r="G294" s="43"/>
      <c r="H294" s="44"/>
      <c r="J294" s="37" t="s">
        <v>11</v>
      </c>
      <c r="K294" s="37" t="str">
        <f t="shared" si="44"/>
        <v>3X1</v>
      </c>
      <c r="L294" s="37" t="str">
        <f>IFERROR(VLOOKUP($K294,Mapping!F:H,2,0),"")</f>
        <v/>
      </c>
      <c r="M294" s="37" t="str">
        <f>IFERROR(VLOOKUP($K294,Mapping!$F:$H,3,0),"")</f>
        <v/>
      </c>
      <c r="N294" s="37" t="str">
        <f t="shared" si="45"/>
        <v>3</v>
      </c>
    </row>
    <row r="295" spans="1:14" s="86" customFormat="1" ht="31.5" outlineLevel="1" x14ac:dyDescent="0.55000000000000004">
      <c r="A295" s="29">
        <v>12</v>
      </c>
      <c r="B295" s="36" t="s">
        <v>449</v>
      </c>
      <c r="C295" s="84">
        <v>3</v>
      </c>
      <c r="D295" s="30" t="s">
        <v>6</v>
      </c>
      <c r="E295" s="36"/>
      <c r="G295" s="43"/>
      <c r="H295" s="44"/>
      <c r="J295" s="37" t="s">
        <v>11</v>
      </c>
      <c r="K295" s="37" t="str">
        <f t="shared" si="44"/>
        <v>3X1</v>
      </c>
      <c r="L295" s="37" t="str">
        <f>IFERROR(VLOOKUP($K295,Mapping!F:H,2,0),"")</f>
        <v/>
      </c>
      <c r="M295" s="37" t="str">
        <f>IFERROR(VLOOKUP($K295,Mapping!$F:$H,3,0),"")</f>
        <v/>
      </c>
      <c r="N295" s="37" t="str">
        <f t="shared" si="45"/>
        <v>3</v>
      </c>
    </row>
    <row r="296" spans="1:14" s="86" customFormat="1" ht="31.5" outlineLevel="1" x14ac:dyDescent="0.55000000000000004">
      <c r="A296" s="29">
        <v>13</v>
      </c>
      <c r="B296" s="36" t="s">
        <v>455</v>
      </c>
      <c r="C296" s="84">
        <v>3</v>
      </c>
      <c r="D296" s="30" t="s">
        <v>6</v>
      </c>
      <c r="E296" s="36"/>
      <c r="G296" s="43"/>
      <c r="H296" s="44"/>
      <c r="J296" s="37" t="s">
        <v>11</v>
      </c>
      <c r="K296" s="37" t="str">
        <f t="shared" si="44"/>
        <v>3X1</v>
      </c>
      <c r="L296" s="37" t="str">
        <f>IFERROR(VLOOKUP($K296,Mapping!F:H,2,0),"")</f>
        <v/>
      </c>
      <c r="M296" s="37" t="str">
        <f>IFERROR(VLOOKUP($K296,Mapping!$F:$H,3,0),"")</f>
        <v/>
      </c>
      <c r="N296" s="37" t="str">
        <f t="shared" si="45"/>
        <v>3</v>
      </c>
    </row>
    <row r="297" spans="1:14" s="86" customFormat="1" ht="31.5" outlineLevel="1" x14ac:dyDescent="0.55000000000000004">
      <c r="A297" s="29">
        <v>14</v>
      </c>
      <c r="B297" s="36" t="s">
        <v>456</v>
      </c>
      <c r="C297" s="84">
        <v>3</v>
      </c>
      <c r="D297" s="30" t="s">
        <v>6</v>
      </c>
      <c r="E297" s="36"/>
      <c r="G297" s="43"/>
      <c r="H297" s="44"/>
      <c r="J297" s="37" t="s">
        <v>11</v>
      </c>
      <c r="K297" s="37" t="str">
        <f t="shared" si="44"/>
        <v>3X1</v>
      </c>
      <c r="L297" s="37" t="str">
        <f>IFERROR(VLOOKUP($K297,Mapping!F:H,2,0),"")</f>
        <v/>
      </c>
      <c r="M297" s="37" t="str">
        <f>IFERROR(VLOOKUP($K297,Mapping!$F:$H,3,0),"")</f>
        <v/>
      </c>
      <c r="N297" s="37" t="str">
        <f t="shared" si="45"/>
        <v>3</v>
      </c>
    </row>
    <row r="298" spans="1:14" s="86" customFormat="1" ht="31.5" outlineLevel="1" x14ac:dyDescent="0.55000000000000004">
      <c r="A298" s="29">
        <v>15</v>
      </c>
      <c r="B298" s="36" t="s">
        <v>450</v>
      </c>
      <c r="C298" s="84">
        <v>3</v>
      </c>
      <c r="D298" s="30" t="s">
        <v>6</v>
      </c>
      <c r="E298" s="36"/>
      <c r="G298" s="43"/>
      <c r="H298" s="44"/>
      <c r="J298" s="37" t="s">
        <v>11</v>
      </c>
      <c r="K298" s="37" t="str">
        <f t="shared" si="44"/>
        <v>3X1</v>
      </c>
      <c r="L298" s="37" t="str">
        <f>IFERROR(VLOOKUP($K298,Mapping!F:H,2,0),"")</f>
        <v/>
      </c>
      <c r="M298" s="37" t="str">
        <f>IFERROR(VLOOKUP($K298,Mapping!$F:$H,3,0),"")</f>
        <v/>
      </c>
      <c r="N298" s="37" t="str">
        <f t="shared" si="45"/>
        <v>3</v>
      </c>
    </row>
    <row r="299" spans="1:14" s="22" customFormat="1" ht="33" customHeight="1" x14ac:dyDescent="0.75">
      <c r="A299" s="21" t="s">
        <v>457</v>
      </c>
      <c r="B299" s="72" t="s">
        <v>458</v>
      </c>
      <c r="C299" s="47" t="s">
        <v>71</v>
      </c>
      <c r="D299" s="45"/>
      <c r="E299" s="46"/>
      <c r="G299" s="48">
        <f>SUBTOTAL(3,G302:G405)/(SUBTOTAL(3,C302:C405)-5)</f>
        <v>0</v>
      </c>
      <c r="H299" s="20"/>
      <c r="J299" s="53"/>
      <c r="K299" s="53"/>
      <c r="L299" s="53">
        <f>SUBTOTAL(9,L302:L405)</f>
        <v>0</v>
      </c>
      <c r="M299" s="53">
        <f>SUBTOTAL(9,M302:M405)</f>
        <v>0</v>
      </c>
      <c r="N299" s="53"/>
    </row>
    <row r="300" spans="1:14" outlineLevel="1" x14ac:dyDescent="0.55000000000000004">
      <c r="A300" s="16"/>
      <c r="B300" s="17" t="s">
        <v>102</v>
      </c>
      <c r="C300" s="16"/>
      <c r="D300" s="26"/>
      <c r="E300" s="18"/>
      <c r="G300" s="16"/>
      <c r="H300" s="17"/>
      <c r="J300" s="16"/>
      <c r="K300" s="16"/>
      <c r="L300" s="16"/>
      <c r="M300" s="16"/>
      <c r="N300" s="16"/>
    </row>
    <row r="301" spans="1:14" outlineLevel="1" x14ac:dyDescent="0.55000000000000004">
      <c r="A301" s="16"/>
      <c r="B301" s="17" t="s">
        <v>0</v>
      </c>
      <c r="C301" s="16"/>
      <c r="D301" s="26"/>
      <c r="E301" s="18"/>
      <c r="G301" s="16"/>
      <c r="H301" s="17"/>
      <c r="J301" s="16"/>
      <c r="K301" s="16"/>
      <c r="L301" s="16"/>
      <c r="M301" s="16"/>
      <c r="N301" s="16"/>
    </row>
    <row r="302" spans="1:14" s="85" customFormat="1" ht="17.25" x14ac:dyDescent="0.6">
      <c r="A302" s="23" t="s">
        <v>52</v>
      </c>
      <c r="B302" s="73" t="s">
        <v>4</v>
      </c>
      <c r="C302" s="79" t="s">
        <v>71</v>
      </c>
      <c r="D302" s="74"/>
      <c r="E302" s="80"/>
      <c r="G302" s="81">
        <f>SUBTOTAL(3,G303:G322)/SUBTOTAL(3,C303:C322)</f>
        <v>0</v>
      </c>
      <c r="H302" s="73"/>
      <c r="J302" s="75"/>
      <c r="K302" s="75"/>
      <c r="L302" s="75">
        <f>SUBTOTAL(9,L303:L322)</f>
        <v>0</v>
      </c>
      <c r="M302" s="75">
        <f>SUBTOTAL(9,M303:M322)</f>
        <v>0</v>
      </c>
      <c r="N302" s="75"/>
    </row>
    <row r="303" spans="1:14" s="86" customFormat="1" ht="29.25" customHeight="1" outlineLevel="1" x14ac:dyDescent="0.55000000000000004">
      <c r="A303" s="29">
        <v>1</v>
      </c>
      <c r="B303" s="28" t="s">
        <v>479</v>
      </c>
      <c r="C303" s="82">
        <v>1</v>
      </c>
      <c r="D303" s="30" t="s">
        <v>3</v>
      </c>
      <c r="E303" s="28" t="s">
        <v>480</v>
      </c>
      <c r="G303" s="39"/>
      <c r="H303" s="44"/>
      <c r="J303" s="29" t="s">
        <v>11</v>
      </c>
      <c r="K303" s="29" t="str">
        <f t="shared" ref="K303:K322" si="46">C303&amp;J303&amp;G303</f>
        <v>1X1</v>
      </c>
      <c r="L303" s="29" t="str">
        <f>IFERROR(VLOOKUP($K303,Mapping!F:H,2,0),"")</f>
        <v/>
      </c>
      <c r="M303" s="29" t="str">
        <f>IFERROR(VLOOKUP($K303,Mapping!$F:$H,3,0),"")</f>
        <v/>
      </c>
      <c r="N303" s="29" t="str">
        <f t="shared" ref="N303:N322" si="47">C303&amp;G303</f>
        <v>1</v>
      </c>
    </row>
    <row r="304" spans="1:14" s="86" customFormat="1" ht="31.5" outlineLevel="1" x14ac:dyDescent="0.55000000000000004">
      <c r="A304" s="29">
        <v>2</v>
      </c>
      <c r="B304" s="32" t="s">
        <v>459</v>
      </c>
      <c r="C304" s="82">
        <v>1</v>
      </c>
      <c r="D304" s="30" t="s">
        <v>176</v>
      </c>
      <c r="E304" s="28" t="s">
        <v>481</v>
      </c>
      <c r="G304" s="41"/>
      <c r="H304" s="44"/>
      <c r="J304" s="33" t="s">
        <v>11</v>
      </c>
      <c r="K304" s="33" t="str">
        <f t="shared" si="46"/>
        <v>1X1</v>
      </c>
      <c r="L304" s="33" t="str">
        <f>IFERROR(VLOOKUP($K304,Mapping!F:H,2,0),"")</f>
        <v/>
      </c>
      <c r="M304" s="33" t="str">
        <f>IFERROR(VLOOKUP($K304,Mapping!$F:$H,3,0),"")</f>
        <v/>
      </c>
      <c r="N304" s="33" t="str">
        <f t="shared" si="47"/>
        <v>1</v>
      </c>
    </row>
    <row r="305" spans="1:14" s="86" customFormat="1" outlineLevel="1" x14ac:dyDescent="0.55000000000000004">
      <c r="A305" s="29">
        <v>3</v>
      </c>
      <c r="B305" s="32" t="s">
        <v>460</v>
      </c>
      <c r="C305" s="82">
        <v>3</v>
      </c>
      <c r="D305" s="30" t="s">
        <v>6</v>
      </c>
      <c r="E305" s="28"/>
      <c r="G305" s="41"/>
      <c r="H305" s="44"/>
      <c r="J305" s="33" t="s">
        <v>11</v>
      </c>
      <c r="K305" s="33" t="str">
        <f t="shared" si="46"/>
        <v>3X1</v>
      </c>
      <c r="L305" s="33" t="str">
        <f>IFERROR(VLOOKUP($K305,Mapping!F:H,2,0),"")</f>
        <v/>
      </c>
      <c r="M305" s="33" t="str">
        <f>IFERROR(VLOOKUP($K305,Mapping!$F:$H,3,0),"")</f>
        <v/>
      </c>
      <c r="N305" s="33" t="str">
        <f t="shared" si="47"/>
        <v>3</v>
      </c>
    </row>
    <row r="306" spans="1:14" s="86" customFormat="1" ht="31.5" outlineLevel="1" x14ac:dyDescent="0.55000000000000004">
      <c r="A306" s="29">
        <v>4</v>
      </c>
      <c r="B306" s="32" t="s">
        <v>482</v>
      </c>
      <c r="C306" s="83">
        <v>1</v>
      </c>
      <c r="D306" s="34" t="s">
        <v>176</v>
      </c>
      <c r="E306" s="32" t="s">
        <v>483</v>
      </c>
      <c r="G306" s="41"/>
      <c r="H306" s="44"/>
      <c r="J306" s="33" t="s">
        <v>11</v>
      </c>
      <c r="K306" s="33" t="str">
        <f t="shared" si="46"/>
        <v>1X1</v>
      </c>
      <c r="L306" s="33" t="str">
        <f>IFERROR(VLOOKUP($K306,Mapping!F:H,2,0),"")</f>
        <v/>
      </c>
      <c r="M306" s="33" t="str">
        <f>IFERROR(VLOOKUP($K306,Mapping!$F:$H,3,0),"")</f>
        <v/>
      </c>
      <c r="N306" s="33" t="str">
        <f t="shared" si="47"/>
        <v>1</v>
      </c>
    </row>
    <row r="307" spans="1:14" s="86" customFormat="1" ht="31.5" outlineLevel="1" x14ac:dyDescent="0.55000000000000004">
      <c r="A307" s="29">
        <v>5</v>
      </c>
      <c r="B307" s="32" t="s">
        <v>461</v>
      </c>
      <c r="C307" s="83">
        <v>1</v>
      </c>
      <c r="D307" s="34" t="s">
        <v>484</v>
      </c>
      <c r="E307" s="32" t="s">
        <v>233</v>
      </c>
      <c r="G307" s="41"/>
      <c r="H307" s="44"/>
      <c r="J307" s="33" t="s">
        <v>11</v>
      </c>
      <c r="K307" s="33" t="str">
        <f t="shared" si="46"/>
        <v>1X1</v>
      </c>
      <c r="L307" s="33" t="str">
        <f>IFERROR(VLOOKUP($K307,Mapping!F:H,2,0),"")</f>
        <v/>
      </c>
      <c r="M307" s="33" t="str">
        <f>IFERROR(VLOOKUP($K307,Mapping!$F:$H,3,0),"")</f>
        <v/>
      </c>
      <c r="N307" s="33" t="str">
        <f t="shared" si="47"/>
        <v>1</v>
      </c>
    </row>
    <row r="308" spans="1:14" s="86" customFormat="1" ht="31.5" outlineLevel="1" x14ac:dyDescent="0.55000000000000004">
      <c r="A308" s="29">
        <v>6</v>
      </c>
      <c r="B308" s="36" t="s">
        <v>462</v>
      </c>
      <c r="C308" s="84">
        <v>3</v>
      </c>
      <c r="D308" s="34" t="s">
        <v>6</v>
      </c>
      <c r="E308" s="36"/>
      <c r="G308" s="43"/>
      <c r="H308" s="44"/>
      <c r="J308" s="37" t="s">
        <v>11</v>
      </c>
      <c r="K308" s="37" t="str">
        <f t="shared" si="46"/>
        <v>3X1</v>
      </c>
      <c r="L308" s="37" t="str">
        <f>IFERROR(VLOOKUP($K308,Mapping!F:H,2,0),"")</f>
        <v/>
      </c>
      <c r="M308" s="37" t="str">
        <f>IFERROR(VLOOKUP($K308,Mapping!$F:$H,3,0),"")</f>
        <v/>
      </c>
      <c r="N308" s="37" t="str">
        <f t="shared" si="47"/>
        <v>3</v>
      </c>
    </row>
    <row r="309" spans="1:14" s="86" customFormat="1" outlineLevel="1" x14ac:dyDescent="0.55000000000000004">
      <c r="A309" s="29">
        <v>7</v>
      </c>
      <c r="B309" s="32" t="s">
        <v>463</v>
      </c>
      <c r="C309" s="83">
        <v>1</v>
      </c>
      <c r="D309" s="34" t="s">
        <v>108</v>
      </c>
      <c r="E309" s="32" t="s">
        <v>485</v>
      </c>
      <c r="G309" s="41"/>
      <c r="H309" s="44"/>
      <c r="J309" s="33" t="s">
        <v>11</v>
      </c>
      <c r="K309" s="33" t="str">
        <f t="shared" si="46"/>
        <v>1X1</v>
      </c>
      <c r="L309" s="33" t="str">
        <f>IFERROR(VLOOKUP($K309,Mapping!F:H,2,0),"")</f>
        <v/>
      </c>
      <c r="M309" s="33" t="str">
        <f>IFERROR(VLOOKUP($K309,Mapping!$F:$H,3,0),"")</f>
        <v/>
      </c>
      <c r="N309" s="33" t="str">
        <f t="shared" si="47"/>
        <v>1</v>
      </c>
    </row>
    <row r="310" spans="1:14" s="86" customFormat="1" outlineLevel="1" x14ac:dyDescent="0.55000000000000004">
      <c r="A310" s="29">
        <v>8</v>
      </c>
      <c r="B310" s="32" t="s">
        <v>486</v>
      </c>
      <c r="C310" s="83">
        <v>1</v>
      </c>
      <c r="D310" s="34" t="s">
        <v>108</v>
      </c>
      <c r="E310" s="32" t="s">
        <v>485</v>
      </c>
      <c r="G310" s="41"/>
      <c r="H310" s="44"/>
      <c r="J310" s="33" t="s">
        <v>11</v>
      </c>
      <c r="K310" s="33" t="str">
        <f t="shared" si="46"/>
        <v>1X1</v>
      </c>
      <c r="L310" s="33" t="str">
        <f>IFERROR(VLOOKUP($K310,Mapping!F:H,2,0),"")</f>
        <v/>
      </c>
      <c r="M310" s="33" t="str">
        <f>IFERROR(VLOOKUP($K310,Mapping!$F:$H,3,0),"")</f>
        <v/>
      </c>
      <c r="N310" s="33" t="str">
        <f t="shared" si="47"/>
        <v>1</v>
      </c>
    </row>
    <row r="311" spans="1:14" s="86" customFormat="1" outlineLevel="1" x14ac:dyDescent="0.55000000000000004">
      <c r="A311" s="29">
        <v>9</v>
      </c>
      <c r="B311" s="32" t="s">
        <v>487</v>
      </c>
      <c r="C311" s="83">
        <v>1</v>
      </c>
      <c r="D311" s="34" t="s">
        <v>176</v>
      </c>
      <c r="E311" s="32" t="s">
        <v>488</v>
      </c>
      <c r="G311" s="41"/>
      <c r="H311" s="44"/>
      <c r="J311" s="33" t="s">
        <v>11</v>
      </c>
      <c r="K311" s="33" t="str">
        <f t="shared" si="46"/>
        <v>1X1</v>
      </c>
      <c r="L311" s="33" t="str">
        <f>IFERROR(VLOOKUP($K311,Mapping!F:H,2,0),"")</f>
        <v/>
      </c>
      <c r="M311" s="33" t="str">
        <f>IFERROR(VLOOKUP($K311,Mapping!$F:$H,3,0),"")</f>
        <v/>
      </c>
      <c r="N311" s="33" t="str">
        <f t="shared" si="47"/>
        <v>1</v>
      </c>
    </row>
    <row r="312" spans="1:14" s="86" customFormat="1" outlineLevel="1" x14ac:dyDescent="0.55000000000000004">
      <c r="A312" s="29">
        <v>10</v>
      </c>
      <c r="B312" s="36" t="s">
        <v>464</v>
      </c>
      <c r="C312" s="84">
        <v>1</v>
      </c>
      <c r="D312" s="34" t="s">
        <v>108</v>
      </c>
      <c r="E312" s="36" t="s">
        <v>489</v>
      </c>
      <c r="G312" s="43"/>
      <c r="H312" s="44"/>
      <c r="J312" s="37" t="s">
        <v>11</v>
      </c>
      <c r="K312" s="37" t="str">
        <f t="shared" si="46"/>
        <v>1X1</v>
      </c>
      <c r="L312" s="37" t="str">
        <f>IFERROR(VLOOKUP($K312,Mapping!F:H,2,0),"")</f>
        <v/>
      </c>
      <c r="M312" s="37" t="str">
        <f>IFERROR(VLOOKUP($K312,Mapping!$F:$H,3,0),"")</f>
        <v/>
      </c>
      <c r="N312" s="37" t="str">
        <f t="shared" si="47"/>
        <v>1</v>
      </c>
    </row>
    <row r="313" spans="1:14" s="86" customFormat="1" ht="31.5" outlineLevel="1" x14ac:dyDescent="0.55000000000000004">
      <c r="A313" s="29">
        <v>11</v>
      </c>
      <c r="B313" s="36" t="s">
        <v>490</v>
      </c>
      <c r="C313" s="84">
        <v>2</v>
      </c>
      <c r="D313" s="34" t="s">
        <v>491</v>
      </c>
      <c r="E313" s="36"/>
      <c r="G313" s="43"/>
      <c r="H313" s="44"/>
      <c r="J313" s="37" t="s">
        <v>11</v>
      </c>
      <c r="K313" s="37" t="str">
        <f t="shared" si="46"/>
        <v>2X1</v>
      </c>
      <c r="L313" s="37" t="str">
        <f>IFERROR(VLOOKUP($K313,Mapping!F:H,2,0),"")</f>
        <v/>
      </c>
      <c r="M313" s="37" t="str">
        <f>IFERROR(VLOOKUP($K313,Mapping!$F:$H,3,0),"")</f>
        <v/>
      </c>
      <c r="N313" s="37" t="str">
        <f t="shared" si="47"/>
        <v>2</v>
      </c>
    </row>
    <row r="314" spans="1:14" s="86" customFormat="1" outlineLevel="1" x14ac:dyDescent="0.55000000000000004">
      <c r="A314" s="29">
        <v>12</v>
      </c>
      <c r="B314" s="32" t="s">
        <v>465</v>
      </c>
      <c r="C314" s="83">
        <v>2</v>
      </c>
      <c r="D314" s="34" t="s">
        <v>491</v>
      </c>
      <c r="E314" s="32"/>
      <c r="G314" s="41"/>
      <c r="H314" s="44"/>
      <c r="J314" s="33" t="s">
        <v>11</v>
      </c>
      <c r="K314" s="33" t="str">
        <f t="shared" si="46"/>
        <v>2X1</v>
      </c>
      <c r="L314" s="33" t="str">
        <f>IFERROR(VLOOKUP($K314,Mapping!F:H,2,0),"")</f>
        <v/>
      </c>
      <c r="M314" s="33" t="str">
        <f>IFERROR(VLOOKUP($K314,Mapping!$F:$H,3,0),"")</f>
        <v/>
      </c>
      <c r="N314" s="33" t="str">
        <f t="shared" si="47"/>
        <v>2</v>
      </c>
    </row>
    <row r="315" spans="1:14" s="86" customFormat="1" outlineLevel="1" x14ac:dyDescent="0.55000000000000004">
      <c r="A315" s="29">
        <v>13</v>
      </c>
      <c r="B315" s="32" t="s">
        <v>466</v>
      </c>
      <c r="C315" s="83">
        <v>1</v>
      </c>
      <c r="D315" s="34" t="s">
        <v>492</v>
      </c>
      <c r="E315" s="32" t="s">
        <v>265</v>
      </c>
      <c r="G315" s="41"/>
      <c r="H315" s="44"/>
      <c r="J315" s="33" t="s">
        <v>11</v>
      </c>
      <c r="K315" s="33" t="str">
        <f t="shared" si="46"/>
        <v>1X1</v>
      </c>
      <c r="L315" s="33" t="str">
        <f>IFERROR(VLOOKUP($K315,Mapping!F:H,2,0),"")</f>
        <v/>
      </c>
      <c r="M315" s="33" t="str">
        <f>IFERROR(VLOOKUP($K315,Mapping!$F:$H,3,0),"")</f>
        <v/>
      </c>
      <c r="N315" s="33" t="str">
        <f t="shared" si="47"/>
        <v>1</v>
      </c>
    </row>
    <row r="316" spans="1:14" s="86" customFormat="1" outlineLevel="1" x14ac:dyDescent="0.55000000000000004">
      <c r="A316" s="29">
        <v>14</v>
      </c>
      <c r="B316" s="32" t="s">
        <v>467</v>
      </c>
      <c r="C316" s="83">
        <v>1</v>
      </c>
      <c r="D316" s="34" t="s">
        <v>475</v>
      </c>
      <c r="E316" s="32"/>
      <c r="G316" s="41"/>
      <c r="H316" s="44"/>
      <c r="J316" s="33" t="s">
        <v>11</v>
      </c>
      <c r="K316" s="33" t="str">
        <f t="shared" si="46"/>
        <v>1X1</v>
      </c>
      <c r="L316" s="33" t="str">
        <f>IFERROR(VLOOKUP($K316,Mapping!F:H,2,0),"")</f>
        <v/>
      </c>
      <c r="M316" s="33" t="str">
        <f>IFERROR(VLOOKUP($K316,Mapping!$F:$H,3,0),"")</f>
        <v/>
      </c>
      <c r="N316" s="33" t="str">
        <f t="shared" si="47"/>
        <v>1</v>
      </c>
    </row>
    <row r="317" spans="1:14" s="86" customFormat="1" outlineLevel="1" x14ac:dyDescent="0.55000000000000004">
      <c r="A317" s="29">
        <v>15</v>
      </c>
      <c r="B317" s="32" t="s">
        <v>468</v>
      </c>
      <c r="C317" s="83">
        <v>3</v>
      </c>
      <c r="D317" s="34" t="s">
        <v>6</v>
      </c>
      <c r="E317" s="32"/>
      <c r="G317" s="41"/>
      <c r="H317" s="44"/>
      <c r="J317" s="33" t="s">
        <v>11</v>
      </c>
      <c r="K317" s="33" t="str">
        <f t="shared" si="46"/>
        <v>3X1</v>
      </c>
      <c r="L317" s="33" t="str">
        <f>IFERROR(VLOOKUP($K317,Mapping!F:H,2,0),"")</f>
        <v/>
      </c>
      <c r="M317" s="33" t="str">
        <f>IFERROR(VLOOKUP($K317,Mapping!$F:$H,3,0),"")</f>
        <v/>
      </c>
      <c r="N317" s="33" t="str">
        <f t="shared" si="47"/>
        <v>3</v>
      </c>
    </row>
    <row r="318" spans="1:14" s="86" customFormat="1" outlineLevel="1" x14ac:dyDescent="0.55000000000000004">
      <c r="A318" s="29">
        <v>16</v>
      </c>
      <c r="B318" s="32" t="s">
        <v>469</v>
      </c>
      <c r="C318" s="83">
        <v>3</v>
      </c>
      <c r="D318" s="34" t="s">
        <v>6</v>
      </c>
      <c r="E318" s="32"/>
      <c r="G318" s="41"/>
      <c r="H318" s="44"/>
      <c r="J318" s="33" t="s">
        <v>11</v>
      </c>
      <c r="K318" s="33" t="str">
        <f t="shared" si="46"/>
        <v>3X1</v>
      </c>
      <c r="L318" s="33" t="str">
        <f>IFERROR(VLOOKUP($K318,Mapping!F:H,2,0),"")</f>
        <v/>
      </c>
      <c r="M318" s="33" t="str">
        <f>IFERROR(VLOOKUP($K318,Mapping!$F:$H,3,0),"")</f>
        <v/>
      </c>
      <c r="N318" s="33" t="str">
        <f t="shared" si="47"/>
        <v>3</v>
      </c>
    </row>
    <row r="319" spans="1:14" s="86" customFormat="1" outlineLevel="1" x14ac:dyDescent="0.55000000000000004">
      <c r="A319" s="29">
        <v>17</v>
      </c>
      <c r="B319" s="32" t="s">
        <v>470</v>
      </c>
      <c r="C319" s="83">
        <v>1</v>
      </c>
      <c r="D319" s="34" t="s">
        <v>476</v>
      </c>
      <c r="E319" s="32"/>
      <c r="G319" s="41"/>
      <c r="H319" s="44"/>
      <c r="J319" s="33" t="s">
        <v>11</v>
      </c>
      <c r="K319" s="33" t="str">
        <f t="shared" si="46"/>
        <v>1X1</v>
      </c>
      <c r="L319" s="33" t="str">
        <f>IFERROR(VLOOKUP($K319,Mapping!F:H,2,0),"")</f>
        <v/>
      </c>
      <c r="M319" s="33" t="str">
        <f>IFERROR(VLOOKUP($K319,Mapping!$F:$H,3,0),"")</f>
        <v/>
      </c>
      <c r="N319" s="33" t="str">
        <f t="shared" si="47"/>
        <v>1</v>
      </c>
    </row>
    <row r="320" spans="1:14" s="86" customFormat="1" outlineLevel="1" x14ac:dyDescent="0.55000000000000004">
      <c r="A320" s="29">
        <v>18</v>
      </c>
      <c r="B320" s="32" t="s">
        <v>471</v>
      </c>
      <c r="C320" s="84">
        <v>1</v>
      </c>
      <c r="D320" s="34" t="s">
        <v>476</v>
      </c>
      <c r="E320" s="36"/>
      <c r="G320" s="43"/>
      <c r="H320" s="44"/>
      <c r="J320" s="37" t="s">
        <v>11</v>
      </c>
      <c r="K320" s="37" t="str">
        <f t="shared" si="46"/>
        <v>1X1</v>
      </c>
      <c r="L320" s="37" t="str">
        <f>IFERROR(VLOOKUP($K320,Mapping!F:H,2,0),"")</f>
        <v/>
      </c>
      <c r="M320" s="37" t="str">
        <f>IFERROR(VLOOKUP($K320,Mapping!$F:$H,3,0),"")</f>
        <v/>
      </c>
      <c r="N320" s="37" t="str">
        <f t="shared" si="47"/>
        <v>1</v>
      </c>
    </row>
    <row r="321" spans="1:14" s="86" customFormat="1" ht="31.5" outlineLevel="1" x14ac:dyDescent="0.55000000000000004">
      <c r="A321" s="29">
        <v>19</v>
      </c>
      <c r="B321" s="32" t="s">
        <v>472</v>
      </c>
      <c r="C321" s="83" t="s">
        <v>477</v>
      </c>
      <c r="D321" s="34" t="s">
        <v>474</v>
      </c>
      <c r="E321" s="32"/>
      <c r="G321" s="41"/>
      <c r="H321" s="44"/>
      <c r="J321" s="33" t="s">
        <v>11</v>
      </c>
      <c r="K321" s="33" t="str">
        <f t="shared" si="46"/>
        <v>2X1</v>
      </c>
      <c r="L321" s="33" t="str">
        <f>IFERROR(VLOOKUP($K321,Mapping!F:H,2,0),"")</f>
        <v/>
      </c>
      <c r="M321" s="33" t="str">
        <f>IFERROR(VLOOKUP($K321,Mapping!$F:$H,3,0),"")</f>
        <v/>
      </c>
      <c r="N321" s="33" t="str">
        <f t="shared" si="47"/>
        <v>2</v>
      </c>
    </row>
    <row r="322" spans="1:14" s="86" customFormat="1" outlineLevel="1" x14ac:dyDescent="0.55000000000000004">
      <c r="A322" s="29">
        <v>20</v>
      </c>
      <c r="B322" s="32" t="s">
        <v>473</v>
      </c>
      <c r="C322" s="83">
        <v>1</v>
      </c>
      <c r="D322" s="34" t="s">
        <v>478</v>
      </c>
      <c r="E322" s="32"/>
      <c r="G322" s="41"/>
      <c r="H322" s="44"/>
      <c r="J322" s="33" t="s">
        <v>11</v>
      </c>
      <c r="K322" s="33" t="str">
        <f t="shared" si="46"/>
        <v>1X1</v>
      </c>
      <c r="L322" s="33" t="str">
        <f>IFERROR(VLOOKUP($K322,Mapping!F:H,2,0),"")</f>
        <v/>
      </c>
      <c r="M322" s="33" t="str">
        <f>IFERROR(VLOOKUP($K322,Mapping!$F:$H,3,0),"")</f>
        <v/>
      </c>
      <c r="N322" s="33" t="str">
        <f t="shared" si="47"/>
        <v>1</v>
      </c>
    </row>
    <row r="323" spans="1:14" s="85" customFormat="1" ht="17.25" x14ac:dyDescent="0.6">
      <c r="A323" s="23" t="s">
        <v>53</v>
      </c>
      <c r="B323" s="73" t="s">
        <v>493</v>
      </c>
      <c r="C323" s="79" t="s">
        <v>71</v>
      </c>
      <c r="D323" s="74"/>
      <c r="E323" s="80"/>
      <c r="G323" s="81">
        <f>SUBTOTAL(3,G324:G337)/SUBTOTAL(3,C324:C337)</f>
        <v>0</v>
      </c>
      <c r="H323" s="73"/>
      <c r="J323" s="75"/>
      <c r="K323" s="75"/>
      <c r="L323" s="75">
        <f>SUBTOTAL(9,L324:L337)</f>
        <v>0</v>
      </c>
      <c r="M323" s="75">
        <f>SUBTOTAL(9,M324:M337)</f>
        <v>0</v>
      </c>
      <c r="N323" s="75"/>
    </row>
    <row r="324" spans="1:14" s="86" customFormat="1" outlineLevel="1" x14ac:dyDescent="0.55000000000000004">
      <c r="A324" s="29">
        <v>1</v>
      </c>
      <c r="B324" s="28" t="s">
        <v>501</v>
      </c>
      <c r="C324" s="82">
        <v>1</v>
      </c>
      <c r="D324" s="30" t="s">
        <v>176</v>
      </c>
      <c r="E324" s="28" t="s">
        <v>480</v>
      </c>
      <c r="G324" s="39"/>
      <c r="H324" s="40"/>
      <c r="J324" s="29" t="s">
        <v>11</v>
      </c>
      <c r="K324" s="29" t="str">
        <f t="shared" ref="K324:K337" si="48">C324&amp;J324&amp;G324</f>
        <v>1X1</v>
      </c>
      <c r="L324" s="29" t="str">
        <f>IFERROR(VLOOKUP($K324,Mapping!F:H,2,0),"")</f>
        <v/>
      </c>
      <c r="M324" s="29" t="str">
        <f>IFERROR(VLOOKUP($K324,Mapping!$F:$H,3,0),"")</f>
        <v/>
      </c>
      <c r="N324" s="29" t="str">
        <f t="shared" ref="N324:N337" si="49">C324&amp;G324</f>
        <v>1</v>
      </c>
    </row>
    <row r="325" spans="1:14" s="86" customFormat="1" outlineLevel="1" x14ac:dyDescent="0.55000000000000004">
      <c r="A325" s="29">
        <v>2</v>
      </c>
      <c r="B325" s="32" t="s">
        <v>502</v>
      </c>
      <c r="C325" s="83">
        <v>2</v>
      </c>
      <c r="D325" s="30" t="s">
        <v>474</v>
      </c>
      <c r="E325" s="28"/>
      <c r="G325" s="41"/>
      <c r="H325" s="42"/>
      <c r="J325" s="33" t="s">
        <v>11</v>
      </c>
      <c r="K325" s="33" t="str">
        <f t="shared" si="48"/>
        <v>2X1</v>
      </c>
      <c r="L325" s="33" t="str">
        <f>IFERROR(VLOOKUP($K325,Mapping!F:H,2,0),"")</f>
        <v/>
      </c>
      <c r="M325" s="33" t="str">
        <f>IFERROR(VLOOKUP($K325,Mapping!$F:$H,3,0),"")</f>
        <v/>
      </c>
      <c r="N325" s="33" t="str">
        <f t="shared" si="49"/>
        <v>2</v>
      </c>
    </row>
    <row r="326" spans="1:14" s="86" customFormat="1" outlineLevel="1" x14ac:dyDescent="0.55000000000000004">
      <c r="A326" s="29">
        <v>3</v>
      </c>
      <c r="B326" s="36" t="s">
        <v>503</v>
      </c>
      <c r="C326" s="84">
        <v>2</v>
      </c>
      <c r="D326" s="30" t="s">
        <v>500</v>
      </c>
      <c r="E326" s="28"/>
      <c r="G326" s="43"/>
      <c r="H326" s="44"/>
      <c r="J326" s="37" t="s">
        <v>11</v>
      </c>
      <c r="K326" s="37" t="str">
        <f t="shared" si="48"/>
        <v>2X1</v>
      </c>
      <c r="L326" s="37" t="str">
        <f>IFERROR(VLOOKUP($K326,Mapping!F:H,2,0),"")</f>
        <v/>
      </c>
      <c r="M326" s="37" t="str">
        <f>IFERROR(VLOOKUP($K326,Mapping!$F:$H,3,0),"")</f>
        <v/>
      </c>
      <c r="N326" s="37" t="str">
        <f t="shared" si="49"/>
        <v>2</v>
      </c>
    </row>
    <row r="327" spans="1:14" s="86" customFormat="1" outlineLevel="1" x14ac:dyDescent="0.55000000000000004">
      <c r="A327" s="29">
        <v>4</v>
      </c>
      <c r="B327" s="32" t="s">
        <v>504</v>
      </c>
      <c r="C327" s="83">
        <v>1</v>
      </c>
      <c r="D327" s="30" t="s">
        <v>3</v>
      </c>
      <c r="E327" s="28" t="s">
        <v>505</v>
      </c>
      <c r="G327" s="41"/>
      <c r="H327" s="42"/>
      <c r="J327" s="33" t="s">
        <v>11</v>
      </c>
      <c r="K327" s="33" t="str">
        <f t="shared" si="48"/>
        <v>1X1</v>
      </c>
      <c r="L327" s="33" t="str">
        <f>IFERROR(VLOOKUP($K327,Mapping!F:H,2,0),"")</f>
        <v/>
      </c>
      <c r="M327" s="33" t="str">
        <f>IFERROR(VLOOKUP($K327,Mapping!$F:$H,3,0),"")</f>
        <v/>
      </c>
      <c r="N327" s="33" t="str">
        <f t="shared" si="49"/>
        <v>1</v>
      </c>
    </row>
    <row r="328" spans="1:14" s="86" customFormat="1" outlineLevel="1" x14ac:dyDescent="0.55000000000000004">
      <c r="A328" s="29">
        <v>5</v>
      </c>
      <c r="B328" s="36" t="s">
        <v>506</v>
      </c>
      <c r="C328" s="84">
        <v>2</v>
      </c>
      <c r="D328" s="30" t="s">
        <v>474</v>
      </c>
      <c r="E328" s="28"/>
      <c r="G328" s="43"/>
      <c r="H328" s="44"/>
      <c r="J328" s="37" t="s">
        <v>11</v>
      </c>
      <c r="K328" s="37" t="str">
        <f t="shared" si="48"/>
        <v>2X1</v>
      </c>
      <c r="L328" s="37" t="str">
        <f>IFERROR(VLOOKUP($K328,Mapping!F:H,2,0),"")</f>
        <v/>
      </c>
      <c r="M328" s="37" t="str">
        <f>IFERROR(VLOOKUP($K328,Mapping!$F:$H,3,0),"")</f>
        <v/>
      </c>
      <c r="N328" s="37" t="str">
        <f t="shared" si="49"/>
        <v>2</v>
      </c>
    </row>
    <row r="329" spans="1:14" s="86" customFormat="1" outlineLevel="1" x14ac:dyDescent="0.55000000000000004">
      <c r="A329" s="29">
        <v>6</v>
      </c>
      <c r="B329" s="32" t="s">
        <v>507</v>
      </c>
      <c r="C329" s="83">
        <v>3</v>
      </c>
      <c r="D329" s="30" t="s">
        <v>6</v>
      </c>
      <c r="E329" s="28"/>
      <c r="G329" s="41"/>
      <c r="H329" s="42"/>
      <c r="J329" s="33" t="s">
        <v>11</v>
      </c>
      <c r="K329" s="33" t="str">
        <f t="shared" si="48"/>
        <v>3X1</v>
      </c>
      <c r="L329" s="33" t="str">
        <f>IFERROR(VLOOKUP($K329,Mapping!F:H,2,0),"")</f>
        <v/>
      </c>
      <c r="M329" s="33" t="str">
        <f>IFERROR(VLOOKUP($K329,Mapping!$F:$H,3,0),"")</f>
        <v/>
      </c>
      <c r="N329" s="33" t="str">
        <f t="shared" si="49"/>
        <v>3</v>
      </c>
    </row>
    <row r="330" spans="1:14" s="86" customFormat="1" outlineLevel="1" x14ac:dyDescent="0.55000000000000004">
      <c r="A330" s="29">
        <v>7</v>
      </c>
      <c r="B330" s="36" t="s">
        <v>508</v>
      </c>
      <c r="C330" s="84">
        <v>2</v>
      </c>
      <c r="D330" s="30" t="s">
        <v>474</v>
      </c>
      <c r="E330" s="28"/>
      <c r="G330" s="43"/>
      <c r="H330" s="44"/>
      <c r="J330" s="37" t="s">
        <v>11</v>
      </c>
      <c r="K330" s="37" t="str">
        <f t="shared" si="48"/>
        <v>2X1</v>
      </c>
      <c r="L330" s="37" t="str">
        <f>IFERROR(VLOOKUP($K330,Mapping!F:H,2,0),"")</f>
        <v/>
      </c>
      <c r="M330" s="37" t="str">
        <f>IFERROR(VLOOKUP($K330,Mapping!$F:$H,3,0),"")</f>
        <v/>
      </c>
      <c r="N330" s="37" t="str">
        <f t="shared" si="49"/>
        <v>2</v>
      </c>
    </row>
    <row r="331" spans="1:14" s="86" customFormat="1" ht="31.5" outlineLevel="1" x14ac:dyDescent="0.55000000000000004">
      <c r="A331" s="29">
        <v>8</v>
      </c>
      <c r="B331" s="32" t="s">
        <v>509</v>
      </c>
      <c r="C331" s="83">
        <v>3</v>
      </c>
      <c r="D331" s="30" t="s">
        <v>6</v>
      </c>
      <c r="E331" s="28"/>
      <c r="G331" s="41"/>
      <c r="H331" s="42"/>
      <c r="J331" s="33" t="s">
        <v>11</v>
      </c>
      <c r="K331" s="33" t="str">
        <f t="shared" si="48"/>
        <v>3X1</v>
      </c>
      <c r="L331" s="33" t="str">
        <f>IFERROR(VLOOKUP($K331,Mapping!F:H,2,0),"")</f>
        <v/>
      </c>
      <c r="M331" s="33" t="str">
        <f>IFERROR(VLOOKUP($K331,Mapping!$F:$H,3,0),"")</f>
        <v/>
      </c>
      <c r="N331" s="33" t="str">
        <f t="shared" si="49"/>
        <v>3</v>
      </c>
    </row>
    <row r="332" spans="1:14" s="86" customFormat="1" ht="31.5" outlineLevel="1" x14ac:dyDescent="0.55000000000000004">
      <c r="A332" s="29">
        <v>9</v>
      </c>
      <c r="B332" s="36" t="s">
        <v>494</v>
      </c>
      <c r="C332" s="84">
        <v>2</v>
      </c>
      <c r="D332" s="30" t="s">
        <v>474</v>
      </c>
      <c r="E332" s="28"/>
      <c r="G332" s="43"/>
      <c r="H332" s="44"/>
      <c r="J332" s="37" t="s">
        <v>11</v>
      </c>
      <c r="K332" s="37" t="str">
        <f t="shared" si="48"/>
        <v>2X1</v>
      </c>
      <c r="L332" s="37" t="str">
        <f>IFERROR(VLOOKUP($K332,Mapping!F:H,2,0),"")</f>
        <v/>
      </c>
      <c r="M332" s="37" t="str">
        <f>IFERROR(VLOOKUP($K332,Mapping!$F:$H,3,0),"")</f>
        <v/>
      </c>
      <c r="N332" s="37" t="str">
        <f t="shared" si="49"/>
        <v>2</v>
      </c>
    </row>
    <row r="333" spans="1:14" s="86" customFormat="1" outlineLevel="1" x14ac:dyDescent="0.55000000000000004">
      <c r="A333" s="29">
        <v>10</v>
      </c>
      <c r="B333" s="32" t="s">
        <v>495</v>
      </c>
      <c r="C333" s="83">
        <v>2</v>
      </c>
      <c r="D333" s="30" t="s">
        <v>474</v>
      </c>
      <c r="E333" s="28"/>
      <c r="G333" s="41"/>
      <c r="H333" s="42"/>
      <c r="J333" s="33" t="s">
        <v>11</v>
      </c>
      <c r="K333" s="33" t="str">
        <f t="shared" si="48"/>
        <v>2X1</v>
      </c>
      <c r="L333" s="33" t="str">
        <f>IFERROR(VLOOKUP($K333,Mapping!F:H,2,0),"")</f>
        <v/>
      </c>
      <c r="M333" s="33" t="str">
        <f>IFERROR(VLOOKUP($K333,Mapping!$F:$H,3,0),"")</f>
        <v/>
      </c>
      <c r="N333" s="33" t="str">
        <f t="shared" si="49"/>
        <v>2</v>
      </c>
    </row>
    <row r="334" spans="1:14" s="86" customFormat="1" ht="47.25" outlineLevel="1" x14ac:dyDescent="0.55000000000000004">
      <c r="A334" s="29">
        <v>11</v>
      </c>
      <c r="B334" s="36" t="s">
        <v>496</v>
      </c>
      <c r="C334" s="84">
        <v>3</v>
      </c>
      <c r="D334" s="30" t="s">
        <v>6</v>
      </c>
      <c r="E334" s="28"/>
      <c r="G334" s="43"/>
      <c r="H334" s="44"/>
      <c r="J334" s="37" t="s">
        <v>11</v>
      </c>
      <c r="K334" s="37" t="str">
        <f t="shared" si="48"/>
        <v>3X1</v>
      </c>
      <c r="L334" s="37" t="str">
        <f>IFERROR(VLOOKUP($K334,Mapping!F:H,2,0),"")</f>
        <v/>
      </c>
      <c r="M334" s="37" t="str">
        <f>IFERROR(VLOOKUP($K334,Mapping!$F:$H,3,0),"")</f>
        <v/>
      </c>
      <c r="N334" s="37" t="str">
        <f t="shared" si="49"/>
        <v>3</v>
      </c>
    </row>
    <row r="335" spans="1:14" s="86" customFormat="1" outlineLevel="1" x14ac:dyDescent="0.55000000000000004">
      <c r="A335" s="29">
        <v>12</v>
      </c>
      <c r="B335" s="32" t="s">
        <v>497</v>
      </c>
      <c r="C335" s="83">
        <v>3</v>
      </c>
      <c r="D335" s="30" t="s">
        <v>6</v>
      </c>
      <c r="E335" s="28"/>
      <c r="G335" s="41"/>
      <c r="H335" s="42"/>
      <c r="J335" s="33" t="s">
        <v>11</v>
      </c>
      <c r="K335" s="33" t="str">
        <f t="shared" si="48"/>
        <v>3X1</v>
      </c>
      <c r="L335" s="33" t="str">
        <f>IFERROR(VLOOKUP($K335,Mapping!F:H,2,0),"")</f>
        <v/>
      </c>
      <c r="M335" s="33" t="str">
        <f>IFERROR(VLOOKUP($K335,Mapping!$F:$H,3,0),"")</f>
        <v/>
      </c>
      <c r="N335" s="33" t="str">
        <f t="shared" si="49"/>
        <v>3</v>
      </c>
    </row>
    <row r="336" spans="1:14" s="86" customFormat="1" outlineLevel="1" x14ac:dyDescent="0.55000000000000004">
      <c r="A336" s="29">
        <v>13</v>
      </c>
      <c r="B336" s="36" t="s">
        <v>498</v>
      </c>
      <c r="C336" s="84">
        <v>3</v>
      </c>
      <c r="D336" s="30" t="s">
        <v>6</v>
      </c>
      <c r="E336" s="28"/>
      <c r="G336" s="43"/>
      <c r="H336" s="44"/>
      <c r="J336" s="37" t="s">
        <v>11</v>
      </c>
      <c r="K336" s="37" t="str">
        <f t="shared" si="48"/>
        <v>3X1</v>
      </c>
      <c r="L336" s="37" t="str">
        <f>IFERROR(VLOOKUP($K336,Mapping!F:H,2,0),"")</f>
        <v/>
      </c>
      <c r="M336" s="37" t="str">
        <f>IFERROR(VLOOKUP($K336,Mapping!$F:$H,3,0),"")</f>
        <v/>
      </c>
      <c r="N336" s="37" t="str">
        <f t="shared" si="49"/>
        <v>3</v>
      </c>
    </row>
    <row r="337" spans="1:14" s="86" customFormat="1" ht="20.25" customHeight="1" outlineLevel="1" x14ac:dyDescent="0.55000000000000004">
      <c r="A337" s="29">
        <v>14</v>
      </c>
      <c r="B337" s="32" t="s">
        <v>499</v>
      </c>
      <c r="C337" s="83">
        <v>3</v>
      </c>
      <c r="D337" s="30" t="s">
        <v>6</v>
      </c>
      <c r="E337" s="28"/>
      <c r="G337" s="41"/>
      <c r="H337" s="42"/>
      <c r="J337" s="33" t="s">
        <v>11</v>
      </c>
      <c r="K337" s="33" t="str">
        <f t="shared" si="48"/>
        <v>3X1</v>
      </c>
      <c r="L337" s="33" t="str">
        <f>IFERROR(VLOOKUP($K337,Mapping!F:H,2,0),"")</f>
        <v/>
      </c>
      <c r="M337" s="33" t="str">
        <f>IFERROR(VLOOKUP($K337,Mapping!$F:$H,3,0),"")</f>
        <v/>
      </c>
      <c r="N337" s="33" t="str">
        <f t="shared" si="49"/>
        <v>3</v>
      </c>
    </row>
    <row r="338" spans="1:14" s="85" customFormat="1" ht="17.25" x14ac:dyDescent="0.6">
      <c r="A338" s="23" t="s">
        <v>54</v>
      </c>
      <c r="B338" s="73" t="s">
        <v>510</v>
      </c>
      <c r="C338" s="79" t="s">
        <v>71</v>
      </c>
      <c r="D338" s="74"/>
      <c r="E338" s="80"/>
      <c r="G338" s="81">
        <f>SUBTOTAL(3,G339:G356)/SUBTOTAL(3,C339:C356)</f>
        <v>0</v>
      </c>
      <c r="H338" s="73"/>
      <c r="J338" s="75"/>
      <c r="K338" s="75"/>
      <c r="L338" s="75">
        <f>SUBTOTAL(9,L339:L356)</f>
        <v>0</v>
      </c>
      <c r="M338" s="75">
        <f>SUBTOTAL(9,M339:M356)</f>
        <v>0</v>
      </c>
      <c r="N338" s="75"/>
    </row>
    <row r="339" spans="1:14" s="86" customFormat="1" outlineLevel="1" x14ac:dyDescent="0.55000000000000004">
      <c r="A339" s="29">
        <v>1</v>
      </c>
      <c r="B339" s="28" t="s">
        <v>511</v>
      </c>
      <c r="C339" s="82">
        <v>1</v>
      </c>
      <c r="D339" s="30" t="s">
        <v>526</v>
      </c>
      <c r="E339" s="28"/>
      <c r="G339" s="39"/>
      <c r="H339" s="40"/>
      <c r="J339" s="29" t="s">
        <v>11</v>
      </c>
      <c r="K339" s="29" t="str">
        <f t="shared" ref="K339:K356" si="50">C339&amp;J339&amp;G339</f>
        <v>1X1</v>
      </c>
      <c r="L339" s="29" t="str">
        <f>IFERROR(VLOOKUP($K339,Mapping!F:H,2,0),"")</f>
        <v/>
      </c>
      <c r="M339" s="29" t="str">
        <f>IFERROR(VLOOKUP($K339,Mapping!$F:$H,3,0),"")</f>
        <v/>
      </c>
      <c r="N339" s="29" t="str">
        <f t="shared" ref="N339:N356" si="51">C339&amp;G339</f>
        <v>1</v>
      </c>
    </row>
    <row r="340" spans="1:14" s="86" customFormat="1" outlineLevel="1" x14ac:dyDescent="0.55000000000000004">
      <c r="A340" s="29">
        <v>2</v>
      </c>
      <c r="B340" s="32" t="s">
        <v>512</v>
      </c>
      <c r="C340" s="83">
        <v>3</v>
      </c>
      <c r="D340" s="30" t="s">
        <v>6</v>
      </c>
      <c r="E340" s="28"/>
      <c r="G340" s="41"/>
      <c r="H340" s="42"/>
      <c r="J340" s="33" t="s">
        <v>11</v>
      </c>
      <c r="K340" s="33" t="str">
        <f t="shared" si="50"/>
        <v>3X1</v>
      </c>
      <c r="L340" s="33" t="str">
        <f>IFERROR(VLOOKUP($K340,Mapping!F:H,2,0),"")</f>
        <v/>
      </c>
      <c r="M340" s="33" t="str">
        <f>IFERROR(VLOOKUP($K340,Mapping!$F:$H,3,0),"")</f>
        <v/>
      </c>
      <c r="N340" s="33" t="str">
        <f t="shared" si="51"/>
        <v>3</v>
      </c>
    </row>
    <row r="341" spans="1:14" s="86" customFormat="1" outlineLevel="1" x14ac:dyDescent="0.55000000000000004">
      <c r="A341" s="29">
        <v>3</v>
      </c>
      <c r="B341" s="36" t="s">
        <v>513</v>
      </c>
      <c r="C341" s="84">
        <v>3</v>
      </c>
      <c r="D341" s="30" t="s">
        <v>6</v>
      </c>
      <c r="E341" s="28"/>
      <c r="G341" s="43"/>
      <c r="H341" s="44"/>
      <c r="J341" s="37" t="s">
        <v>11</v>
      </c>
      <c r="K341" s="37" t="str">
        <f t="shared" si="50"/>
        <v>3X1</v>
      </c>
      <c r="L341" s="37" t="str">
        <f>IFERROR(VLOOKUP($K341,Mapping!F:H,2,0),"")</f>
        <v/>
      </c>
      <c r="M341" s="37" t="str">
        <f>IFERROR(VLOOKUP($K341,Mapping!$F:$H,3,0),"")</f>
        <v/>
      </c>
      <c r="N341" s="37" t="str">
        <f t="shared" si="51"/>
        <v>3</v>
      </c>
    </row>
    <row r="342" spans="1:14" s="86" customFormat="1" outlineLevel="1" x14ac:dyDescent="0.55000000000000004">
      <c r="A342" s="29">
        <v>4</v>
      </c>
      <c r="B342" s="32" t="s">
        <v>514</v>
      </c>
      <c r="C342" s="83">
        <v>3</v>
      </c>
      <c r="D342" s="30" t="s">
        <v>6</v>
      </c>
      <c r="E342" s="28"/>
      <c r="G342" s="41"/>
      <c r="H342" s="42"/>
      <c r="J342" s="33" t="s">
        <v>11</v>
      </c>
      <c r="K342" s="33" t="str">
        <f t="shared" si="50"/>
        <v>3X1</v>
      </c>
      <c r="L342" s="33" t="str">
        <f>IFERROR(VLOOKUP($K342,Mapping!F:H,2,0),"")</f>
        <v/>
      </c>
      <c r="M342" s="33" t="str">
        <f>IFERROR(VLOOKUP($K342,Mapping!$F:$H,3,0),"")</f>
        <v/>
      </c>
      <c r="N342" s="33" t="str">
        <f t="shared" si="51"/>
        <v>3</v>
      </c>
    </row>
    <row r="343" spans="1:14" s="86" customFormat="1" outlineLevel="1" x14ac:dyDescent="0.55000000000000004">
      <c r="A343" s="29">
        <v>5</v>
      </c>
      <c r="B343" s="36" t="s">
        <v>515</v>
      </c>
      <c r="C343" s="84">
        <v>3</v>
      </c>
      <c r="D343" s="30" t="s">
        <v>6</v>
      </c>
      <c r="E343" s="28"/>
      <c r="G343" s="43"/>
      <c r="H343" s="44"/>
      <c r="J343" s="37" t="s">
        <v>11</v>
      </c>
      <c r="K343" s="37" t="str">
        <f t="shared" si="50"/>
        <v>3X1</v>
      </c>
      <c r="L343" s="37" t="str">
        <f>IFERROR(VLOOKUP($K343,Mapping!F:H,2,0),"")</f>
        <v/>
      </c>
      <c r="M343" s="37" t="str">
        <f>IFERROR(VLOOKUP($K343,Mapping!$F:$H,3,0),"")</f>
        <v/>
      </c>
      <c r="N343" s="37" t="str">
        <f t="shared" si="51"/>
        <v>3</v>
      </c>
    </row>
    <row r="344" spans="1:14" s="86" customFormat="1" outlineLevel="1" x14ac:dyDescent="0.55000000000000004">
      <c r="A344" s="29">
        <v>6</v>
      </c>
      <c r="B344" s="32" t="s">
        <v>516</v>
      </c>
      <c r="C344" s="83">
        <v>3</v>
      </c>
      <c r="D344" s="30" t="s">
        <v>6</v>
      </c>
      <c r="E344" s="28"/>
      <c r="G344" s="41"/>
      <c r="H344" s="42"/>
      <c r="J344" s="33" t="s">
        <v>11</v>
      </c>
      <c r="K344" s="33" t="str">
        <f t="shared" si="50"/>
        <v>3X1</v>
      </c>
      <c r="L344" s="33" t="str">
        <f>IFERROR(VLOOKUP($K344,Mapping!F:H,2,0),"")</f>
        <v/>
      </c>
      <c r="M344" s="33" t="str">
        <f>IFERROR(VLOOKUP($K344,Mapping!$F:$H,3,0),"")</f>
        <v/>
      </c>
      <c r="N344" s="33" t="str">
        <f t="shared" si="51"/>
        <v>3</v>
      </c>
    </row>
    <row r="345" spans="1:14" s="86" customFormat="1" outlineLevel="1" x14ac:dyDescent="0.55000000000000004">
      <c r="A345" s="29">
        <v>7</v>
      </c>
      <c r="B345" s="36" t="s">
        <v>517</v>
      </c>
      <c r="C345" s="84">
        <v>3</v>
      </c>
      <c r="D345" s="30" t="s">
        <v>6</v>
      </c>
      <c r="E345" s="28"/>
      <c r="G345" s="43"/>
      <c r="H345" s="44"/>
      <c r="J345" s="37" t="s">
        <v>11</v>
      </c>
      <c r="K345" s="37" t="str">
        <f t="shared" si="50"/>
        <v>3X1</v>
      </c>
      <c r="L345" s="37" t="str">
        <f>IFERROR(VLOOKUP($K345,Mapping!F:H,2,0),"")</f>
        <v/>
      </c>
      <c r="M345" s="37" t="str">
        <f>IFERROR(VLOOKUP($K345,Mapping!$F:$H,3,0),"")</f>
        <v/>
      </c>
      <c r="N345" s="37" t="str">
        <f t="shared" si="51"/>
        <v>3</v>
      </c>
    </row>
    <row r="346" spans="1:14" s="86" customFormat="1" outlineLevel="1" x14ac:dyDescent="0.55000000000000004">
      <c r="A346" s="29">
        <v>8</v>
      </c>
      <c r="B346" s="32" t="s">
        <v>518</v>
      </c>
      <c r="C346" s="83">
        <v>3</v>
      </c>
      <c r="D346" s="30" t="s">
        <v>6</v>
      </c>
      <c r="E346" s="28"/>
      <c r="G346" s="41"/>
      <c r="H346" s="42"/>
      <c r="J346" s="33" t="s">
        <v>11</v>
      </c>
      <c r="K346" s="33" t="str">
        <f t="shared" si="50"/>
        <v>3X1</v>
      </c>
      <c r="L346" s="33" t="str">
        <f>IFERROR(VLOOKUP($K346,Mapping!F:H,2,0),"")</f>
        <v/>
      </c>
      <c r="M346" s="33" t="str">
        <f>IFERROR(VLOOKUP($K346,Mapping!$F:$H,3,0),"")</f>
        <v/>
      </c>
      <c r="N346" s="33" t="str">
        <f t="shared" si="51"/>
        <v>3</v>
      </c>
    </row>
    <row r="347" spans="1:14" s="86" customFormat="1" outlineLevel="1" x14ac:dyDescent="0.55000000000000004">
      <c r="A347" s="29">
        <v>9</v>
      </c>
      <c r="B347" s="36" t="s">
        <v>519</v>
      </c>
      <c r="C347" s="84">
        <v>3</v>
      </c>
      <c r="D347" s="30" t="s">
        <v>6</v>
      </c>
      <c r="E347" s="28"/>
      <c r="G347" s="43"/>
      <c r="H347" s="44"/>
      <c r="J347" s="37" t="s">
        <v>11</v>
      </c>
      <c r="K347" s="37" t="str">
        <f t="shared" si="50"/>
        <v>3X1</v>
      </c>
      <c r="L347" s="37" t="str">
        <f>IFERROR(VLOOKUP($K347,Mapping!F:H,2,0),"")</f>
        <v/>
      </c>
      <c r="M347" s="37" t="str">
        <f>IFERROR(VLOOKUP($K347,Mapping!$F:$H,3,0),"")</f>
        <v/>
      </c>
      <c r="N347" s="37" t="str">
        <f t="shared" si="51"/>
        <v>3</v>
      </c>
    </row>
    <row r="348" spans="1:14" s="86" customFormat="1" outlineLevel="1" x14ac:dyDescent="0.55000000000000004">
      <c r="A348" s="29">
        <v>10</v>
      </c>
      <c r="B348" s="32" t="s">
        <v>520</v>
      </c>
      <c r="C348" s="83">
        <v>3</v>
      </c>
      <c r="D348" s="30" t="s">
        <v>6</v>
      </c>
      <c r="E348" s="28"/>
      <c r="G348" s="41"/>
      <c r="H348" s="42"/>
      <c r="J348" s="33" t="s">
        <v>11</v>
      </c>
      <c r="K348" s="33" t="str">
        <f t="shared" si="50"/>
        <v>3X1</v>
      </c>
      <c r="L348" s="33" t="str">
        <f>IFERROR(VLOOKUP($K348,Mapping!F:H,2,0),"")</f>
        <v/>
      </c>
      <c r="M348" s="33" t="str">
        <f>IFERROR(VLOOKUP($K348,Mapping!$F:$H,3,0),"")</f>
        <v/>
      </c>
      <c r="N348" s="33" t="str">
        <f t="shared" si="51"/>
        <v>3</v>
      </c>
    </row>
    <row r="349" spans="1:14" s="86" customFormat="1" outlineLevel="1" x14ac:dyDescent="0.55000000000000004">
      <c r="A349" s="29">
        <v>11</v>
      </c>
      <c r="B349" s="36" t="s">
        <v>521</v>
      </c>
      <c r="C349" s="84">
        <v>3</v>
      </c>
      <c r="D349" s="30" t="s">
        <v>6</v>
      </c>
      <c r="E349" s="28"/>
      <c r="G349" s="43"/>
      <c r="H349" s="44"/>
      <c r="J349" s="37" t="s">
        <v>11</v>
      </c>
      <c r="K349" s="37" t="str">
        <f t="shared" si="50"/>
        <v>3X1</v>
      </c>
      <c r="L349" s="37" t="str">
        <f>IFERROR(VLOOKUP($K349,Mapping!F:H,2,0),"")</f>
        <v/>
      </c>
      <c r="M349" s="37" t="str">
        <f>IFERROR(VLOOKUP($K349,Mapping!$F:$H,3,0),"")</f>
        <v/>
      </c>
      <c r="N349" s="37" t="str">
        <f t="shared" si="51"/>
        <v>3</v>
      </c>
    </row>
    <row r="350" spans="1:14" s="86" customFormat="1" outlineLevel="1" x14ac:dyDescent="0.55000000000000004">
      <c r="A350" s="29">
        <v>12</v>
      </c>
      <c r="B350" s="32" t="s">
        <v>522</v>
      </c>
      <c r="C350" s="83">
        <v>3</v>
      </c>
      <c r="D350" s="30" t="s">
        <v>6</v>
      </c>
      <c r="E350" s="28"/>
      <c r="G350" s="41"/>
      <c r="H350" s="42"/>
      <c r="J350" s="33" t="s">
        <v>11</v>
      </c>
      <c r="K350" s="33" t="str">
        <f t="shared" si="50"/>
        <v>3X1</v>
      </c>
      <c r="L350" s="33" t="str">
        <f>IFERROR(VLOOKUP($K350,Mapping!F:H,2,0),"")</f>
        <v/>
      </c>
      <c r="M350" s="33" t="str">
        <f>IFERROR(VLOOKUP($K350,Mapping!$F:$H,3,0),"")</f>
        <v/>
      </c>
      <c r="N350" s="33" t="str">
        <f t="shared" si="51"/>
        <v>3</v>
      </c>
    </row>
    <row r="351" spans="1:14" s="86" customFormat="1" outlineLevel="1" x14ac:dyDescent="0.55000000000000004">
      <c r="A351" s="29">
        <v>13</v>
      </c>
      <c r="B351" s="36" t="s">
        <v>527</v>
      </c>
      <c r="C351" s="84">
        <v>3</v>
      </c>
      <c r="D351" s="30" t="s">
        <v>6</v>
      </c>
      <c r="E351" s="28"/>
      <c r="G351" s="43"/>
      <c r="H351" s="44"/>
      <c r="J351" s="37" t="s">
        <v>11</v>
      </c>
      <c r="K351" s="37" t="str">
        <f t="shared" si="50"/>
        <v>3X1</v>
      </c>
      <c r="L351" s="37" t="str">
        <f>IFERROR(VLOOKUP($K351,Mapping!F:H,2,0),"")</f>
        <v/>
      </c>
      <c r="M351" s="37" t="str">
        <f>IFERROR(VLOOKUP($K351,Mapping!$F:$H,3,0),"")</f>
        <v/>
      </c>
      <c r="N351" s="37" t="str">
        <f t="shared" si="51"/>
        <v>3</v>
      </c>
    </row>
    <row r="352" spans="1:14" s="86" customFormat="1" ht="31.5" outlineLevel="1" x14ac:dyDescent="0.55000000000000004">
      <c r="A352" s="29">
        <v>14</v>
      </c>
      <c r="B352" s="32" t="s">
        <v>523</v>
      </c>
      <c r="C352" s="83">
        <v>3</v>
      </c>
      <c r="D352" s="30" t="s">
        <v>6</v>
      </c>
      <c r="E352" s="28"/>
      <c r="G352" s="41"/>
      <c r="H352" s="42"/>
      <c r="J352" s="33" t="s">
        <v>11</v>
      </c>
      <c r="K352" s="33" t="str">
        <f t="shared" si="50"/>
        <v>3X1</v>
      </c>
      <c r="L352" s="33" t="str">
        <f>IFERROR(VLOOKUP($K352,Mapping!F:H,2,0),"")</f>
        <v/>
      </c>
      <c r="M352" s="33" t="str">
        <f>IFERROR(VLOOKUP($K352,Mapping!$F:$H,3,0),"")</f>
        <v/>
      </c>
      <c r="N352" s="33" t="str">
        <f t="shared" si="51"/>
        <v>3</v>
      </c>
    </row>
    <row r="353" spans="1:14" s="86" customFormat="1" outlineLevel="1" x14ac:dyDescent="0.55000000000000004">
      <c r="A353" s="29">
        <v>15</v>
      </c>
      <c r="B353" s="36" t="s">
        <v>524</v>
      </c>
      <c r="C353" s="84">
        <v>3</v>
      </c>
      <c r="D353" s="30" t="s">
        <v>6</v>
      </c>
      <c r="E353" s="28"/>
      <c r="G353" s="43"/>
      <c r="H353" s="44"/>
      <c r="J353" s="37" t="s">
        <v>11</v>
      </c>
      <c r="K353" s="37" t="str">
        <f t="shared" si="50"/>
        <v>3X1</v>
      </c>
      <c r="L353" s="37" t="str">
        <f>IFERROR(VLOOKUP($K353,Mapping!F:H,2,0),"")</f>
        <v/>
      </c>
      <c r="M353" s="37" t="str">
        <f>IFERROR(VLOOKUP($K353,Mapping!$F:$H,3,0),"")</f>
        <v/>
      </c>
      <c r="N353" s="37" t="str">
        <f t="shared" si="51"/>
        <v>3</v>
      </c>
    </row>
    <row r="354" spans="1:14" s="86" customFormat="1" ht="31.5" outlineLevel="1" x14ac:dyDescent="0.55000000000000004">
      <c r="A354" s="29">
        <v>16</v>
      </c>
      <c r="B354" s="32" t="s">
        <v>525</v>
      </c>
      <c r="C354" s="83">
        <v>3</v>
      </c>
      <c r="D354" s="30" t="s">
        <v>6</v>
      </c>
      <c r="E354" s="28"/>
      <c r="G354" s="41"/>
      <c r="H354" s="42"/>
      <c r="J354" s="33" t="s">
        <v>11</v>
      </c>
      <c r="K354" s="33" t="str">
        <f t="shared" si="50"/>
        <v>3X1</v>
      </c>
      <c r="L354" s="33" t="str">
        <f>IFERROR(VLOOKUP($K354,Mapping!F:H,2,0),"")</f>
        <v/>
      </c>
      <c r="M354" s="33" t="str">
        <f>IFERROR(VLOOKUP($K354,Mapping!$F:$H,3,0),"")</f>
        <v/>
      </c>
      <c r="N354" s="33" t="str">
        <f t="shared" si="51"/>
        <v>3</v>
      </c>
    </row>
    <row r="355" spans="1:14" s="86" customFormat="1" ht="31.5" outlineLevel="1" x14ac:dyDescent="0.55000000000000004">
      <c r="A355" s="29">
        <v>17</v>
      </c>
      <c r="B355" s="36" t="s">
        <v>528</v>
      </c>
      <c r="C355" s="84">
        <v>3</v>
      </c>
      <c r="D355" s="30" t="s">
        <v>6</v>
      </c>
      <c r="E355" s="28"/>
      <c r="G355" s="43"/>
      <c r="H355" s="44"/>
      <c r="J355" s="37" t="s">
        <v>11</v>
      </c>
      <c r="K355" s="37" t="str">
        <f t="shared" si="50"/>
        <v>3X1</v>
      </c>
      <c r="L355" s="37" t="str">
        <f>IFERROR(VLOOKUP($K355,Mapping!F:H,2,0),"")</f>
        <v/>
      </c>
      <c r="M355" s="37" t="str">
        <f>IFERROR(VLOOKUP($K355,Mapping!$F:$H,3,0),"")</f>
        <v/>
      </c>
      <c r="N355" s="37" t="str">
        <f t="shared" si="51"/>
        <v>3</v>
      </c>
    </row>
    <row r="356" spans="1:14" s="86" customFormat="1" outlineLevel="1" x14ac:dyDescent="0.55000000000000004">
      <c r="A356" s="29">
        <v>18</v>
      </c>
      <c r="B356" s="32" t="s">
        <v>529</v>
      </c>
      <c r="C356" s="83">
        <v>3</v>
      </c>
      <c r="D356" s="30" t="s">
        <v>6</v>
      </c>
      <c r="E356" s="28"/>
      <c r="G356" s="41"/>
      <c r="H356" s="42"/>
      <c r="J356" s="33" t="s">
        <v>11</v>
      </c>
      <c r="K356" s="33" t="str">
        <f t="shared" si="50"/>
        <v>3X1</v>
      </c>
      <c r="L356" s="33" t="str">
        <f>IFERROR(VLOOKUP($K356,Mapping!F:H,2,0),"")</f>
        <v/>
      </c>
      <c r="M356" s="33" t="str">
        <f>IFERROR(VLOOKUP($K356,Mapping!$F:$H,3,0),"")</f>
        <v/>
      </c>
      <c r="N356" s="33" t="str">
        <f t="shared" si="51"/>
        <v>3</v>
      </c>
    </row>
    <row r="357" spans="1:14" s="85" customFormat="1" ht="17.25" x14ac:dyDescent="0.6">
      <c r="A357" s="23" t="s">
        <v>269</v>
      </c>
      <c r="B357" s="73" t="s">
        <v>530</v>
      </c>
      <c r="C357" s="79" t="s">
        <v>71</v>
      </c>
      <c r="D357" s="74"/>
      <c r="E357" s="80"/>
      <c r="G357" s="81">
        <f>SUBTOTAL(3,G358:G396)/SUBTOTAL(3,C358:C396)</f>
        <v>0</v>
      </c>
      <c r="H357" s="73"/>
      <c r="J357" s="75"/>
      <c r="K357" s="75"/>
      <c r="L357" s="75">
        <f>SUBTOTAL(9,L358:L396)</f>
        <v>0</v>
      </c>
      <c r="M357" s="75">
        <f>SUBTOTAL(9,M358:M396)</f>
        <v>0</v>
      </c>
      <c r="N357" s="75"/>
    </row>
    <row r="358" spans="1:14" s="86" customFormat="1" ht="31.5" outlineLevel="1" x14ac:dyDescent="0.55000000000000004">
      <c r="A358" s="29">
        <v>1</v>
      </c>
      <c r="B358" s="28" t="s">
        <v>531</v>
      </c>
      <c r="C358" s="82">
        <v>2</v>
      </c>
      <c r="D358" s="30" t="s">
        <v>563</v>
      </c>
      <c r="E358" s="28"/>
      <c r="G358" s="39"/>
      <c r="H358" s="40"/>
      <c r="J358" s="29" t="s">
        <v>11</v>
      </c>
      <c r="K358" s="29" t="str">
        <f t="shared" ref="K358:K396" si="52">C358&amp;J358&amp;G358</f>
        <v>2X1</v>
      </c>
      <c r="L358" s="29" t="str">
        <f>IFERROR(VLOOKUP($K358,Mapping!F:H,2,0),"")</f>
        <v/>
      </c>
      <c r="M358" s="29" t="str">
        <f>IFERROR(VLOOKUP($K358,Mapping!$F:$H,3,0),"")</f>
        <v/>
      </c>
      <c r="N358" s="29" t="str">
        <f t="shared" ref="N358:N396" si="53">C358&amp;G358</f>
        <v>2</v>
      </c>
    </row>
    <row r="359" spans="1:14" s="86" customFormat="1" ht="31.5" outlineLevel="1" x14ac:dyDescent="0.55000000000000004">
      <c r="A359" s="29">
        <v>2</v>
      </c>
      <c r="B359" s="32" t="s">
        <v>532</v>
      </c>
      <c r="C359" s="83">
        <v>2</v>
      </c>
      <c r="D359" s="30" t="s">
        <v>563</v>
      </c>
      <c r="E359" s="28"/>
      <c r="G359" s="41"/>
      <c r="H359" s="42"/>
      <c r="J359" s="33" t="s">
        <v>11</v>
      </c>
      <c r="K359" s="33" t="str">
        <f t="shared" si="52"/>
        <v>2X1</v>
      </c>
      <c r="L359" s="33" t="str">
        <f>IFERROR(VLOOKUP($K359,Mapping!F:H,2,0),"")</f>
        <v/>
      </c>
      <c r="M359" s="33" t="str">
        <f>IFERROR(VLOOKUP($K359,Mapping!$F:$H,3,0),"")</f>
        <v/>
      </c>
      <c r="N359" s="33" t="str">
        <f t="shared" si="53"/>
        <v>2</v>
      </c>
    </row>
    <row r="360" spans="1:14" s="86" customFormat="1" ht="31.5" outlineLevel="1" x14ac:dyDescent="0.55000000000000004">
      <c r="A360" s="29">
        <v>3</v>
      </c>
      <c r="B360" s="36" t="s">
        <v>533</v>
      </c>
      <c r="C360" s="84">
        <v>2</v>
      </c>
      <c r="D360" s="30" t="s">
        <v>563</v>
      </c>
      <c r="E360" s="28"/>
      <c r="G360" s="43"/>
      <c r="H360" s="44"/>
      <c r="J360" s="37" t="s">
        <v>11</v>
      </c>
      <c r="K360" s="37" t="str">
        <f t="shared" si="52"/>
        <v>2X1</v>
      </c>
      <c r="L360" s="37" t="str">
        <f>IFERROR(VLOOKUP($K360,Mapping!F:H,2,0),"")</f>
        <v/>
      </c>
      <c r="M360" s="37" t="str">
        <f>IFERROR(VLOOKUP($K360,Mapping!$F:$H,3,0),"")</f>
        <v/>
      </c>
      <c r="N360" s="37" t="str">
        <f t="shared" si="53"/>
        <v>2</v>
      </c>
    </row>
    <row r="361" spans="1:14" s="86" customFormat="1" outlineLevel="1" x14ac:dyDescent="0.55000000000000004">
      <c r="A361" s="29">
        <v>4</v>
      </c>
      <c r="B361" s="32" t="s">
        <v>534</v>
      </c>
      <c r="C361" s="83">
        <v>2</v>
      </c>
      <c r="D361" s="30" t="s">
        <v>563</v>
      </c>
      <c r="E361" s="28"/>
      <c r="G361" s="41"/>
      <c r="H361" s="42"/>
      <c r="J361" s="33" t="s">
        <v>11</v>
      </c>
      <c r="K361" s="33" t="str">
        <f t="shared" si="52"/>
        <v>2X1</v>
      </c>
      <c r="L361" s="33" t="str">
        <f>IFERROR(VLOOKUP($K361,Mapping!F:H,2,0),"")</f>
        <v/>
      </c>
      <c r="M361" s="33" t="str">
        <f>IFERROR(VLOOKUP($K361,Mapping!$F:$H,3,0),"")</f>
        <v/>
      </c>
      <c r="N361" s="33" t="str">
        <f t="shared" si="53"/>
        <v>2</v>
      </c>
    </row>
    <row r="362" spans="1:14" s="86" customFormat="1" ht="31.5" outlineLevel="1" x14ac:dyDescent="0.55000000000000004">
      <c r="A362" s="29">
        <v>5</v>
      </c>
      <c r="B362" s="32" t="s">
        <v>535</v>
      </c>
      <c r="C362" s="83">
        <v>2</v>
      </c>
      <c r="D362" s="30" t="s">
        <v>563</v>
      </c>
      <c r="E362" s="28"/>
      <c r="G362" s="41"/>
      <c r="H362" s="42"/>
      <c r="J362" s="33" t="s">
        <v>11</v>
      </c>
      <c r="K362" s="33" t="str">
        <f t="shared" si="52"/>
        <v>2X1</v>
      </c>
      <c r="L362" s="33" t="str">
        <f>IFERROR(VLOOKUP($K362,Mapping!F:H,2,0),"")</f>
        <v/>
      </c>
      <c r="M362" s="33" t="str">
        <f>IFERROR(VLOOKUP($K362,Mapping!$F:$H,3,0),"")</f>
        <v/>
      </c>
      <c r="N362" s="33" t="str">
        <f t="shared" si="53"/>
        <v>2</v>
      </c>
    </row>
    <row r="363" spans="1:14" s="86" customFormat="1" ht="31.5" outlineLevel="1" x14ac:dyDescent="0.55000000000000004">
      <c r="A363" s="29">
        <v>6</v>
      </c>
      <c r="B363" s="36" t="s">
        <v>536</v>
      </c>
      <c r="C363" s="84">
        <v>2</v>
      </c>
      <c r="D363" s="30" t="s">
        <v>563</v>
      </c>
      <c r="E363" s="28"/>
      <c r="G363" s="43"/>
      <c r="H363" s="44"/>
      <c r="J363" s="37" t="s">
        <v>11</v>
      </c>
      <c r="K363" s="37" t="str">
        <f t="shared" si="52"/>
        <v>2X1</v>
      </c>
      <c r="L363" s="37" t="str">
        <f>IFERROR(VLOOKUP($K363,Mapping!F:H,2,0),"")</f>
        <v/>
      </c>
      <c r="M363" s="37" t="str">
        <f>IFERROR(VLOOKUP($K363,Mapping!$F:$H,3,0),"")</f>
        <v/>
      </c>
      <c r="N363" s="37" t="str">
        <f t="shared" si="53"/>
        <v>2</v>
      </c>
    </row>
    <row r="364" spans="1:14" s="86" customFormat="1" ht="31.5" outlineLevel="1" x14ac:dyDescent="0.55000000000000004">
      <c r="A364" s="29">
        <v>7</v>
      </c>
      <c r="B364" s="32" t="s">
        <v>567</v>
      </c>
      <c r="C364" s="83">
        <v>3</v>
      </c>
      <c r="D364" s="30" t="s">
        <v>6</v>
      </c>
      <c r="E364" s="28"/>
      <c r="G364" s="41"/>
      <c r="H364" s="42"/>
      <c r="J364" s="33" t="s">
        <v>11</v>
      </c>
      <c r="K364" s="33" t="str">
        <f t="shared" si="52"/>
        <v>3X1</v>
      </c>
      <c r="L364" s="33" t="str">
        <f>IFERROR(VLOOKUP($K364,Mapping!F:H,2,0),"")</f>
        <v/>
      </c>
      <c r="M364" s="33" t="str">
        <f>IFERROR(VLOOKUP($K364,Mapping!$F:$H,3,0),"")</f>
        <v/>
      </c>
      <c r="N364" s="33" t="str">
        <f t="shared" si="53"/>
        <v>3</v>
      </c>
    </row>
    <row r="365" spans="1:14" s="86" customFormat="1" ht="47.25" outlineLevel="1" x14ac:dyDescent="0.55000000000000004">
      <c r="A365" s="29">
        <v>8</v>
      </c>
      <c r="B365" s="32" t="s">
        <v>568</v>
      </c>
      <c r="C365" s="83">
        <v>3</v>
      </c>
      <c r="D365" s="30" t="s">
        <v>6</v>
      </c>
      <c r="E365" s="28"/>
      <c r="G365" s="41"/>
      <c r="H365" s="42"/>
      <c r="J365" s="33" t="s">
        <v>11</v>
      </c>
      <c r="K365" s="33" t="str">
        <f t="shared" si="52"/>
        <v>3X1</v>
      </c>
      <c r="L365" s="33" t="str">
        <f>IFERROR(VLOOKUP($K365,Mapping!F:H,2,0),"")</f>
        <v/>
      </c>
      <c r="M365" s="33" t="str">
        <f>IFERROR(VLOOKUP($K365,Mapping!$F:$H,3,0),"")</f>
        <v/>
      </c>
      <c r="N365" s="33" t="str">
        <f t="shared" si="53"/>
        <v>3</v>
      </c>
    </row>
    <row r="366" spans="1:14" s="86" customFormat="1" outlineLevel="1" x14ac:dyDescent="0.55000000000000004">
      <c r="A366" s="29">
        <v>9</v>
      </c>
      <c r="B366" s="36" t="s">
        <v>537</v>
      </c>
      <c r="C366" s="84">
        <v>2</v>
      </c>
      <c r="D366" s="30" t="s">
        <v>171</v>
      </c>
      <c r="E366" s="28"/>
      <c r="G366" s="43"/>
      <c r="H366" s="44"/>
      <c r="J366" s="37" t="s">
        <v>11</v>
      </c>
      <c r="K366" s="37" t="str">
        <f t="shared" si="52"/>
        <v>2X1</v>
      </c>
      <c r="L366" s="37" t="str">
        <f>IFERROR(VLOOKUP($K366,Mapping!F:H,2,0),"")</f>
        <v/>
      </c>
      <c r="M366" s="37" t="str">
        <f>IFERROR(VLOOKUP($K366,Mapping!$F:$H,3,0),"")</f>
        <v/>
      </c>
      <c r="N366" s="37" t="str">
        <f t="shared" si="53"/>
        <v>2</v>
      </c>
    </row>
    <row r="367" spans="1:14" s="86" customFormat="1" ht="31.5" outlineLevel="1" x14ac:dyDescent="0.55000000000000004">
      <c r="A367" s="29">
        <v>10</v>
      </c>
      <c r="B367" s="32" t="s">
        <v>538</v>
      </c>
      <c r="C367" s="83">
        <v>3</v>
      </c>
      <c r="D367" s="30" t="s">
        <v>6</v>
      </c>
      <c r="E367" s="28"/>
      <c r="G367" s="41"/>
      <c r="H367" s="42"/>
      <c r="J367" s="33" t="s">
        <v>11</v>
      </c>
      <c r="K367" s="33" t="str">
        <f t="shared" si="52"/>
        <v>3X1</v>
      </c>
      <c r="L367" s="33" t="str">
        <f>IFERROR(VLOOKUP($K367,Mapping!F:H,2,0),"")</f>
        <v/>
      </c>
      <c r="M367" s="33" t="str">
        <f>IFERROR(VLOOKUP($K367,Mapping!$F:$H,3,0),"")</f>
        <v/>
      </c>
      <c r="N367" s="33" t="str">
        <f t="shared" si="53"/>
        <v>3</v>
      </c>
    </row>
    <row r="368" spans="1:14" s="86" customFormat="1" outlineLevel="1" x14ac:dyDescent="0.55000000000000004">
      <c r="A368" s="29">
        <v>11</v>
      </c>
      <c r="B368" s="32" t="s">
        <v>539</v>
      </c>
      <c r="C368" s="83">
        <v>3</v>
      </c>
      <c r="D368" s="30" t="s">
        <v>6</v>
      </c>
      <c r="E368" s="28"/>
      <c r="G368" s="41"/>
      <c r="H368" s="42"/>
      <c r="J368" s="33" t="s">
        <v>11</v>
      </c>
      <c r="K368" s="33" t="str">
        <f t="shared" si="52"/>
        <v>3X1</v>
      </c>
      <c r="L368" s="33" t="str">
        <f>IFERROR(VLOOKUP($K368,Mapping!F:H,2,0),"")</f>
        <v/>
      </c>
      <c r="M368" s="33" t="str">
        <f>IFERROR(VLOOKUP($K368,Mapping!$F:$H,3,0),"")</f>
        <v/>
      </c>
      <c r="N368" s="33" t="str">
        <f t="shared" si="53"/>
        <v>3</v>
      </c>
    </row>
    <row r="369" spans="1:14" s="86" customFormat="1" ht="31.5" outlineLevel="1" x14ac:dyDescent="0.55000000000000004">
      <c r="A369" s="29">
        <v>12</v>
      </c>
      <c r="B369" s="36" t="s">
        <v>571</v>
      </c>
      <c r="C369" s="84">
        <v>1</v>
      </c>
      <c r="D369" s="157" t="s">
        <v>564</v>
      </c>
      <c r="E369" s="157"/>
      <c r="G369" s="43"/>
      <c r="H369" s="44"/>
      <c r="J369" s="37" t="s">
        <v>11</v>
      </c>
      <c r="K369" s="37" t="str">
        <f t="shared" si="52"/>
        <v>1X1</v>
      </c>
      <c r="L369" s="37" t="str">
        <f>IFERROR(VLOOKUP($K369,Mapping!F:H,2,0),"")</f>
        <v/>
      </c>
      <c r="M369" s="37" t="str">
        <f>IFERROR(VLOOKUP($K369,Mapping!$F:$H,3,0),"")</f>
        <v/>
      </c>
      <c r="N369" s="37" t="str">
        <f t="shared" si="53"/>
        <v>1</v>
      </c>
    </row>
    <row r="370" spans="1:14" s="86" customFormat="1" ht="31.5" outlineLevel="1" x14ac:dyDescent="0.55000000000000004">
      <c r="A370" s="29">
        <v>12</v>
      </c>
      <c r="B370" s="36" t="s">
        <v>572</v>
      </c>
      <c r="C370" s="84">
        <v>3</v>
      </c>
      <c r="D370" s="157" t="s">
        <v>6</v>
      </c>
      <c r="E370" s="157"/>
      <c r="G370" s="43"/>
      <c r="H370" s="44"/>
      <c r="J370" s="37" t="s">
        <v>11</v>
      </c>
      <c r="K370" s="37" t="str">
        <f t="shared" si="52"/>
        <v>3X1</v>
      </c>
      <c r="L370" s="37" t="str">
        <f>IFERROR(VLOOKUP($K370,Mapping!F:H,2,0),"")</f>
        <v/>
      </c>
      <c r="M370" s="37" t="str">
        <f>IFERROR(VLOOKUP($K370,Mapping!$F:$H,3,0),"")</f>
        <v/>
      </c>
      <c r="N370" s="37" t="str">
        <f t="shared" si="53"/>
        <v>3</v>
      </c>
    </row>
    <row r="371" spans="1:14" s="86" customFormat="1" ht="47.25" outlineLevel="1" x14ac:dyDescent="0.55000000000000004">
      <c r="A371" s="29">
        <v>13</v>
      </c>
      <c r="B371" s="32" t="s">
        <v>540</v>
      </c>
      <c r="C371" s="83">
        <v>1</v>
      </c>
      <c r="D371" s="30" t="s">
        <v>106</v>
      </c>
      <c r="E371" s="28" t="s">
        <v>309</v>
      </c>
      <c r="G371" s="41"/>
      <c r="H371" s="42"/>
      <c r="J371" s="33" t="s">
        <v>11</v>
      </c>
      <c r="K371" s="33" t="str">
        <f t="shared" si="52"/>
        <v>1X1</v>
      </c>
      <c r="L371" s="33" t="str">
        <f>IFERROR(VLOOKUP($K371,Mapping!F:H,2,0),"")</f>
        <v/>
      </c>
      <c r="M371" s="33" t="str">
        <f>IFERROR(VLOOKUP($K371,Mapping!$F:$H,3,0),"")</f>
        <v/>
      </c>
      <c r="N371" s="33" t="str">
        <f t="shared" si="53"/>
        <v>1</v>
      </c>
    </row>
    <row r="372" spans="1:14" s="86" customFormat="1" ht="31.5" outlineLevel="1" x14ac:dyDescent="0.55000000000000004">
      <c r="A372" s="29">
        <v>14</v>
      </c>
      <c r="B372" s="32" t="s">
        <v>541</v>
      </c>
      <c r="C372" s="83">
        <v>1</v>
      </c>
      <c r="D372" s="30" t="s">
        <v>108</v>
      </c>
      <c r="E372" s="28" t="s">
        <v>569</v>
      </c>
      <c r="G372" s="41"/>
      <c r="H372" s="42"/>
      <c r="J372" s="33" t="s">
        <v>11</v>
      </c>
      <c r="K372" s="33" t="str">
        <f t="shared" si="52"/>
        <v>1X1</v>
      </c>
      <c r="L372" s="33" t="str">
        <f>IFERROR(VLOOKUP($K372,Mapping!F:H,2,0),"")</f>
        <v/>
      </c>
      <c r="M372" s="33" t="str">
        <f>IFERROR(VLOOKUP($K372,Mapping!$F:$H,3,0),"")</f>
        <v/>
      </c>
      <c r="N372" s="33" t="str">
        <f t="shared" si="53"/>
        <v>1</v>
      </c>
    </row>
    <row r="373" spans="1:14" s="86" customFormat="1" ht="31.5" outlineLevel="1" x14ac:dyDescent="0.55000000000000004">
      <c r="A373" s="29">
        <v>15</v>
      </c>
      <c r="B373" s="36" t="s">
        <v>542</v>
      </c>
      <c r="C373" s="84">
        <v>1</v>
      </c>
      <c r="D373" s="30" t="s">
        <v>108</v>
      </c>
      <c r="E373" s="28" t="s">
        <v>569</v>
      </c>
      <c r="G373" s="43"/>
      <c r="H373" s="44"/>
      <c r="J373" s="37" t="s">
        <v>11</v>
      </c>
      <c r="K373" s="37" t="str">
        <f t="shared" si="52"/>
        <v>1X1</v>
      </c>
      <c r="L373" s="37" t="str">
        <f>IFERROR(VLOOKUP($K373,Mapping!F:H,2,0),"")</f>
        <v/>
      </c>
      <c r="M373" s="37" t="str">
        <f>IFERROR(VLOOKUP($K373,Mapping!$F:$H,3,0),"")</f>
        <v/>
      </c>
      <c r="N373" s="37" t="str">
        <f t="shared" si="53"/>
        <v>1</v>
      </c>
    </row>
    <row r="374" spans="1:14" s="86" customFormat="1" ht="31.5" outlineLevel="1" x14ac:dyDescent="0.55000000000000004">
      <c r="A374" s="29">
        <v>16</v>
      </c>
      <c r="B374" s="32" t="s">
        <v>573</v>
      </c>
      <c r="C374" s="83">
        <v>1</v>
      </c>
      <c r="D374" s="157" t="s">
        <v>565</v>
      </c>
      <c r="E374" s="157"/>
      <c r="G374" s="41"/>
      <c r="H374" s="42"/>
      <c r="J374" s="33" t="s">
        <v>11</v>
      </c>
      <c r="K374" s="33" t="str">
        <f t="shared" si="52"/>
        <v>1X1</v>
      </c>
      <c r="L374" s="33" t="str">
        <f>IFERROR(VLOOKUP($K374,Mapping!F:H,2,0),"")</f>
        <v/>
      </c>
      <c r="M374" s="33" t="str">
        <f>IFERROR(VLOOKUP($K374,Mapping!$F:$H,3,0),"")</f>
        <v/>
      </c>
      <c r="N374" s="33" t="str">
        <f t="shared" si="53"/>
        <v>1</v>
      </c>
    </row>
    <row r="375" spans="1:14" s="86" customFormat="1" ht="35.25" customHeight="1" outlineLevel="1" x14ac:dyDescent="0.55000000000000004">
      <c r="A375" s="29">
        <v>17</v>
      </c>
      <c r="B375" s="32" t="s">
        <v>543</v>
      </c>
      <c r="C375" s="83">
        <v>1</v>
      </c>
      <c r="D375" s="157" t="s">
        <v>566</v>
      </c>
      <c r="E375" s="157"/>
      <c r="G375" s="41"/>
      <c r="H375" s="42"/>
      <c r="J375" s="33" t="s">
        <v>11</v>
      </c>
      <c r="K375" s="33" t="str">
        <f t="shared" si="52"/>
        <v>1X1</v>
      </c>
      <c r="L375" s="33" t="str">
        <f>IFERROR(VLOOKUP($K375,Mapping!F:H,2,0),"")</f>
        <v/>
      </c>
      <c r="M375" s="33" t="str">
        <f>IFERROR(VLOOKUP($K375,Mapping!$F:$H,3,0),"")</f>
        <v/>
      </c>
      <c r="N375" s="33" t="str">
        <f t="shared" si="53"/>
        <v>1</v>
      </c>
    </row>
    <row r="376" spans="1:14" s="86" customFormat="1" ht="38.25" customHeight="1" outlineLevel="1" x14ac:dyDescent="0.55000000000000004">
      <c r="A376" s="29">
        <v>18</v>
      </c>
      <c r="B376" s="36" t="s">
        <v>544</v>
      </c>
      <c r="C376" s="84">
        <v>1</v>
      </c>
      <c r="D376" s="157" t="s">
        <v>566</v>
      </c>
      <c r="E376" s="157"/>
      <c r="G376" s="43"/>
      <c r="H376" s="44"/>
      <c r="J376" s="37" t="s">
        <v>11</v>
      </c>
      <c r="K376" s="37" t="str">
        <f t="shared" si="52"/>
        <v>1X1</v>
      </c>
      <c r="L376" s="37" t="str">
        <f>IFERROR(VLOOKUP($K376,Mapping!F:H,2,0),"")</f>
        <v/>
      </c>
      <c r="M376" s="37" t="str">
        <f>IFERROR(VLOOKUP($K376,Mapping!$F:$H,3,0),"")</f>
        <v/>
      </c>
      <c r="N376" s="37" t="str">
        <f t="shared" si="53"/>
        <v>1</v>
      </c>
    </row>
    <row r="377" spans="1:14" s="86" customFormat="1" ht="37.5" customHeight="1" outlineLevel="1" x14ac:dyDescent="0.55000000000000004">
      <c r="A377" s="29">
        <v>19</v>
      </c>
      <c r="B377" s="32" t="s">
        <v>545</v>
      </c>
      <c r="C377" s="83">
        <v>1</v>
      </c>
      <c r="D377" s="157" t="s">
        <v>566</v>
      </c>
      <c r="E377" s="157"/>
      <c r="G377" s="41"/>
      <c r="H377" s="42"/>
      <c r="J377" s="33" t="s">
        <v>11</v>
      </c>
      <c r="K377" s="33" t="str">
        <f t="shared" si="52"/>
        <v>1X1</v>
      </c>
      <c r="L377" s="33" t="str">
        <f>IFERROR(VLOOKUP($K377,Mapping!F:H,2,0),"")</f>
        <v/>
      </c>
      <c r="M377" s="33" t="str">
        <f>IFERROR(VLOOKUP($K377,Mapping!$F:$H,3,0),"")</f>
        <v/>
      </c>
      <c r="N377" s="33" t="str">
        <f t="shared" si="53"/>
        <v>1</v>
      </c>
    </row>
    <row r="378" spans="1:14" s="86" customFormat="1" ht="35.25" customHeight="1" outlineLevel="1" x14ac:dyDescent="0.55000000000000004">
      <c r="A378" s="29">
        <v>20</v>
      </c>
      <c r="B378" s="32" t="s">
        <v>546</v>
      </c>
      <c r="C378" s="83">
        <v>1</v>
      </c>
      <c r="D378" s="157" t="s">
        <v>566</v>
      </c>
      <c r="E378" s="157"/>
      <c r="G378" s="41"/>
      <c r="H378" s="42"/>
      <c r="J378" s="33" t="s">
        <v>11</v>
      </c>
      <c r="K378" s="33" t="str">
        <f t="shared" si="52"/>
        <v>1X1</v>
      </c>
      <c r="L378" s="33" t="str">
        <f>IFERROR(VLOOKUP($K378,Mapping!F:H,2,0),"")</f>
        <v/>
      </c>
      <c r="M378" s="33" t="str">
        <f>IFERROR(VLOOKUP($K378,Mapping!$F:$H,3,0),"")</f>
        <v/>
      </c>
      <c r="N378" s="33" t="str">
        <f t="shared" si="53"/>
        <v>1</v>
      </c>
    </row>
    <row r="379" spans="1:14" s="86" customFormat="1" ht="31.5" customHeight="1" outlineLevel="1" x14ac:dyDescent="0.55000000000000004">
      <c r="A379" s="29">
        <v>21</v>
      </c>
      <c r="B379" s="36" t="s">
        <v>547</v>
      </c>
      <c r="C379" s="84">
        <v>1</v>
      </c>
      <c r="D379" s="157" t="s">
        <v>566</v>
      </c>
      <c r="E379" s="157"/>
      <c r="G379" s="43"/>
      <c r="H379" s="44"/>
      <c r="J379" s="37" t="s">
        <v>11</v>
      </c>
      <c r="K379" s="37" t="str">
        <f t="shared" si="52"/>
        <v>1X1</v>
      </c>
      <c r="L379" s="37" t="str">
        <f>IFERROR(VLOOKUP($K379,Mapping!F:H,2,0),"")</f>
        <v/>
      </c>
      <c r="M379" s="37" t="str">
        <f>IFERROR(VLOOKUP($K379,Mapping!$F:$H,3,0),"")</f>
        <v/>
      </c>
      <c r="N379" s="37" t="str">
        <f t="shared" si="53"/>
        <v>1</v>
      </c>
    </row>
    <row r="380" spans="1:14" s="86" customFormat="1" outlineLevel="1" x14ac:dyDescent="0.55000000000000004">
      <c r="A380" s="29">
        <v>22</v>
      </c>
      <c r="B380" s="32" t="s">
        <v>570</v>
      </c>
      <c r="C380" s="83">
        <v>3</v>
      </c>
      <c r="D380" s="30" t="s">
        <v>6</v>
      </c>
      <c r="E380" s="28"/>
      <c r="G380" s="41"/>
      <c r="H380" s="42"/>
      <c r="J380" s="33" t="s">
        <v>11</v>
      </c>
      <c r="K380" s="33" t="str">
        <f t="shared" si="52"/>
        <v>3X1</v>
      </c>
      <c r="L380" s="33" t="str">
        <f>IFERROR(VLOOKUP($K380,Mapping!F:H,2,0),"")</f>
        <v/>
      </c>
      <c r="M380" s="33" t="str">
        <f>IFERROR(VLOOKUP($K380,Mapping!$F:$H,3,0),"")</f>
        <v/>
      </c>
      <c r="N380" s="33" t="str">
        <f t="shared" si="53"/>
        <v>3</v>
      </c>
    </row>
    <row r="381" spans="1:14" s="86" customFormat="1" outlineLevel="1" x14ac:dyDescent="0.55000000000000004">
      <c r="A381" s="29">
        <v>23</v>
      </c>
      <c r="B381" s="32" t="s">
        <v>548</v>
      </c>
      <c r="C381" s="83">
        <v>3</v>
      </c>
      <c r="D381" s="30" t="s">
        <v>6</v>
      </c>
      <c r="E381" s="28"/>
      <c r="G381" s="41"/>
      <c r="H381" s="42"/>
      <c r="J381" s="33" t="s">
        <v>11</v>
      </c>
      <c r="K381" s="33" t="str">
        <f t="shared" si="52"/>
        <v>3X1</v>
      </c>
      <c r="L381" s="33" t="str">
        <f>IFERROR(VLOOKUP($K381,Mapping!F:H,2,0),"")</f>
        <v/>
      </c>
      <c r="M381" s="33" t="str">
        <f>IFERROR(VLOOKUP($K381,Mapping!$F:$H,3,0),"")</f>
        <v/>
      </c>
      <c r="N381" s="33" t="str">
        <f t="shared" si="53"/>
        <v>3</v>
      </c>
    </row>
    <row r="382" spans="1:14" s="86" customFormat="1" ht="31.5" outlineLevel="1" x14ac:dyDescent="0.55000000000000004">
      <c r="A382" s="29">
        <v>24</v>
      </c>
      <c r="B382" s="36" t="s">
        <v>549</v>
      </c>
      <c r="C382" s="84">
        <v>3</v>
      </c>
      <c r="D382" s="30" t="s">
        <v>6</v>
      </c>
      <c r="E382" s="28"/>
      <c r="G382" s="43"/>
      <c r="H382" s="44"/>
      <c r="J382" s="37" t="s">
        <v>11</v>
      </c>
      <c r="K382" s="37" t="str">
        <f t="shared" si="52"/>
        <v>3X1</v>
      </c>
      <c r="L382" s="37" t="str">
        <f>IFERROR(VLOOKUP($K382,Mapping!F:H,2,0),"")</f>
        <v/>
      </c>
      <c r="M382" s="37" t="str">
        <f>IFERROR(VLOOKUP($K382,Mapping!$F:$H,3,0),"")</f>
        <v/>
      </c>
      <c r="N382" s="37" t="str">
        <f t="shared" si="53"/>
        <v>3</v>
      </c>
    </row>
    <row r="383" spans="1:14" s="86" customFormat="1" ht="31.5" outlineLevel="1" x14ac:dyDescent="0.55000000000000004">
      <c r="A383" s="29">
        <v>25</v>
      </c>
      <c r="B383" s="32" t="s">
        <v>550</v>
      </c>
      <c r="C383" s="83">
        <v>3</v>
      </c>
      <c r="D383" s="30" t="s">
        <v>6</v>
      </c>
      <c r="E383" s="28"/>
      <c r="G383" s="41"/>
      <c r="H383" s="42"/>
      <c r="J383" s="33" t="s">
        <v>11</v>
      </c>
      <c r="K383" s="33" t="str">
        <f t="shared" si="52"/>
        <v>3X1</v>
      </c>
      <c r="L383" s="33" t="str">
        <f>IFERROR(VLOOKUP($K383,Mapping!F:H,2,0),"")</f>
        <v/>
      </c>
      <c r="M383" s="33" t="str">
        <f>IFERROR(VLOOKUP($K383,Mapping!$F:$H,3,0),"")</f>
        <v/>
      </c>
      <c r="N383" s="33" t="str">
        <f t="shared" si="53"/>
        <v>3</v>
      </c>
    </row>
    <row r="384" spans="1:14" s="86" customFormat="1" ht="31.5" outlineLevel="1" x14ac:dyDescent="0.55000000000000004">
      <c r="A384" s="29">
        <v>26</v>
      </c>
      <c r="B384" s="32" t="s">
        <v>551</v>
      </c>
      <c r="C384" s="83">
        <v>3</v>
      </c>
      <c r="D384" s="30" t="s">
        <v>6</v>
      </c>
      <c r="E384" s="28"/>
      <c r="G384" s="41"/>
      <c r="H384" s="42"/>
      <c r="J384" s="33" t="s">
        <v>11</v>
      </c>
      <c r="K384" s="33" t="str">
        <f t="shared" si="52"/>
        <v>3X1</v>
      </c>
      <c r="L384" s="33" t="str">
        <f>IFERROR(VLOOKUP($K384,Mapping!F:H,2,0),"")</f>
        <v/>
      </c>
      <c r="M384" s="33" t="str">
        <f>IFERROR(VLOOKUP($K384,Mapping!$F:$H,3,0),"")</f>
        <v/>
      </c>
      <c r="N384" s="33" t="str">
        <f t="shared" si="53"/>
        <v>3</v>
      </c>
    </row>
    <row r="385" spans="1:14" s="86" customFormat="1" ht="31.5" outlineLevel="1" x14ac:dyDescent="0.55000000000000004">
      <c r="A385" s="29">
        <v>27</v>
      </c>
      <c r="B385" s="36" t="s">
        <v>552</v>
      </c>
      <c r="C385" s="84">
        <v>3</v>
      </c>
      <c r="D385" s="30" t="s">
        <v>6</v>
      </c>
      <c r="E385" s="28"/>
      <c r="G385" s="43"/>
      <c r="H385" s="44"/>
      <c r="J385" s="37" t="s">
        <v>11</v>
      </c>
      <c r="K385" s="37" t="str">
        <f t="shared" si="52"/>
        <v>3X1</v>
      </c>
      <c r="L385" s="37" t="str">
        <f>IFERROR(VLOOKUP($K385,Mapping!F:H,2,0),"")</f>
        <v/>
      </c>
      <c r="M385" s="37" t="str">
        <f>IFERROR(VLOOKUP($K385,Mapping!$F:$H,3,0),"")</f>
        <v/>
      </c>
      <c r="N385" s="37" t="str">
        <f t="shared" si="53"/>
        <v>3</v>
      </c>
    </row>
    <row r="386" spans="1:14" s="86" customFormat="1" ht="31.5" outlineLevel="1" x14ac:dyDescent="0.55000000000000004">
      <c r="A386" s="29">
        <v>28</v>
      </c>
      <c r="B386" s="32" t="s">
        <v>553</v>
      </c>
      <c r="C386" s="83">
        <v>3</v>
      </c>
      <c r="D386" s="30" t="s">
        <v>6</v>
      </c>
      <c r="E386" s="28"/>
      <c r="G386" s="41"/>
      <c r="H386" s="42"/>
      <c r="J386" s="33" t="s">
        <v>11</v>
      </c>
      <c r="K386" s="33" t="str">
        <f t="shared" si="52"/>
        <v>3X1</v>
      </c>
      <c r="L386" s="33" t="str">
        <f>IFERROR(VLOOKUP($K386,Mapping!F:H,2,0),"")</f>
        <v/>
      </c>
      <c r="M386" s="33" t="str">
        <f>IFERROR(VLOOKUP($K386,Mapping!$F:$H,3,0),"")</f>
        <v/>
      </c>
      <c r="N386" s="33" t="str">
        <f t="shared" si="53"/>
        <v>3</v>
      </c>
    </row>
    <row r="387" spans="1:14" s="86" customFormat="1" ht="31.5" outlineLevel="1" x14ac:dyDescent="0.55000000000000004">
      <c r="A387" s="29">
        <v>29</v>
      </c>
      <c r="B387" s="32" t="s">
        <v>554</v>
      </c>
      <c r="C387" s="83">
        <v>3</v>
      </c>
      <c r="D387" s="30" t="s">
        <v>6</v>
      </c>
      <c r="E387" s="28"/>
      <c r="G387" s="41"/>
      <c r="H387" s="42"/>
      <c r="J387" s="33" t="s">
        <v>11</v>
      </c>
      <c r="K387" s="33" t="str">
        <f t="shared" si="52"/>
        <v>3X1</v>
      </c>
      <c r="L387" s="33" t="str">
        <f>IFERROR(VLOOKUP($K387,Mapping!F:H,2,0),"")</f>
        <v/>
      </c>
      <c r="M387" s="33" t="str">
        <f>IFERROR(VLOOKUP($K387,Mapping!$F:$H,3,0),"")</f>
        <v/>
      </c>
      <c r="N387" s="33" t="str">
        <f t="shared" si="53"/>
        <v>3</v>
      </c>
    </row>
    <row r="388" spans="1:14" s="86" customFormat="1" ht="31.5" outlineLevel="1" x14ac:dyDescent="0.55000000000000004">
      <c r="A388" s="29">
        <v>30</v>
      </c>
      <c r="B388" s="36" t="s">
        <v>555</v>
      </c>
      <c r="C388" s="84">
        <v>3</v>
      </c>
      <c r="D388" s="30" t="s">
        <v>6</v>
      </c>
      <c r="E388" s="28"/>
      <c r="G388" s="43"/>
      <c r="H388" s="44"/>
      <c r="J388" s="37" t="s">
        <v>11</v>
      </c>
      <c r="K388" s="37" t="str">
        <f t="shared" si="52"/>
        <v>3X1</v>
      </c>
      <c r="L388" s="37" t="str">
        <f>IFERROR(VLOOKUP($K388,Mapping!F:H,2,0),"")</f>
        <v/>
      </c>
      <c r="M388" s="37" t="str">
        <f>IFERROR(VLOOKUP($K388,Mapping!$F:$H,3,0),"")</f>
        <v/>
      </c>
      <c r="N388" s="37" t="str">
        <f t="shared" si="53"/>
        <v>3</v>
      </c>
    </row>
    <row r="389" spans="1:14" s="86" customFormat="1" outlineLevel="1" x14ac:dyDescent="0.55000000000000004">
      <c r="A389" s="29">
        <v>31</v>
      </c>
      <c r="B389" s="32" t="s">
        <v>574</v>
      </c>
      <c r="C389" s="83">
        <v>3</v>
      </c>
      <c r="D389" s="30" t="s">
        <v>6</v>
      </c>
      <c r="E389" s="28"/>
      <c r="G389" s="41"/>
      <c r="H389" s="42"/>
      <c r="J389" s="33" t="s">
        <v>11</v>
      </c>
      <c r="K389" s="33" t="str">
        <f t="shared" si="52"/>
        <v>3X1</v>
      </c>
      <c r="L389" s="33" t="str">
        <f>IFERROR(VLOOKUP($K389,Mapping!F:H,2,0),"")</f>
        <v/>
      </c>
      <c r="M389" s="33" t="str">
        <f>IFERROR(VLOOKUP($K389,Mapping!$F:$H,3,0),"")</f>
        <v/>
      </c>
      <c r="N389" s="33" t="str">
        <f t="shared" si="53"/>
        <v>3</v>
      </c>
    </row>
    <row r="390" spans="1:14" s="86" customFormat="1" outlineLevel="1" x14ac:dyDescent="0.55000000000000004">
      <c r="A390" s="29">
        <v>32</v>
      </c>
      <c r="B390" s="32" t="s">
        <v>556</v>
      </c>
      <c r="C390" s="83">
        <v>3</v>
      </c>
      <c r="D390" s="30" t="s">
        <v>6</v>
      </c>
      <c r="E390" s="28"/>
      <c r="G390" s="41"/>
      <c r="H390" s="42"/>
      <c r="J390" s="33" t="s">
        <v>11</v>
      </c>
      <c r="K390" s="33" t="str">
        <f t="shared" si="52"/>
        <v>3X1</v>
      </c>
      <c r="L390" s="33" t="str">
        <f>IFERROR(VLOOKUP($K390,Mapping!F:H,2,0),"")</f>
        <v/>
      </c>
      <c r="M390" s="33" t="str">
        <f>IFERROR(VLOOKUP($K390,Mapping!$F:$H,3,0),"")</f>
        <v/>
      </c>
      <c r="N390" s="33" t="str">
        <f t="shared" si="53"/>
        <v>3</v>
      </c>
    </row>
    <row r="391" spans="1:14" s="86" customFormat="1" ht="31.5" outlineLevel="1" x14ac:dyDescent="0.55000000000000004">
      <c r="A391" s="29">
        <v>33</v>
      </c>
      <c r="B391" s="36" t="s">
        <v>557</v>
      </c>
      <c r="C391" s="84">
        <v>3</v>
      </c>
      <c r="D391" s="30" t="s">
        <v>6</v>
      </c>
      <c r="E391" s="28"/>
      <c r="G391" s="43"/>
      <c r="H391" s="44"/>
      <c r="J391" s="37" t="s">
        <v>11</v>
      </c>
      <c r="K391" s="37" t="str">
        <f t="shared" si="52"/>
        <v>3X1</v>
      </c>
      <c r="L391" s="37" t="str">
        <f>IFERROR(VLOOKUP($K391,Mapping!F:H,2,0),"")</f>
        <v/>
      </c>
      <c r="M391" s="37" t="str">
        <f>IFERROR(VLOOKUP($K391,Mapping!$F:$H,3,0),"")</f>
        <v/>
      </c>
      <c r="N391" s="37" t="str">
        <f t="shared" si="53"/>
        <v>3</v>
      </c>
    </row>
    <row r="392" spans="1:14" s="86" customFormat="1" ht="31.5" outlineLevel="1" x14ac:dyDescent="0.55000000000000004">
      <c r="A392" s="29">
        <v>34</v>
      </c>
      <c r="B392" s="32" t="s">
        <v>558</v>
      </c>
      <c r="C392" s="83">
        <v>2</v>
      </c>
      <c r="D392" s="30" t="s">
        <v>474</v>
      </c>
      <c r="E392" s="28"/>
      <c r="G392" s="41"/>
      <c r="H392" s="42"/>
      <c r="J392" s="33" t="s">
        <v>11</v>
      </c>
      <c r="K392" s="33" t="str">
        <f t="shared" si="52"/>
        <v>2X1</v>
      </c>
      <c r="L392" s="33" t="str">
        <f>IFERROR(VLOOKUP($K392,Mapping!F:H,2,0),"")</f>
        <v/>
      </c>
      <c r="M392" s="33" t="str">
        <f>IFERROR(VLOOKUP($K392,Mapping!$F:$H,3,0),"")</f>
        <v/>
      </c>
      <c r="N392" s="33" t="str">
        <f t="shared" si="53"/>
        <v>2</v>
      </c>
    </row>
    <row r="393" spans="1:14" s="86" customFormat="1" ht="34.5" customHeight="1" outlineLevel="1" x14ac:dyDescent="0.55000000000000004">
      <c r="A393" s="29">
        <v>35</v>
      </c>
      <c r="B393" s="32" t="s">
        <v>559</v>
      </c>
      <c r="C393" s="83">
        <v>2</v>
      </c>
      <c r="D393" s="30" t="s">
        <v>474</v>
      </c>
      <c r="E393" s="28"/>
      <c r="G393" s="41"/>
      <c r="H393" s="42"/>
      <c r="J393" s="33" t="s">
        <v>11</v>
      </c>
      <c r="K393" s="33" t="str">
        <f t="shared" si="52"/>
        <v>2X1</v>
      </c>
      <c r="L393" s="33" t="str">
        <f>IFERROR(VLOOKUP($K393,Mapping!F:H,2,0),"")</f>
        <v/>
      </c>
      <c r="M393" s="33" t="str">
        <f>IFERROR(VLOOKUP($K393,Mapping!$F:$H,3,0),"")</f>
        <v/>
      </c>
      <c r="N393" s="33" t="str">
        <f t="shared" si="53"/>
        <v>2</v>
      </c>
    </row>
    <row r="394" spans="1:14" s="86" customFormat="1" ht="31.5" outlineLevel="1" x14ac:dyDescent="0.55000000000000004">
      <c r="A394" s="29">
        <v>36</v>
      </c>
      <c r="B394" s="36" t="s">
        <v>560</v>
      </c>
      <c r="C394" s="84">
        <v>2</v>
      </c>
      <c r="D394" s="30" t="s">
        <v>474</v>
      </c>
      <c r="E394" s="28"/>
      <c r="G394" s="43"/>
      <c r="H394" s="44"/>
      <c r="J394" s="37" t="s">
        <v>11</v>
      </c>
      <c r="K394" s="37" t="str">
        <f t="shared" si="52"/>
        <v>2X1</v>
      </c>
      <c r="L394" s="37" t="str">
        <f>IFERROR(VLOOKUP($K394,Mapping!F:H,2,0),"")</f>
        <v/>
      </c>
      <c r="M394" s="37" t="str">
        <f>IFERROR(VLOOKUP($K394,Mapping!$F:$H,3,0),"")</f>
        <v/>
      </c>
      <c r="N394" s="37" t="str">
        <f t="shared" si="53"/>
        <v>2</v>
      </c>
    </row>
    <row r="395" spans="1:14" s="86" customFormat="1" ht="31.5" outlineLevel="1" x14ac:dyDescent="0.55000000000000004">
      <c r="A395" s="29">
        <v>37</v>
      </c>
      <c r="B395" s="32" t="s">
        <v>561</v>
      </c>
      <c r="C395" s="83">
        <v>2</v>
      </c>
      <c r="D395" s="30" t="s">
        <v>474</v>
      </c>
      <c r="E395" s="28"/>
      <c r="G395" s="41"/>
      <c r="H395" s="42"/>
      <c r="J395" s="33" t="s">
        <v>11</v>
      </c>
      <c r="K395" s="33" t="str">
        <f t="shared" si="52"/>
        <v>2X1</v>
      </c>
      <c r="L395" s="33" t="str">
        <f>IFERROR(VLOOKUP($K395,Mapping!F:H,2,0),"")</f>
        <v/>
      </c>
      <c r="M395" s="33" t="str">
        <f>IFERROR(VLOOKUP($K395,Mapping!$F:$H,3,0),"")</f>
        <v/>
      </c>
      <c r="N395" s="33" t="str">
        <f t="shared" si="53"/>
        <v>2</v>
      </c>
    </row>
    <row r="396" spans="1:14" s="86" customFormat="1" ht="31.5" outlineLevel="1" x14ac:dyDescent="0.55000000000000004">
      <c r="A396" s="29">
        <v>38</v>
      </c>
      <c r="B396" s="32" t="s">
        <v>562</v>
      </c>
      <c r="C396" s="83">
        <v>2</v>
      </c>
      <c r="D396" s="30" t="s">
        <v>474</v>
      </c>
      <c r="E396" s="28"/>
      <c r="G396" s="41"/>
      <c r="H396" s="42"/>
      <c r="J396" s="33" t="s">
        <v>11</v>
      </c>
      <c r="K396" s="33" t="str">
        <f t="shared" si="52"/>
        <v>2X1</v>
      </c>
      <c r="L396" s="33" t="str">
        <f>IFERROR(VLOOKUP($K396,Mapping!F:H,2,0),"")</f>
        <v/>
      </c>
      <c r="M396" s="33" t="str">
        <f>IFERROR(VLOOKUP($K396,Mapping!$F:$H,3,0),"")</f>
        <v/>
      </c>
      <c r="N396" s="33" t="str">
        <f t="shared" si="53"/>
        <v>2</v>
      </c>
    </row>
    <row r="397" spans="1:14" s="85" customFormat="1" ht="17.25" x14ac:dyDescent="0.6">
      <c r="A397" s="23" t="s">
        <v>300</v>
      </c>
      <c r="B397" s="73" t="s">
        <v>575</v>
      </c>
      <c r="C397" s="79" t="s">
        <v>71</v>
      </c>
      <c r="D397" s="74"/>
      <c r="E397" s="80"/>
      <c r="G397" s="81">
        <f>SUBTOTAL(3,G398:G405)/SUBTOTAL(3,C398:C405)</f>
        <v>0</v>
      </c>
      <c r="H397" s="73"/>
      <c r="J397" s="75"/>
      <c r="K397" s="75"/>
      <c r="L397" s="75">
        <f>SUBTOTAL(9,L398:L405)</f>
        <v>0</v>
      </c>
      <c r="M397" s="75">
        <f>SUBTOTAL(9,M398:M405)</f>
        <v>0</v>
      </c>
      <c r="N397" s="75"/>
    </row>
    <row r="398" spans="1:14" s="86" customFormat="1" outlineLevel="1" x14ac:dyDescent="0.55000000000000004">
      <c r="A398" s="29">
        <v>1</v>
      </c>
      <c r="B398" s="28" t="s">
        <v>576</v>
      </c>
      <c r="C398" s="82">
        <v>3</v>
      </c>
      <c r="D398" s="30" t="s">
        <v>6</v>
      </c>
      <c r="E398" s="28"/>
      <c r="G398" s="39"/>
      <c r="H398" s="40"/>
      <c r="J398" s="29" t="s">
        <v>11</v>
      </c>
      <c r="K398" s="29" t="str">
        <f t="shared" ref="K398:K405" si="54">C398&amp;J398&amp;G398</f>
        <v>3X1</v>
      </c>
      <c r="L398" s="29" t="str">
        <f>IFERROR(VLOOKUP($K398,Mapping!F:H,2,0),"")</f>
        <v/>
      </c>
      <c r="M398" s="29" t="str">
        <f>IFERROR(VLOOKUP($K398,Mapping!$F:$H,3,0),"")</f>
        <v/>
      </c>
      <c r="N398" s="29" t="str">
        <f t="shared" ref="N398:N405" si="55">C398&amp;G398</f>
        <v>3</v>
      </c>
    </row>
    <row r="399" spans="1:14" s="86" customFormat="1" outlineLevel="1" x14ac:dyDescent="0.55000000000000004">
      <c r="A399" s="29">
        <v>2</v>
      </c>
      <c r="B399" s="36" t="s">
        <v>584</v>
      </c>
      <c r="C399" s="84">
        <v>3</v>
      </c>
      <c r="D399" s="30" t="s">
        <v>6</v>
      </c>
      <c r="E399" s="36"/>
      <c r="G399" s="43"/>
      <c r="H399" s="44"/>
      <c r="J399" s="37" t="s">
        <v>11</v>
      </c>
      <c r="K399" s="37" t="str">
        <f t="shared" si="54"/>
        <v>3X1</v>
      </c>
      <c r="L399" s="37" t="str">
        <f>IFERROR(VLOOKUP($K399,Mapping!F:H,2,0),"")</f>
        <v/>
      </c>
      <c r="M399" s="37" t="str">
        <f>IFERROR(VLOOKUP($K399,Mapping!$F:$H,3,0),"")</f>
        <v/>
      </c>
      <c r="N399" s="37" t="str">
        <f t="shared" si="55"/>
        <v>3</v>
      </c>
    </row>
    <row r="400" spans="1:14" s="86" customFormat="1" outlineLevel="1" x14ac:dyDescent="0.55000000000000004">
      <c r="A400" s="29">
        <v>3</v>
      </c>
      <c r="B400" s="36" t="s">
        <v>577</v>
      </c>
      <c r="C400" s="84">
        <v>3</v>
      </c>
      <c r="D400" s="30" t="s">
        <v>6</v>
      </c>
      <c r="E400" s="36"/>
      <c r="G400" s="43"/>
      <c r="H400" s="44"/>
      <c r="J400" s="37" t="s">
        <v>11</v>
      </c>
      <c r="K400" s="37" t="str">
        <f t="shared" si="54"/>
        <v>3X1</v>
      </c>
      <c r="L400" s="37" t="str">
        <f>IFERROR(VLOOKUP($K400,Mapping!F:H,2,0),"")</f>
        <v/>
      </c>
      <c r="M400" s="37" t="str">
        <f>IFERROR(VLOOKUP($K400,Mapping!$F:$H,3,0),"")</f>
        <v/>
      </c>
      <c r="N400" s="37" t="str">
        <f t="shared" si="55"/>
        <v>3</v>
      </c>
    </row>
    <row r="401" spans="1:14" s="86" customFormat="1" outlineLevel="1" x14ac:dyDescent="0.55000000000000004">
      <c r="A401" s="29">
        <v>4</v>
      </c>
      <c r="B401" s="36" t="s">
        <v>578</v>
      </c>
      <c r="C401" s="84">
        <v>3</v>
      </c>
      <c r="D401" s="30" t="s">
        <v>6</v>
      </c>
      <c r="E401" s="36"/>
      <c r="G401" s="43"/>
      <c r="H401" s="44"/>
      <c r="J401" s="37" t="s">
        <v>11</v>
      </c>
      <c r="K401" s="37" t="str">
        <f t="shared" si="54"/>
        <v>3X1</v>
      </c>
      <c r="L401" s="37" t="str">
        <f>IFERROR(VLOOKUP($K401,Mapping!F:H,2,0),"")</f>
        <v/>
      </c>
      <c r="M401" s="37" t="str">
        <f>IFERROR(VLOOKUP($K401,Mapping!$F:$H,3,0),"")</f>
        <v/>
      </c>
      <c r="N401" s="37" t="str">
        <f t="shared" si="55"/>
        <v>3</v>
      </c>
    </row>
    <row r="402" spans="1:14" s="86" customFormat="1" outlineLevel="1" x14ac:dyDescent="0.55000000000000004">
      <c r="A402" s="29">
        <v>5</v>
      </c>
      <c r="B402" s="36" t="s">
        <v>579</v>
      </c>
      <c r="C402" s="84">
        <v>3</v>
      </c>
      <c r="D402" s="30" t="s">
        <v>6</v>
      </c>
      <c r="E402" s="36"/>
      <c r="G402" s="43"/>
      <c r="H402" s="44"/>
      <c r="J402" s="37" t="s">
        <v>11</v>
      </c>
      <c r="K402" s="37" t="str">
        <f t="shared" si="54"/>
        <v>3X1</v>
      </c>
      <c r="L402" s="37" t="str">
        <f>IFERROR(VLOOKUP($K402,Mapping!F:H,2,0),"")</f>
        <v/>
      </c>
      <c r="M402" s="37" t="str">
        <f>IFERROR(VLOOKUP($K402,Mapping!$F:$H,3,0),"")</f>
        <v/>
      </c>
      <c r="N402" s="37" t="str">
        <f t="shared" si="55"/>
        <v>3</v>
      </c>
    </row>
    <row r="403" spans="1:14" s="86" customFormat="1" ht="34.5" customHeight="1" outlineLevel="1" x14ac:dyDescent="0.55000000000000004">
      <c r="A403" s="29">
        <v>6</v>
      </c>
      <c r="B403" s="36" t="s">
        <v>585</v>
      </c>
      <c r="C403" s="84">
        <v>1</v>
      </c>
      <c r="D403" s="157" t="s">
        <v>586</v>
      </c>
      <c r="E403" s="157"/>
      <c r="G403" s="43"/>
      <c r="H403" s="44"/>
      <c r="J403" s="37" t="s">
        <v>11</v>
      </c>
      <c r="K403" s="37" t="str">
        <f t="shared" si="54"/>
        <v>1X1</v>
      </c>
      <c r="L403" s="37" t="str">
        <f>IFERROR(VLOOKUP($K403,Mapping!F:H,2,0),"")</f>
        <v/>
      </c>
      <c r="M403" s="37" t="str">
        <f>IFERROR(VLOOKUP($K403,Mapping!$F:$H,3,0),"")</f>
        <v/>
      </c>
      <c r="N403" s="37" t="str">
        <f t="shared" si="55"/>
        <v>1</v>
      </c>
    </row>
    <row r="404" spans="1:14" s="86" customFormat="1" ht="47.25" outlineLevel="1" x14ac:dyDescent="0.55000000000000004">
      <c r="A404" s="29">
        <v>7</v>
      </c>
      <c r="B404" s="36" t="s">
        <v>580</v>
      </c>
      <c r="C404" s="84">
        <v>1</v>
      </c>
      <c r="D404" s="30" t="s">
        <v>582</v>
      </c>
      <c r="E404" s="36"/>
      <c r="G404" s="43"/>
      <c r="H404" s="44"/>
      <c r="J404" s="37" t="s">
        <v>11</v>
      </c>
      <c r="K404" s="37" t="str">
        <f t="shared" si="54"/>
        <v>1X1</v>
      </c>
      <c r="L404" s="37" t="str">
        <f>IFERROR(VLOOKUP($K404,Mapping!F:H,2,0),"")</f>
        <v/>
      </c>
      <c r="M404" s="37" t="str">
        <f>IFERROR(VLOOKUP($K404,Mapping!$F:$H,3,0),"")</f>
        <v/>
      </c>
      <c r="N404" s="37" t="str">
        <f t="shared" si="55"/>
        <v>1</v>
      </c>
    </row>
    <row r="405" spans="1:14" s="86" customFormat="1" ht="31.5" outlineLevel="1" x14ac:dyDescent="0.55000000000000004">
      <c r="A405" s="29">
        <v>8</v>
      </c>
      <c r="B405" s="36" t="s">
        <v>581</v>
      </c>
      <c r="C405" s="84">
        <v>1</v>
      </c>
      <c r="D405" s="30" t="s">
        <v>583</v>
      </c>
      <c r="E405" s="36"/>
      <c r="G405" s="43"/>
      <c r="H405" s="44"/>
      <c r="J405" s="37" t="s">
        <v>11</v>
      </c>
      <c r="K405" s="37" t="str">
        <f t="shared" si="54"/>
        <v>1X1</v>
      </c>
      <c r="L405" s="37" t="str">
        <f>IFERROR(VLOOKUP($K405,Mapping!F:H,2,0),"")</f>
        <v/>
      </c>
      <c r="M405" s="37" t="str">
        <f>IFERROR(VLOOKUP($K405,Mapping!$F:$H,3,0),"")</f>
        <v/>
      </c>
      <c r="N405" s="37" t="str">
        <f t="shared" si="55"/>
        <v>1</v>
      </c>
    </row>
    <row r="406" spans="1:14" s="22" customFormat="1" ht="33" customHeight="1" x14ac:dyDescent="0.75">
      <c r="A406" s="21" t="s">
        <v>588</v>
      </c>
      <c r="B406" s="72" t="s">
        <v>587</v>
      </c>
      <c r="C406" s="47" t="s">
        <v>71</v>
      </c>
      <c r="D406" s="45"/>
      <c r="E406" s="46"/>
      <c r="G406" s="48">
        <f>SUBTOTAL(3,G409:G487)/(SUBTOTAL(3,C409:C487)-2)</f>
        <v>0</v>
      </c>
      <c r="H406" s="20"/>
      <c r="J406" s="53"/>
      <c r="K406" s="53"/>
      <c r="L406" s="53">
        <f>SUBTOTAL(9,L409:L487)</f>
        <v>0</v>
      </c>
      <c r="M406" s="53">
        <f>SUBTOTAL(9,M409:M487)</f>
        <v>0</v>
      </c>
      <c r="N406" s="53"/>
    </row>
    <row r="407" spans="1:14" outlineLevel="1" x14ac:dyDescent="0.55000000000000004">
      <c r="A407" s="16"/>
      <c r="B407" s="17" t="s">
        <v>102</v>
      </c>
      <c r="C407" s="16"/>
      <c r="D407" s="26"/>
      <c r="E407" s="18"/>
      <c r="G407" s="16"/>
      <c r="H407" s="17"/>
      <c r="J407" s="16"/>
      <c r="K407" s="16"/>
      <c r="L407" s="16"/>
      <c r="M407" s="16"/>
      <c r="N407" s="16"/>
    </row>
    <row r="408" spans="1:14" outlineLevel="1" x14ac:dyDescent="0.55000000000000004">
      <c r="A408" s="16"/>
      <c r="B408" s="17" t="s">
        <v>0</v>
      </c>
      <c r="C408" s="16"/>
      <c r="D408" s="26"/>
      <c r="E408" s="18"/>
      <c r="G408" s="16"/>
      <c r="H408" s="17"/>
      <c r="J408" s="16"/>
      <c r="K408" s="16"/>
      <c r="L408" s="16"/>
      <c r="M408" s="16"/>
      <c r="N408" s="16"/>
    </row>
    <row r="409" spans="1:14" s="85" customFormat="1" ht="17.25" x14ac:dyDescent="0.6">
      <c r="A409" s="23" t="s">
        <v>52</v>
      </c>
      <c r="B409" s="73" t="s">
        <v>589</v>
      </c>
      <c r="C409" s="79" t="s">
        <v>71</v>
      </c>
      <c r="D409" s="74"/>
      <c r="E409" s="80"/>
      <c r="G409" s="81">
        <f>SUBTOTAL(3,G410:G415)/SUBTOTAL(3,C410:C415)</f>
        <v>0</v>
      </c>
      <c r="H409" s="73"/>
      <c r="J409" s="75"/>
      <c r="K409" s="75"/>
      <c r="L409" s="75">
        <f>SUBTOTAL(9,L410:L415)</f>
        <v>0</v>
      </c>
      <c r="M409" s="75">
        <f>SUBTOTAL(9,M410:M415)</f>
        <v>0</v>
      </c>
      <c r="N409" s="75"/>
    </row>
    <row r="410" spans="1:14" s="86" customFormat="1" ht="29.25" customHeight="1" outlineLevel="1" x14ac:dyDescent="0.55000000000000004">
      <c r="A410" s="29">
        <v>1</v>
      </c>
      <c r="B410" s="28" t="s">
        <v>590</v>
      </c>
      <c r="C410" s="82">
        <v>3</v>
      </c>
      <c r="D410" s="30" t="s">
        <v>6</v>
      </c>
      <c r="E410" s="28"/>
      <c r="G410" s="39"/>
      <c r="H410" s="44"/>
      <c r="J410" s="29" t="s">
        <v>11</v>
      </c>
      <c r="K410" s="29" t="str">
        <f t="shared" ref="K410:K415" si="56">C410&amp;J410&amp;G410</f>
        <v>3X1</v>
      </c>
      <c r="L410" s="29" t="str">
        <f>IFERROR(VLOOKUP($K410,Mapping!F:H,2,0),"")</f>
        <v/>
      </c>
      <c r="M410" s="29" t="str">
        <f>IFERROR(VLOOKUP($K410,Mapping!$F:$H,3,0),"")</f>
        <v/>
      </c>
      <c r="N410" s="29" t="str">
        <f t="shared" si="28"/>
        <v>3</v>
      </c>
    </row>
    <row r="411" spans="1:14" s="86" customFormat="1" ht="31.5" outlineLevel="1" x14ac:dyDescent="0.55000000000000004">
      <c r="A411" s="29">
        <v>2</v>
      </c>
      <c r="B411" s="32" t="s">
        <v>591</v>
      </c>
      <c r="C411" s="82">
        <v>3</v>
      </c>
      <c r="D411" s="30" t="s">
        <v>6</v>
      </c>
      <c r="E411" s="28"/>
      <c r="G411" s="41"/>
      <c r="H411" s="44"/>
      <c r="J411" s="33" t="s">
        <v>11</v>
      </c>
      <c r="K411" s="33" t="str">
        <f t="shared" si="56"/>
        <v>3X1</v>
      </c>
      <c r="L411" s="33" t="str">
        <f>IFERROR(VLOOKUP($K411,Mapping!F:H,2,0),"")</f>
        <v/>
      </c>
      <c r="M411" s="33" t="str">
        <f>IFERROR(VLOOKUP($K411,Mapping!$F:$H,3,0),"")</f>
        <v/>
      </c>
      <c r="N411" s="33" t="str">
        <f t="shared" ref="N411" si="57">C411&amp;G411</f>
        <v>3</v>
      </c>
    </row>
    <row r="412" spans="1:14" s="86" customFormat="1" outlineLevel="1" x14ac:dyDescent="0.55000000000000004">
      <c r="A412" s="29">
        <v>3</v>
      </c>
      <c r="B412" s="32" t="s">
        <v>592</v>
      </c>
      <c r="C412" s="82">
        <v>3</v>
      </c>
      <c r="D412" s="30" t="s">
        <v>6</v>
      </c>
      <c r="E412" s="28"/>
      <c r="G412" s="41"/>
      <c r="H412" s="44"/>
      <c r="J412" s="33" t="s">
        <v>11</v>
      </c>
      <c r="K412" s="33" t="str">
        <f t="shared" si="56"/>
        <v>3X1</v>
      </c>
      <c r="L412" s="33" t="str">
        <f>IFERROR(VLOOKUP($K412,Mapping!F:H,2,0),"")</f>
        <v/>
      </c>
      <c r="M412" s="33" t="str">
        <f>IFERROR(VLOOKUP($K412,Mapping!$F:$H,3,0),"")</f>
        <v/>
      </c>
      <c r="N412" s="33" t="str">
        <f t="shared" si="28"/>
        <v>3</v>
      </c>
    </row>
    <row r="413" spans="1:14" s="86" customFormat="1" ht="31.5" outlineLevel="1" x14ac:dyDescent="0.55000000000000004">
      <c r="A413" s="29">
        <v>4</v>
      </c>
      <c r="B413" s="32" t="s">
        <v>593</v>
      </c>
      <c r="C413" s="82">
        <v>3</v>
      </c>
      <c r="D413" s="30" t="s">
        <v>6</v>
      </c>
      <c r="E413" s="32"/>
      <c r="G413" s="41"/>
      <c r="H413" s="44"/>
      <c r="J413" s="33" t="s">
        <v>11</v>
      </c>
      <c r="K413" s="33" t="str">
        <f t="shared" si="56"/>
        <v>3X1</v>
      </c>
      <c r="L413" s="33" t="str">
        <f>IFERROR(VLOOKUP($K413,Mapping!F:H,2,0),"")</f>
        <v/>
      </c>
      <c r="M413" s="33" t="str">
        <f>IFERROR(VLOOKUP($K413,Mapping!$F:$H,3,0),"")</f>
        <v/>
      </c>
      <c r="N413" s="33" t="str">
        <f t="shared" si="28"/>
        <v>3</v>
      </c>
    </row>
    <row r="414" spans="1:14" s="86" customFormat="1" ht="31.5" outlineLevel="1" x14ac:dyDescent="0.55000000000000004">
      <c r="A414" s="29">
        <v>6</v>
      </c>
      <c r="B414" s="36" t="s">
        <v>594</v>
      </c>
      <c r="C414" s="82">
        <v>3</v>
      </c>
      <c r="D414" s="30" t="s">
        <v>6</v>
      </c>
      <c r="E414" s="36"/>
      <c r="G414" s="43"/>
      <c r="H414" s="44"/>
      <c r="J414" s="37" t="s">
        <v>11</v>
      </c>
      <c r="K414" s="37" t="str">
        <f t="shared" si="56"/>
        <v>3X1</v>
      </c>
      <c r="L414" s="37" t="str">
        <f>IFERROR(VLOOKUP($K414,Mapping!F:H,2,0),"")</f>
        <v/>
      </c>
      <c r="M414" s="37" t="str">
        <f>IFERROR(VLOOKUP($K414,Mapping!$F:$H,3,0),"")</f>
        <v/>
      </c>
      <c r="N414" s="37" t="str">
        <f t="shared" si="28"/>
        <v>3</v>
      </c>
    </row>
    <row r="415" spans="1:14" s="86" customFormat="1" ht="31.5" outlineLevel="1" x14ac:dyDescent="0.55000000000000004">
      <c r="A415" s="29">
        <v>7</v>
      </c>
      <c r="B415" s="32" t="s">
        <v>595</v>
      </c>
      <c r="C415" s="82">
        <v>3</v>
      </c>
      <c r="D415" s="30" t="s">
        <v>6</v>
      </c>
      <c r="E415" s="32"/>
      <c r="G415" s="41"/>
      <c r="H415" s="44"/>
      <c r="J415" s="33" t="s">
        <v>11</v>
      </c>
      <c r="K415" s="33" t="str">
        <f t="shared" si="56"/>
        <v>3X1</v>
      </c>
      <c r="L415" s="33" t="str">
        <f>IFERROR(VLOOKUP($K415,Mapping!F:H,2,0),"")</f>
        <v/>
      </c>
      <c r="M415" s="33" t="str">
        <f>IFERROR(VLOOKUP($K415,Mapping!$F:$H,3,0),"")</f>
        <v/>
      </c>
      <c r="N415" s="33" t="str">
        <f t="shared" si="28"/>
        <v>3</v>
      </c>
    </row>
    <row r="416" spans="1:14" s="85" customFormat="1" ht="17.25" x14ac:dyDescent="0.6">
      <c r="A416" s="23" t="s">
        <v>53</v>
      </c>
      <c r="B416" s="73" t="s">
        <v>596</v>
      </c>
      <c r="C416" s="79" t="s">
        <v>71</v>
      </c>
      <c r="D416" s="74"/>
      <c r="E416" s="80"/>
      <c r="G416" s="81">
        <f>SUBTOTAL(3,G417:G487)/SUBTOTAL(3,C417:C487)</f>
        <v>0</v>
      </c>
      <c r="H416" s="73"/>
      <c r="J416" s="75"/>
      <c r="K416" s="75"/>
      <c r="L416" s="75">
        <f>SUBTOTAL(9,L417:L487)</f>
        <v>0</v>
      </c>
      <c r="M416" s="75">
        <f>SUBTOTAL(9,M417:M487)</f>
        <v>0</v>
      </c>
      <c r="N416" s="75"/>
    </row>
    <row r="417" spans="1:14" s="86" customFormat="1" ht="31.5" outlineLevel="1" x14ac:dyDescent="0.55000000000000004">
      <c r="A417" s="29">
        <v>1</v>
      </c>
      <c r="B417" s="28" t="s">
        <v>597</v>
      </c>
      <c r="C417" s="82">
        <v>1</v>
      </c>
      <c r="D417" s="30" t="s">
        <v>106</v>
      </c>
      <c r="E417" s="28" t="s">
        <v>206</v>
      </c>
      <c r="G417" s="39"/>
      <c r="H417" s="40"/>
      <c r="J417" s="29" t="s">
        <v>11</v>
      </c>
      <c r="K417" s="29" t="str">
        <f t="shared" ref="K417:K476" si="58">C417&amp;J417&amp;G417</f>
        <v>1X1</v>
      </c>
      <c r="L417" s="29" t="str">
        <f>IFERROR(VLOOKUP($K417,Mapping!F:H,2,0),"")</f>
        <v/>
      </c>
      <c r="M417" s="29" t="str">
        <f>IFERROR(VLOOKUP($K417,Mapping!$F:$H,3,0),"")</f>
        <v/>
      </c>
      <c r="N417" s="29" t="str">
        <f t="shared" ref="N417:N476" si="59">C417&amp;G417</f>
        <v>1</v>
      </c>
    </row>
    <row r="418" spans="1:14" s="86" customFormat="1" ht="31.5" outlineLevel="1" x14ac:dyDescent="0.55000000000000004">
      <c r="A418" s="29">
        <v>2</v>
      </c>
      <c r="B418" s="32" t="s">
        <v>598</v>
      </c>
      <c r="C418" s="83">
        <v>1</v>
      </c>
      <c r="D418" s="30" t="s">
        <v>108</v>
      </c>
      <c r="E418" s="28" t="s">
        <v>206</v>
      </c>
      <c r="G418" s="41"/>
      <c r="H418" s="42"/>
      <c r="J418" s="33" t="s">
        <v>11</v>
      </c>
      <c r="K418" s="33" t="str">
        <f t="shared" si="58"/>
        <v>1X1</v>
      </c>
      <c r="L418" s="33" t="str">
        <f>IFERROR(VLOOKUP($K418,Mapping!F:H,2,0),"")</f>
        <v/>
      </c>
      <c r="M418" s="33" t="str">
        <f>IFERROR(VLOOKUP($K418,Mapping!$F:$H,3,0),"")</f>
        <v/>
      </c>
      <c r="N418" s="33" t="str">
        <f t="shared" si="59"/>
        <v>1</v>
      </c>
    </row>
    <row r="419" spans="1:14" s="86" customFormat="1" outlineLevel="1" x14ac:dyDescent="0.55000000000000004">
      <c r="A419" s="29">
        <v>3</v>
      </c>
      <c r="B419" s="36" t="s">
        <v>599</v>
      </c>
      <c r="C419" s="84">
        <v>1</v>
      </c>
      <c r="D419" s="30" t="s">
        <v>664</v>
      </c>
      <c r="E419" s="28"/>
      <c r="G419" s="43"/>
      <c r="H419" s="44"/>
      <c r="J419" s="37" t="s">
        <v>11</v>
      </c>
      <c r="K419" s="37" t="str">
        <f t="shared" si="58"/>
        <v>1X1</v>
      </c>
      <c r="L419" s="37" t="str">
        <f>IFERROR(VLOOKUP($K419,Mapping!F:H,2,0),"")</f>
        <v/>
      </c>
      <c r="M419" s="37" t="str">
        <f>IFERROR(VLOOKUP($K419,Mapping!$F:$H,3,0),"")</f>
        <v/>
      </c>
      <c r="N419" s="37" t="str">
        <f t="shared" si="59"/>
        <v>1</v>
      </c>
    </row>
    <row r="420" spans="1:14" s="86" customFormat="1" ht="31.5" outlineLevel="1" x14ac:dyDescent="0.55000000000000004">
      <c r="A420" s="29">
        <v>4</v>
      </c>
      <c r="B420" s="32" t="s">
        <v>667</v>
      </c>
      <c r="C420" s="83">
        <v>1</v>
      </c>
      <c r="D420" s="30" t="s">
        <v>665</v>
      </c>
      <c r="E420" s="28"/>
      <c r="G420" s="41"/>
      <c r="H420" s="42"/>
      <c r="J420" s="33" t="s">
        <v>11</v>
      </c>
      <c r="K420" s="33" t="str">
        <f t="shared" si="58"/>
        <v>1X1</v>
      </c>
      <c r="L420" s="33" t="str">
        <f>IFERROR(VLOOKUP($K420,Mapping!F:H,2,0),"")</f>
        <v/>
      </c>
      <c r="M420" s="33" t="str">
        <f>IFERROR(VLOOKUP($K420,Mapping!$F:$H,3,0),"")</f>
        <v/>
      </c>
      <c r="N420" s="33" t="str">
        <f t="shared" si="59"/>
        <v>1</v>
      </c>
    </row>
    <row r="421" spans="1:14" s="86" customFormat="1" ht="31.5" outlineLevel="1" x14ac:dyDescent="0.55000000000000004">
      <c r="A421" s="29">
        <v>5</v>
      </c>
      <c r="B421" s="36" t="s">
        <v>600</v>
      </c>
      <c r="C421" s="84">
        <v>1</v>
      </c>
      <c r="D421" s="30" t="s">
        <v>106</v>
      </c>
      <c r="E421" s="28" t="s">
        <v>206</v>
      </c>
      <c r="G421" s="43"/>
      <c r="H421" s="44"/>
      <c r="J421" s="37" t="s">
        <v>11</v>
      </c>
      <c r="K421" s="37" t="str">
        <f t="shared" ref="K421:K468" si="60">C421&amp;J421&amp;G421</f>
        <v>1X1</v>
      </c>
      <c r="L421" s="37" t="str">
        <f>IFERROR(VLOOKUP($K421,Mapping!F:H,2,0),"")</f>
        <v/>
      </c>
      <c r="M421" s="37" t="str">
        <f>IFERROR(VLOOKUP($K421,Mapping!$F:$H,3,0),"")</f>
        <v/>
      </c>
      <c r="N421" s="37" t="str">
        <f t="shared" ref="N421:N468" si="61">C421&amp;G421</f>
        <v>1</v>
      </c>
    </row>
    <row r="422" spans="1:14" s="86" customFormat="1" outlineLevel="1" x14ac:dyDescent="0.55000000000000004">
      <c r="A422" s="29">
        <v>6</v>
      </c>
      <c r="B422" s="32" t="s">
        <v>601</v>
      </c>
      <c r="C422" s="83">
        <v>1</v>
      </c>
      <c r="D422" s="30" t="s">
        <v>665</v>
      </c>
      <c r="E422" s="28"/>
      <c r="G422" s="41"/>
      <c r="H422" s="42"/>
      <c r="J422" s="33" t="s">
        <v>11</v>
      </c>
      <c r="K422" s="33" t="str">
        <f t="shared" si="60"/>
        <v>1X1</v>
      </c>
      <c r="L422" s="33" t="str">
        <f>IFERROR(VLOOKUP($K422,Mapping!F:H,2,0),"")</f>
        <v/>
      </c>
      <c r="M422" s="33" t="str">
        <f>IFERROR(VLOOKUP($K422,Mapping!$F:$H,3,0),"")</f>
        <v/>
      </c>
      <c r="N422" s="33" t="str">
        <f t="shared" si="61"/>
        <v>1</v>
      </c>
    </row>
    <row r="423" spans="1:14" s="86" customFormat="1" outlineLevel="1" x14ac:dyDescent="0.55000000000000004">
      <c r="A423" s="29">
        <v>7</v>
      </c>
      <c r="B423" s="36" t="s">
        <v>602</v>
      </c>
      <c r="C423" s="84">
        <v>1</v>
      </c>
      <c r="D423" s="30" t="s">
        <v>665</v>
      </c>
      <c r="E423" s="28"/>
      <c r="G423" s="43"/>
      <c r="H423" s="44"/>
      <c r="J423" s="37" t="s">
        <v>11</v>
      </c>
      <c r="K423" s="37" t="str">
        <f t="shared" si="60"/>
        <v>1X1</v>
      </c>
      <c r="L423" s="37" t="str">
        <f>IFERROR(VLOOKUP($K423,Mapping!F:H,2,0),"")</f>
        <v/>
      </c>
      <c r="M423" s="37" t="str">
        <f>IFERROR(VLOOKUP($K423,Mapping!$F:$H,3,0),"")</f>
        <v/>
      </c>
      <c r="N423" s="37" t="str">
        <f t="shared" si="61"/>
        <v>1</v>
      </c>
    </row>
    <row r="424" spans="1:14" s="86" customFormat="1" outlineLevel="1" x14ac:dyDescent="0.55000000000000004">
      <c r="A424" s="29">
        <v>8</v>
      </c>
      <c r="B424" s="32" t="s">
        <v>603</v>
      </c>
      <c r="C424" s="83">
        <v>1</v>
      </c>
      <c r="D424" s="30" t="s">
        <v>665</v>
      </c>
      <c r="E424" s="28"/>
      <c r="G424" s="41"/>
      <c r="H424" s="42"/>
      <c r="J424" s="33" t="s">
        <v>11</v>
      </c>
      <c r="K424" s="33" t="str">
        <f t="shared" si="60"/>
        <v>1X1</v>
      </c>
      <c r="L424" s="33" t="str">
        <f>IFERROR(VLOOKUP($K424,Mapping!F:H,2,0),"")</f>
        <v/>
      </c>
      <c r="M424" s="33" t="str">
        <f>IFERROR(VLOOKUP($K424,Mapping!$F:$H,3,0),"")</f>
        <v/>
      </c>
      <c r="N424" s="33" t="str">
        <f t="shared" si="61"/>
        <v>1</v>
      </c>
    </row>
    <row r="425" spans="1:14" s="86" customFormat="1" outlineLevel="1" x14ac:dyDescent="0.55000000000000004">
      <c r="A425" s="29">
        <v>9</v>
      </c>
      <c r="B425" s="36" t="s">
        <v>604</v>
      </c>
      <c r="C425" s="84">
        <v>1</v>
      </c>
      <c r="D425" s="30" t="s">
        <v>665</v>
      </c>
      <c r="E425" s="28"/>
      <c r="G425" s="43"/>
      <c r="H425" s="44"/>
      <c r="J425" s="37" t="s">
        <v>11</v>
      </c>
      <c r="K425" s="37" t="str">
        <f t="shared" si="60"/>
        <v>1X1</v>
      </c>
      <c r="L425" s="37" t="str">
        <f>IFERROR(VLOOKUP($K425,Mapping!F:H,2,0),"")</f>
        <v/>
      </c>
      <c r="M425" s="37" t="str">
        <f>IFERROR(VLOOKUP($K425,Mapping!$F:$H,3,0),"")</f>
        <v/>
      </c>
      <c r="N425" s="37" t="str">
        <f t="shared" si="61"/>
        <v>1</v>
      </c>
    </row>
    <row r="426" spans="1:14" s="86" customFormat="1" ht="31.5" outlineLevel="1" x14ac:dyDescent="0.55000000000000004">
      <c r="A426" s="29">
        <v>10</v>
      </c>
      <c r="B426" s="32" t="s">
        <v>605</v>
      </c>
      <c r="C426" s="83">
        <v>1</v>
      </c>
      <c r="D426" s="30" t="s">
        <v>665</v>
      </c>
      <c r="E426" s="28"/>
      <c r="G426" s="41"/>
      <c r="H426" s="42"/>
      <c r="J426" s="33" t="s">
        <v>11</v>
      </c>
      <c r="K426" s="33" t="str">
        <f t="shared" si="60"/>
        <v>1X1</v>
      </c>
      <c r="L426" s="33" t="str">
        <f>IFERROR(VLOOKUP($K426,Mapping!F:H,2,0),"")</f>
        <v/>
      </c>
      <c r="M426" s="33" t="str">
        <f>IFERROR(VLOOKUP($K426,Mapping!$F:$H,3,0),"")</f>
        <v/>
      </c>
      <c r="N426" s="33" t="str">
        <f t="shared" si="61"/>
        <v>1</v>
      </c>
    </row>
    <row r="427" spans="1:14" s="86" customFormat="1" ht="31.5" outlineLevel="1" x14ac:dyDescent="0.55000000000000004">
      <c r="A427" s="29">
        <v>11</v>
      </c>
      <c r="B427" s="36" t="s">
        <v>606</v>
      </c>
      <c r="C427" s="84">
        <v>1</v>
      </c>
      <c r="D427" s="30" t="s">
        <v>665</v>
      </c>
      <c r="E427" s="28"/>
      <c r="G427" s="43"/>
      <c r="H427" s="44"/>
      <c r="J427" s="37" t="s">
        <v>11</v>
      </c>
      <c r="K427" s="37" t="str">
        <f t="shared" si="60"/>
        <v>1X1</v>
      </c>
      <c r="L427" s="37" t="str">
        <f>IFERROR(VLOOKUP($K427,Mapping!F:H,2,0),"")</f>
        <v/>
      </c>
      <c r="M427" s="37" t="str">
        <f>IFERROR(VLOOKUP($K427,Mapping!$F:$H,3,0),"")</f>
        <v/>
      </c>
      <c r="N427" s="37" t="str">
        <f t="shared" si="61"/>
        <v>1</v>
      </c>
    </row>
    <row r="428" spans="1:14" s="86" customFormat="1" outlineLevel="1" x14ac:dyDescent="0.55000000000000004">
      <c r="A428" s="29">
        <v>12</v>
      </c>
      <c r="B428" s="32" t="s">
        <v>607</v>
      </c>
      <c r="C428" s="83">
        <v>1</v>
      </c>
      <c r="D428" s="30" t="s">
        <v>665</v>
      </c>
      <c r="E428" s="28"/>
      <c r="G428" s="41"/>
      <c r="H428" s="42"/>
      <c r="J428" s="33" t="s">
        <v>11</v>
      </c>
      <c r="K428" s="33" t="str">
        <f t="shared" si="60"/>
        <v>1X1</v>
      </c>
      <c r="L428" s="33" t="str">
        <f>IFERROR(VLOOKUP($K428,Mapping!F:H,2,0),"")</f>
        <v/>
      </c>
      <c r="M428" s="33" t="str">
        <f>IFERROR(VLOOKUP($K428,Mapping!$F:$H,3,0),"")</f>
        <v/>
      </c>
      <c r="N428" s="33" t="str">
        <f t="shared" si="61"/>
        <v>1</v>
      </c>
    </row>
    <row r="429" spans="1:14" s="86" customFormat="1" outlineLevel="1" x14ac:dyDescent="0.55000000000000004">
      <c r="A429" s="29">
        <v>13</v>
      </c>
      <c r="B429" s="36" t="s">
        <v>608</v>
      </c>
      <c r="C429" s="84">
        <v>1</v>
      </c>
      <c r="D429" s="30" t="s">
        <v>665</v>
      </c>
      <c r="E429" s="28"/>
      <c r="G429" s="43"/>
      <c r="H429" s="44"/>
      <c r="J429" s="37" t="s">
        <v>11</v>
      </c>
      <c r="K429" s="37" t="str">
        <f t="shared" si="60"/>
        <v>1X1</v>
      </c>
      <c r="L429" s="37" t="str">
        <f>IFERROR(VLOOKUP($K429,Mapping!F:H,2,0),"")</f>
        <v/>
      </c>
      <c r="M429" s="37" t="str">
        <f>IFERROR(VLOOKUP($K429,Mapping!$F:$H,3,0),"")</f>
        <v/>
      </c>
      <c r="N429" s="37" t="str">
        <f t="shared" si="61"/>
        <v>1</v>
      </c>
    </row>
    <row r="430" spans="1:14" s="86" customFormat="1" ht="20.25" customHeight="1" outlineLevel="1" x14ac:dyDescent="0.55000000000000004">
      <c r="A430" s="29">
        <v>14</v>
      </c>
      <c r="B430" s="32" t="s">
        <v>609</v>
      </c>
      <c r="C430" s="83">
        <v>1</v>
      </c>
      <c r="D430" s="30" t="s">
        <v>665</v>
      </c>
      <c r="E430" s="28"/>
      <c r="G430" s="41"/>
      <c r="H430" s="42"/>
      <c r="J430" s="33" t="s">
        <v>11</v>
      </c>
      <c r="K430" s="33" t="str">
        <f t="shared" si="60"/>
        <v>1X1</v>
      </c>
      <c r="L430" s="33" t="str">
        <f>IFERROR(VLOOKUP($K430,Mapping!F:H,2,0),"")</f>
        <v/>
      </c>
      <c r="M430" s="33" t="str">
        <f>IFERROR(VLOOKUP($K430,Mapping!$F:$H,3,0),"")</f>
        <v/>
      </c>
      <c r="N430" s="33" t="str">
        <f t="shared" si="61"/>
        <v>1</v>
      </c>
    </row>
    <row r="431" spans="1:14" s="86" customFormat="1" ht="31.5" outlineLevel="1" x14ac:dyDescent="0.55000000000000004">
      <c r="A431" s="29">
        <v>15</v>
      </c>
      <c r="B431" s="32" t="s">
        <v>610</v>
      </c>
      <c r="C431" s="83">
        <v>1</v>
      </c>
      <c r="D431" s="30" t="s">
        <v>665</v>
      </c>
      <c r="E431" s="28"/>
      <c r="G431" s="41"/>
      <c r="H431" s="42"/>
      <c r="J431" s="33" t="s">
        <v>11</v>
      </c>
      <c r="K431" s="33" t="str">
        <f t="shared" si="60"/>
        <v>1X1</v>
      </c>
      <c r="L431" s="33" t="str">
        <f>IFERROR(VLOOKUP($K431,Mapping!F:H,2,0),"")</f>
        <v/>
      </c>
      <c r="M431" s="33" t="str">
        <f>IFERROR(VLOOKUP($K431,Mapping!$F:$H,3,0),"")</f>
        <v/>
      </c>
      <c r="N431" s="33" t="str">
        <f t="shared" si="61"/>
        <v>1</v>
      </c>
    </row>
    <row r="432" spans="1:14" s="86" customFormat="1" outlineLevel="1" x14ac:dyDescent="0.55000000000000004">
      <c r="A432" s="29">
        <v>16</v>
      </c>
      <c r="B432" s="36" t="s">
        <v>611</v>
      </c>
      <c r="C432" s="84">
        <v>1</v>
      </c>
      <c r="D432" s="30" t="s">
        <v>665</v>
      </c>
      <c r="E432" s="28"/>
      <c r="G432" s="43"/>
      <c r="H432" s="44"/>
      <c r="J432" s="37" t="s">
        <v>11</v>
      </c>
      <c r="K432" s="37" t="str">
        <f t="shared" si="60"/>
        <v>1X1</v>
      </c>
      <c r="L432" s="37" t="str">
        <f>IFERROR(VLOOKUP($K432,Mapping!F:H,2,0),"")</f>
        <v/>
      </c>
      <c r="M432" s="37" t="str">
        <f>IFERROR(VLOOKUP($K432,Mapping!$F:$H,3,0),"")</f>
        <v/>
      </c>
      <c r="N432" s="37" t="str">
        <f t="shared" si="61"/>
        <v>1</v>
      </c>
    </row>
    <row r="433" spans="1:14" s="86" customFormat="1" outlineLevel="1" x14ac:dyDescent="0.55000000000000004">
      <c r="A433" s="29">
        <v>17</v>
      </c>
      <c r="B433" s="32" t="s">
        <v>612</v>
      </c>
      <c r="C433" s="83">
        <v>1</v>
      </c>
      <c r="D433" s="30" t="s">
        <v>665</v>
      </c>
      <c r="E433" s="28"/>
      <c r="G433" s="41"/>
      <c r="H433" s="42"/>
      <c r="J433" s="33" t="s">
        <v>11</v>
      </c>
      <c r="K433" s="33" t="str">
        <f t="shared" si="60"/>
        <v>1X1</v>
      </c>
      <c r="L433" s="33" t="str">
        <f>IFERROR(VLOOKUP($K433,Mapping!F:H,2,0),"")</f>
        <v/>
      </c>
      <c r="M433" s="33" t="str">
        <f>IFERROR(VLOOKUP($K433,Mapping!$F:$H,3,0),"")</f>
        <v/>
      </c>
      <c r="N433" s="33" t="str">
        <f t="shared" si="61"/>
        <v>1</v>
      </c>
    </row>
    <row r="434" spans="1:14" s="86" customFormat="1" ht="31.5" outlineLevel="1" x14ac:dyDescent="0.55000000000000004">
      <c r="A434" s="29">
        <v>18</v>
      </c>
      <c r="B434" s="36" t="s">
        <v>613</v>
      </c>
      <c r="C434" s="84">
        <v>1</v>
      </c>
      <c r="D434" s="30" t="s">
        <v>665</v>
      </c>
      <c r="E434" s="28"/>
      <c r="G434" s="43"/>
      <c r="H434" s="44"/>
      <c r="J434" s="37" t="s">
        <v>11</v>
      </c>
      <c r="K434" s="37" t="str">
        <f t="shared" si="60"/>
        <v>1X1</v>
      </c>
      <c r="L434" s="37" t="str">
        <f>IFERROR(VLOOKUP($K434,Mapping!F:H,2,0),"")</f>
        <v/>
      </c>
      <c r="M434" s="37" t="str">
        <f>IFERROR(VLOOKUP($K434,Mapping!$F:$H,3,0),"")</f>
        <v/>
      </c>
      <c r="N434" s="37" t="str">
        <f t="shared" si="61"/>
        <v>1</v>
      </c>
    </row>
    <row r="435" spans="1:14" s="86" customFormat="1" outlineLevel="1" x14ac:dyDescent="0.55000000000000004">
      <c r="A435" s="29">
        <v>19</v>
      </c>
      <c r="B435" s="32" t="s">
        <v>614</v>
      </c>
      <c r="C435" s="83">
        <v>1</v>
      </c>
      <c r="D435" s="30" t="s">
        <v>665</v>
      </c>
      <c r="E435" s="28"/>
      <c r="G435" s="41"/>
      <c r="H435" s="42"/>
      <c r="J435" s="33" t="s">
        <v>11</v>
      </c>
      <c r="K435" s="33" t="str">
        <f t="shared" si="60"/>
        <v>1X1</v>
      </c>
      <c r="L435" s="33" t="str">
        <f>IFERROR(VLOOKUP($K435,Mapping!F:H,2,0),"")</f>
        <v/>
      </c>
      <c r="M435" s="33" t="str">
        <f>IFERROR(VLOOKUP($K435,Mapping!$F:$H,3,0),"")</f>
        <v/>
      </c>
      <c r="N435" s="33" t="str">
        <f t="shared" si="61"/>
        <v>1</v>
      </c>
    </row>
    <row r="436" spans="1:14" s="86" customFormat="1" outlineLevel="1" x14ac:dyDescent="0.55000000000000004">
      <c r="A436" s="29">
        <v>20</v>
      </c>
      <c r="B436" s="36" t="s">
        <v>615</v>
      </c>
      <c r="C436" s="84">
        <v>1</v>
      </c>
      <c r="D436" s="30" t="s">
        <v>665</v>
      </c>
      <c r="E436" s="28"/>
      <c r="G436" s="43"/>
      <c r="H436" s="44"/>
      <c r="J436" s="37" t="s">
        <v>11</v>
      </c>
      <c r="K436" s="37" t="str">
        <f t="shared" si="60"/>
        <v>1X1</v>
      </c>
      <c r="L436" s="37" t="str">
        <f>IFERROR(VLOOKUP($K436,Mapping!F:H,2,0),"")</f>
        <v/>
      </c>
      <c r="M436" s="37" t="str">
        <f>IFERROR(VLOOKUP($K436,Mapping!$F:$H,3,0),"")</f>
        <v/>
      </c>
      <c r="N436" s="37" t="str">
        <f t="shared" si="61"/>
        <v>1</v>
      </c>
    </row>
    <row r="437" spans="1:14" s="86" customFormat="1" ht="31.5" outlineLevel="1" x14ac:dyDescent="0.55000000000000004">
      <c r="A437" s="29">
        <v>21</v>
      </c>
      <c r="B437" s="32" t="s">
        <v>616</v>
      </c>
      <c r="C437" s="83">
        <v>1</v>
      </c>
      <c r="D437" s="30" t="s">
        <v>665</v>
      </c>
      <c r="E437" s="28"/>
      <c r="G437" s="41"/>
      <c r="H437" s="42"/>
      <c r="J437" s="33" t="s">
        <v>11</v>
      </c>
      <c r="K437" s="33" t="str">
        <f t="shared" si="60"/>
        <v>1X1</v>
      </c>
      <c r="L437" s="33" t="str">
        <f>IFERROR(VLOOKUP($K437,Mapping!F:H,2,0),"")</f>
        <v/>
      </c>
      <c r="M437" s="33" t="str">
        <f>IFERROR(VLOOKUP($K437,Mapping!$F:$H,3,0),"")</f>
        <v/>
      </c>
      <c r="N437" s="33" t="str">
        <f t="shared" si="61"/>
        <v>1</v>
      </c>
    </row>
    <row r="438" spans="1:14" s="86" customFormat="1" ht="31.5" outlineLevel="1" x14ac:dyDescent="0.55000000000000004">
      <c r="A438" s="29">
        <v>22</v>
      </c>
      <c r="B438" s="36" t="s">
        <v>617</v>
      </c>
      <c r="C438" s="84">
        <v>1</v>
      </c>
      <c r="D438" s="30" t="s">
        <v>665</v>
      </c>
      <c r="E438" s="28"/>
      <c r="G438" s="43"/>
      <c r="H438" s="44"/>
      <c r="J438" s="37" t="s">
        <v>11</v>
      </c>
      <c r="K438" s="37" t="str">
        <f t="shared" si="60"/>
        <v>1X1</v>
      </c>
      <c r="L438" s="37" t="str">
        <f>IFERROR(VLOOKUP($K438,Mapping!F:H,2,0),"")</f>
        <v/>
      </c>
      <c r="M438" s="37" t="str">
        <f>IFERROR(VLOOKUP($K438,Mapping!$F:$H,3,0),"")</f>
        <v/>
      </c>
      <c r="N438" s="37" t="str">
        <f t="shared" si="61"/>
        <v>1</v>
      </c>
    </row>
    <row r="439" spans="1:14" s="86" customFormat="1" outlineLevel="1" x14ac:dyDescent="0.55000000000000004">
      <c r="A439" s="29">
        <v>23</v>
      </c>
      <c r="B439" s="32" t="s">
        <v>618</v>
      </c>
      <c r="C439" s="83">
        <v>1</v>
      </c>
      <c r="D439" s="30" t="s">
        <v>665</v>
      </c>
      <c r="E439" s="28"/>
      <c r="G439" s="41"/>
      <c r="H439" s="42"/>
      <c r="J439" s="33" t="s">
        <v>11</v>
      </c>
      <c r="K439" s="33" t="str">
        <f t="shared" si="60"/>
        <v>1X1</v>
      </c>
      <c r="L439" s="33" t="str">
        <f>IFERROR(VLOOKUP($K439,Mapping!F:H,2,0),"")</f>
        <v/>
      </c>
      <c r="M439" s="33" t="str">
        <f>IFERROR(VLOOKUP($K439,Mapping!$F:$H,3,0),"")</f>
        <v/>
      </c>
      <c r="N439" s="33" t="str">
        <f t="shared" si="61"/>
        <v>1</v>
      </c>
    </row>
    <row r="440" spans="1:14" s="86" customFormat="1" outlineLevel="1" x14ac:dyDescent="0.55000000000000004">
      <c r="A440" s="29">
        <v>25</v>
      </c>
      <c r="B440" s="32" t="s">
        <v>619</v>
      </c>
      <c r="C440" s="83">
        <v>1</v>
      </c>
      <c r="D440" s="30" t="s">
        <v>665</v>
      </c>
      <c r="E440" s="28"/>
      <c r="G440" s="41"/>
      <c r="H440" s="42"/>
      <c r="J440" s="33" t="s">
        <v>11</v>
      </c>
      <c r="K440" s="33" t="str">
        <f t="shared" si="60"/>
        <v>1X1</v>
      </c>
      <c r="L440" s="33" t="str">
        <f>IFERROR(VLOOKUP($K440,Mapping!F:H,2,0),"")</f>
        <v/>
      </c>
      <c r="M440" s="33" t="str">
        <f>IFERROR(VLOOKUP($K440,Mapping!$F:$H,3,0),"")</f>
        <v/>
      </c>
      <c r="N440" s="33" t="str">
        <f t="shared" si="61"/>
        <v>1</v>
      </c>
    </row>
    <row r="441" spans="1:14" s="86" customFormat="1" ht="31.5" outlineLevel="1" x14ac:dyDescent="0.55000000000000004">
      <c r="A441" s="29">
        <v>26</v>
      </c>
      <c r="B441" s="36" t="s">
        <v>620</v>
      </c>
      <c r="C441" s="84">
        <v>1</v>
      </c>
      <c r="D441" s="30" t="s">
        <v>665</v>
      </c>
      <c r="E441" s="28"/>
      <c r="G441" s="43"/>
      <c r="H441" s="44"/>
      <c r="J441" s="37" t="s">
        <v>11</v>
      </c>
      <c r="K441" s="37" t="str">
        <f t="shared" si="60"/>
        <v>1X1</v>
      </c>
      <c r="L441" s="37" t="str">
        <f>IFERROR(VLOOKUP($K441,Mapping!F:H,2,0),"")</f>
        <v/>
      </c>
      <c r="M441" s="37" t="str">
        <f>IFERROR(VLOOKUP($K441,Mapping!$F:$H,3,0),"")</f>
        <v/>
      </c>
      <c r="N441" s="37" t="str">
        <f t="shared" si="61"/>
        <v>1</v>
      </c>
    </row>
    <row r="442" spans="1:14" s="86" customFormat="1" ht="20.25" customHeight="1" outlineLevel="1" x14ac:dyDescent="0.55000000000000004">
      <c r="A442" s="29">
        <v>27</v>
      </c>
      <c r="B442" s="32" t="s">
        <v>621</v>
      </c>
      <c r="C442" s="83">
        <v>1</v>
      </c>
      <c r="D442" s="30" t="s">
        <v>665</v>
      </c>
      <c r="E442" s="28"/>
      <c r="G442" s="41"/>
      <c r="H442" s="42"/>
      <c r="J442" s="33" t="s">
        <v>11</v>
      </c>
      <c r="K442" s="33" t="str">
        <f t="shared" si="60"/>
        <v>1X1</v>
      </c>
      <c r="L442" s="33" t="str">
        <f>IFERROR(VLOOKUP($K442,Mapping!F:H,2,0),"")</f>
        <v/>
      </c>
      <c r="M442" s="33" t="str">
        <f>IFERROR(VLOOKUP($K442,Mapping!$F:$H,3,0),"")</f>
        <v/>
      </c>
      <c r="N442" s="33" t="str">
        <f t="shared" si="61"/>
        <v>1</v>
      </c>
    </row>
    <row r="443" spans="1:14" s="86" customFormat="1" ht="31.5" outlineLevel="1" x14ac:dyDescent="0.55000000000000004">
      <c r="A443" s="29">
        <v>28</v>
      </c>
      <c r="B443" s="32" t="s">
        <v>622</v>
      </c>
      <c r="C443" s="83">
        <v>1</v>
      </c>
      <c r="D443" s="30" t="s">
        <v>665</v>
      </c>
      <c r="E443" s="28"/>
      <c r="G443" s="41"/>
      <c r="H443" s="42"/>
      <c r="J443" s="33" t="s">
        <v>11</v>
      </c>
      <c r="K443" s="33" t="str">
        <f t="shared" si="60"/>
        <v>1X1</v>
      </c>
      <c r="L443" s="33" t="str">
        <f>IFERROR(VLOOKUP($K443,Mapping!F:H,2,0),"")</f>
        <v/>
      </c>
      <c r="M443" s="33" t="str">
        <f>IFERROR(VLOOKUP($K443,Mapping!$F:$H,3,0),"")</f>
        <v/>
      </c>
      <c r="N443" s="33" t="str">
        <f t="shared" si="61"/>
        <v>1</v>
      </c>
    </row>
    <row r="444" spans="1:14" s="86" customFormat="1" outlineLevel="1" x14ac:dyDescent="0.55000000000000004">
      <c r="A444" s="29">
        <v>29</v>
      </c>
      <c r="B444" s="36" t="s">
        <v>623</v>
      </c>
      <c r="C444" s="84">
        <v>1</v>
      </c>
      <c r="D444" s="30" t="s">
        <v>665</v>
      </c>
      <c r="E444" s="28"/>
      <c r="G444" s="43"/>
      <c r="H444" s="44"/>
      <c r="J444" s="37" t="s">
        <v>11</v>
      </c>
      <c r="K444" s="37" t="str">
        <f t="shared" si="60"/>
        <v>1X1</v>
      </c>
      <c r="L444" s="37" t="str">
        <f>IFERROR(VLOOKUP($K444,Mapping!F:H,2,0),"")</f>
        <v/>
      </c>
      <c r="M444" s="37" t="str">
        <f>IFERROR(VLOOKUP($K444,Mapping!$F:$H,3,0),"")</f>
        <v/>
      </c>
      <c r="N444" s="37" t="str">
        <f t="shared" si="61"/>
        <v>1</v>
      </c>
    </row>
    <row r="445" spans="1:14" s="86" customFormat="1" outlineLevel="1" x14ac:dyDescent="0.55000000000000004">
      <c r="A445" s="29">
        <v>30</v>
      </c>
      <c r="B445" s="32" t="s">
        <v>624</v>
      </c>
      <c r="C445" s="83">
        <v>1</v>
      </c>
      <c r="D445" s="30" t="s">
        <v>665</v>
      </c>
      <c r="E445" s="28"/>
      <c r="G445" s="41"/>
      <c r="H445" s="42"/>
      <c r="J445" s="33" t="s">
        <v>11</v>
      </c>
      <c r="K445" s="33" t="str">
        <f t="shared" si="60"/>
        <v>1X1</v>
      </c>
      <c r="L445" s="33" t="str">
        <f>IFERROR(VLOOKUP($K445,Mapping!F:H,2,0),"")</f>
        <v/>
      </c>
      <c r="M445" s="33" t="str">
        <f>IFERROR(VLOOKUP($K445,Mapping!$F:$H,3,0),"")</f>
        <v/>
      </c>
      <c r="N445" s="33" t="str">
        <f t="shared" si="61"/>
        <v>1</v>
      </c>
    </row>
    <row r="446" spans="1:14" s="86" customFormat="1" ht="31.5" outlineLevel="1" x14ac:dyDescent="0.55000000000000004">
      <c r="A446" s="29">
        <v>31</v>
      </c>
      <c r="B446" s="36" t="s">
        <v>625</v>
      </c>
      <c r="C446" s="84">
        <v>1</v>
      </c>
      <c r="D446" s="30" t="s">
        <v>665</v>
      </c>
      <c r="E446" s="28"/>
      <c r="G446" s="43"/>
      <c r="H446" s="44"/>
      <c r="J446" s="37" t="s">
        <v>11</v>
      </c>
      <c r="K446" s="37" t="str">
        <f t="shared" si="60"/>
        <v>1X1</v>
      </c>
      <c r="L446" s="37" t="str">
        <f>IFERROR(VLOOKUP($K446,Mapping!F:H,2,0),"")</f>
        <v/>
      </c>
      <c r="M446" s="37" t="str">
        <f>IFERROR(VLOOKUP($K446,Mapping!$F:$H,3,0),"")</f>
        <v/>
      </c>
      <c r="N446" s="37" t="str">
        <f t="shared" si="61"/>
        <v>1</v>
      </c>
    </row>
    <row r="447" spans="1:14" s="86" customFormat="1" ht="31.5" outlineLevel="1" x14ac:dyDescent="0.55000000000000004">
      <c r="A447" s="29">
        <v>32</v>
      </c>
      <c r="B447" s="32" t="s">
        <v>626</v>
      </c>
      <c r="C447" s="83">
        <v>1</v>
      </c>
      <c r="D447" s="30" t="s">
        <v>665</v>
      </c>
      <c r="E447" s="28"/>
      <c r="G447" s="41"/>
      <c r="H447" s="42"/>
      <c r="J447" s="33" t="s">
        <v>11</v>
      </c>
      <c r="K447" s="33" t="str">
        <f t="shared" si="60"/>
        <v>1X1</v>
      </c>
      <c r="L447" s="33" t="str">
        <f>IFERROR(VLOOKUP($K447,Mapping!F:H,2,0),"")</f>
        <v/>
      </c>
      <c r="M447" s="33" t="str">
        <f>IFERROR(VLOOKUP($K447,Mapping!$F:$H,3,0),"")</f>
        <v/>
      </c>
      <c r="N447" s="33" t="str">
        <f t="shared" si="61"/>
        <v>1</v>
      </c>
    </row>
    <row r="448" spans="1:14" s="86" customFormat="1" ht="31.5" outlineLevel="1" x14ac:dyDescent="0.55000000000000004">
      <c r="A448" s="29">
        <v>33</v>
      </c>
      <c r="B448" s="36" t="s">
        <v>627</v>
      </c>
      <c r="C448" s="84">
        <v>1</v>
      </c>
      <c r="D448" s="30" t="s">
        <v>665</v>
      </c>
      <c r="E448" s="28"/>
      <c r="G448" s="43"/>
      <c r="H448" s="44"/>
      <c r="J448" s="37" t="s">
        <v>11</v>
      </c>
      <c r="K448" s="37" t="str">
        <f t="shared" si="60"/>
        <v>1X1</v>
      </c>
      <c r="L448" s="37" t="str">
        <f>IFERROR(VLOOKUP($K448,Mapping!F:H,2,0),"")</f>
        <v/>
      </c>
      <c r="M448" s="37" t="str">
        <f>IFERROR(VLOOKUP($K448,Mapping!$F:$H,3,0),"")</f>
        <v/>
      </c>
      <c r="N448" s="37" t="str">
        <f t="shared" si="61"/>
        <v>1</v>
      </c>
    </row>
    <row r="449" spans="1:14" s="86" customFormat="1" ht="31.5" outlineLevel="1" x14ac:dyDescent="0.55000000000000004">
      <c r="A449" s="29">
        <v>34</v>
      </c>
      <c r="B449" s="32" t="s">
        <v>628</v>
      </c>
      <c r="C449" s="83">
        <v>1</v>
      </c>
      <c r="D449" s="30" t="s">
        <v>665</v>
      </c>
      <c r="E449" s="28"/>
      <c r="G449" s="41"/>
      <c r="H449" s="42"/>
      <c r="J449" s="33" t="s">
        <v>11</v>
      </c>
      <c r="K449" s="33" t="str">
        <f t="shared" si="60"/>
        <v>1X1</v>
      </c>
      <c r="L449" s="33" t="str">
        <f>IFERROR(VLOOKUP($K449,Mapping!F:H,2,0),"")</f>
        <v/>
      </c>
      <c r="M449" s="33" t="str">
        <f>IFERROR(VLOOKUP($K449,Mapping!$F:$H,3,0),"")</f>
        <v/>
      </c>
      <c r="N449" s="33" t="str">
        <f t="shared" si="61"/>
        <v>1</v>
      </c>
    </row>
    <row r="450" spans="1:14" s="86" customFormat="1" outlineLevel="1" x14ac:dyDescent="0.55000000000000004">
      <c r="A450" s="29">
        <v>35</v>
      </c>
      <c r="B450" s="36" t="s">
        <v>629</v>
      </c>
      <c r="C450" s="84">
        <v>1</v>
      </c>
      <c r="D450" s="30" t="s">
        <v>665</v>
      </c>
      <c r="E450" s="28"/>
      <c r="G450" s="43"/>
      <c r="H450" s="44"/>
      <c r="J450" s="37" t="s">
        <v>11</v>
      </c>
      <c r="K450" s="37" t="str">
        <f t="shared" si="60"/>
        <v>1X1</v>
      </c>
      <c r="L450" s="37" t="str">
        <f>IFERROR(VLOOKUP($K450,Mapping!F:H,2,0),"")</f>
        <v/>
      </c>
      <c r="M450" s="37" t="str">
        <f>IFERROR(VLOOKUP($K450,Mapping!$F:$H,3,0),"")</f>
        <v/>
      </c>
      <c r="N450" s="37" t="str">
        <f t="shared" si="61"/>
        <v>1</v>
      </c>
    </row>
    <row r="451" spans="1:14" s="86" customFormat="1" ht="31.5" outlineLevel="1" x14ac:dyDescent="0.55000000000000004">
      <c r="A451" s="29">
        <v>36</v>
      </c>
      <c r="B451" s="32" t="s">
        <v>668</v>
      </c>
      <c r="C451" s="83">
        <v>3</v>
      </c>
      <c r="D451" s="30" t="s">
        <v>6</v>
      </c>
      <c r="E451" s="28"/>
      <c r="G451" s="41"/>
      <c r="H451" s="42"/>
      <c r="J451" s="33" t="s">
        <v>11</v>
      </c>
      <c r="K451" s="33" t="str">
        <f t="shared" si="60"/>
        <v>3X1</v>
      </c>
      <c r="L451" s="33" t="str">
        <f>IFERROR(VLOOKUP($K451,Mapping!F:H,2,0),"")</f>
        <v/>
      </c>
      <c r="M451" s="33" t="str">
        <f>IFERROR(VLOOKUP($K451,Mapping!$F:$H,3,0),"")</f>
        <v/>
      </c>
      <c r="N451" s="33" t="str">
        <f t="shared" si="61"/>
        <v>3</v>
      </c>
    </row>
    <row r="452" spans="1:14" s="86" customFormat="1" outlineLevel="1" x14ac:dyDescent="0.55000000000000004">
      <c r="A452" s="29">
        <v>37</v>
      </c>
      <c r="B452" s="36" t="s">
        <v>630</v>
      </c>
      <c r="C452" s="84">
        <v>1</v>
      </c>
      <c r="D452" s="30" t="s">
        <v>665</v>
      </c>
      <c r="E452" s="28"/>
      <c r="G452" s="43"/>
      <c r="H452" s="44"/>
      <c r="J452" s="37" t="s">
        <v>11</v>
      </c>
      <c r="K452" s="37" t="str">
        <f t="shared" si="60"/>
        <v>1X1</v>
      </c>
      <c r="L452" s="37" t="str">
        <f>IFERROR(VLOOKUP($K452,Mapping!F:H,2,0),"")</f>
        <v/>
      </c>
      <c r="M452" s="37" t="str">
        <f>IFERROR(VLOOKUP($K452,Mapping!$F:$H,3,0),"")</f>
        <v/>
      </c>
      <c r="N452" s="37" t="str">
        <f t="shared" si="61"/>
        <v>1</v>
      </c>
    </row>
    <row r="453" spans="1:14" s="86" customFormat="1" outlineLevel="1" x14ac:dyDescent="0.55000000000000004">
      <c r="A453" s="29">
        <v>38</v>
      </c>
      <c r="B453" s="32" t="s">
        <v>631</v>
      </c>
      <c r="C453" s="83">
        <v>3</v>
      </c>
      <c r="D453" s="30" t="s">
        <v>6</v>
      </c>
      <c r="E453" s="28"/>
      <c r="G453" s="41"/>
      <c r="H453" s="42"/>
      <c r="J453" s="33" t="s">
        <v>11</v>
      </c>
      <c r="K453" s="33" t="str">
        <f t="shared" si="60"/>
        <v>3X1</v>
      </c>
      <c r="L453" s="33" t="str">
        <f>IFERROR(VLOOKUP($K453,Mapping!F:H,2,0),"")</f>
        <v/>
      </c>
      <c r="M453" s="33" t="str">
        <f>IFERROR(VLOOKUP($K453,Mapping!$F:$H,3,0),"")</f>
        <v/>
      </c>
      <c r="N453" s="33" t="str">
        <f t="shared" si="61"/>
        <v>3</v>
      </c>
    </row>
    <row r="454" spans="1:14" s="86" customFormat="1" outlineLevel="1" x14ac:dyDescent="0.55000000000000004">
      <c r="A454" s="29">
        <v>39</v>
      </c>
      <c r="B454" s="36" t="s">
        <v>632</v>
      </c>
      <c r="C454" s="84">
        <v>1</v>
      </c>
      <c r="D454" s="30" t="s">
        <v>665</v>
      </c>
      <c r="E454" s="28"/>
      <c r="G454" s="43"/>
      <c r="H454" s="44"/>
      <c r="J454" s="37" t="s">
        <v>11</v>
      </c>
      <c r="K454" s="37" t="str">
        <f t="shared" si="60"/>
        <v>1X1</v>
      </c>
      <c r="L454" s="37" t="str">
        <f>IFERROR(VLOOKUP($K454,Mapping!F:H,2,0),"")</f>
        <v/>
      </c>
      <c r="M454" s="37" t="str">
        <f>IFERROR(VLOOKUP($K454,Mapping!$F:$H,3,0),"")</f>
        <v/>
      </c>
      <c r="N454" s="37" t="str">
        <f t="shared" si="61"/>
        <v>1</v>
      </c>
    </row>
    <row r="455" spans="1:14" s="86" customFormat="1" ht="20.25" customHeight="1" outlineLevel="1" x14ac:dyDescent="0.55000000000000004">
      <c r="A455" s="29">
        <v>40</v>
      </c>
      <c r="B455" s="32" t="s">
        <v>633</v>
      </c>
      <c r="C455" s="83">
        <v>1</v>
      </c>
      <c r="D455" s="30" t="s">
        <v>665</v>
      </c>
      <c r="E455" s="28"/>
      <c r="G455" s="41"/>
      <c r="H455" s="42"/>
      <c r="J455" s="33" t="s">
        <v>11</v>
      </c>
      <c r="K455" s="33" t="str">
        <f t="shared" si="60"/>
        <v>1X1</v>
      </c>
      <c r="L455" s="33" t="str">
        <f>IFERROR(VLOOKUP($K455,Mapping!F:H,2,0),"")</f>
        <v/>
      </c>
      <c r="M455" s="33" t="str">
        <f>IFERROR(VLOOKUP($K455,Mapping!$F:$H,3,0),"")</f>
        <v/>
      </c>
      <c r="N455" s="33" t="str">
        <f t="shared" si="61"/>
        <v>1</v>
      </c>
    </row>
    <row r="456" spans="1:14" s="86" customFormat="1" outlineLevel="1" x14ac:dyDescent="0.55000000000000004">
      <c r="A456" s="29">
        <v>41</v>
      </c>
      <c r="B456" s="32" t="s">
        <v>634</v>
      </c>
      <c r="C456" s="83">
        <v>1</v>
      </c>
      <c r="D456" s="30" t="s">
        <v>665</v>
      </c>
      <c r="E456" s="28"/>
      <c r="G456" s="41"/>
      <c r="H456" s="42"/>
      <c r="J456" s="33" t="s">
        <v>11</v>
      </c>
      <c r="K456" s="33" t="str">
        <f t="shared" si="60"/>
        <v>1X1</v>
      </c>
      <c r="L456" s="33" t="str">
        <f>IFERROR(VLOOKUP($K456,Mapping!F:H,2,0),"")</f>
        <v/>
      </c>
      <c r="M456" s="33" t="str">
        <f>IFERROR(VLOOKUP($K456,Mapping!$F:$H,3,0),"")</f>
        <v/>
      </c>
      <c r="N456" s="33" t="str">
        <f t="shared" si="61"/>
        <v>1</v>
      </c>
    </row>
    <row r="457" spans="1:14" s="86" customFormat="1" ht="31.5" outlineLevel="1" x14ac:dyDescent="0.55000000000000004">
      <c r="A457" s="29">
        <v>42</v>
      </c>
      <c r="B457" s="36" t="s">
        <v>635</v>
      </c>
      <c r="C457" s="84">
        <v>1</v>
      </c>
      <c r="D457" s="30" t="s">
        <v>665</v>
      </c>
      <c r="E457" s="28"/>
      <c r="G457" s="43"/>
      <c r="H457" s="44"/>
      <c r="J457" s="37" t="s">
        <v>11</v>
      </c>
      <c r="K457" s="37" t="str">
        <f t="shared" si="60"/>
        <v>1X1</v>
      </c>
      <c r="L457" s="37" t="str">
        <f>IFERROR(VLOOKUP($K457,Mapping!F:H,2,0),"")</f>
        <v/>
      </c>
      <c r="M457" s="37" t="str">
        <f>IFERROR(VLOOKUP($K457,Mapping!$F:$H,3,0),"")</f>
        <v/>
      </c>
      <c r="N457" s="37" t="str">
        <f t="shared" si="61"/>
        <v>1</v>
      </c>
    </row>
    <row r="458" spans="1:14" s="86" customFormat="1" outlineLevel="1" x14ac:dyDescent="0.55000000000000004">
      <c r="A458" s="29">
        <v>43</v>
      </c>
      <c r="B458" s="32" t="s">
        <v>636</v>
      </c>
      <c r="C458" s="83">
        <v>1</v>
      </c>
      <c r="D458" s="30" t="s">
        <v>665</v>
      </c>
      <c r="E458" s="28"/>
      <c r="G458" s="41"/>
      <c r="H458" s="42"/>
      <c r="J458" s="33" t="s">
        <v>11</v>
      </c>
      <c r="K458" s="33" t="str">
        <f t="shared" si="60"/>
        <v>1X1</v>
      </c>
      <c r="L458" s="33" t="str">
        <f>IFERROR(VLOOKUP($K458,Mapping!F:H,2,0),"")</f>
        <v/>
      </c>
      <c r="M458" s="33" t="str">
        <f>IFERROR(VLOOKUP($K458,Mapping!$F:$H,3,0),"")</f>
        <v/>
      </c>
      <c r="N458" s="33" t="str">
        <f t="shared" si="61"/>
        <v>1</v>
      </c>
    </row>
    <row r="459" spans="1:14" s="86" customFormat="1" outlineLevel="1" x14ac:dyDescent="0.55000000000000004">
      <c r="A459" s="29">
        <v>44</v>
      </c>
      <c r="B459" s="36" t="s">
        <v>637</v>
      </c>
      <c r="C459" s="84">
        <v>3</v>
      </c>
      <c r="D459" s="30" t="s">
        <v>6</v>
      </c>
      <c r="E459" s="28"/>
      <c r="G459" s="43"/>
      <c r="H459" s="44"/>
      <c r="J459" s="37" t="s">
        <v>11</v>
      </c>
      <c r="K459" s="37" t="str">
        <f t="shared" si="60"/>
        <v>3X1</v>
      </c>
      <c r="L459" s="37" t="str">
        <f>IFERROR(VLOOKUP($K459,Mapping!F:H,2,0),"")</f>
        <v/>
      </c>
      <c r="M459" s="37" t="str">
        <f>IFERROR(VLOOKUP($K459,Mapping!$F:$H,3,0),"")</f>
        <v/>
      </c>
      <c r="N459" s="37" t="str">
        <f t="shared" si="61"/>
        <v>3</v>
      </c>
    </row>
    <row r="460" spans="1:14" s="86" customFormat="1" outlineLevel="1" x14ac:dyDescent="0.55000000000000004">
      <c r="A460" s="29">
        <v>45</v>
      </c>
      <c r="B460" s="32" t="s">
        <v>638</v>
      </c>
      <c r="C460" s="83">
        <v>3</v>
      </c>
      <c r="D460" s="30" t="s">
        <v>6</v>
      </c>
      <c r="E460" s="28"/>
      <c r="G460" s="41"/>
      <c r="H460" s="42"/>
      <c r="J460" s="33" t="s">
        <v>11</v>
      </c>
      <c r="K460" s="33" t="str">
        <f t="shared" si="60"/>
        <v>3X1</v>
      </c>
      <c r="L460" s="33" t="str">
        <f>IFERROR(VLOOKUP($K460,Mapping!F:H,2,0),"")</f>
        <v/>
      </c>
      <c r="M460" s="33" t="str">
        <f>IFERROR(VLOOKUP($K460,Mapping!$F:$H,3,0),"")</f>
        <v/>
      </c>
      <c r="N460" s="33" t="str">
        <f t="shared" si="61"/>
        <v>3</v>
      </c>
    </row>
    <row r="461" spans="1:14" s="86" customFormat="1" ht="31.5" outlineLevel="1" x14ac:dyDescent="0.55000000000000004">
      <c r="A461" s="29">
        <v>46</v>
      </c>
      <c r="B461" s="36" t="s">
        <v>639</v>
      </c>
      <c r="C461" s="84">
        <v>3</v>
      </c>
      <c r="D461" s="30" t="s">
        <v>6</v>
      </c>
      <c r="E461" s="28"/>
      <c r="G461" s="43"/>
      <c r="H461" s="44"/>
      <c r="J461" s="37" t="s">
        <v>11</v>
      </c>
      <c r="K461" s="37" t="str">
        <f t="shared" si="60"/>
        <v>3X1</v>
      </c>
      <c r="L461" s="37" t="str">
        <f>IFERROR(VLOOKUP($K461,Mapping!F:H,2,0),"")</f>
        <v/>
      </c>
      <c r="M461" s="37" t="str">
        <f>IFERROR(VLOOKUP($K461,Mapping!$F:$H,3,0),"")</f>
        <v/>
      </c>
      <c r="N461" s="37" t="str">
        <f t="shared" si="61"/>
        <v>3</v>
      </c>
    </row>
    <row r="462" spans="1:14" s="86" customFormat="1" ht="31.5" outlineLevel="1" x14ac:dyDescent="0.55000000000000004">
      <c r="A462" s="29">
        <v>47</v>
      </c>
      <c r="B462" s="32" t="s">
        <v>669</v>
      </c>
      <c r="C462" s="83">
        <v>3</v>
      </c>
      <c r="D462" s="30" t="s">
        <v>6</v>
      </c>
      <c r="E462" s="28"/>
      <c r="G462" s="41"/>
      <c r="H462" s="42"/>
      <c r="J462" s="33" t="s">
        <v>11</v>
      </c>
      <c r="K462" s="33" t="str">
        <f t="shared" si="60"/>
        <v>3X1</v>
      </c>
      <c r="L462" s="33" t="str">
        <f>IFERROR(VLOOKUP($K462,Mapping!F:H,2,0),"")</f>
        <v/>
      </c>
      <c r="M462" s="33" t="str">
        <f>IFERROR(VLOOKUP($K462,Mapping!$F:$H,3,0),"")</f>
        <v/>
      </c>
      <c r="N462" s="33" t="str">
        <f t="shared" si="61"/>
        <v>3</v>
      </c>
    </row>
    <row r="463" spans="1:14" s="86" customFormat="1" outlineLevel="1" x14ac:dyDescent="0.55000000000000004">
      <c r="A463" s="29">
        <v>48</v>
      </c>
      <c r="B463" s="36" t="s">
        <v>640</v>
      </c>
      <c r="C463" s="84">
        <v>3</v>
      </c>
      <c r="D463" s="30" t="s">
        <v>6</v>
      </c>
      <c r="E463" s="28"/>
      <c r="G463" s="43"/>
      <c r="H463" s="44"/>
      <c r="J463" s="37" t="s">
        <v>11</v>
      </c>
      <c r="K463" s="37" t="str">
        <f t="shared" si="60"/>
        <v>3X1</v>
      </c>
      <c r="L463" s="37" t="str">
        <f>IFERROR(VLOOKUP($K463,Mapping!F:H,2,0),"")</f>
        <v/>
      </c>
      <c r="M463" s="37" t="str">
        <f>IFERROR(VLOOKUP($K463,Mapping!$F:$H,3,0),"")</f>
        <v/>
      </c>
      <c r="N463" s="37" t="str">
        <f t="shared" si="61"/>
        <v>3</v>
      </c>
    </row>
    <row r="464" spans="1:14" s="86" customFormat="1" ht="31.5" outlineLevel="1" x14ac:dyDescent="0.55000000000000004">
      <c r="A464" s="29">
        <v>49</v>
      </c>
      <c r="B464" s="32" t="s">
        <v>641</v>
      </c>
      <c r="C464" s="83">
        <v>1</v>
      </c>
      <c r="D464" s="30" t="s">
        <v>106</v>
      </c>
      <c r="E464" s="28" t="s">
        <v>206</v>
      </c>
      <c r="G464" s="41"/>
      <c r="H464" s="42"/>
      <c r="J464" s="33" t="s">
        <v>11</v>
      </c>
      <c r="K464" s="33" t="str">
        <f t="shared" si="60"/>
        <v>1X1</v>
      </c>
      <c r="L464" s="33" t="str">
        <f>IFERROR(VLOOKUP($K464,Mapping!F:H,2,0),"")</f>
        <v/>
      </c>
      <c r="M464" s="33" t="str">
        <f>IFERROR(VLOOKUP($K464,Mapping!$F:$H,3,0),"")</f>
        <v/>
      </c>
      <c r="N464" s="33" t="str">
        <f t="shared" si="61"/>
        <v>1</v>
      </c>
    </row>
    <row r="465" spans="1:14" s="86" customFormat="1" outlineLevel="1" x14ac:dyDescent="0.55000000000000004">
      <c r="A465" s="29">
        <v>50</v>
      </c>
      <c r="B465" s="36" t="s">
        <v>642</v>
      </c>
      <c r="C465" s="84">
        <v>1</v>
      </c>
      <c r="D465" s="30" t="s">
        <v>106</v>
      </c>
      <c r="E465" s="28" t="s">
        <v>206</v>
      </c>
      <c r="G465" s="43"/>
      <c r="H465" s="44"/>
      <c r="J465" s="37" t="s">
        <v>11</v>
      </c>
      <c r="K465" s="37" t="str">
        <f t="shared" si="60"/>
        <v>1X1</v>
      </c>
      <c r="L465" s="37" t="str">
        <f>IFERROR(VLOOKUP($K465,Mapping!F:H,2,0),"")</f>
        <v/>
      </c>
      <c r="M465" s="37" t="str">
        <f>IFERROR(VLOOKUP($K465,Mapping!$F:$H,3,0),"")</f>
        <v/>
      </c>
      <c r="N465" s="37" t="str">
        <f t="shared" si="61"/>
        <v>1</v>
      </c>
    </row>
    <row r="466" spans="1:14" s="86" customFormat="1" outlineLevel="1" x14ac:dyDescent="0.55000000000000004">
      <c r="A466" s="29">
        <v>51</v>
      </c>
      <c r="B466" s="32" t="s">
        <v>643</v>
      </c>
      <c r="C466" s="83">
        <v>3</v>
      </c>
      <c r="D466" s="30" t="s">
        <v>6</v>
      </c>
      <c r="E466" s="28"/>
      <c r="G466" s="41"/>
      <c r="H466" s="42"/>
      <c r="J466" s="33" t="s">
        <v>11</v>
      </c>
      <c r="K466" s="33" t="str">
        <f t="shared" si="60"/>
        <v>3X1</v>
      </c>
      <c r="L466" s="33" t="str">
        <f>IFERROR(VLOOKUP($K466,Mapping!F:H,2,0),"")</f>
        <v/>
      </c>
      <c r="M466" s="33" t="str">
        <f>IFERROR(VLOOKUP($K466,Mapping!$F:$H,3,0),"")</f>
        <v/>
      </c>
      <c r="N466" s="33" t="str">
        <f t="shared" si="61"/>
        <v>3</v>
      </c>
    </row>
    <row r="467" spans="1:14" s="86" customFormat="1" outlineLevel="1" x14ac:dyDescent="0.55000000000000004">
      <c r="A467" s="29">
        <v>52</v>
      </c>
      <c r="B467" s="36" t="s">
        <v>644</v>
      </c>
      <c r="C467" s="84">
        <v>1</v>
      </c>
      <c r="D467" s="30" t="s">
        <v>106</v>
      </c>
      <c r="E467" s="28" t="s">
        <v>206</v>
      </c>
      <c r="G467" s="43"/>
      <c r="H467" s="44"/>
      <c r="J467" s="37" t="s">
        <v>11</v>
      </c>
      <c r="K467" s="37" t="str">
        <f t="shared" si="60"/>
        <v>1X1</v>
      </c>
      <c r="L467" s="37" t="str">
        <f>IFERROR(VLOOKUP($K467,Mapping!F:H,2,0),"")</f>
        <v/>
      </c>
      <c r="M467" s="37" t="str">
        <f>IFERROR(VLOOKUP($K467,Mapping!$F:$H,3,0),"")</f>
        <v/>
      </c>
      <c r="N467" s="37" t="str">
        <f t="shared" si="61"/>
        <v>1</v>
      </c>
    </row>
    <row r="468" spans="1:14" s="86" customFormat="1" ht="39" customHeight="1" outlineLevel="1" x14ac:dyDescent="0.55000000000000004">
      <c r="A468" s="29">
        <v>53</v>
      </c>
      <c r="B468" s="32" t="s">
        <v>645</v>
      </c>
      <c r="C468" s="83">
        <v>3</v>
      </c>
      <c r="D468" s="30" t="s">
        <v>6</v>
      </c>
      <c r="E468" s="28"/>
      <c r="G468" s="41"/>
      <c r="H468" s="42"/>
      <c r="J468" s="33" t="s">
        <v>11</v>
      </c>
      <c r="K468" s="33" t="str">
        <f t="shared" si="60"/>
        <v>3X1</v>
      </c>
      <c r="L468" s="33" t="str">
        <f>IFERROR(VLOOKUP($K468,Mapping!F:H,2,0),"")</f>
        <v/>
      </c>
      <c r="M468" s="33" t="str">
        <f>IFERROR(VLOOKUP($K468,Mapping!$F:$H,3,0),"")</f>
        <v/>
      </c>
      <c r="N468" s="33" t="str">
        <f t="shared" si="61"/>
        <v>3</v>
      </c>
    </row>
    <row r="469" spans="1:14" s="86" customFormat="1" ht="31.5" outlineLevel="1" x14ac:dyDescent="0.55000000000000004">
      <c r="A469" s="29">
        <v>54</v>
      </c>
      <c r="B469" s="36" t="s">
        <v>670</v>
      </c>
      <c r="C469" s="84">
        <v>1</v>
      </c>
      <c r="D469" s="30" t="s">
        <v>106</v>
      </c>
      <c r="E469" s="28" t="s">
        <v>206</v>
      </c>
      <c r="G469" s="43"/>
      <c r="H469" s="44"/>
      <c r="J469" s="37" t="s">
        <v>11</v>
      </c>
      <c r="K469" s="37" t="str">
        <f t="shared" si="58"/>
        <v>1X1</v>
      </c>
      <c r="L469" s="37" t="str">
        <f>IFERROR(VLOOKUP($K469,Mapping!F:H,2,0),"")</f>
        <v/>
      </c>
      <c r="M469" s="37" t="str">
        <f>IFERROR(VLOOKUP($K469,Mapping!$F:$H,3,0),"")</f>
        <v/>
      </c>
      <c r="N469" s="37" t="str">
        <f t="shared" si="59"/>
        <v>1</v>
      </c>
    </row>
    <row r="470" spans="1:14" s="86" customFormat="1" outlineLevel="1" x14ac:dyDescent="0.55000000000000004">
      <c r="A470" s="29">
        <v>55</v>
      </c>
      <c r="B470" s="32" t="s">
        <v>646</v>
      </c>
      <c r="C470" s="83">
        <v>1</v>
      </c>
      <c r="D470" s="30" t="s">
        <v>106</v>
      </c>
      <c r="E470" s="28" t="s">
        <v>206</v>
      </c>
      <c r="G470" s="41"/>
      <c r="H470" s="42"/>
      <c r="J470" s="33" t="s">
        <v>11</v>
      </c>
      <c r="K470" s="33" t="str">
        <f t="shared" si="58"/>
        <v>1X1</v>
      </c>
      <c r="L470" s="33" t="str">
        <f>IFERROR(VLOOKUP($K470,Mapping!F:H,2,0),"")</f>
        <v/>
      </c>
      <c r="M470" s="33" t="str">
        <f>IFERROR(VLOOKUP($K470,Mapping!$F:$H,3,0),"")</f>
        <v/>
      </c>
      <c r="N470" s="33" t="str">
        <f t="shared" si="59"/>
        <v>1</v>
      </c>
    </row>
    <row r="471" spans="1:14" s="86" customFormat="1" outlineLevel="1" x14ac:dyDescent="0.55000000000000004">
      <c r="A471" s="29">
        <v>56</v>
      </c>
      <c r="B471" s="36" t="s">
        <v>647</v>
      </c>
      <c r="C471" s="84">
        <v>1</v>
      </c>
      <c r="D471" s="30" t="s">
        <v>106</v>
      </c>
      <c r="E471" s="28" t="s">
        <v>671</v>
      </c>
      <c r="G471" s="43"/>
      <c r="H471" s="44"/>
      <c r="J471" s="37" t="s">
        <v>11</v>
      </c>
      <c r="K471" s="37" t="str">
        <f t="shared" si="58"/>
        <v>1X1</v>
      </c>
      <c r="L471" s="37" t="str">
        <f>IFERROR(VLOOKUP($K471,Mapping!F:H,2,0),"")</f>
        <v/>
      </c>
      <c r="M471" s="37" t="str">
        <f>IFERROR(VLOOKUP($K471,Mapping!$F:$H,3,0),"")</f>
        <v/>
      </c>
      <c r="N471" s="37" t="str">
        <f t="shared" si="59"/>
        <v>1</v>
      </c>
    </row>
    <row r="472" spans="1:14" s="86" customFormat="1" outlineLevel="1" x14ac:dyDescent="0.55000000000000004">
      <c r="A472" s="29">
        <v>57</v>
      </c>
      <c r="B472" s="32" t="s">
        <v>648</v>
      </c>
      <c r="C472" s="83">
        <v>1</v>
      </c>
      <c r="D472" s="30" t="s">
        <v>672</v>
      </c>
      <c r="E472" s="28" t="s">
        <v>671</v>
      </c>
      <c r="G472" s="41"/>
      <c r="H472" s="42"/>
      <c r="J472" s="33" t="s">
        <v>11</v>
      </c>
      <c r="K472" s="33" t="str">
        <f t="shared" si="58"/>
        <v>1X1</v>
      </c>
      <c r="L472" s="33" t="str">
        <f>IFERROR(VLOOKUP($K472,Mapping!F:H,2,0),"")</f>
        <v/>
      </c>
      <c r="M472" s="33" t="str">
        <f>IFERROR(VLOOKUP($K472,Mapping!$F:$H,3,0),"")</f>
        <v/>
      </c>
      <c r="N472" s="33" t="str">
        <f t="shared" si="59"/>
        <v>1</v>
      </c>
    </row>
    <row r="473" spans="1:14" s="86" customFormat="1" outlineLevel="1" x14ac:dyDescent="0.55000000000000004">
      <c r="A473" s="29">
        <v>58</v>
      </c>
      <c r="B473" s="36" t="s">
        <v>649</v>
      </c>
      <c r="C473" s="84">
        <v>3</v>
      </c>
      <c r="D473" s="30" t="s">
        <v>6</v>
      </c>
      <c r="E473" s="28"/>
      <c r="G473" s="43"/>
      <c r="H473" s="44"/>
      <c r="J473" s="37" t="s">
        <v>11</v>
      </c>
      <c r="K473" s="37" t="str">
        <f t="shared" si="58"/>
        <v>3X1</v>
      </c>
      <c r="L473" s="37" t="str">
        <f>IFERROR(VLOOKUP($K473,Mapping!F:H,2,0),"")</f>
        <v/>
      </c>
      <c r="M473" s="37" t="str">
        <f>IFERROR(VLOOKUP($K473,Mapping!$F:$H,3,0),"")</f>
        <v/>
      </c>
      <c r="N473" s="37" t="str">
        <f t="shared" si="59"/>
        <v>3</v>
      </c>
    </row>
    <row r="474" spans="1:14" s="86" customFormat="1" ht="31.5" outlineLevel="1" x14ac:dyDescent="0.55000000000000004">
      <c r="A474" s="29">
        <v>59</v>
      </c>
      <c r="B474" s="32" t="s">
        <v>650</v>
      </c>
      <c r="C474" s="83">
        <v>2</v>
      </c>
      <c r="D474" s="30" t="s">
        <v>474</v>
      </c>
      <c r="E474" s="28"/>
      <c r="G474" s="41"/>
      <c r="H474" s="42"/>
      <c r="J474" s="33" t="s">
        <v>11</v>
      </c>
      <c r="K474" s="33" t="str">
        <f t="shared" si="58"/>
        <v>2X1</v>
      </c>
      <c r="L474" s="33" t="str">
        <f>IFERROR(VLOOKUP($K474,Mapping!F:H,2,0),"")</f>
        <v/>
      </c>
      <c r="M474" s="33" t="str">
        <f>IFERROR(VLOOKUP($K474,Mapping!$F:$H,3,0),"")</f>
        <v/>
      </c>
      <c r="N474" s="33" t="str">
        <f t="shared" si="59"/>
        <v>2</v>
      </c>
    </row>
    <row r="475" spans="1:14" s="86" customFormat="1" outlineLevel="1" x14ac:dyDescent="0.55000000000000004">
      <c r="A475" s="29">
        <v>60</v>
      </c>
      <c r="B475" s="36" t="s">
        <v>651</v>
      </c>
      <c r="C475" s="84">
        <v>2</v>
      </c>
      <c r="D475" s="30" t="s">
        <v>474</v>
      </c>
      <c r="E475" s="28"/>
      <c r="G475" s="43"/>
      <c r="H475" s="44"/>
      <c r="J475" s="37" t="s">
        <v>11</v>
      </c>
      <c r="K475" s="37" t="str">
        <f t="shared" si="58"/>
        <v>2X1</v>
      </c>
      <c r="L475" s="37" t="str">
        <f>IFERROR(VLOOKUP($K475,Mapping!F:H,2,0),"")</f>
        <v/>
      </c>
      <c r="M475" s="37" t="str">
        <f>IFERROR(VLOOKUP($K475,Mapping!$F:$H,3,0),"")</f>
        <v/>
      </c>
      <c r="N475" s="37" t="str">
        <f t="shared" si="59"/>
        <v>2</v>
      </c>
    </row>
    <row r="476" spans="1:14" s="86" customFormat="1" outlineLevel="1" x14ac:dyDescent="0.55000000000000004">
      <c r="A476" s="29">
        <v>61</v>
      </c>
      <c r="B476" s="32" t="s">
        <v>652</v>
      </c>
      <c r="C476" s="83">
        <v>3</v>
      </c>
      <c r="D476" s="30" t="s">
        <v>6</v>
      </c>
      <c r="E476" s="28"/>
      <c r="G476" s="41"/>
      <c r="H476" s="42"/>
      <c r="J476" s="33" t="s">
        <v>11</v>
      </c>
      <c r="K476" s="33" t="str">
        <f t="shared" si="58"/>
        <v>3X1</v>
      </c>
      <c r="L476" s="33" t="str">
        <f>IFERROR(VLOOKUP($K476,Mapping!F:H,2,0),"")</f>
        <v/>
      </c>
      <c r="M476" s="33" t="str">
        <f>IFERROR(VLOOKUP($K476,Mapping!$F:$H,3,0),"")</f>
        <v/>
      </c>
      <c r="N476" s="33" t="str">
        <f t="shared" si="59"/>
        <v>3</v>
      </c>
    </row>
    <row r="477" spans="1:14" s="86" customFormat="1" outlineLevel="1" x14ac:dyDescent="0.55000000000000004">
      <c r="A477" s="29">
        <v>65</v>
      </c>
      <c r="B477" s="36" t="s">
        <v>653</v>
      </c>
      <c r="C477" s="84">
        <v>3</v>
      </c>
      <c r="D477" s="30" t="s">
        <v>6</v>
      </c>
      <c r="E477" s="28"/>
      <c r="G477" s="43"/>
      <c r="H477" s="44"/>
      <c r="J477" s="37" t="s">
        <v>11</v>
      </c>
      <c r="K477" s="37" t="str">
        <f t="shared" ref="K477:K487" si="62">C477&amp;J477&amp;G477</f>
        <v>3X1</v>
      </c>
      <c r="L477" s="37" t="str">
        <f>IFERROR(VLOOKUP($K477,Mapping!F:H,2,0),"")</f>
        <v/>
      </c>
      <c r="M477" s="37" t="str">
        <f>IFERROR(VLOOKUP($K477,Mapping!$F:$H,3,0),"")</f>
        <v/>
      </c>
      <c r="N477" s="37" t="str">
        <f t="shared" ref="N477:N487" si="63">C477&amp;G477</f>
        <v>3</v>
      </c>
    </row>
    <row r="478" spans="1:14" s="86" customFormat="1" ht="30" customHeight="1" outlineLevel="1" x14ac:dyDescent="0.55000000000000004">
      <c r="A478" s="29">
        <v>67</v>
      </c>
      <c r="B478" s="36" t="s">
        <v>654</v>
      </c>
      <c r="C478" s="84">
        <v>1</v>
      </c>
      <c r="D478" s="157" t="s">
        <v>564</v>
      </c>
      <c r="E478" s="157"/>
      <c r="G478" s="43"/>
      <c r="H478" s="44"/>
      <c r="J478" s="37" t="s">
        <v>11</v>
      </c>
      <c r="K478" s="37" t="str">
        <f t="shared" si="62"/>
        <v>1X1</v>
      </c>
      <c r="L478" s="37" t="str">
        <f>IFERROR(VLOOKUP($K478,Mapping!F:H,2,0),"")</f>
        <v/>
      </c>
      <c r="M478" s="37" t="str">
        <f>IFERROR(VLOOKUP($K478,Mapping!$F:$H,3,0),"")</f>
        <v/>
      </c>
      <c r="N478" s="37" t="str">
        <f t="shared" si="63"/>
        <v>1</v>
      </c>
    </row>
    <row r="479" spans="1:14" s="86" customFormat="1" ht="31.5" outlineLevel="1" x14ac:dyDescent="0.55000000000000004">
      <c r="A479" s="29">
        <v>68</v>
      </c>
      <c r="B479" s="32" t="s">
        <v>655</v>
      </c>
      <c r="C479" s="83">
        <v>3</v>
      </c>
      <c r="D479" s="30" t="s">
        <v>6</v>
      </c>
      <c r="E479" s="28"/>
      <c r="G479" s="41"/>
      <c r="H479" s="42"/>
      <c r="J479" s="33" t="s">
        <v>11</v>
      </c>
      <c r="K479" s="33" t="str">
        <f t="shared" si="62"/>
        <v>3X1</v>
      </c>
      <c r="L479" s="33" t="str">
        <f>IFERROR(VLOOKUP($K479,Mapping!F:H,2,0),"")</f>
        <v/>
      </c>
      <c r="M479" s="33" t="str">
        <f>IFERROR(VLOOKUP($K479,Mapping!$F:$H,3,0),"")</f>
        <v/>
      </c>
      <c r="N479" s="33" t="str">
        <f t="shared" si="63"/>
        <v>3</v>
      </c>
    </row>
    <row r="480" spans="1:14" s="86" customFormat="1" outlineLevel="1" x14ac:dyDescent="0.55000000000000004">
      <c r="A480" s="29">
        <v>69</v>
      </c>
      <c r="B480" s="36" t="s">
        <v>656</v>
      </c>
      <c r="C480" s="84">
        <v>3</v>
      </c>
      <c r="D480" s="30" t="s">
        <v>6</v>
      </c>
      <c r="E480" s="28"/>
      <c r="G480" s="43"/>
      <c r="H480" s="44"/>
      <c r="J480" s="37" t="s">
        <v>11</v>
      </c>
      <c r="K480" s="37" t="str">
        <f t="shared" si="62"/>
        <v>3X1</v>
      </c>
      <c r="L480" s="37" t="str">
        <f>IFERROR(VLOOKUP($K480,Mapping!F:H,2,0),"")</f>
        <v/>
      </c>
      <c r="M480" s="37" t="str">
        <f>IFERROR(VLOOKUP($K480,Mapping!$F:$H,3,0),"")</f>
        <v/>
      </c>
      <c r="N480" s="37" t="str">
        <f t="shared" si="63"/>
        <v>3</v>
      </c>
    </row>
    <row r="481" spans="1:21" s="86" customFormat="1" outlineLevel="1" x14ac:dyDescent="0.55000000000000004">
      <c r="A481" s="29">
        <v>70</v>
      </c>
      <c r="B481" s="32" t="s">
        <v>657</v>
      </c>
      <c r="C481" s="83">
        <v>3</v>
      </c>
      <c r="D481" s="30" t="s">
        <v>6</v>
      </c>
      <c r="E481" s="28"/>
      <c r="G481" s="41"/>
      <c r="H481" s="42"/>
      <c r="J481" s="33" t="s">
        <v>11</v>
      </c>
      <c r="K481" s="33" t="str">
        <f t="shared" si="62"/>
        <v>3X1</v>
      </c>
      <c r="L481" s="33" t="str">
        <f>IFERROR(VLOOKUP($K481,Mapping!F:H,2,0),"")</f>
        <v/>
      </c>
      <c r="M481" s="33" t="str">
        <f>IFERROR(VLOOKUP($K481,Mapping!$F:$H,3,0),"")</f>
        <v/>
      </c>
      <c r="N481" s="33" t="str">
        <f t="shared" si="63"/>
        <v>3</v>
      </c>
    </row>
    <row r="482" spans="1:21" s="86" customFormat="1" ht="31.5" outlineLevel="1" x14ac:dyDescent="0.55000000000000004">
      <c r="A482" s="29">
        <v>71</v>
      </c>
      <c r="B482" s="36" t="s">
        <v>658</v>
      </c>
      <c r="C482" s="84">
        <v>3</v>
      </c>
      <c r="D482" s="30" t="s">
        <v>6</v>
      </c>
      <c r="E482" s="28"/>
      <c r="G482" s="43"/>
      <c r="H482" s="44"/>
      <c r="J482" s="37" t="s">
        <v>11</v>
      </c>
      <c r="K482" s="37" t="str">
        <f t="shared" si="62"/>
        <v>3X1</v>
      </c>
      <c r="L482" s="37" t="str">
        <f>IFERROR(VLOOKUP($K482,Mapping!F:H,2,0),"")</f>
        <v/>
      </c>
      <c r="M482" s="37" t="str">
        <f>IFERROR(VLOOKUP($K482,Mapping!$F:$H,3,0),"")</f>
        <v/>
      </c>
      <c r="N482" s="37" t="str">
        <f t="shared" si="63"/>
        <v>3</v>
      </c>
    </row>
    <row r="483" spans="1:21" s="86" customFormat="1" ht="31.5" customHeight="1" outlineLevel="1" x14ac:dyDescent="0.55000000000000004">
      <c r="A483" s="29">
        <v>72</v>
      </c>
      <c r="B483" s="32" t="s">
        <v>659</v>
      </c>
      <c r="C483" s="83">
        <v>1</v>
      </c>
      <c r="D483" s="157" t="s">
        <v>666</v>
      </c>
      <c r="E483" s="157"/>
      <c r="G483" s="41"/>
      <c r="H483" s="42"/>
      <c r="J483" s="33" t="s">
        <v>11</v>
      </c>
      <c r="K483" s="33" t="str">
        <f t="shared" si="62"/>
        <v>1X1</v>
      </c>
      <c r="L483" s="33" t="str">
        <f>IFERROR(VLOOKUP($K483,Mapping!F:H,2,0),"")</f>
        <v/>
      </c>
      <c r="M483" s="33" t="str">
        <f>IFERROR(VLOOKUP($K483,Mapping!$F:$H,3,0),"")</f>
        <v/>
      </c>
      <c r="N483" s="33" t="str">
        <f t="shared" si="63"/>
        <v>1</v>
      </c>
    </row>
    <row r="484" spans="1:21" s="86" customFormat="1" ht="35.25" customHeight="1" outlineLevel="1" x14ac:dyDescent="0.55000000000000004">
      <c r="A484" s="29">
        <v>73</v>
      </c>
      <c r="B484" s="36" t="s">
        <v>660</v>
      </c>
      <c r="C484" s="84">
        <v>1</v>
      </c>
      <c r="D484" s="157" t="s">
        <v>666</v>
      </c>
      <c r="E484" s="157"/>
      <c r="G484" s="43"/>
      <c r="H484" s="44"/>
      <c r="J484" s="37" t="s">
        <v>11</v>
      </c>
      <c r="K484" s="37" t="str">
        <f t="shared" si="62"/>
        <v>1X1</v>
      </c>
      <c r="L484" s="37" t="str">
        <f>IFERROR(VLOOKUP($K484,Mapping!F:H,2,0),"")</f>
        <v/>
      </c>
      <c r="M484" s="37" t="str">
        <f>IFERROR(VLOOKUP($K484,Mapping!$F:$H,3,0),"")</f>
        <v/>
      </c>
      <c r="N484" s="37" t="str">
        <f t="shared" si="63"/>
        <v>1</v>
      </c>
    </row>
    <row r="485" spans="1:21" s="86" customFormat="1" ht="40.5" customHeight="1" outlineLevel="1" x14ac:dyDescent="0.55000000000000004">
      <c r="A485" s="29">
        <v>74</v>
      </c>
      <c r="B485" s="32" t="s">
        <v>661</v>
      </c>
      <c r="C485" s="83">
        <v>1</v>
      </c>
      <c r="D485" s="157" t="s">
        <v>666</v>
      </c>
      <c r="E485" s="157"/>
      <c r="G485" s="41"/>
      <c r="H485" s="42"/>
      <c r="J485" s="33" t="s">
        <v>11</v>
      </c>
      <c r="K485" s="33" t="str">
        <f t="shared" si="62"/>
        <v>1X1</v>
      </c>
      <c r="L485" s="33" t="str">
        <f>IFERROR(VLOOKUP($K485,Mapping!F:H,2,0),"")</f>
        <v/>
      </c>
      <c r="M485" s="33" t="str">
        <f>IFERROR(VLOOKUP($K485,Mapping!$F:$H,3,0),"")</f>
        <v/>
      </c>
      <c r="N485" s="33" t="str">
        <f t="shared" si="63"/>
        <v>1</v>
      </c>
    </row>
    <row r="486" spans="1:21" s="86" customFormat="1" ht="31.5" outlineLevel="1" x14ac:dyDescent="0.55000000000000004">
      <c r="A486" s="29">
        <v>75</v>
      </c>
      <c r="B486" s="36" t="s">
        <v>662</v>
      </c>
      <c r="C486" s="84">
        <v>1</v>
      </c>
      <c r="D486" s="157" t="s">
        <v>666</v>
      </c>
      <c r="E486" s="157"/>
      <c r="G486" s="43"/>
      <c r="H486" s="44"/>
      <c r="J486" s="37" t="s">
        <v>11</v>
      </c>
      <c r="K486" s="37" t="str">
        <f t="shared" si="62"/>
        <v>1X1</v>
      </c>
      <c r="L486" s="37" t="str">
        <f>IFERROR(VLOOKUP($K486,Mapping!F:H,2,0),"")</f>
        <v/>
      </c>
      <c r="M486" s="37" t="str">
        <f>IFERROR(VLOOKUP($K486,Mapping!$F:$H,3,0),"")</f>
        <v/>
      </c>
      <c r="N486" s="37" t="str">
        <f t="shared" si="63"/>
        <v>1</v>
      </c>
    </row>
    <row r="487" spans="1:21" s="86" customFormat="1" ht="39" customHeight="1" outlineLevel="1" x14ac:dyDescent="0.55000000000000004">
      <c r="A487" s="29">
        <v>76</v>
      </c>
      <c r="B487" s="32" t="s">
        <v>663</v>
      </c>
      <c r="C487" s="83">
        <v>1</v>
      </c>
      <c r="D487" s="157" t="s">
        <v>666</v>
      </c>
      <c r="E487" s="157"/>
      <c r="G487" s="41"/>
      <c r="H487" s="42"/>
      <c r="J487" s="33" t="s">
        <v>11</v>
      </c>
      <c r="K487" s="33" t="str">
        <f t="shared" si="62"/>
        <v>1X1</v>
      </c>
      <c r="L487" s="33" t="str">
        <f>IFERROR(VLOOKUP($K487,Mapping!F:H,2,0),"")</f>
        <v/>
      </c>
      <c r="M487" s="33" t="str">
        <f>IFERROR(VLOOKUP($K487,Mapping!$F:$H,3,0),"")</f>
        <v/>
      </c>
      <c r="N487" s="33" t="str">
        <f t="shared" si="63"/>
        <v>1</v>
      </c>
    </row>
    <row r="488" spans="1:21" customFormat="1" ht="14.25" x14ac:dyDescent="0.45"/>
    <row r="489" spans="1:21" customFormat="1" ht="14.25" x14ac:dyDescent="0.45"/>
    <row r="490" spans="1:21" customFormat="1" ht="14.25" x14ac:dyDescent="0.45"/>
    <row r="491" spans="1:21" customFormat="1" ht="14.25" x14ac:dyDescent="0.45"/>
    <row r="492" spans="1:21" customFormat="1" ht="14.25" x14ac:dyDescent="0.45"/>
    <row r="493" spans="1:21" customFormat="1" ht="14.25" x14ac:dyDescent="0.45"/>
    <row r="494" spans="1:21" customFormat="1" x14ac:dyDescent="0.55000000000000004">
      <c r="O494" s="11"/>
      <c r="P494" s="11"/>
      <c r="Q494" s="11"/>
      <c r="R494" s="11"/>
      <c r="S494" s="11"/>
      <c r="T494" s="11"/>
      <c r="U494" s="11"/>
    </row>
    <row r="495" spans="1:21" customFormat="1" x14ac:dyDescent="0.55000000000000004">
      <c r="O495" s="90" t="s">
        <v>80</v>
      </c>
      <c r="P495" s="54"/>
      <c r="Q495" s="54"/>
      <c r="R495" s="54"/>
      <c r="S495" s="54"/>
      <c r="T495" s="54"/>
      <c r="U495" s="11"/>
    </row>
    <row r="496" spans="1:21" customFormat="1" ht="17.25" x14ac:dyDescent="0.6">
      <c r="O496" s="59"/>
      <c r="P496" s="59"/>
      <c r="Q496" s="59"/>
      <c r="R496" s="59"/>
      <c r="S496" s="59"/>
      <c r="T496" s="59"/>
      <c r="U496" s="11"/>
    </row>
    <row r="497" spans="15:21" customFormat="1" x14ac:dyDescent="0.55000000000000004">
      <c r="O497" s="54"/>
      <c r="P497" s="91"/>
      <c r="Q497" s="54"/>
      <c r="R497" s="54"/>
      <c r="S497" s="54"/>
      <c r="T497" s="54"/>
      <c r="U497" s="11"/>
    </row>
    <row r="498" spans="15:21" customFormat="1" x14ac:dyDescent="0.55000000000000004">
      <c r="O498" s="54"/>
      <c r="P498" s="54" t="s">
        <v>72</v>
      </c>
      <c r="Q498" s="54"/>
      <c r="R498" s="54"/>
      <c r="S498" s="54"/>
      <c r="T498" s="54"/>
      <c r="U498" s="11"/>
    </row>
    <row r="499" spans="15:21" customFormat="1" x14ac:dyDescent="0.55000000000000004">
      <c r="O499" s="54"/>
      <c r="P499" s="54" t="s">
        <v>73</v>
      </c>
      <c r="Q499" s="54"/>
      <c r="R499" s="54"/>
      <c r="S499" s="54"/>
      <c r="T499" s="54"/>
      <c r="U499" s="11"/>
    </row>
    <row r="500" spans="15:21" customFormat="1" ht="20.65" x14ac:dyDescent="0.75">
      <c r="O500" s="55"/>
      <c r="P500" s="54" t="s">
        <v>74</v>
      </c>
      <c r="Q500" s="55"/>
      <c r="R500" s="54"/>
      <c r="S500" s="54"/>
      <c r="T500" s="54"/>
      <c r="U500" s="11"/>
    </row>
    <row r="501" spans="15:21" customFormat="1" x14ac:dyDescent="0.55000000000000004">
      <c r="O501" s="54"/>
      <c r="P501" s="54"/>
      <c r="Q501" s="54"/>
      <c r="R501" s="54"/>
      <c r="S501" s="54"/>
      <c r="T501" s="54"/>
      <c r="U501" s="11"/>
    </row>
    <row r="502" spans="15:21" customFormat="1" x14ac:dyDescent="0.55000000000000004">
      <c r="O502" s="54"/>
      <c r="P502" s="56"/>
      <c r="Q502" s="56" t="s">
        <v>8</v>
      </c>
      <c r="R502" s="56" t="s">
        <v>70</v>
      </c>
      <c r="S502" s="56" t="s">
        <v>13</v>
      </c>
      <c r="T502" s="54"/>
      <c r="U502" s="11"/>
    </row>
    <row r="503" spans="15:21" customFormat="1" x14ac:dyDescent="0.55000000000000004">
      <c r="O503" s="54"/>
      <c r="P503" s="57" t="s">
        <v>67</v>
      </c>
      <c r="Q503" s="54">
        <f>+N583</f>
        <v>0</v>
      </c>
      <c r="R503" s="54">
        <f>+N577</f>
        <v>0</v>
      </c>
      <c r="S503" s="54">
        <f>+N580</f>
        <v>0</v>
      </c>
      <c r="T503" s="54"/>
      <c r="U503" s="11"/>
    </row>
    <row r="504" spans="15:21" customFormat="1" x14ac:dyDescent="0.55000000000000004">
      <c r="O504" s="54"/>
      <c r="P504" s="57" t="s">
        <v>68</v>
      </c>
      <c r="Q504" s="54">
        <f>+N584</f>
        <v>0</v>
      </c>
      <c r="R504" s="54">
        <f>+N578</f>
        <v>0</v>
      </c>
      <c r="S504" s="54">
        <f>+N581</f>
        <v>0</v>
      </c>
      <c r="T504" s="54"/>
      <c r="U504" s="11"/>
    </row>
    <row r="505" spans="15:21" customFormat="1" x14ac:dyDescent="0.55000000000000004">
      <c r="O505" s="54"/>
      <c r="P505" s="57" t="s">
        <v>69</v>
      </c>
      <c r="Q505" s="54">
        <f>+N585</f>
        <v>1</v>
      </c>
      <c r="R505" s="54">
        <f>+N579</f>
        <v>0</v>
      </c>
      <c r="S505" s="54">
        <f>+N582</f>
        <v>0</v>
      </c>
      <c r="T505" s="54"/>
      <c r="U505" s="11"/>
    </row>
    <row r="506" spans="15:21" customFormat="1" x14ac:dyDescent="0.55000000000000004">
      <c r="O506" s="54"/>
      <c r="P506" s="54"/>
      <c r="Q506" s="54"/>
      <c r="R506" s="54"/>
      <c r="S506" s="54"/>
      <c r="T506" s="54"/>
      <c r="U506" s="11"/>
    </row>
    <row r="507" spans="15:21" customFormat="1" x14ac:dyDescent="0.55000000000000004">
      <c r="O507" s="54"/>
      <c r="P507" s="56"/>
      <c r="Q507" s="56" t="s">
        <v>8</v>
      </c>
      <c r="R507" s="56" t="s">
        <v>70</v>
      </c>
      <c r="S507" s="56" t="s">
        <v>13</v>
      </c>
      <c r="T507" s="54"/>
      <c r="U507" s="11"/>
    </row>
    <row r="508" spans="15:21" customFormat="1" x14ac:dyDescent="0.55000000000000004">
      <c r="O508" s="54"/>
      <c r="P508" s="57" t="s">
        <v>67</v>
      </c>
      <c r="Q508" s="58">
        <f t="shared" ref="Q508:S510" si="64">IFERROR(Q503/SUM($Q503:$S503),0)</f>
        <v>0</v>
      </c>
      <c r="R508" s="58">
        <f t="shared" si="64"/>
        <v>0</v>
      </c>
      <c r="S508" s="58">
        <f t="shared" si="64"/>
        <v>0</v>
      </c>
      <c r="T508" s="54"/>
      <c r="U508" s="11"/>
    </row>
    <row r="509" spans="15:21" customFormat="1" ht="17.25" x14ac:dyDescent="0.6">
      <c r="O509" s="59"/>
      <c r="P509" s="57" t="s">
        <v>68</v>
      </c>
      <c r="Q509" s="58">
        <f t="shared" si="64"/>
        <v>0</v>
      </c>
      <c r="R509" s="58">
        <f t="shared" si="64"/>
        <v>0</v>
      </c>
      <c r="S509" s="58">
        <f t="shared" si="64"/>
        <v>0</v>
      </c>
      <c r="T509" s="59"/>
      <c r="U509" s="11"/>
    </row>
    <row r="510" spans="15:21" customFormat="1" x14ac:dyDescent="0.55000000000000004">
      <c r="O510" s="54"/>
      <c r="P510" s="57" t="s">
        <v>69</v>
      </c>
      <c r="Q510" s="58">
        <f t="shared" si="64"/>
        <v>1</v>
      </c>
      <c r="R510" s="58">
        <f t="shared" si="64"/>
        <v>0</v>
      </c>
      <c r="S510" s="58">
        <f t="shared" si="64"/>
        <v>0</v>
      </c>
      <c r="T510" s="54"/>
      <c r="U510" s="11"/>
    </row>
    <row r="511" spans="15:21" customFormat="1" x14ac:dyDescent="0.55000000000000004">
      <c r="O511" s="54"/>
      <c r="P511" s="54"/>
      <c r="Q511" s="54"/>
      <c r="R511" s="54"/>
      <c r="S511" s="54"/>
      <c r="T511" s="54"/>
      <c r="U511" s="11"/>
    </row>
    <row r="512" spans="15:21" customFormat="1" x14ac:dyDescent="0.55000000000000004">
      <c r="O512" s="54"/>
      <c r="P512" s="54"/>
      <c r="Q512" s="54"/>
      <c r="R512" s="54"/>
      <c r="S512" s="54"/>
      <c r="T512" s="54"/>
      <c r="U512" s="11"/>
    </row>
    <row r="513" spans="15:21" customFormat="1" x14ac:dyDescent="0.55000000000000004">
      <c r="O513" s="54"/>
      <c r="P513" s="54"/>
      <c r="Q513" s="54"/>
      <c r="R513" s="54"/>
      <c r="S513" s="54"/>
      <c r="T513" s="54"/>
      <c r="U513" s="11"/>
    </row>
    <row r="514" spans="15:21" customFormat="1" x14ac:dyDescent="0.55000000000000004">
      <c r="O514" s="11"/>
      <c r="P514" s="11"/>
      <c r="Q514" s="11"/>
      <c r="R514" s="11"/>
      <c r="S514" s="11"/>
      <c r="T514" s="11"/>
      <c r="U514" s="11"/>
    </row>
    <row r="515" spans="15:21" customFormat="1" x14ac:dyDescent="0.55000000000000004">
      <c r="O515" s="11"/>
      <c r="P515" s="11"/>
      <c r="Q515" s="11"/>
      <c r="R515" s="11"/>
      <c r="S515" s="11"/>
      <c r="T515" s="11"/>
      <c r="U515" s="11"/>
    </row>
    <row r="516" spans="15:21" customFormat="1" hidden="1" x14ac:dyDescent="0.55000000000000004">
      <c r="O516" s="11"/>
      <c r="P516" s="11"/>
      <c r="Q516" s="11"/>
      <c r="R516" s="11"/>
      <c r="S516" s="11"/>
      <c r="T516" s="11"/>
      <c r="U516" s="11"/>
    </row>
    <row r="517" spans="15:21" customFormat="1" ht="14.25" hidden="1" x14ac:dyDescent="0.45"/>
    <row r="518" spans="15:21" customFormat="1" ht="14.25" hidden="1" x14ac:dyDescent="0.45"/>
    <row r="519" spans="15:21" customFormat="1" ht="14.25" hidden="1" x14ac:dyDescent="0.45"/>
    <row r="520" spans="15:21" customFormat="1" ht="14.25" hidden="1" x14ac:dyDescent="0.45"/>
    <row r="521" spans="15:21" customFormat="1" ht="14.25" hidden="1" x14ac:dyDescent="0.45"/>
    <row r="522" spans="15:21" customFormat="1" ht="14.25" hidden="1" x14ac:dyDescent="0.45"/>
    <row r="523" spans="15:21" customFormat="1" ht="14.25" hidden="1" x14ac:dyDescent="0.45"/>
    <row r="524" spans="15:21" customFormat="1" ht="14.25" hidden="1" x14ac:dyDescent="0.45"/>
    <row r="525" spans="15:21" customFormat="1" ht="14.25" hidden="1" x14ac:dyDescent="0.45"/>
    <row r="526" spans="15:21" customFormat="1" ht="14.25" hidden="1" x14ac:dyDescent="0.45"/>
    <row r="527" spans="15:21" customFormat="1" ht="14.25" hidden="1" x14ac:dyDescent="0.45"/>
    <row r="528" spans="15:21" customFormat="1" ht="14.25" hidden="1" x14ac:dyDescent="0.45"/>
    <row r="529" customFormat="1" ht="14.25" hidden="1" x14ac:dyDescent="0.45"/>
    <row r="530" customFormat="1" ht="14.25" hidden="1" x14ac:dyDescent="0.45"/>
    <row r="531" customFormat="1" ht="14.25" hidden="1" x14ac:dyDescent="0.45"/>
    <row r="532" customFormat="1" ht="14.25" hidden="1" x14ac:dyDescent="0.45"/>
    <row r="533" customFormat="1" ht="14.25" hidden="1" x14ac:dyDescent="0.45"/>
    <row r="534" customFormat="1" ht="14.25" hidden="1" x14ac:dyDescent="0.45"/>
    <row r="535" customFormat="1" ht="14.25" hidden="1" x14ac:dyDescent="0.45"/>
    <row r="536" customFormat="1" ht="14.25" hidden="1" x14ac:dyDescent="0.45"/>
    <row r="537" customFormat="1" ht="14.25" hidden="1" x14ac:dyDescent="0.45"/>
    <row r="538" customFormat="1" ht="14.25" hidden="1" x14ac:dyDescent="0.45"/>
    <row r="539" customFormat="1" ht="14.25" hidden="1" x14ac:dyDescent="0.45"/>
    <row r="540" customFormat="1" ht="14.25" hidden="1" x14ac:dyDescent="0.45"/>
    <row r="541" customFormat="1" ht="14.25" hidden="1" x14ac:dyDescent="0.45"/>
    <row r="542" customFormat="1" ht="14.25" hidden="1" x14ac:dyDescent="0.45"/>
    <row r="543" customFormat="1" ht="14.25" hidden="1" x14ac:dyDescent="0.45"/>
    <row r="544" customFormat="1" ht="14.25" hidden="1" x14ac:dyDescent="0.45"/>
    <row r="545" customFormat="1" ht="14.25" hidden="1" x14ac:dyDescent="0.45"/>
    <row r="546" customFormat="1" ht="14.25" hidden="1" x14ac:dyDescent="0.45"/>
    <row r="547" customFormat="1" ht="14.25" hidden="1" x14ac:dyDescent="0.45"/>
    <row r="548" customFormat="1" ht="14.25" hidden="1" x14ac:dyDescent="0.45"/>
    <row r="549" customFormat="1" ht="14.25" hidden="1" x14ac:dyDescent="0.45"/>
    <row r="550" customFormat="1" ht="14.25" hidden="1" x14ac:dyDescent="0.45"/>
    <row r="551" customFormat="1" ht="14.25" hidden="1" x14ac:dyDescent="0.45"/>
    <row r="552" customFormat="1" ht="14.25" hidden="1" x14ac:dyDescent="0.45"/>
    <row r="553" customFormat="1" ht="14.25" hidden="1" x14ac:dyDescent="0.45"/>
    <row r="554" customFormat="1" ht="14.25" hidden="1" x14ac:dyDescent="0.45"/>
    <row r="555" customFormat="1" ht="14.25" hidden="1" x14ac:dyDescent="0.45"/>
    <row r="556" customFormat="1" ht="14.25" hidden="1" x14ac:dyDescent="0.45"/>
    <row r="557" customFormat="1" ht="14.25" hidden="1" x14ac:dyDescent="0.45"/>
    <row r="558" customFormat="1" ht="14.25" hidden="1" x14ac:dyDescent="0.45"/>
    <row r="559" customFormat="1" ht="14.25" hidden="1" x14ac:dyDescent="0.45"/>
    <row r="560" customFormat="1" ht="14.25" hidden="1" x14ac:dyDescent="0.45"/>
    <row r="561" customFormat="1" ht="14.25" hidden="1" x14ac:dyDescent="0.45"/>
    <row r="562" customFormat="1" ht="14.25" hidden="1" x14ac:dyDescent="0.45"/>
    <row r="563" customFormat="1" ht="14.25" hidden="1" x14ac:dyDescent="0.45"/>
    <row r="564" customFormat="1" ht="14.25" hidden="1" x14ac:dyDescent="0.45"/>
    <row r="565" customFormat="1" ht="14.25" hidden="1" x14ac:dyDescent="0.45"/>
    <row r="566" customFormat="1" ht="14.25" hidden="1" x14ac:dyDescent="0.45"/>
    <row r="567" customFormat="1" ht="14.25" hidden="1" x14ac:dyDescent="0.45"/>
    <row r="568" customFormat="1" ht="14.25" hidden="1" x14ac:dyDescent="0.45"/>
    <row r="569" customFormat="1" ht="14.25" hidden="1" x14ac:dyDescent="0.45"/>
    <row r="570" customFormat="1" ht="14.25" hidden="1" x14ac:dyDescent="0.45"/>
    <row r="571" customFormat="1" ht="14.25" hidden="1" x14ac:dyDescent="0.45"/>
    <row r="572" customFormat="1" ht="14.25" hidden="1" x14ac:dyDescent="0.45"/>
    <row r="573" customFormat="1" ht="14.25" hidden="1" x14ac:dyDescent="0.45"/>
    <row r="574" x14ac:dyDescent="0.55000000000000004"/>
    <row r="575" x14ac:dyDescent="0.55000000000000004"/>
    <row r="576" x14ac:dyDescent="0.55000000000000004"/>
    <row r="577" spans="11:14" hidden="1" x14ac:dyDescent="0.55000000000000004">
      <c r="K577" s="88">
        <v>1</v>
      </c>
      <c r="L577" s="88">
        <f>COUNTIF($C$7:$C$573,$K577)</f>
        <v>187</v>
      </c>
      <c r="M577" s="88" t="s">
        <v>55</v>
      </c>
      <c r="N577" s="88">
        <f t="shared" ref="N577:N585" si="65">COUNTIF($N$7:$N$573,$M577)</f>
        <v>0</v>
      </c>
    </row>
    <row r="578" spans="11:14" hidden="1" x14ac:dyDescent="0.55000000000000004">
      <c r="K578" s="88">
        <v>2</v>
      </c>
      <c r="L578" s="88">
        <f>COUNTIF($C$7:$C$573,$K578)</f>
        <v>24</v>
      </c>
      <c r="M578" s="88" t="s">
        <v>56</v>
      </c>
      <c r="N578" s="88">
        <f t="shared" si="65"/>
        <v>0</v>
      </c>
    </row>
    <row r="579" spans="11:14" hidden="1" x14ac:dyDescent="0.55000000000000004">
      <c r="K579" s="88">
        <v>3</v>
      </c>
      <c r="L579" s="88">
        <f>COUNTIF($C$7:$C$573,$K579)</f>
        <v>229</v>
      </c>
      <c r="M579" s="88" t="s">
        <v>57</v>
      </c>
      <c r="N579" s="88">
        <f t="shared" si="65"/>
        <v>0</v>
      </c>
    </row>
    <row r="580" spans="11:14" hidden="1" x14ac:dyDescent="0.55000000000000004">
      <c r="K580" s="88">
        <f>K577</f>
        <v>1</v>
      </c>
      <c r="L580" s="88">
        <f t="shared" ref="L580:L588" si="66">L577</f>
        <v>187</v>
      </c>
      <c r="M580" s="88" t="s">
        <v>58</v>
      </c>
      <c r="N580" s="88">
        <f t="shared" si="65"/>
        <v>0</v>
      </c>
    </row>
    <row r="581" spans="11:14" hidden="1" x14ac:dyDescent="0.55000000000000004">
      <c r="K581" s="88">
        <f t="shared" ref="K581" si="67">K578</f>
        <v>2</v>
      </c>
      <c r="L581" s="88">
        <f>L578</f>
        <v>24</v>
      </c>
      <c r="M581" s="88" t="s">
        <v>59</v>
      </c>
      <c r="N581" s="88">
        <f t="shared" si="65"/>
        <v>0</v>
      </c>
    </row>
    <row r="582" spans="11:14" hidden="1" x14ac:dyDescent="0.55000000000000004">
      <c r="K582" s="88">
        <f t="shared" ref="K582" si="68">K579</f>
        <v>3</v>
      </c>
      <c r="L582" s="88">
        <f t="shared" si="66"/>
        <v>229</v>
      </c>
      <c r="M582" s="88" t="s">
        <v>60</v>
      </c>
      <c r="N582" s="88">
        <f t="shared" si="65"/>
        <v>0</v>
      </c>
    </row>
    <row r="583" spans="11:14" hidden="1" x14ac:dyDescent="0.55000000000000004">
      <c r="K583" s="88">
        <f t="shared" ref="K583" si="69">K580</f>
        <v>1</v>
      </c>
      <c r="L583" s="88">
        <f t="shared" si="66"/>
        <v>187</v>
      </c>
      <c r="M583" s="88" t="s">
        <v>61</v>
      </c>
      <c r="N583" s="88">
        <f t="shared" si="65"/>
        <v>0</v>
      </c>
    </row>
    <row r="584" spans="11:14" hidden="1" x14ac:dyDescent="0.55000000000000004">
      <c r="K584" s="88">
        <f t="shared" ref="K584" si="70">K581</f>
        <v>2</v>
      </c>
      <c r="L584" s="88">
        <f t="shared" si="66"/>
        <v>24</v>
      </c>
      <c r="M584" s="88" t="s">
        <v>62</v>
      </c>
      <c r="N584" s="88">
        <f t="shared" si="65"/>
        <v>0</v>
      </c>
    </row>
    <row r="585" spans="11:14" hidden="1" x14ac:dyDescent="0.55000000000000004">
      <c r="K585" s="88">
        <f t="shared" ref="K585" si="71">K582</f>
        <v>3</v>
      </c>
      <c r="L585" s="88">
        <f t="shared" si="66"/>
        <v>229</v>
      </c>
      <c r="M585" s="88" t="s">
        <v>63</v>
      </c>
      <c r="N585" s="88">
        <f t="shared" si="65"/>
        <v>1</v>
      </c>
    </row>
    <row r="586" spans="11:14" hidden="1" x14ac:dyDescent="0.55000000000000004">
      <c r="K586" s="88">
        <f t="shared" ref="K586" si="72">K583</f>
        <v>1</v>
      </c>
      <c r="L586" s="88">
        <f t="shared" si="66"/>
        <v>187</v>
      </c>
      <c r="M586" s="88" t="s">
        <v>64</v>
      </c>
      <c r="N586" s="88">
        <f>+N577+N580+N583</f>
        <v>0</v>
      </c>
    </row>
    <row r="587" spans="11:14" hidden="1" x14ac:dyDescent="0.55000000000000004">
      <c r="K587" s="88">
        <f t="shared" ref="K587" si="73">K584</f>
        <v>2</v>
      </c>
      <c r="L587" s="88">
        <f t="shared" si="66"/>
        <v>24</v>
      </c>
      <c r="M587" s="88" t="s">
        <v>65</v>
      </c>
      <c r="N587" s="88">
        <f>+N578+N581+N584</f>
        <v>0</v>
      </c>
    </row>
    <row r="588" spans="11:14" hidden="1" x14ac:dyDescent="0.55000000000000004">
      <c r="K588" s="88">
        <f t="shared" ref="K588" si="74">K585</f>
        <v>3</v>
      </c>
      <c r="L588" s="88">
        <f t="shared" si="66"/>
        <v>229</v>
      </c>
      <c r="M588" s="88" t="s">
        <v>66</v>
      </c>
      <c r="N588" s="88">
        <f>+N579+N582+N585</f>
        <v>1</v>
      </c>
    </row>
    <row r="589" spans="11:14" x14ac:dyDescent="0.55000000000000004"/>
    <row r="590" spans="11:14" x14ac:dyDescent="0.55000000000000004"/>
    <row r="591" spans="11:14" x14ac:dyDescent="0.55000000000000004"/>
    <row r="592" spans="11:14" hidden="1" x14ac:dyDescent="0.55000000000000004">
      <c r="K592" s="88" t="s">
        <v>1</v>
      </c>
    </row>
    <row r="593" spans="11:11" hidden="1" x14ac:dyDescent="0.55000000000000004">
      <c r="K593" s="88" t="s">
        <v>14</v>
      </c>
    </row>
    <row r="594" spans="11:11" hidden="1" x14ac:dyDescent="0.55000000000000004">
      <c r="K594" s="88" t="s">
        <v>15</v>
      </c>
    </row>
    <row r="595" spans="11:11" x14ac:dyDescent="0.55000000000000004"/>
    <row r="596" spans="11:11" x14ac:dyDescent="0.55000000000000004"/>
    <row r="597" spans="11:11" x14ac:dyDescent="0.55000000000000004"/>
    <row r="598" spans="11:11" x14ac:dyDescent="0.55000000000000004"/>
    <row r="599" spans="11:11" x14ac:dyDescent="0.55000000000000004"/>
    <row r="600" spans="11:11" x14ac:dyDescent="0.55000000000000004"/>
    <row r="601" spans="11:11" x14ac:dyDescent="0.55000000000000004"/>
    <row r="602" spans="11:11" x14ac:dyDescent="0.55000000000000004"/>
    <row r="603" spans="11:11" x14ac:dyDescent="0.55000000000000004"/>
    <row r="604" spans="11:11" x14ac:dyDescent="0.55000000000000004"/>
    <row r="605" spans="11:11" x14ac:dyDescent="0.55000000000000004"/>
    <row r="606" spans="11:11" x14ac:dyDescent="0.55000000000000004"/>
    <row r="607" spans="11:11" x14ac:dyDescent="0.55000000000000004"/>
    <row r="608" spans="11:11" x14ac:dyDescent="0.55000000000000004"/>
    <row r="609" x14ac:dyDescent="0.55000000000000004"/>
    <row r="610" x14ac:dyDescent="0.55000000000000004"/>
    <row r="611" x14ac:dyDescent="0.55000000000000004"/>
    <row r="612" x14ac:dyDescent="0.55000000000000004"/>
    <row r="613" x14ac:dyDescent="0.55000000000000004"/>
    <row r="614" x14ac:dyDescent="0.55000000000000004"/>
    <row r="615" x14ac:dyDescent="0.55000000000000004"/>
    <row r="616" x14ac:dyDescent="0.55000000000000004"/>
    <row r="617" x14ac:dyDescent="0.55000000000000004"/>
    <row r="618" x14ac:dyDescent="0.55000000000000004"/>
    <row r="619" x14ac:dyDescent="0.55000000000000004"/>
    <row r="620" x14ac:dyDescent="0.55000000000000004"/>
    <row r="621" x14ac:dyDescent="0.55000000000000004"/>
    <row r="622" x14ac:dyDescent="0.55000000000000004"/>
    <row r="623" x14ac:dyDescent="0.55000000000000004"/>
    <row r="624" x14ac:dyDescent="0.55000000000000004"/>
    <row r="625" x14ac:dyDescent="0.55000000000000004"/>
    <row r="626" x14ac:dyDescent="0.55000000000000004"/>
    <row r="627" x14ac:dyDescent="0.55000000000000004"/>
    <row r="628" x14ac:dyDescent="0.55000000000000004"/>
    <row r="629" x14ac:dyDescent="0.55000000000000004"/>
    <row r="630" x14ac:dyDescent="0.55000000000000004"/>
    <row r="631" x14ac:dyDescent="0.55000000000000004"/>
    <row r="632" x14ac:dyDescent="0.55000000000000004"/>
    <row r="633" x14ac:dyDescent="0.55000000000000004"/>
    <row r="634" x14ac:dyDescent="0.55000000000000004"/>
    <row r="635" x14ac:dyDescent="0.55000000000000004"/>
    <row r="636" x14ac:dyDescent="0.55000000000000004"/>
    <row r="637" x14ac:dyDescent="0.55000000000000004"/>
    <row r="638" x14ac:dyDescent="0.55000000000000004"/>
    <row r="639" x14ac:dyDescent="0.55000000000000004"/>
    <row r="640" x14ac:dyDescent="0.55000000000000004"/>
    <row r="641" x14ac:dyDescent="0.55000000000000004"/>
    <row r="642" x14ac:dyDescent="0.55000000000000004"/>
    <row r="643" x14ac:dyDescent="0.55000000000000004"/>
    <row r="644" x14ac:dyDescent="0.55000000000000004"/>
    <row r="645" x14ac:dyDescent="0.55000000000000004"/>
    <row r="646" x14ac:dyDescent="0.55000000000000004"/>
    <row r="647" x14ac:dyDescent="0.55000000000000004"/>
    <row r="648" x14ac:dyDescent="0.55000000000000004"/>
    <row r="649" x14ac:dyDescent="0.55000000000000004"/>
    <row r="650" x14ac:dyDescent="0.55000000000000004"/>
    <row r="651" x14ac:dyDescent="0.55000000000000004"/>
    <row r="652" x14ac:dyDescent="0.55000000000000004"/>
    <row r="653" x14ac:dyDescent="0.55000000000000004"/>
    <row r="654" x14ac:dyDescent="0.55000000000000004"/>
    <row r="655" x14ac:dyDescent="0.55000000000000004"/>
    <row r="656" x14ac:dyDescent="0.55000000000000004"/>
    <row r="657" x14ac:dyDescent="0.55000000000000004"/>
    <row r="658" x14ac:dyDescent="0.55000000000000004"/>
    <row r="659" x14ac:dyDescent="0.55000000000000004"/>
    <row r="660" x14ac:dyDescent="0.55000000000000004"/>
    <row r="661" x14ac:dyDescent="0.55000000000000004"/>
    <row r="662" x14ac:dyDescent="0.55000000000000004"/>
    <row r="663" x14ac:dyDescent="0.55000000000000004"/>
    <row r="664" x14ac:dyDescent="0.55000000000000004"/>
    <row r="665" x14ac:dyDescent="0.55000000000000004"/>
    <row r="666" x14ac:dyDescent="0.55000000000000004"/>
    <row r="667" x14ac:dyDescent="0.55000000000000004"/>
    <row r="668" x14ac:dyDescent="0.55000000000000004"/>
    <row r="669" x14ac:dyDescent="0.55000000000000004"/>
    <row r="670" x14ac:dyDescent="0.55000000000000004"/>
    <row r="671" x14ac:dyDescent="0.55000000000000004"/>
    <row r="672" x14ac:dyDescent="0.55000000000000004"/>
    <row r="673" x14ac:dyDescent="0.55000000000000004"/>
    <row r="674" x14ac:dyDescent="0.55000000000000004"/>
    <row r="675" x14ac:dyDescent="0.55000000000000004"/>
    <row r="676" x14ac:dyDescent="0.55000000000000004"/>
    <row r="677" x14ac:dyDescent="0.55000000000000004"/>
    <row r="678" x14ac:dyDescent="0.55000000000000004"/>
    <row r="679" x14ac:dyDescent="0.55000000000000004"/>
    <row r="680" x14ac:dyDescent="0.55000000000000004"/>
    <row r="681" x14ac:dyDescent="0.55000000000000004"/>
    <row r="682" x14ac:dyDescent="0.55000000000000004"/>
    <row r="683" x14ac:dyDescent="0.55000000000000004"/>
    <row r="684" x14ac:dyDescent="0.55000000000000004"/>
    <row r="685" x14ac:dyDescent="0.55000000000000004"/>
    <row r="686" x14ac:dyDescent="0.55000000000000004"/>
    <row r="687" x14ac:dyDescent="0.55000000000000004"/>
    <row r="688" x14ac:dyDescent="0.55000000000000004"/>
    <row r="689" x14ac:dyDescent="0.55000000000000004"/>
    <row r="690" x14ac:dyDescent="0.55000000000000004"/>
    <row r="691" x14ac:dyDescent="0.55000000000000004"/>
    <row r="692" x14ac:dyDescent="0.55000000000000004"/>
    <row r="693" x14ac:dyDescent="0.55000000000000004"/>
    <row r="694" x14ac:dyDescent="0.55000000000000004"/>
    <row r="695" x14ac:dyDescent="0.55000000000000004"/>
    <row r="696" x14ac:dyDescent="0.55000000000000004"/>
    <row r="697" x14ac:dyDescent="0.55000000000000004"/>
    <row r="698" x14ac:dyDescent="0.55000000000000004"/>
    <row r="699" x14ac:dyDescent="0.55000000000000004"/>
    <row r="700" x14ac:dyDescent="0.55000000000000004"/>
    <row r="701" x14ac:dyDescent="0.55000000000000004"/>
    <row r="702" x14ac:dyDescent="0.55000000000000004"/>
    <row r="703" x14ac:dyDescent="0.55000000000000004"/>
    <row r="704" x14ac:dyDescent="0.55000000000000004"/>
    <row r="705" x14ac:dyDescent="0.55000000000000004"/>
    <row r="706" x14ac:dyDescent="0.55000000000000004"/>
    <row r="707" x14ac:dyDescent="0.55000000000000004"/>
    <row r="708" x14ac:dyDescent="0.55000000000000004"/>
    <row r="709" x14ac:dyDescent="0.55000000000000004"/>
    <row r="710" x14ac:dyDescent="0.55000000000000004"/>
    <row r="711" x14ac:dyDescent="0.55000000000000004"/>
    <row r="712" x14ac:dyDescent="0.55000000000000004"/>
    <row r="713" x14ac:dyDescent="0.55000000000000004"/>
    <row r="714" x14ac:dyDescent="0.55000000000000004"/>
    <row r="715" x14ac:dyDescent="0.55000000000000004"/>
    <row r="716" x14ac:dyDescent="0.55000000000000004"/>
    <row r="717" x14ac:dyDescent="0.55000000000000004"/>
    <row r="718" x14ac:dyDescent="0.55000000000000004"/>
    <row r="719" x14ac:dyDescent="0.55000000000000004"/>
    <row r="720" x14ac:dyDescent="0.55000000000000004"/>
    <row r="721" x14ac:dyDescent="0.55000000000000004"/>
    <row r="722" x14ac:dyDescent="0.55000000000000004"/>
    <row r="723" x14ac:dyDescent="0.55000000000000004"/>
    <row r="724" x14ac:dyDescent="0.55000000000000004"/>
    <row r="725" x14ac:dyDescent="0.55000000000000004"/>
    <row r="726" x14ac:dyDescent="0.55000000000000004"/>
    <row r="727" x14ac:dyDescent="0.55000000000000004"/>
    <row r="728" x14ac:dyDescent="0.55000000000000004"/>
    <row r="729" x14ac:dyDescent="0.55000000000000004"/>
    <row r="730" x14ac:dyDescent="0.55000000000000004"/>
    <row r="731" x14ac:dyDescent="0.55000000000000004"/>
    <row r="732" x14ac:dyDescent="0.55000000000000004"/>
    <row r="733" x14ac:dyDescent="0.55000000000000004"/>
    <row r="734" x14ac:dyDescent="0.55000000000000004"/>
    <row r="735" x14ac:dyDescent="0.55000000000000004"/>
    <row r="736" x14ac:dyDescent="0.55000000000000004"/>
    <row r="737" x14ac:dyDescent="0.55000000000000004"/>
    <row r="738" x14ac:dyDescent="0.55000000000000004"/>
    <row r="739" x14ac:dyDescent="0.55000000000000004"/>
    <row r="740" x14ac:dyDescent="0.55000000000000004"/>
    <row r="741" x14ac:dyDescent="0.55000000000000004"/>
    <row r="742" x14ac:dyDescent="0.55000000000000004"/>
    <row r="743" x14ac:dyDescent="0.55000000000000004"/>
    <row r="744" x14ac:dyDescent="0.55000000000000004"/>
    <row r="745" x14ac:dyDescent="0.55000000000000004"/>
    <row r="746" x14ac:dyDescent="0.55000000000000004"/>
    <row r="747" x14ac:dyDescent="0.55000000000000004"/>
    <row r="748" x14ac:dyDescent="0.55000000000000004"/>
    <row r="749" x14ac:dyDescent="0.55000000000000004"/>
    <row r="750" x14ac:dyDescent="0.55000000000000004"/>
    <row r="751" x14ac:dyDescent="0.55000000000000004"/>
    <row r="752" x14ac:dyDescent="0.55000000000000004"/>
    <row r="753" x14ac:dyDescent="0.55000000000000004"/>
    <row r="754" x14ac:dyDescent="0.55000000000000004"/>
    <row r="755" x14ac:dyDescent="0.55000000000000004"/>
    <row r="756" x14ac:dyDescent="0.55000000000000004"/>
    <row r="757" x14ac:dyDescent="0.55000000000000004"/>
    <row r="758" x14ac:dyDescent="0.55000000000000004"/>
    <row r="759" x14ac:dyDescent="0.55000000000000004"/>
    <row r="760" x14ac:dyDescent="0.55000000000000004"/>
    <row r="761" x14ac:dyDescent="0.55000000000000004"/>
    <row r="762" x14ac:dyDescent="0.55000000000000004"/>
    <row r="763" x14ac:dyDescent="0.55000000000000004"/>
    <row r="764" x14ac:dyDescent="0.55000000000000004"/>
    <row r="765" x14ac:dyDescent="0.55000000000000004"/>
    <row r="766" x14ac:dyDescent="0.55000000000000004"/>
    <row r="767" x14ac:dyDescent="0.55000000000000004"/>
    <row r="768" x14ac:dyDescent="0.55000000000000004"/>
    <row r="769" x14ac:dyDescent="0.55000000000000004"/>
    <row r="770" x14ac:dyDescent="0.55000000000000004"/>
    <row r="771" x14ac:dyDescent="0.55000000000000004"/>
    <row r="772" x14ac:dyDescent="0.55000000000000004"/>
    <row r="773" x14ac:dyDescent="0.55000000000000004"/>
    <row r="774" x14ac:dyDescent="0.55000000000000004"/>
    <row r="775" x14ac:dyDescent="0.55000000000000004"/>
    <row r="776" x14ac:dyDescent="0.55000000000000004"/>
    <row r="777" x14ac:dyDescent="0.55000000000000004"/>
    <row r="778" x14ac:dyDescent="0.55000000000000004"/>
    <row r="779" x14ac:dyDescent="0.55000000000000004"/>
    <row r="780" x14ac:dyDescent="0.55000000000000004"/>
    <row r="781" x14ac:dyDescent="0.55000000000000004"/>
    <row r="782" x14ac:dyDescent="0.55000000000000004"/>
    <row r="783" x14ac:dyDescent="0.55000000000000004"/>
    <row r="784" x14ac:dyDescent="0.55000000000000004"/>
    <row r="785" x14ac:dyDescent="0.55000000000000004"/>
    <row r="786" x14ac:dyDescent="0.55000000000000004"/>
    <row r="787" x14ac:dyDescent="0.55000000000000004"/>
    <row r="788" x14ac:dyDescent="0.55000000000000004"/>
    <row r="789" x14ac:dyDescent="0.55000000000000004"/>
    <row r="790" x14ac:dyDescent="0.55000000000000004"/>
    <row r="791" x14ac:dyDescent="0.55000000000000004"/>
    <row r="792" x14ac:dyDescent="0.55000000000000004"/>
    <row r="793" x14ac:dyDescent="0.55000000000000004"/>
    <row r="794" x14ac:dyDescent="0.55000000000000004"/>
    <row r="795" x14ac:dyDescent="0.55000000000000004"/>
    <row r="796" x14ac:dyDescent="0.55000000000000004"/>
    <row r="797" x14ac:dyDescent="0.55000000000000004"/>
    <row r="798" x14ac:dyDescent="0.55000000000000004"/>
    <row r="799" x14ac:dyDescent="0.55000000000000004"/>
    <row r="800" x14ac:dyDescent="0.55000000000000004"/>
    <row r="801" x14ac:dyDescent="0.55000000000000004"/>
    <row r="802" x14ac:dyDescent="0.55000000000000004"/>
    <row r="803" x14ac:dyDescent="0.55000000000000004"/>
    <row r="804" x14ac:dyDescent="0.55000000000000004"/>
    <row r="805" x14ac:dyDescent="0.55000000000000004"/>
    <row r="806" x14ac:dyDescent="0.55000000000000004"/>
    <row r="807" x14ac:dyDescent="0.55000000000000004"/>
    <row r="808" x14ac:dyDescent="0.55000000000000004"/>
    <row r="809" x14ac:dyDescent="0.55000000000000004"/>
    <row r="810" x14ac:dyDescent="0.55000000000000004"/>
    <row r="811" x14ac:dyDescent="0.55000000000000004"/>
    <row r="812" x14ac:dyDescent="0.55000000000000004"/>
    <row r="813" x14ac:dyDescent="0.55000000000000004"/>
    <row r="814" x14ac:dyDescent="0.55000000000000004"/>
    <row r="815" x14ac:dyDescent="0.55000000000000004"/>
    <row r="816" x14ac:dyDescent="0.55000000000000004"/>
    <row r="817" x14ac:dyDescent="0.55000000000000004"/>
    <row r="818" x14ac:dyDescent="0.55000000000000004"/>
    <row r="819" x14ac:dyDescent="0.55000000000000004"/>
    <row r="820" x14ac:dyDescent="0.55000000000000004"/>
    <row r="821" x14ac:dyDescent="0.55000000000000004"/>
    <row r="822" x14ac:dyDescent="0.55000000000000004"/>
    <row r="823" x14ac:dyDescent="0.55000000000000004"/>
    <row r="824" x14ac:dyDescent="0.55000000000000004"/>
    <row r="825" x14ac:dyDescent="0.55000000000000004"/>
    <row r="826" x14ac:dyDescent="0.55000000000000004"/>
    <row r="827" x14ac:dyDescent="0.55000000000000004"/>
    <row r="828" x14ac:dyDescent="0.55000000000000004"/>
    <row r="829" x14ac:dyDescent="0.55000000000000004"/>
    <row r="830" x14ac:dyDescent="0.55000000000000004"/>
    <row r="831" x14ac:dyDescent="0.55000000000000004"/>
    <row r="832" x14ac:dyDescent="0.55000000000000004"/>
    <row r="833" x14ac:dyDescent="0.55000000000000004"/>
    <row r="834" x14ac:dyDescent="0.55000000000000004"/>
    <row r="835" x14ac:dyDescent="0.55000000000000004"/>
    <row r="836" x14ac:dyDescent="0.55000000000000004"/>
    <row r="837" x14ac:dyDescent="0.55000000000000004"/>
    <row r="838" x14ac:dyDescent="0.55000000000000004"/>
    <row r="839" x14ac:dyDescent="0.55000000000000004"/>
    <row r="840" x14ac:dyDescent="0.55000000000000004"/>
    <row r="841" x14ac:dyDescent="0.55000000000000004"/>
    <row r="842" x14ac:dyDescent="0.55000000000000004"/>
    <row r="843" x14ac:dyDescent="0.55000000000000004"/>
    <row r="844" x14ac:dyDescent="0.55000000000000004"/>
    <row r="845" x14ac:dyDescent="0.55000000000000004"/>
    <row r="846" x14ac:dyDescent="0.55000000000000004"/>
    <row r="847" x14ac:dyDescent="0.55000000000000004"/>
    <row r="848" x14ac:dyDescent="0.55000000000000004"/>
    <row r="849" x14ac:dyDescent="0.55000000000000004"/>
    <row r="850" x14ac:dyDescent="0.55000000000000004"/>
    <row r="851" x14ac:dyDescent="0.55000000000000004"/>
    <row r="852" x14ac:dyDescent="0.55000000000000004"/>
    <row r="853" x14ac:dyDescent="0.55000000000000004"/>
    <row r="854" x14ac:dyDescent="0.55000000000000004"/>
    <row r="855" x14ac:dyDescent="0.55000000000000004"/>
    <row r="856" x14ac:dyDescent="0.55000000000000004"/>
    <row r="857" x14ac:dyDescent="0.55000000000000004"/>
    <row r="858" x14ac:dyDescent="0.55000000000000004"/>
    <row r="859" x14ac:dyDescent="0.55000000000000004"/>
    <row r="860" x14ac:dyDescent="0.55000000000000004"/>
    <row r="861" x14ac:dyDescent="0.55000000000000004"/>
    <row r="862" x14ac:dyDescent="0.55000000000000004"/>
    <row r="863" x14ac:dyDescent="0.55000000000000004"/>
    <row r="864" x14ac:dyDescent="0.55000000000000004"/>
    <row r="865" x14ac:dyDescent="0.55000000000000004"/>
    <row r="866" x14ac:dyDescent="0.55000000000000004"/>
    <row r="867" x14ac:dyDescent="0.55000000000000004"/>
    <row r="868" x14ac:dyDescent="0.55000000000000004"/>
    <row r="869" x14ac:dyDescent="0.55000000000000004"/>
    <row r="870" x14ac:dyDescent="0.55000000000000004"/>
    <row r="871" x14ac:dyDescent="0.55000000000000004"/>
    <row r="872" x14ac:dyDescent="0.55000000000000004"/>
    <row r="873" x14ac:dyDescent="0.55000000000000004"/>
    <row r="874" x14ac:dyDescent="0.55000000000000004"/>
    <row r="875" x14ac:dyDescent="0.55000000000000004"/>
    <row r="876" x14ac:dyDescent="0.55000000000000004"/>
    <row r="877" x14ac:dyDescent="0.55000000000000004"/>
    <row r="878" x14ac:dyDescent="0.55000000000000004"/>
    <row r="879" x14ac:dyDescent="0.55000000000000004"/>
    <row r="880" x14ac:dyDescent="0.55000000000000004"/>
    <row r="881" x14ac:dyDescent="0.55000000000000004"/>
    <row r="882" x14ac:dyDescent="0.55000000000000004"/>
    <row r="883" x14ac:dyDescent="0.55000000000000004"/>
    <row r="884" x14ac:dyDescent="0.55000000000000004"/>
    <row r="885" x14ac:dyDescent="0.55000000000000004"/>
    <row r="886" x14ac:dyDescent="0.55000000000000004"/>
    <row r="887" x14ac:dyDescent="0.55000000000000004"/>
    <row r="888" x14ac:dyDescent="0.55000000000000004"/>
    <row r="889" x14ac:dyDescent="0.55000000000000004"/>
    <row r="890" x14ac:dyDescent="0.55000000000000004"/>
    <row r="891" x14ac:dyDescent="0.55000000000000004"/>
    <row r="892" x14ac:dyDescent="0.55000000000000004"/>
    <row r="893" x14ac:dyDescent="0.55000000000000004"/>
    <row r="894" x14ac:dyDescent="0.55000000000000004"/>
    <row r="895" x14ac:dyDescent="0.55000000000000004"/>
    <row r="896" x14ac:dyDescent="0.55000000000000004"/>
    <row r="897" x14ac:dyDescent="0.55000000000000004"/>
    <row r="898" x14ac:dyDescent="0.55000000000000004"/>
    <row r="899" x14ac:dyDescent="0.55000000000000004"/>
    <row r="900" x14ac:dyDescent="0.55000000000000004"/>
    <row r="901" x14ac:dyDescent="0.55000000000000004"/>
    <row r="902" x14ac:dyDescent="0.55000000000000004"/>
    <row r="903" x14ac:dyDescent="0.55000000000000004"/>
    <row r="904" x14ac:dyDescent="0.55000000000000004"/>
    <row r="905" x14ac:dyDescent="0.55000000000000004"/>
    <row r="906" x14ac:dyDescent="0.55000000000000004"/>
    <row r="907" x14ac:dyDescent="0.55000000000000004"/>
    <row r="908" x14ac:dyDescent="0.55000000000000004"/>
    <row r="909" x14ac:dyDescent="0.55000000000000004"/>
    <row r="910" x14ac:dyDescent="0.55000000000000004"/>
    <row r="911" x14ac:dyDescent="0.55000000000000004"/>
    <row r="912" x14ac:dyDescent="0.55000000000000004"/>
    <row r="913" x14ac:dyDescent="0.55000000000000004"/>
    <row r="914" x14ac:dyDescent="0.55000000000000004"/>
    <row r="915" x14ac:dyDescent="0.55000000000000004"/>
    <row r="916" x14ac:dyDescent="0.55000000000000004"/>
    <row r="917" x14ac:dyDescent="0.55000000000000004"/>
    <row r="918" x14ac:dyDescent="0.55000000000000004"/>
    <row r="919" x14ac:dyDescent="0.55000000000000004"/>
    <row r="920" x14ac:dyDescent="0.55000000000000004"/>
    <row r="921" x14ac:dyDescent="0.55000000000000004"/>
    <row r="922" x14ac:dyDescent="0.55000000000000004"/>
    <row r="923" x14ac:dyDescent="0.55000000000000004"/>
    <row r="924" x14ac:dyDescent="0.55000000000000004"/>
    <row r="925" x14ac:dyDescent="0.55000000000000004"/>
    <row r="926" x14ac:dyDescent="0.55000000000000004"/>
    <row r="927" x14ac:dyDescent="0.55000000000000004"/>
    <row r="928" x14ac:dyDescent="0.55000000000000004"/>
    <row r="929" x14ac:dyDescent="0.55000000000000004"/>
    <row r="930" x14ac:dyDescent="0.55000000000000004"/>
    <row r="931" x14ac:dyDescent="0.55000000000000004"/>
    <row r="932" x14ac:dyDescent="0.55000000000000004"/>
    <row r="933" x14ac:dyDescent="0.55000000000000004"/>
    <row r="934" x14ac:dyDescent="0.55000000000000004"/>
    <row r="935" x14ac:dyDescent="0.55000000000000004"/>
    <row r="936" x14ac:dyDescent="0.55000000000000004"/>
    <row r="937" x14ac:dyDescent="0.55000000000000004"/>
    <row r="938" x14ac:dyDescent="0.55000000000000004"/>
    <row r="939" x14ac:dyDescent="0.55000000000000004"/>
    <row r="940" x14ac:dyDescent="0.55000000000000004"/>
    <row r="941" x14ac:dyDescent="0.55000000000000004"/>
    <row r="942" x14ac:dyDescent="0.55000000000000004"/>
    <row r="943" x14ac:dyDescent="0.55000000000000004"/>
    <row r="944" x14ac:dyDescent="0.55000000000000004"/>
    <row r="945" x14ac:dyDescent="0.55000000000000004"/>
    <row r="946" x14ac:dyDescent="0.55000000000000004"/>
    <row r="947" x14ac:dyDescent="0.55000000000000004"/>
    <row r="948" x14ac:dyDescent="0.55000000000000004"/>
    <row r="949" x14ac:dyDescent="0.55000000000000004"/>
    <row r="950" x14ac:dyDescent="0.55000000000000004"/>
    <row r="951" x14ac:dyDescent="0.55000000000000004"/>
    <row r="952" x14ac:dyDescent="0.55000000000000004"/>
    <row r="953" x14ac:dyDescent="0.55000000000000004"/>
    <row r="954" x14ac:dyDescent="0.55000000000000004"/>
    <row r="955" x14ac:dyDescent="0.55000000000000004"/>
    <row r="956" x14ac:dyDescent="0.55000000000000004"/>
    <row r="957" x14ac:dyDescent="0.55000000000000004"/>
    <row r="958" x14ac:dyDescent="0.55000000000000004"/>
    <row r="959" x14ac:dyDescent="0.55000000000000004"/>
    <row r="960" x14ac:dyDescent="0.55000000000000004"/>
    <row r="961" x14ac:dyDescent="0.55000000000000004"/>
    <row r="962" x14ac:dyDescent="0.55000000000000004"/>
    <row r="963" x14ac:dyDescent="0.55000000000000004"/>
    <row r="964" x14ac:dyDescent="0.55000000000000004"/>
    <row r="965" x14ac:dyDescent="0.55000000000000004"/>
    <row r="966" x14ac:dyDescent="0.55000000000000004"/>
    <row r="967" x14ac:dyDescent="0.55000000000000004"/>
    <row r="968" x14ac:dyDescent="0.55000000000000004"/>
    <row r="969" x14ac:dyDescent="0.55000000000000004"/>
    <row r="970" x14ac:dyDescent="0.55000000000000004"/>
    <row r="971" x14ac:dyDescent="0.55000000000000004"/>
    <row r="972" x14ac:dyDescent="0.55000000000000004"/>
    <row r="973" x14ac:dyDescent="0.55000000000000004"/>
    <row r="974" x14ac:dyDescent="0.55000000000000004"/>
    <row r="975" x14ac:dyDescent="0.55000000000000004"/>
    <row r="976" x14ac:dyDescent="0.55000000000000004"/>
    <row r="977" x14ac:dyDescent="0.55000000000000004"/>
    <row r="978" x14ac:dyDescent="0.55000000000000004"/>
    <row r="979" x14ac:dyDescent="0.55000000000000004"/>
    <row r="980" x14ac:dyDescent="0.55000000000000004"/>
    <row r="981" x14ac:dyDescent="0.55000000000000004"/>
    <row r="982" x14ac:dyDescent="0.55000000000000004"/>
    <row r="983" x14ac:dyDescent="0.55000000000000004"/>
    <row r="984" x14ac:dyDescent="0.55000000000000004"/>
    <row r="985" x14ac:dyDescent="0.55000000000000004"/>
    <row r="986" x14ac:dyDescent="0.55000000000000004"/>
    <row r="987" x14ac:dyDescent="0.55000000000000004"/>
    <row r="988" x14ac:dyDescent="0.55000000000000004"/>
    <row r="989" x14ac:dyDescent="0.55000000000000004"/>
    <row r="990" x14ac:dyDescent="0.55000000000000004"/>
    <row r="991" x14ac:dyDescent="0.55000000000000004"/>
    <row r="992" x14ac:dyDescent="0.55000000000000004"/>
    <row r="993" x14ac:dyDescent="0.55000000000000004"/>
    <row r="994" x14ac:dyDescent="0.55000000000000004"/>
    <row r="995" x14ac:dyDescent="0.55000000000000004"/>
    <row r="996" x14ac:dyDescent="0.55000000000000004"/>
    <row r="997" x14ac:dyDescent="0.55000000000000004"/>
    <row r="998" x14ac:dyDescent="0.55000000000000004"/>
    <row r="999" x14ac:dyDescent="0.55000000000000004"/>
    <row r="1000" x14ac:dyDescent="0.55000000000000004"/>
    <row r="1001" x14ac:dyDescent="0.55000000000000004"/>
    <row r="1002" x14ac:dyDescent="0.55000000000000004"/>
    <row r="1003" x14ac:dyDescent="0.55000000000000004"/>
    <row r="1004" x14ac:dyDescent="0.55000000000000004"/>
    <row r="1005" x14ac:dyDescent="0.55000000000000004"/>
    <row r="1006" x14ac:dyDescent="0.55000000000000004"/>
    <row r="1007" x14ac:dyDescent="0.55000000000000004"/>
    <row r="1008" x14ac:dyDescent="0.55000000000000004"/>
    <row r="1009" x14ac:dyDescent="0.55000000000000004"/>
    <row r="1010" x14ac:dyDescent="0.55000000000000004"/>
    <row r="1011" x14ac:dyDescent="0.55000000000000004"/>
    <row r="1012" x14ac:dyDescent="0.55000000000000004"/>
    <row r="1013" x14ac:dyDescent="0.55000000000000004"/>
    <row r="1014" x14ac:dyDescent="0.55000000000000004"/>
    <row r="1015" x14ac:dyDescent="0.55000000000000004"/>
    <row r="1016" x14ac:dyDescent="0.55000000000000004"/>
    <row r="1017" x14ac:dyDescent="0.55000000000000004"/>
    <row r="1018" x14ac:dyDescent="0.55000000000000004"/>
    <row r="1019" x14ac:dyDescent="0.55000000000000004"/>
    <row r="1020" x14ac:dyDescent="0.55000000000000004"/>
    <row r="1021" x14ac:dyDescent="0.55000000000000004"/>
    <row r="1022" x14ac:dyDescent="0.55000000000000004"/>
    <row r="1023" x14ac:dyDescent="0.55000000000000004"/>
    <row r="1024" x14ac:dyDescent="0.55000000000000004"/>
    <row r="1025" x14ac:dyDescent="0.55000000000000004"/>
    <row r="1026" x14ac:dyDescent="0.55000000000000004"/>
    <row r="1027" x14ac:dyDescent="0.55000000000000004"/>
    <row r="1028" x14ac:dyDescent="0.55000000000000004"/>
    <row r="1029" x14ac:dyDescent="0.55000000000000004"/>
    <row r="1030" x14ac:dyDescent="0.55000000000000004"/>
    <row r="1031" x14ac:dyDescent="0.55000000000000004"/>
    <row r="1032" x14ac:dyDescent="0.55000000000000004"/>
    <row r="1033" x14ac:dyDescent="0.55000000000000004"/>
    <row r="1034" x14ac:dyDescent="0.55000000000000004"/>
    <row r="1035" x14ac:dyDescent="0.55000000000000004"/>
    <row r="1036" x14ac:dyDescent="0.55000000000000004"/>
    <row r="1037" x14ac:dyDescent="0.55000000000000004"/>
    <row r="1038" x14ac:dyDescent="0.55000000000000004"/>
    <row r="1039" x14ac:dyDescent="0.55000000000000004"/>
    <row r="1040" x14ac:dyDescent="0.55000000000000004"/>
    <row r="1041" x14ac:dyDescent="0.55000000000000004"/>
    <row r="1042" x14ac:dyDescent="0.55000000000000004"/>
    <row r="1043" x14ac:dyDescent="0.55000000000000004"/>
    <row r="1044" x14ac:dyDescent="0.55000000000000004"/>
    <row r="1045" x14ac:dyDescent="0.55000000000000004"/>
    <row r="1046" x14ac:dyDescent="0.55000000000000004"/>
    <row r="1047" x14ac:dyDescent="0.55000000000000004"/>
    <row r="1048" x14ac:dyDescent="0.55000000000000004"/>
    <row r="1049" x14ac:dyDescent="0.55000000000000004"/>
    <row r="1050" x14ac:dyDescent="0.55000000000000004"/>
    <row r="1051" x14ac:dyDescent="0.55000000000000004"/>
    <row r="1052" x14ac:dyDescent="0.55000000000000004"/>
    <row r="1053" x14ac:dyDescent="0.55000000000000004"/>
    <row r="1054" x14ac:dyDescent="0.55000000000000004"/>
    <row r="1055" x14ac:dyDescent="0.55000000000000004"/>
    <row r="1056" x14ac:dyDescent="0.55000000000000004"/>
    <row r="1057" x14ac:dyDescent="0.55000000000000004"/>
    <row r="1058" x14ac:dyDescent="0.55000000000000004"/>
    <row r="1059" x14ac:dyDescent="0.55000000000000004"/>
    <row r="1060" x14ac:dyDescent="0.55000000000000004"/>
    <row r="1061" x14ac:dyDescent="0.55000000000000004"/>
    <row r="1062" x14ac:dyDescent="0.55000000000000004"/>
    <row r="1063" x14ac:dyDescent="0.55000000000000004"/>
    <row r="1064" x14ac:dyDescent="0.55000000000000004"/>
    <row r="1065" x14ac:dyDescent="0.55000000000000004"/>
    <row r="1066" x14ac:dyDescent="0.55000000000000004"/>
    <row r="1067" x14ac:dyDescent="0.55000000000000004"/>
    <row r="1068" x14ac:dyDescent="0.55000000000000004"/>
    <row r="1069" x14ac:dyDescent="0.55000000000000004"/>
    <row r="1070" x14ac:dyDescent="0.55000000000000004"/>
    <row r="1071" x14ac:dyDescent="0.55000000000000004"/>
    <row r="1072" x14ac:dyDescent="0.55000000000000004"/>
    <row r="1073" x14ac:dyDescent="0.55000000000000004"/>
    <row r="1074" x14ac:dyDescent="0.55000000000000004"/>
    <row r="1075" x14ac:dyDescent="0.55000000000000004"/>
    <row r="1076" x14ac:dyDescent="0.55000000000000004"/>
    <row r="1077" x14ac:dyDescent="0.55000000000000004"/>
    <row r="1078" x14ac:dyDescent="0.55000000000000004"/>
    <row r="1079" x14ac:dyDescent="0.55000000000000004"/>
    <row r="1080" x14ac:dyDescent="0.55000000000000004"/>
    <row r="1081" x14ac:dyDescent="0.55000000000000004"/>
    <row r="1082" x14ac:dyDescent="0.55000000000000004"/>
    <row r="1083" x14ac:dyDescent="0.55000000000000004"/>
    <row r="1084" x14ac:dyDescent="0.55000000000000004"/>
    <row r="1085" x14ac:dyDescent="0.55000000000000004"/>
    <row r="1086" x14ac:dyDescent="0.55000000000000004"/>
    <row r="1087" x14ac:dyDescent="0.55000000000000004"/>
    <row r="1088" x14ac:dyDescent="0.55000000000000004"/>
    <row r="1089" x14ac:dyDescent="0.55000000000000004"/>
    <row r="1090" x14ac:dyDescent="0.55000000000000004"/>
    <row r="1091" x14ac:dyDescent="0.55000000000000004"/>
    <row r="1092" x14ac:dyDescent="0.55000000000000004"/>
    <row r="1093" x14ac:dyDescent="0.55000000000000004"/>
    <row r="1094" x14ac:dyDescent="0.55000000000000004"/>
    <row r="1095" x14ac:dyDescent="0.55000000000000004"/>
    <row r="1096" x14ac:dyDescent="0.55000000000000004"/>
    <row r="1097" x14ac:dyDescent="0.55000000000000004"/>
    <row r="1098" x14ac:dyDescent="0.55000000000000004"/>
    <row r="1099" x14ac:dyDescent="0.55000000000000004"/>
    <row r="1100" x14ac:dyDescent="0.55000000000000004"/>
    <row r="1101" x14ac:dyDescent="0.55000000000000004"/>
    <row r="1102" x14ac:dyDescent="0.55000000000000004"/>
    <row r="1103" x14ac:dyDescent="0.55000000000000004"/>
    <row r="1104" x14ac:dyDescent="0.55000000000000004"/>
  </sheetData>
  <sheetProtection sheet="1" objects="1" scenarios="1"/>
  <autoFilter ref="A6:WVQ573" xr:uid="{1290FF67-BE29-48DE-B946-454CA4D5E1B0}"/>
  <mergeCells count="33">
    <mergeCell ref="D378:E378"/>
    <mergeCell ref="D379:E379"/>
    <mergeCell ref="D403:E403"/>
    <mergeCell ref="D27:E27"/>
    <mergeCell ref="C3:E3"/>
    <mergeCell ref="D22:E22"/>
    <mergeCell ref="D42:E42"/>
    <mergeCell ref="D41:E41"/>
    <mergeCell ref="D55:E55"/>
    <mergeCell ref="D28:E28"/>
    <mergeCell ref="D30:E30"/>
    <mergeCell ref="D31:E31"/>
    <mergeCell ref="C4:E4"/>
    <mergeCell ref="C5:E5"/>
    <mergeCell ref="C6:E6"/>
    <mergeCell ref="H198:H200"/>
    <mergeCell ref="H203:H205"/>
    <mergeCell ref="H206:H208"/>
    <mergeCell ref="H211:H213"/>
    <mergeCell ref="D377:E377"/>
    <mergeCell ref="D369:E369"/>
    <mergeCell ref="D370:E370"/>
    <mergeCell ref="D374:E374"/>
    <mergeCell ref="D375:E375"/>
    <mergeCell ref="D376:E376"/>
    <mergeCell ref="H247:H249"/>
    <mergeCell ref="H252:H254"/>
    <mergeCell ref="D487:E487"/>
    <mergeCell ref="D478:E478"/>
    <mergeCell ref="D483:E483"/>
    <mergeCell ref="D484:E484"/>
    <mergeCell ref="D485:E485"/>
    <mergeCell ref="D486:E486"/>
  </mergeCells>
  <phoneticPr fontId="3" type="noConversion"/>
  <conditionalFormatting sqref="G7">
    <cfRule type="iconSet" priority="22">
      <iconSet>
        <cfvo type="percent" val="0"/>
        <cfvo type="num" val="0.5"/>
        <cfvo type="num" val="1"/>
      </iconSet>
    </cfRule>
  </conditionalFormatting>
  <conditionalFormatting sqref="G13">
    <cfRule type="iconSet" priority="12">
      <iconSet>
        <cfvo type="percent" val="0"/>
        <cfvo type="num" val="0.5"/>
        <cfvo type="num" val="1"/>
      </iconSet>
    </cfRule>
  </conditionalFormatting>
  <conditionalFormatting sqref="G58">
    <cfRule type="iconSet" priority="11">
      <iconSet>
        <cfvo type="percent" val="0"/>
        <cfvo type="num" val="0.5"/>
        <cfvo type="num" val="1"/>
      </iconSet>
    </cfRule>
  </conditionalFormatting>
  <conditionalFormatting sqref="G154">
    <cfRule type="iconSet" priority="8">
      <iconSet>
        <cfvo type="percent" val="0"/>
        <cfvo type="num" val="0.5"/>
        <cfvo type="num" val="1"/>
      </iconSet>
    </cfRule>
  </conditionalFormatting>
  <conditionalFormatting sqref="G194">
    <cfRule type="iconSet" priority="2">
      <iconSet>
        <cfvo type="percent" val="0"/>
        <cfvo type="num" val="0.5"/>
        <cfvo type="num" val="1"/>
      </iconSet>
    </cfRule>
  </conditionalFormatting>
  <conditionalFormatting sqref="G299">
    <cfRule type="iconSet" priority="1">
      <iconSet>
        <cfvo type="percent" val="0"/>
        <cfvo type="num" val="0.5"/>
        <cfvo type="num" val="1"/>
      </iconSet>
    </cfRule>
  </conditionalFormatting>
  <conditionalFormatting sqref="G406">
    <cfRule type="iconSet" priority="7">
      <iconSet>
        <cfvo type="percent" val="0"/>
        <cfvo type="num" val="0.5"/>
        <cfvo type="num" val="1"/>
      </iconSet>
    </cfRule>
  </conditionalFormatting>
  <dataValidations count="3">
    <dataValidation type="list" allowBlank="1" showInputMessage="1" showErrorMessage="1" sqref="G65785:G65830 JA65785:JA65830 SW65785:SW65830 ACS65785:ACS65830 AMO65785:AMO65830 AWK65785:AWK65830 BGG65785:BGG65830 BQC65785:BQC65830 BZY65785:BZY65830 CJU65785:CJU65830 CTQ65785:CTQ65830 DDM65785:DDM65830 DNI65785:DNI65830 DXE65785:DXE65830 EHA65785:EHA65830 EQW65785:EQW65830 FAS65785:FAS65830 FKO65785:FKO65830 FUK65785:FUK65830 GEG65785:GEG65830 GOC65785:GOC65830 GXY65785:GXY65830 HHU65785:HHU65830 HRQ65785:HRQ65830 IBM65785:IBM65830 ILI65785:ILI65830 IVE65785:IVE65830 JFA65785:JFA65830 JOW65785:JOW65830 JYS65785:JYS65830 KIO65785:KIO65830 KSK65785:KSK65830 LCG65785:LCG65830 LMC65785:LMC65830 LVY65785:LVY65830 MFU65785:MFU65830 MPQ65785:MPQ65830 MZM65785:MZM65830 NJI65785:NJI65830 NTE65785:NTE65830 ODA65785:ODA65830 OMW65785:OMW65830 OWS65785:OWS65830 PGO65785:PGO65830 PQK65785:PQK65830 QAG65785:QAG65830 QKC65785:QKC65830 QTY65785:QTY65830 RDU65785:RDU65830 RNQ65785:RNQ65830 RXM65785:RXM65830 SHI65785:SHI65830 SRE65785:SRE65830 TBA65785:TBA65830 TKW65785:TKW65830 TUS65785:TUS65830 UEO65785:UEO65830 UOK65785:UOK65830 UYG65785:UYG65830 VIC65785:VIC65830 VRY65785:VRY65830 WBU65785:WBU65830 WLQ65785:WLQ65830 WVM65785:WVM65830 G131321:G131366 JA131321:JA131366 SW131321:SW131366 ACS131321:ACS131366 AMO131321:AMO131366 AWK131321:AWK131366 BGG131321:BGG131366 BQC131321:BQC131366 BZY131321:BZY131366 CJU131321:CJU131366 CTQ131321:CTQ131366 DDM131321:DDM131366 DNI131321:DNI131366 DXE131321:DXE131366 EHA131321:EHA131366 EQW131321:EQW131366 FAS131321:FAS131366 FKO131321:FKO131366 FUK131321:FUK131366 GEG131321:GEG131366 GOC131321:GOC131366 GXY131321:GXY131366 HHU131321:HHU131366 HRQ131321:HRQ131366 IBM131321:IBM131366 ILI131321:ILI131366 IVE131321:IVE131366 JFA131321:JFA131366 JOW131321:JOW131366 JYS131321:JYS131366 KIO131321:KIO131366 KSK131321:KSK131366 LCG131321:LCG131366 LMC131321:LMC131366 LVY131321:LVY131366 MFU131321:MFU131366 MPQ131321:MPQ131366 MZM131321:MZM131366 NJI131321:NJI131366 NTE131321:NTE131366 ODA131321:ODA131366 OMW131321:OMW131366 OWS131321:OWS131366 PGO131321:PGO131366 PQK131321:PQK131366 QAG131321:QAG131366 QKC131321:QKC131366 QTY131321:QTY131366 RDU131321:RDU131366 RNQ131321:RNQ131366 RXM131321:RXM131366 SHI131321:SHI131366 SRE131321:SRE131366 TBA131321:TBA131366 TKW131321:TKW131366 TUS131321:TUS131366 UEO131321:UEO131366 UOK131321:UOK131366 UYG131321:UYG131366 VIC131321:VIC131366 VRY131321:VRY131366 WBU131321:WBU131366 WLQ131321:WLQ131366 WVM131321:WVM131366 G196857:G196902 JA196857:JA196902 SW196857:SW196902 ACS196857:ACS196902 AMO196857:AMO196902 AWK196857:AWK196902 BGG196857:BGG196902 BQC196857:BQC196902 BZY196857:BZY196902 CJU196857:CJU196902 CTQ196857:CTQ196902 DDM196857:DDM196902 DNI196857:DNI196902 DXE196857:DXE196902 EHA196857:EHA196902 EQW196857:EQW196902 FAS196857:FAS196902 FKO196857:FKO196902 FUK196857:FUK196902 GEG196857:GEG196902 GOC196857:GOC196902 GXY196857:GXY196902 HHU196857:HHU196902 HRQ196857:HRQ196902 IBM196857:IBM196902 ILI196857:ILI196902 IVE196857:IVE196902 JFA196857:JFA196902 JOW196857:JOW196902 JYS196857:JYS196902 KIO196857:KIO196902 KSK196857:KSK196902 LCG196857:LCG196902 LMC196857:LMC196902 LVY196857:LVY196902 MFU196857:MFU196902 MPQ196857:MPQ196902 MZM196857:MZM196902 NJI196857:NJI196902 NTE196857:NTE196902 ODA196857:ODA196902 OMW196857:OMW196902 OWS196857:OWS196902 PGO196857:PGO196902 PQK196857:PQK196902 QAG196857:QAG196902 QKC196857:QKC196902 QTY196857:QTY196902 RDU196857:RDU196902 RNQ196857:RNQ196902 RXM196857:RXM196902 SHI196857:SHI196902 SRE196857:SRE196902 TBA196857:TBA196902 TKW196857:TKW196902 TUS196857:TUS196902 UEO196857:UEO196902 UOK196857:UOK196902 UYG196857:UYG196902 VIC196857:VIC196902 VRY196857:VRY196902 WBU196857:WBU196902 WLQ196857:WLQ196902 WVM196857:WVM196902 G262393:G262438 JA262393:JA262438 SW262393:SW262438 ACS262393:ACS262438 AMO262393:AMO262438 AWK262393:AWK262438 BGG262393:BGG262438 BQC262393:BQC262438 BZY262393:BZY262438 CJU262393:CJU262438 CTQ262393:CTQ262438 DDM262393:DDM262438 DNI262393:DNI262438 DXE262393:DXE262438 EHA262393:EHA262438 EQW262393:EQW262438 FAS262393:FAS262438 FKO262393:FKO262438 FUK262393:FUK262438 GEG262393:GEG262438 GOC262393:GOC262438 GXY262393:GXY262438 HHU262393:HHU262438 HRQ262393:HRQ262438 IBM262393:IBM262438 ILI262393:ILI262438 IVE262393:IVE262438 JFA262393:JFA262438 JOW262393:JOW262438 JYS262393:JYS262438 KIO262393:KIO262438 KSK262393:KSK262438 LCG262393:LCG262438 LMC262393:LMC262438 LVY262393:LVY262438 MFU262393:MFU262438 MPQ262393:MPQ262438 MZM262393:MZM262438 NJI262393:NJI262438 NTE262393:NTE262438 ODA262393:ODA262438 OMW262393:OMW262438 OWS262393:OWS262438 PGO262393:PGO262438 PQK262393:PQK262438 QAG262393:QAG262438 QKC262393:QKC262438 QTY262393:QTY262438 RDU262393:RDU262438 RNQ262393:RNQ262438 RXM262393:RXM262438 SHI262393:SHI262438 SRE262393:SRE262438 TBA262393:TBA262438 TKW262393:TKW262438 TUS262393:TUS262438 UEO262393:UEO262438 UOK262393:UOK262438 UYG262393:UYG262438 VIC262393:VIC262438 VRY262393:VRY262438 WBU262393:WBU262438 WLQ262393:WLQ262438 WVM262393:WVM262438 G327929:G327974 JA327929:JA327974 SW327929:SW327974 ACS327929:ACS327974 AMO327929:AMO327974 AWK327929:AWK327974 BGG327929:BGG327974 BQC327929:BQC327974 BZY327929:BZY327974 CJU327929:CJU327974 CTQ327929:CTQ327974 DDM327929:DDM327974 DNI327929:DNI327974 DXE327929:DXE327974 EHA327929:EHA327974 EQW327929:EQW327974 FAS327929:FAS327974 FKO327929:FKO327974 FUK327929:FUK327974 GEG327929:GEG327974 GOC327929:GOC327974 GXY327929:GXY327974 HHU327929:HHU327974 HRQ327929:HRQ327974 IBM327929:IBM327974 ILI327929:ILI327974 IVE327929:IVE327974 JFA327929:JFA327974 JOW327929:JOW327974 JYS327929:JYS327974 KIO327929:KIO327974 KSK327929:KSK327974 LCG327929:LCG327974 LMC327929:LMC327974 LVY327929:LVY327974 MFU327929:MFU327974 MPQ327929:MPQ327974 MZM327929:MZM327974 NJI327929:NJI327974 NTE327929:NTE327974 ODA327929:ODA327974 OMW327929:OMW327974 OWS327929:OWS327974 PGO327929:PGO327974 PQK327929:PQK327974 QAG327929:QAG327974 QKC327929:QKC327974 QTY327929:QTY327974 RDU327929:RDU327974 RNQ327929:RNQ327974 RXM327929:RXM327974 SHI327929:SHI327974 SRE327929:SRE327974 TBA327929:TBA327974 TKW327929:TKW327974 TUS327929:TUS327974 UEO327929:UEO327974 UOK327929:UOK327974 UYG327929:UYG327974 VIC327929:VIC327974 VRY327929:VRY327974 WBU327929:WBU327974 WLQ327929:WLQ327974 WVM327929:WVM327974 G393465:G393510 JA393465:JA393510 SW393465:SW393510 ACS393465:ACS393510 AMO393465:AMO393510 AWK393465:AWK393510 BGG393465:BGG393510 BQC393465:BQC393510 BZY393465:BZY393510 CJU393465:CJU393510 CTQ393465:CTQ393510 DDM393465:DDM393510 DNI393465:DNI393510 DXE393465:DXE393510 EHA393465:EHA393510 EQW393465:EQW393510 FAS393465:FAS393510 FKO393465:FKO393510 FUK393465:FUK393510 GEG393465:GEG393510 GOC393465:GOC393510 GXY393465:GXY393510 HHU393465:HHU393510 HRQ393465:HRQ393510 IBM393465:IBM393510 ILI393465:ILI393510 IVE393465:IVE393510 JFA393465:JFA393510 JOW393465:JOW393510 JYS393465:JYS393510 KIO393465:KIO393510 KSK393465:KSK393510 LCG393465:LCG393510 LMC393465:LMC393510 LVY393465:LVY393510 MFU393465:MFU393510 MPQ393465:MPQ393510 MZM393465:MZM393510 NJI393465:NJI393510 NTE393465:NTE393510 ODA393465:ODA393510 OMW393465:OMW393510 OWS393465:OWS393510 PGO393465:PGO393510 PQK393465:PQK393510 QAG393465:QAG393510 QKC393465:QKC393510 QTY393465:QTY393510 RDU393465:RDU393510 RNQ393465:RNQ393510 RXM393465:RXM393510 SHI393465:SHI393510 SRE393465:SRE393510 TBA393465:TBA393510 TKW393465:TKW393510 TUS393465:TUS393510 UEO393465:UEO393510 UOK393465:UOK393510 UYG393465:UYG393510 VIC393465:VIC393510 VRY393465:VRY393510 WBU393465:WBU393510 WLQ393465:WLQ393510 WVM393465:WVM393510 G459001:G459046 JA459001:JA459046 SW459001:SW459046 ACS459001:ACS459046 AMO459001:AMO459046 AWK459001:AWK459046 BGG459001:BGG459046 BQC459001:BQC459046 BZY459001:BZY459046 CJU459001:CJU459046 CTQ459001:CTQ459046 DDM459001:DDM459046 DNI459001:DNI459046 DXE459001:DXE459046 EHA459001:EHA459046 EQW459001:EQW459046 FAS459001:FAS459046 FKO459001:FKO459046 FUK459001:FUK459046 GEG459001:GEG459046 GOC459001:GOC459046 GXY459001:GXY459046 HHU459001:HHU459046 HRQ459001:HRQ459046 IBM459001:IBM459046 ILI459001:ILI459046 IVE459001:IVE459046 JFA459001:JFA459046 JOW459001:JOW459046 JYS459001:JYS459046 KIO459001:KIO459046 KSK459001:KSK459046 LCG459001:LCG459046 LMC459001:LMC459046 LVY459001:LVY459046 MFU459001:MFU459046 MPQ459001:MPQ459046 MZM459001:MZM459046 NJI459001:NJI459046 NTE459001:NTE459046 ODA459001:ODA459046 OMW459001:OMW459046 OWS459001:OWS459046 PGO459001:PGO459046 PQK459001:PQK459046 QAG459001:QAG459046 QKC459001:QKC459046 QTY459001:QTY459046 RDU459001:RDU459046 RNQ459001:RNQ459046 RXM459001:RXM459046 SHI459001:SHI459046 SRE459001:SRE459046 TBA459001:TBA459046 TKW459001:TKW459046 TUS459001:TUS459046 UEO459001:UEO459046 UOK459001:UOK459046 UYG459001:UYG459046 VIC459001:VIC459046 VRY459001:VRY459046 WBU459001:WBU459046 WLQ459001:WLQ459046 WVM459001:WVM459046 G524537:G524582 JA524537:JA524582 SW524537:SW524582 ACS524537:ACS524582 AMO524537:AMO524582 AWK524537:AWK524582 BGG524537:BGG524582 BQC524537:BQC524582 BZY524537:BZY524582 CJU524537:CJU524582 CTQ524537:CTQ524582 DDM524537:DDM524582 DNI524537:DNI524582 DXE524537:DXE524582 EHA524537:EHA524582 EQW524537:EQW524582 FAS524537:FAS524582 FKO524537:FKO524582 FUK524537:FUK524582 GEG524537:GEG524582 GOC524537:GOC524582 GXY524537:GXY524582 HHU524537:HHU524582 HRQ524537:HRQ524582 IBM524537:IBM524582 ILI524537:ILI524582 IVE524537:IVE524582 JFA524537:JFA524582 JOW524537:JOW524582 JYS524537:JYS524582 KIO524537:KIO524582 KSK524537:KSK524582 LCG524537:LCG524582 LMC524537:LMC524582 LVY524537:LVY524582 MFU524537:MFU524582 MPQ524537:MPQ524582 MZM524537:MZM524582 NJI524537:NJI524582 NTE524537:NTE524582 ODA524537:ODA524582 OMW524537:OMW524582 OWS524537:OWS524582 PGO524537:PGO524582 PQK524537:PQK524582 QAG524537:QAG524582 QKC524537:QKC524582 QTY524537:QTY524582 RDU524537:RDU524582 RNQ524537:RNQ524582 RXM524537:RXM524582 SHI524537:SHI524582 SRE524537:SRE524582 TBA524537:TBA524582 TKW524537:TKW524582 TUS524537:TUS524582 UEO524537:UEO524582 UOK524537:UOK524582 UYG524537:UYG524582 VIC524537:VIC524582 VRY524537:VRY524582 WBU524537:WBU524582 WLQ524537:WLQ524582 WVM524537:WVM524582 G590073:G590118 JA590073:JA590118 SW590073:SW590118 ACS590073:ACS590118 AMO590073:AMO590118 AWK590073:AWK590118 BGG590073:BGG590118 BQC590073:BQC590118 BZY590073:BZY590118 CJU590073:CJU590118 CTQ590073:CTQ590118 DDM590073:DDM590118 DNI590073:DNI590118 DXE590073:DXE590118 EHA590073:EHA590118 EQW590073:EQW590118 FAS590073:FAS590118 FKO590073:FKO590118 FUK590073:FUK590118 GEG590073:GEG590118 GOC590073:GOC590118 GXY590073:GXY590118 HHU590073:HHU590118 HRQ590073:HRQ590118 IBM590073:IBM590118 ILI590073:ILI590118 IVE590073:IVE590118 JFA590073:JFA590118 JOW590073:JOW590118 JYS590073:JYS590118 KIO590073:KIO590118 KSK590073:KSK590118 LCG590073:LCG590118 LMC590073:LMC590118 LVY590073:LVY590118 MFU590073:MFU590118 MPQ590073:MPQ590118 MZM590073:MZM590118 NJI590073:NJI590118 NTE590073:NTE590118 ODA590073:ODA590118 OMW590073:OMW590118 OWS590073:OWS590118 PGO590073:PGO590118 PQK590073:PQK590118 QAG590073:QAG590118 QKC590073:QKC590118 QTY590073:QTY590118 RDU590073:RDU590118 RNQ590073:RNQ590118 RXM590073:RXM590118 SHI590073:SHI590118 SRE590073:SRE590118 TBA590073:TBA590118 TKW590073:TKW590118 TUS590073:TUS590118 UEO590073:UEO590118 UOK590073:UOK590118 UYG590073:UYG590118 VIC590073:VIC590118 VRY590073:VRY590118 WBU590073:WBU590118 WLQ590073:WLQ590118 WVM590073:WVM590118 G655609:G655654 JA655609:JA655654 SW655609:SW655654 ACS655609:ACS655654 AMO655609:AMO655654 AWK655609:AWK655654 BGG655609:BGG655654 BQC655609:BQC655654 BZY655609:BZY655654 CJU655609:CJU655654 CTQ655609:CTQ655654 DDM655609:DDM655654 DNI655609:DNI655654 DXE655609:DXE655654 EHA655609:EHA655654 EQW655609:EQW655654 FAS655609:FAS655654 FKO655609:FKO655654 FUK655609:FUK655654 GEG655609:GEG655654 GOC655609:GOC655654 GXY655609:GXY655654 HHU655609:HHU655654 HRQ655609:HRQ655654 IBM655609:IBM655654 ILI655609:ILI655654 IVE655609:IVE655654 JFA655609:JFA655654 JOW655609:JOW655654 JYS655609:JYS655654 KIO655609:KIO655654 KSK655609:KSK655654 LCG655609:LCG655654 LMC655609:LMC655654 LVY655609:LVY655654 MFU655609:MFU655654 MPQ655609:MPQ655654 MZM655609:MZM655654 NJI655609:NJI655654 NTE655609:NTE655654 ODA655609:ODA655654 OMW655609:OMW655654 OWS655609:OWS655654 PGO655609:PGO655654 PQK655609:PQK655654 QAG655609:QAG655654 QKC655609:QKC655654 QTY655609:QTY655654 RDU655609:RDU655654 RNQ655609:RNQ655654 RXM655609:RXM655654 SHI655609:SHI655654 SRE655609:SRE655654 TBA655609:TBA655654 TKW655609:TKW655654 TUS655609:TUS655654 UEO655609:UEO655654 UOK655609:UOK655654 UYG655609:UYG655654 VIC655609:VIC655654 VRY655609:VRY655654 WBU655609:WBU655654 WLQ655609:WLQ655654 WVM655609:WVM655654 G721145:G721190 JA721145:JA721190 SW721145:SW721190 ACS721145:ACS721190 AMO721145:AMO721190 AWK721145:AWK721190 BGG721145:BGG721190 BQC721145:BQC721190 BZY721145:BZY721190 CJU721145:CJU721190 CTQ721145:CTQ721190 DDM721145:DDM721190 DNI721145:DNI721190 DXE721145:DXE721190 EHA721145:EHA721190 EQW721145:EQW721190 FAS721145:FAS721190 FKO721145:FKO721190 FUK721145:FUK721190 GEG721145:GEG721190 GOC721145:GOC721190 GXY721145:GXY721190 HHU721145:HHU721190 HRQ721145:HRQ721190 IBM721145:IBM721190 ILI721145:ILI721190 IVE721145:IVE721190 JFA721145:JFA721190 JOW721145:JOW721190 JYS721145:JYS721190 KIO721145:KIO721190 KSK721145:KSK721190 LCG721145:LCG721190 LMC721145:LMC721190 LVY721145:LVY721190 MFU721145:MFU721190 MPQ721145:MPQ721190 MZM721145:MZM721190 NJI721145:NJI721190 NTE721145:NTE721190 ODA721145:ODA721190 OMW721145:OMW721190 OWS721145:OWS721190 PGO721145:PGO721190 PQK721145:PQK721190 QAG721145:QAG721190 QKC721145:QKC721190 QTY721145:QTY721190 RDU721145:RDU721190 RNQ721145:RNQ721190 RXM721145:RXM721190 SHI721145:SHI721190 SRE721145:SRE721190 TBA721145:TBA721190 TKW721145:TKW721190 TUS721145:TUS721190 UEO721145:UEO721190 UOK721145:UOK721190 UYG721145:UYG721190 VIC721145:VIC721190 VRY721145:VRY721190 WBU721145:WBU721190 WLQ721145:WLQ721190 WVM721145:WVM721190 G786681:G786726 JA786681:JA786726 SW786681:SW786726 ACS786681:ACS786726 AMO786681:AMO786726 AWK786681:AWK786726 BGG786681:BGG786726 BQC786681:BQC786726 BZY786681:BZY786726 CJU786681:CJU786726 CTQ786681:CTQ786726 DDM786681:DDM786726 DNI786681:DNI786726 DXE786681:DXE786726 EHA786681:EHA786726 EQW786681:EQW786726 FAS786681:FAS786726 FKO786681:FKO786726 FUK786681:FUK786726 GEG786681:GEG786726 GOC786681:GOC786726 GXY786681:GXY786726 HHU786681:HHU786726 HRQ786681:HRQ786726 IBM786681:IBM786726 ILI786681:ILI786726 IVE786681:IVE786726 JFA786681:JFA786726 JOW786681:JOW786726 JYS786681:JYS786726 KIO786681:KIO786726 KSK786681:KSK786726 LCG786681:LCG786726 LMC786681:LMC786726 LVY786681:LVY786726 MFU786681:MFU786726 MPQ786681:MPQ786726 MZM786681:MZM786726 NJI786681:NJI786726 NTE786681:NTE786726 ODA786681:ODA786726 OMW786681:OMW786726 OWS786681:OWS786726 PGO786681:PGO786726 PQK786681:PQK786726 QAG786681:QAG786726 QKC786681:QKC786726 QTY786681:QTY786726 RDU786681:RDU786726 RNQ786681:RNQ786726 RXM786681:RXM786726 SHI786681:SHI786726 SRE786681:SRE786726 TBA786681:TBA786726 TKW786681:TKW786726 TUS786681:TUS786726 UEO786681:UEO786726 UOK786681:UOK786726 UYG786681:UYG786726 VIC786681:VIC786726 VRY786681:VRY786726 WBU786681:WBU786726 WLQ786681:WLQ786726 WVM786681:WVM786726 G852217:G852262 JA852217:JA852262 SW852217:SW852262 ACS852217:ACS852262 AMO852217:AMO852262 AWK852217:AWK852262 BGG852217:BGG852262 BQC852217:BQC852262 BZY852217:BZY852262 CJU852217:CJU852262 CTQ852217:CTQ852262 DDM852217:DDM852262 DNI852217:DNI852262 DXE852217:DXE852262 EHA852217:EHA852262 EQW852217:EQW852262 FAS852217:FAS852262 FKO852217:FKO852262 FUK852217:FUK852262 GEG852217:GEG852262 GOC852217:GOC852262 GXY852217:GXY852262 HHU852217:HHU852262 HRQ852217:HRQ852262 IBM852217:IBM852262 ILI852217:ILI852262 IVE852217:IVE852262 JFA852217:JFA852262 JOW852217:JOW852262 JYS852217:JYS852262 KIO852217:KIO852262 KSK852217:KSK852262 LCG852217:LCG852262 LMC852217:LMC852262 LVY852217:LVY852262 MFU852217:MFU852262 MPQ852217:MPQ852262 MZM852217:MZM852262 NJI852217:NJI852262 NTE852217:NTE852262 ODA852217:ODA852262 OMW852217:OMW852262 OWS852217:OWS852262 PGO852217:PGO852262 PQK852217:PQK852262 QAG852217:QAG852262 QKC852217:QKC852262 QTY852217:QTY852262 RDU852217:RDU852262 RNQ852217:RNQ852262 RXM852217:RXM852262 SHI852217:SHI852262 SRE852217:SRE852262 TBA852217:TBA852262 TKW852217:TKW852262 TUS852217:TUS852262 UEO852217:UEO852262 UOK852217:UOK852262 UYG852217:UYG852262 VIC852217:VIC852262 VRY852217:VRY852262 WBU852217:WBU852262 WLQ852217:WLQ852262 WVM852217:WVM852262 G917753:G917798 JA917753:JA917798 SW917753:SW917798 ACS917753:ACS917798 AMO917753:AMO917798 AWK917753:AWK917798 BGG917753:BGG917798 BQC917753:BQC917798 BZY917753:BZY917798 CJU917753:CJU917798 CTQ917753:CTQ917798 DDM917753:DDM917798 DNI917753:DNI917798 DXE917753:DXE917798 EHA917753:EHA917798 EQW917753:EQW917798 FAS917753:FAS917798 FKO917753:FKO917798 FUK917753:FUK917798 GEG917753:GEG917798 GOC917753:GOC917798 GXY917753:GXY917798 HHU917753:HHU917798 HRQ917753:HRQ917798 IBM917753:IBM917798 ILI917753:ILI917798 IVE917753:IVE917798 JFA917753:JFA917798 JOW917753:JOW917798 JYS917753:JYS917798 KIO917753:KIO917798 KSK917753:KSK917798 LCG917753:LCG917798 LMC917753:LMC917798 LVY917753:LVY917798 MFU917753:MFU917798 MPQ917753:MPQ917798 MZM917753:MZM917798 NJI917753:NJI917798 NTE917753:NTE917798 ODA917753:ODA917798 OMW917753:OMW917798 OWS917753:OWS917798 PGO917753:PGO917798 PQK917753:PQK917798 QAG917753:QAG917798 QKC917753:QKC917798 QTY917753:QTY917798 RDU917753:RDU917798 RNQ917753:RNQ917798 RXM917753:RXM917798 SHI917753:SHI917798 SRE917753:SRE917798 TBA917753:TBA917798 TKW917753:TKW917798 TUS917753:TUS917798 UEO917753:UEO917798 UOK917753:UOK917798 UYG917753:UYG917798 VIC917753:VIC917798 VRY917753:VRY917798 WBU917753:WBU917798 WLQ917753:WLQ917798 WVM917753:WVM917798 G983289:G983334 JA983289:JA983334 SW983289:SW983334 ACS983289:ACS983334 AMO983289:AMO983334 AWK983289:AWK983334 BGG983289:BGG983334 BQC983289:BQC983334 BZY983289:BZY983334 CJU983289:CJU983334 CTQ983289:CTQ983334 DDM983289:DDM983334 DNI983289:DNI983334 DXE983289:DXE983334 EHA983289:EHA983334 EQW983289:EQW983334 FAS983289:FAS983334 FKO983289:FKO983334 FUK983289:FUK983334 GEG983289:GEG983334 GOC983289:GOC983334 GXY983289:GXY983334 HHU983289:HHU983334 HRQ983289:HRQ983334 IBM983289:IBM983334 ILI983289:ILI983334 IVE983289:IVE983334 JFA983289:JFA983334 JOW983289:JOW983334 JYS983289:JYS983334 KIO983289:KIO983334 KSK983289:KSK983334 LCG983289:LCG983334 LMC983289:LMC983334 LVY983289:LVY983334 MFU983289:MFU983334 MPQ983289:MPQ983334 MZM983289:MZM983334 NJI983289:NJI983334 NTE983289:NTE983334 ODA983289:ODA983334 OMW983289:OMW983334 OWS983289:OWS983334 PGO983289:PGO983334 PQK983289:PQK983334 QAG983289:QAG983334 QKC983289:QKC983334 QTY983289:QTY983334 RDU983289:RDU983334 RNQ983289:RNQ983334 RXM983289:RXM983334 SHI983289:SHI983334 SRE983289:SRE983334 TBA983289:TBA983334 TKW983289:TKW983334 TUS983289:TUS983334 UEO983289:UEO983334 UOK983289:UOK983334 UYG983289:UYG983334 VIC983289:VIC983334 VRY983289:VRY983334 WBU983289:WBU983334 WLQ983289:WLQ983334 WVM983289:WVM983334 G65636:G65637 JA65636:JA65637 SW65636:SW65637 ACS65636:ACS65637 AMO65636:AMO65637 AWK65636:AWK65637 BGG65636:BGG65637 BQC65636:BQC65637 BZY65636:BZY65637 CJU65636:CJU65637 CTQ65636:CTQ65637 DDM65636:DDM65637 DNI65636:DNI65637 DXE65636:DXE65637 EHA65636:EHA65637 EQW65636:EQW65637 FAS65636:FAS65637 FKO65636:FKO65637 FUK65636:FUK65637 GEG65636:GEG65637 GOC65636:GOC65637 GXY65636:GXY65637 HHU65636:HHU65637 HRQ65636:HRQ65637 IBM65636:IBM65637 ILI65636:ILI65637 IVE65636:IVE65637 JFA65636:JFA65637 JOW65636:JOW65637 JYS65636:JYS65637 KIO65636:KIO65637 KSK65636:KSK65637 LCG65636:LCG65637 LMC65636:LMC65637 LVY65636:LVY65637 MFU65636:MFU65637 MPQ65636:MPQ65637 MZM65636:MZM65637 NJI65636:NJI65637 NTE65636:NTE65637 ODA65636:ODA65637 OMW65636:OMW65637 OWS65636:OWS65637 PGO65636:PGO65637 PQK65636:PQK65637 QAG65636:QAG65637 QKC65636:QKC65637 QTY65636:QTY65637 RDU65636:RDU65637 RNQ65636:RNQ65637 RXM65636:RXM65637 SHI65636:SHI65637 SRE65636:SRE65637 TBA65636:TBA65637 TKW65636:TKW65637 TUS65636:TUS65637 UEO65636:UEO65637 UOK65636:UOK65637 UYG65636:UYG65637 VIC65636:VIC65637 VRY65636:VRY65637 WBU65636:WBU65637 WLQ65636:WLQ65637 WVM65636:WVM65637 G131172:G131173 JA131172:JA131173 SW131172:SW131173 ACS131172:ACS131173 AMO131172:AMO131173 AWK131172:AWK131173 BGG131172:BGG131173 BQC131172:BQC131173 BZY131172:BZY131173 CJU131172:CJU131173 CTQ131172:CTQ131173 DDM131172:DDM131173 DNI131172:DNI131173 DXE131172:DXE131173 EHA131172:EHA131173 EQW131172:EQW131173 FAS131172:FAS131173 FKO131172:FKO131173 FUK131172:FUK131173 GEG131172:GEG131173 GOC131172:GOC131173 GXY131172:GXY131173 HHU131172:HHU131173 HRQ131172:HRQ131173 IBM131172:IBM131173 ILI131172:ILI131173 IVE131172:IVE131173 JFA131172:JFA131173 JOW131172:JOW131173 JYS131172:JYS131173 KIO131172:KIO131173 KSK131172:KSK131173 LCG131172:LCG131173 LMC131172:LMC131173 LVY131172:LVY131173 MFU131172:MFU131173 MPQ131172:MPQ131173 MZM131172:MZM131173 NJI131172:NJI131173 NTE131172:NTE131173 ODA131172:ODA131173 OMW131172:OMW131173 OWS131172:OWS131173 PGO131172:PGO131173 PQK131172:PQK131173 QAG131172:QAG131173 QKC131172:QKC131173 QTY131172:QTY131173 RDU131172:RDU131173 RNQ131172:RNQ131173 RXM131172:RXM131173 SHI131172:SHI131173 SRE131172:SRE131173 TBA131172:TBA131173 TKW131172:TKW131173 TUS131172:TUS131173 UEO131172:UEO131173 UOK131172:UOK131173 UYG131172:UYG131173 VIC131172:VIC131173 VRY131172:VRY131173 WBU131172:WBU131173 WLQ131172:WLQ131173 WVM131172:WVM131173 G196708:G196709 JA196708:JA196709 SW196708:SW196709 ACS196708:ACS196709 AMO196708:AMO196709 AWK196708:AWK196709 BGG196708:BGG196709 BQC196708:BQC196709 BZY196708:BZY196709 CJU196708:CJU196709 CTQ196708:CTQ196709 DDM196708:DDM196709 DNI196708:DNI196709 DXE196708:DXE196709 EHA196708:EHA196709 EQW196708:EQW196709 FAS196708:FAS196709 FKO196708:FKO196709 FUK196708:FUK196709 GEG196708:GEG196709 GOC196708:GOC196709 GXY196708:GXY196709 HHU196708:HHU196709 HRQ196708:HRQ196709 IBM196708:IBM196709 ILI196708:ILI196709 IVE196708:IVE196709 JFA196708:JFA196709 JOW196708:JOW196709 JYS196708:JYS196709 KIO196708:KIO196709 KSK196708:KSK196709 LCG196708:LCG196709 LMC196708:LMC196709 LVY196708:LVY196709 MFU196708:MFU196709 MPQ196708:MPQ196709 MZM196708:MZM196709 NJI196708:NJI196709 NTE196708:NTE196709 ODA196708:ODA196709 OMW196708:OMW196709 OWS196708:OWS196709 PGO196708:PGO196709 PQK196708:PQK196709 QAG196708:QAG196709 QKC196708:QKC196709 QTY196708:QTY196709 RDU196708:RDU196709 RNQ196708:RNQ196709 RXM196708:RXM196709 SHI196708:SHI196709 SRE196708:SRE196709 TBA196708:TBA196709 TKW196708:TKW196709 TUS196708:TUS196709 UEO196708:UEO196709 UOK196708:UOK196709 UYG196708:UYG196709 VIC196708:VIC196709 VRY196708:VRY196709 WBU196708:WBU196709 WLQ196708:WLQ196709 WVM196708:WVM196709 G262244:G262245 JA262244:JA262245 SW262244:SW262245 ACS262244:ACS262245 AMO262244:AMO262245 AWK262244:AWK262245 BGG262244:BGG262245 BQC262244:BQC262245 BZY262244:BZY262245 CJU262244:CJU262245 CTQ262244:CTQ262245 DDM262244:DDM262245 DNI262244:DNI262245 DXE262244:DXE262245 EHA262244:EHA262245 EQW262244:EQW262245 FAS262244:FAS262245 FKO262244:FKO262245 FUK262244:FUK262245 GEG262244:GEG262245 GOC262244:GOC262245 GXY262244:GXY262245 HHU262244:HHU262245 HRQ262244:HRQ262245 IBM262244:IBM262245 ILI262244:ILI262245 IVE262244:IVE262245 JFA262244:JFA262245 JOW262244:JOW262245 JYS262244:JYS262245 KIO262244:KIO262245 KSK262244:KSK262245 LCG262244:LCG262245 LMC262244:LMC262245 LVY262244:LVY262245 MFU262244:MFU262245 MPQ262244:MPQ262245 MZM262244:MZM262245 NJI262244:NJI262245 NTE262244:NTE262245 ODA262244:ODA262245 OMW262244:OMW262245 OWS262244:OWS262245 PGO262244:PGO262245 PQK262244:PQK262245 QAG262244:QAG262245 QKC262244:QKC262245 QTY262244:QTY262245 RDU262244:RDU262245 RNQ262244:RNQ262245 RXM262244:RXM262245 SHI262244:SHI262245 SRE262244:SRE262245 TBA262244:TBA262245 TKW262244:TKW262245 TUS262244:TUS262245 UEO262244:UEO262245 UOK262244:UOK262245 UYG262244:UYG262245 VIC262244:VIC262245 VRY262244:VRY262245 WBU262244:WBU262245 WLQ262244:WLQ262245 WVM262244:WVM262245 G327780:G327781 JA327780:JA327781 SW327780:SW327781 ACS327780:ACS327781 AMO327780:AMO327781 AWK327780:AWK327781 BGG327780:BGG327781 BQC327780:BQC327781 BZY327780:BZY327781 CJU327780:CJU327781 CTQ327780:CTQ327781 DDM327780:DDM327781 DNI327780:DNI327781 DXE327780:DXE327781 EHA327780:EHA327781 EQW327780:EQW327781 FAS327780:FAS327781 FKO327780:FKO327781 FUK327780:FUK327781 GEG327780:GEG327781 GOC327780:GOC327781 GXY327780:GXY327781 HHU327780:HHU327781 HRQ327780:HRQ327781 IBM327780:IBM327781 ILI327780:ILI327781 IVE327780:IVE327781 JFA327780:JFA327781 JOW327780:JOW327781 JYS327780:JYS327781 KIO327780:KIO327781 KSK327780:KSK327781 LCG327780:LCG327781 LMC327780:LMC327781 LVY327780:LVY327781 MFU327780:MFU327781 MPQ327780:MPQ327781 MZM327780:MZM327781 NJI327780:NJI327781 NTE327780:NTE327781 ODA327780:ODA327781 OMW327780:OMW327781 OWS327780:OWS327781 PGO327780:PGO327781 PQK327780:PQK327781 QAG327780:QAG327781 QKC327780:QKC327781 QTY327780:QTY327781 RDU327780:RDU327781 RNQ327780:RNQ327781 RXM327780:RXM327781 SHI327780:SHI327781 SRE327780:SRE327781 TBA327780:TBA327781 TKW327780:TKW327781 TUS327780:TUS327781 UEO327780:UEO327781 UOK327780:UOK327781 UYG327780:UYG327781 VIC327780:VIC327781 VRY327780:VRY327781 WBU327780:WBU327781 WLQ327780:WLQ327781 WVM327780:WVM327781 G393316:G393317 JA393316:JA393317 SW393316:SW393317 ACS393316:ACS393317 AMO393316:AMO393317 AWK393316:AWK393317 BGG393316:BGG393317 BQC393316:BQC393317 BZY393316:BZY393317 CJU393316:CJU393317 CTQ393316:CTQ393317 DDM393316:DDM393317 DNI393316:DNI393317 DXE393316:DXE393317 EHA393316:EHA393317 EQW393316:EQW393317 FAS393316:FAS393317 FKO393316:FKO393317 FUK393316:FUK393317 GEG393316:GEG393317 GOC393316:GOC393317 GXY393316:GXY393317 HHU393316:HHU393317 HRQ393316:HRQ393317 IBM393316:IBM393317 ILI393316:ILI393317 IVE393316:IVE393317 JFA393316:JFA393317 JOW393316:JOW393317 JYS393316:JYS393317 KIO393316:KIO393317 KSK393316:KSK393317 LCG393316:LCG393317 LMC393316:LMC393317 LVY393316:LVY393317 MFU393316:MFU393317 MPQ393316:MPQ393317 MZM393316:MZM393317 NJI393316:NJI393317 NTE393316:NTE393317 ODA393316:ODA393317 OMW393316:OMW393317 OWS393316:OWS393317 PGO393316:PGO393317 PQK393316:PQK393317 QAG393316:QAG393317 QKC393316:QKC393317 QTY393316:QTY393317 RDU393316:RDU393317 RNQ393316:RNQ393317 RXM393316:RXM393317 SHI393316:SHI393317 SRE393316:SRE393317 TBA393316:TBA393317 TKW393316:TKW393317 TUS393316:TUS393317 UEO393316:UEO393317 UOK393316:UOK393317 UYG393316:UYG393317 VIC393316:VIC393317 VRY393316:VRY393317 WBU393316:WBU393317 WLQ393316:WLQ393317 WVM393316:WVM393317 G458852:G458853 JA458852:JA458853 SW458852:SW458853 ACS458852:ACS458853 AMO458852:AMO458853 AWK458852:AWK458853 BGG458852:BGG458853 BQC458852:BQC458853 BZY458852:BZY458853 CJU458852:CJU458853 CTQ458852:CTQ458853 DDM458852:DDM458853 DNI458852:DNI458853 DXE458852:DXE458853 EHA458852:EHA458853 EQW458852:EQW458853 FAS458852:FAS458853 FKO458852:FKO458853 FUK458852:FUK458853 GEG458852:GEG458853 GOC458852:GOC458853 GXY458852:GXY458853 HHU458852:HHU458853 HRQ458852:HRQ458853 IBM458852:IBM458853 ILI458852:ILI458853 IVE458852:IVE458853 JFA458852:JFA458853 JOW458852:JOW458853 JYS458852:JYS458853 KIO458852:KIO458853 KSK458852:KSK458853 LCG458852:LCG458853 LMC458852:LMC458853 LVY458852:LVY458853 MFU458852:MFU458853 MPQ458852:MPQ458853 MZM458852:MZM458853 NJI458852:NJI458853 NTE458852:NTE458853 ODA458852:ODA458853 OMW458852:OMW458853 OWS458852:OWS458853 PGO458852:PGO458853 PQK458852:PQK458853 QAG458852:QAG458853 QKC458852:QKC458853 QTY458852:QTY458853 RDU458852:RDU458853 RNQ458852:RNQ458853 RXM458852:RXM458853 SHI458852:SHI458853 SRE458852:SRE458853 TBA458852:TBA458853 TKW458852:TKW458853 TUS458852:TUS458853 UEO458852:UEO458853 UOK458852:UOK458853 UYG458852:UYG458853 VIC458852:VIC458853 VRY458852:VRY458853 WBU458852:WBU458853 WLQ458852:WLQ458853 WVM458852:WVM458853 G524388:G524389 JA524388:JA524389 SW524388:SW524389 ACS524388:ACS524389 AMO524388:AMO524389 AWK524388:AWK524389 BGG524388:BGG524389 BQC524388:BQC524389 BZY524388:BZY524389 CJU524388:CJU524389 CTQ524388:CTQ524389 DDM524388:DDM524389 DNI524388:DNI524389 DXE524388:DXE524389 EHA524388:EHA524389 EQW524388:EQW524389 FAS524388:FAS524389 FKO524388:FKO524389 FUK524388:FUK524389 GEG524388:GEG524389 GOC524388:GOC524389 GXY524388:GXY524389 HHU524388:HHU524389 HRQ524388:HRQ524389 IBM524388:IBM524389 ILI524388:ILI524389 IVE524388:IVE524389 JFA524388:JFA524389 JOW524388:JOW524389 JYS524388:JYS524389 KIO524388:KIO524389 KSK524388:KSK524389 LCG524388:LCG524389 LMC524388:LMC524389 LVY524388:LVY524389 MFU524388:MFU524389 MPQ524388:MPQ524389 MZM524388:MZM524389 NJI524388:NJI524389 NTE524388:NTE524389 ODA524388:ODA524389 OMW524388:OMW524389 OWS524388:OWS524389 PGO524388:PGO524389 PQK524388:PQK524389 QAG524388:QAG524389 QKC524388:QKC524389 QTY524388:QTY524389 RDU524388:RDU524389 RNQ524388:RNQ524389 RXM524388:RXM524389 SHI524388:SHI524389 SRE524388:SRE524389 TBA524388:TBA524389 TKW524388:TKW524389 TUS524388:TUS524389 UEO524388:UEO524389 UOK524388:UOK524389 UYG524388:UYG524389 VIC524388:VIC524389 VRY524388:VRY524389 WBU524388:WBU524389 WLQ524388:WLQ524389 WVM524388:WVM524389 G589924:G589925 JA589924:JA589925 SW589924:SW589925 ACS589924:ACS589925 AMO589924:AMO589925 AWK589924:AWK589925 BGG589924:BGG589925 BQC589924:BQC589925 BZY589924:BZY589925 CJU589924:CJU589925 CTQ589924:CTQ589925 DDM589924:DDM589925 DNI589924:DNI589925 DXE589924:DXE589925 EHA589924:EHA589925 EQW589924:EQW589925 FAS589924:FAS589925 FKO589924:FKO589925 FUK589924:FUK589925 GEG589924:GEG589925 GOC589924:GOC589925 GXY589924:GXY589925 HHU589924:HHU589925 HRQ589924:HRQ589925 IBM589924:IBM589925 ILI589924:ILI589925 IVE589924:IVE589925 JFA589924:JFA589925 JOW589924:JOW589925 JYS589924:JYS589925 KIO589924:KIO589925 KSK589924:KSK589925 LCG589924:LCG589925 LMC589924:LMC589925 LVY589924:LVY589925 MFU589924:MFU589925 MPQ589924:MPQ589925 MZM589924:MZM589925 NJI589924:NJI589925 NTE589924:NTE589925 ODA589924:ODA589925 OMW589924:OMW589925 OWS589924:OWS589925 PGO589924:PGO589925 PQK589924:PQK589925 QAG589924:QAG589925 QKC589924:QKC589925 QTY589924:QTY589925 RDU589924:RDU589925 RNQ589924:RNQ589925 RXM589924:RXM589925 SHI589924:SHI589925 SRE589924:SRE589925 TBA589924:TBA589925 TKW589924:TKW589925 TUS589924:TUS589925 UEO589924:UEO589925 UOK589924:UOK589925 UYG589924:UYG589925 VIC589924:VIC589925 VRY589924:VRY589925 WBU589924:WBU589925 WLQ589924:WLQ589925 WVM589924:WVM589925 G655460:G655461 JA655460:JA655461 SW655460:SW655461 ACS655460:ACS655461 AMO655460:AMO655461 AWK655460:AWK655461 BGG655460:BGG655461 BQC655460:BQC655461 BZY655460:BZY655461 CJU655460:CJU655461 CTQ655460:CTQ655461 DDM655460:DDM655461 DNI655460:DNI655461 DXE655460:DXE655461 EHA655460:EHA655461 EQW655460:EQW655461 FAS655460:FAS655461 FKO655460:FKO655461 FUK655460:FUK655461 GEG655460:GEG655461 GOC655460:GOC655461 GXY655460:GXY655461 HHU655460:HHU655461 HRQ655460:HRQ655461 IBM655460:IBM655461 ILI655460:ILI655461 IVE655460:IVE655461 JFA655460:JFA655461 JOW655460:JOW655461 JYS655460:JYS655461 KIO655460:KIO655461 KSK655460:KSK655461 LCG655460:LCG655461 LMC655460:LMC655461 LVY655460:LVY655461 MFU655460:MFU655461 MPQ655460:MPQ655461 MZM655460:MZM655461 NJI655460:NJI655461 NTE655460:NTE655461 ODA655460:ODA655461 OMW655460:OMW655461 OWS655460:OWS655461 PGO655460:PGO655461 PQK655460:PQK655461 QAG655460:QAG655461 QKC655460:QKC655461 QTY655460:QTY655461 RDU655460:RDU655461 RNQ655460:RNQ655461 RXM655460:RXM655461 SHI655460:SHI655461 SRE655460:SRE655461 TBA655460:TBA655461 TKW655460:TKW655461 TUS655460:TUS655461 UEO655460:UEO655461 UOK655460:UOK655461 UYG655460:UYG655461 VIC655460:VIC655461 VRY655460:VRY655461 WBU655460:WBU655461 WLQ655460:WLQ655461 WVM655460:WVM655461 G720996:G720997 JA720996:JA720997 SW720996:SW720997 ACS720996:ACS720997 AMO720996:AMO720997 AWK720996:AWK720997 BGG720996:BGG720997 BQC720996:BQC720997 BZY720996:BZY720997 CJU720996:CJU720997 CTQ720996:CTQ720997 DDM720996:DDM720997 DNI720996:DNI720997 DXE720996:DXE720997 EHA720996:EHA720997 EQW720996:EQW720997 FAS720996:FAS720997 FKO720996:FKO720997 FUK720996:FUK720997 GEG720996:GEG720997 GOC720996:GOC720997 GXY720996:GXY720997 HHU720996:HHU720997 HRQ720996:HRQ720997 IBM720996:IBM720997 ILI720996:ILI720997 IVE720996:IVE720997 JFA720996:JFA720997 JOW720996:JOW720997 JYS720996:JYS720997 KIO720996:KIO720997 KSK720996:KSK720997 LCG720996:LCG720997 LMC720996:LMC720997 LVY720996:LVY720997 MFU720996:MFU720997 MPQ720996:MPQ720997 MZM720996:MZM720997 NJI720996:NJI720997 NTE720996:NTE720997 ODA720996:ODA720997 OMW720996:OMW720997 OWS720996:OWS720997 PGO720996:PGO720997 PQK720996:PQK720997 QAG720996:QAG720997 QKC720996:QKC720997 QTY720996:QTY720997 RDU720996:RDU720997 RNQ720996:RNQ720997 RXM720996:RXM720997 SHI720996:SHI720997 SRE720996:SRE720997 TBA720996:TBA720997 TKW720996:TKW720997 TUS720996:TUS720997 UEO720996:UEO720997 UOK720996:UOK720997 UYG720996:UYG720997 VIC720996:VIC720997 VRY720996:VRY720997 WBU720996:WBU720997 WLQ720996:WLQ720997 WVM720996:WVM720997 G786532:G786533 JA786532:JA786533 SW786532:SW786533 ACS786532:ACS786533 AMO786532:AMO786533 AWK786532:AWK786533 BGG786532:BGG786533 BQC786532:BQC786533 BZY786532:BZY786533 CJU786532:CJU786533 CTQ786532:CTQ786533 DDM786532:DDM786533 DNI786532:DNI786533 DXE786532:DXE786533 EHA786532:EHA786533 EQW786532:EQW786533 FAS786532:FAS786533 FKO786532:FKO786533 FUK786532:FUK786533 GEG786532:GEG786533 GOC786532:GOC786533 GXY786532:GXY786533 HHU786532:HHU786533 HRQ786532:HRQ786533 IBM786532:IBM786533 ILI786532:ILI786533 IVE786532:IVE786533 JFA786532:JFA786533 JOW786532:JOW786533 JYS786532:JYS786533 KIO786532:KIO786533 KSK786532:KSK786533 LCG786532:LCG786533 LMC786532:LMC786533 LVY786532:LVY786533 MFU786532:MFU786533 MPQ786532:MPQ786533 MZM786532:MZM786533 NJI786532:NJI786533 NTE786532:NTE786533 ODA786532:ODA786533 OMW786532:OMW786533 OWS786532:OWS786533 PGO786532:PGO786533 PQK786532:PQK786533 QAG786532:QAG786533 QKC786532:QKC786533 QTY786532:QTY786533 RDU786532:RDU786533 RNQ786532:RNQ786533 RXM786532:RXM786533 SHI786532:SHI786533 SRE786532:SRE786533 TBA786532:TBA786533 TKW786532:TKW786533 TUS786532:TUS786533 UEO786532:UEO786533 UOK786532:UOK786533 UYG786532:UYG786533 VIC786532:VIC786533 VRY786532:VRY786533 WBU786532:WBU786533 WLQ786532:WLQ786533 WVM786532:WVM786533 G852068:G852069 JA852068:JA852069 SW852068:SW852069 ACS852068:ACS852069 AMO852068:AMO852069 AWK852068:AWK852069 BGG852068:BGG852069 BQC852068:BQC852069 BZY852068:BZY852069 CJU852068:CJU852069 CTQ852068:CTQ852069 DDM852068:DDM852069 DNI852068:DNI852069 DXE852068:DXE852069 EHA852068:EHA852069 EQW852068:EQW852069 FAS852068:FAS852069 FKO852068:FKO852069 FUK852068:FUK852069 GEG852068:GEG852069 GOC852068:GOC852069 GXY852068:GXY852069 HHU852068:HHU852069 HRQ852068:HRQ852069 IBM852068:IBM852069 ILI852068:ILI852069 IVE852068:IVE852069 JFA852068:JFA852069 JOW852068:JOW852069 JYS852068:JYS852069 KIO852068:KIO852069 KSK852068:KSK852069 LCG852068:LCG852069 LMC852068:LMC852069 LVY852068:LVY852069 MFU852068:MFU852069 MPQ852068:MPQ852069 MZM852068:MZM852069 NJI852068:NJI852069 NTE852068:NTE852069 ODA852068:ODA852069 OMW852068:OMW852069 OWS852068:OWS852069 PGO852068:PGO852069 PQK852068:PQK852069 QAG852068:QAG852069 QKC852068:QKC852069 QTY852068:QTY852069 RDU852068:RDU852069 RNQ852068:RNQ852069 RXM852068:RXM852069 SHI852068:SHI852069 SRE852068:SRE852069 TBA852068:TBA852069 TKW852068:TKW852069 TUS852068:TUS852069 UEO852068:UEO852069 UOK852068:UOK852069 UYG852068:UYG852069 VIC852068:VIC852069 VRY852068:VRY852069 WBU852068:WBU852069 WLQ852068:WLQ852069 WVM852068:WVM852069 G917604:G917605 JA917604:JA917605 SW917604:SW917605 ACS917604:ACS917605 AMO917604:AMO917605 AWK917604:AWK917605 BGG917604:BGG917605 BQC917604:BQC917605 BZY917604:BZY917605 CJU917604:CJU917605 CTQ917604:CTQ917605 DDM917604:DDM917605 DNI917604:DNI917605 DXE917604:DXE917605 EHA917604:EHA917605 EQW917604:EQW917605 FAS917604:FAS917605 FKO917604:FKO917605 FUK917604:FUK917605 GEG917604:GEG917605 GOC917604:GOC917605 GXY917604:GXY917605 HHU917604:HHU917605 HRQ917604:HRQ917605 IBM917604:IBM917605 ILI917604:ILI917605 IVE917604:IVE917605 JFA917604:JFA917605 JOW917604:JOW917605 JYS917604:JYS917605 KIO917604:KIO917605 KSK917604:KSK917605 LCG917604:LCG917605 LMC917604:LMC917605 LVY917604:LVY917605 MFU917604:MFU917605 MPQ917604:MPQ917605 MZM917604:MZM917605 NJI917604:NJI917605 NTE917604:NTE917605 ODA917604:ODA917605 OMW917604:OMW917605 OWS917604:OWS917605 PGO917604:PGO917605 PQK917604:PQK917605 QAG917604:QAG917605 QKC917604:QKC917605 QTY917604:QTY917605 RDU917604:RDU917605 RNQ917604:RNQ917605 RXM917604:RXM917605 SHI917604:SHI917605 SRE917604:SRE917605 TBA917604:TBA917605 TKW917604:TKW917605 TUS917604:TUS917605 UEO917604:UEO917605 UOK917604:UOK917605 UYG917604:UYG917605 VIC917604:VIC917605 VRY917604:VRY917605 WBU917604:WBU917605 WLQ917604:WLQ917605 WVM917604:WVM917605 G983140:G983141 JA983140:JA983141 SW983140:SW983141 ACS983140:ACS983141 AMO983140:AMO983141 AWK983140:AWK983141 BGG983140:BGG983141 BQC983140:BQC983141 BZY983140:BZY983141 CJU983140:CJU983141 CTQ983140:CTQ983141 DDM983140:DDM983141 DNI983140:DNI983141 DXE983140:DXE983141 EHA983140:EHA983141 EQW983140:EQW983141 FAS983140:FAS983141 FKO983140:FKO983141 FUK983140:FUK983141 GEG983140:GEG983141 GOC983140:GOC983141 GXY983140:GXY983141 HHU983140:HHU983141 HRQ983140:HRQ983141 IBM983140:IBM983141 ILI983140:ILI983141 IVE983140:IVE983141 JFA983140:JFA983141 JOW983140:JOW983141 JYS983140:JYS983141 KIO983140:KIO983141 KSK983140:KSK983141 LCG983140:LCG983141 LMC983140:LMC983141 LVY983140:LVY983141 MFU983140:MFU983141 MPQ983140:MPQ983141 MZM983140:MZM983141 NJI983140:NJI983141 NTE983140:NTE983141 ODA983140:ODA983141 OMW983140:OMW983141 OWS983140:OWS983141 PGO983140:PGO983141 PQK983140:PQK983141 QAG983140:QAG983141 QKC983140:QKC983141 QTY983140:QTY983141 RDU983140:RDU983141 RNQ983140:RNQ983141 RXM983140:RXM983141 SHI983140:SHI983141 SRE983140:SRE983141 TBA983140:TBA983141 TKW983140:TKW983141 TUS983140:TUS983141 UEO983140:UEO983141 UOK983140:UOK983141 UYG983140:UYG983141 VIC983140:VIC983141 VRY983140:VRY983141 WBU983140:WBU983141 WLQ983140:WLQ983141 WVM983140:WVM983141 G65642:G65781 JA65642:JA65781 SW65642:SW65781 ACS65642:ACS65781 AMO65642:AMO65781 AWK65642:AWK65781 BGG65642:BGG65781 BQC65642:BQC65781 BZY65642:BZY65781 CJU65642:CJU65781 CTQ65642:CTQ65781 DDM65642:DDM65781 DNI65642:DNI65781 DXE65642:DXE65781 EHA65642:EHA65781 EQW65642:EQW65781 FAS65642:FAS65781 FKO65642:FKO65781 FUK65642:FUK65781 GEG65642:GEG65781 GOC65642:GOC65781 GXY65642:GXY65781 HHU65642:HHU65781 HRQ65642:HRQ65781 IBM65642:IBM65781 ILI65642:ILI65781 IVE65642:IVE65781 JFA65642:JFA65781 JOW65642:JOW65781 JYS65642:JYS65781 KIO65642:KIO65781 KSK65642:KSK65781 LCG65642:LCG65781 LMC65642:LMC65781 LVY65642:LVY65781 MFU65642:MFU65781 MPQ65642:MPQ65781 MZM65642:MZM65781 NJI65642:NJI65781 NTE65642:NTE65781 ODA65642:ODA65781 OMW65642:OMW65781 OWS65642:OWS65781 PGO65642:PGO65781 PQK65642:PQK65781 QAG65642:QAG65781 QKC65642:QKC65781 QTY65642:QTY65781 RDU65642:RDU65781 RNQ65642:RNQ65781 RXM65642:RXM65781 SHI65642:SHI65781 SRE65642:SRE65781 TBA65642:TBA65781 TKW65642:TKW65781 TUS65642:TUS65781 UEO65642:UEO65781 UOK65642:UOK65781 UYG65642:UYG65781 VIC65642:VIC65781 VRY65642:VRY65781 WBU65642:WBU65781 WLQ65642:WLQ65781 WVM65642:WVM65781 G131178:G131317 JA131178:JA131317 SW131178:SW131317 ACS131178:ACS131317 AMO131178:AMO131317 AWK131178:AWK131317 BGG131178:BGG131317 BQC131178:BQC131317 BZY131178:BZY131317 CJU131178:CJU131317 CTQ131178:CTQ131317 DDM131178:DDM131317 DNI131178:DNI131317 DXE131178:DXE131317 EHA131178:EHA131317 EQW131178:EQW131317 FAS131178:FAS131317 FKO131178:FKO131317 FUK131178:FUK131317 GEG131178:GEG131317 GOC131178:GOC131317 GXY131178:GXY131317 HHU131178:HHU131317 HRQ131178:HRQ131317 IBM131178:IBM131317 ILI131178:ILI131317 IVE131178:IVE131317 JFA131178:JFA131317 JOW131178:JOW131317 JYS131178:JYS131317 KIO131178:KIO131317 KSK131178:KSK131317 LCG131178:LCG131317 LMC131178:LMC131317 LVY131178:LVY131317 MFU131178:MFU131317 MPQ131178:MPQ131317 MZM131178:MZM131317 NJI131178:NJI131317 NTE131178:NTE131317 ODA131178:ODA131317 OMW131178:OMW131317 OWS131178:OWS131317 PGO131178:PGO131317 PQK131178:PQK131317 QAG131178:QAG131317 QKC131178:QKC131317 QTY131178:QTY131317 RDU131178:RDU131317 RNQ131178:RNQ131317 RXM131178:RXM131317 SHI131178:SHI131317 SRE131178:SRE131317 TBA131178:TBA131317 TKW131178:TKW131317 TUS131178:TUS131317 UEO131178:UEO131317 UOK131178:UOK131317 UYG131178:UYG131317 VIC131178:VIC131317 VRY131178:VRY131317 WBU131178:WBU131317 WLQ131178:WLQ131317 WVM131178:WVM131317 G196714:G196853 JA196714:JA196853 SW196714:SW196853 ACS196714:ACS196853 AMO196714:AMO196853 AWK196714:AWK196853 BGG196714:BGG196853 BQC196714:BQC196853 BZY196714:BZY196853 CJU196714:CJU196853 CTQ196714:CTQ196853 DDM196714:DDM196853 DNI196714:DNI196853 DXE196714:DXE196853 EHA196714:EHA196853 EQW196714:EQW196853 FAS196714:FAS196853 FKO196714:FKO196853 FUK196714:FUK196853 GEG196714:GEG196853 GOC196714:GOC196853 GXY196714:GXY196853 HHU196714:HHU196853 HRQ196714:HRQ196853 IBM196714:IBM196853 ILI196714:ILI196853 IVE196714:IVE196853 JFA196714:JFA196853 JOW196714:JOW196853 JYS196714:JYS196853 KIO196714:KIO196853 KSK196714:KSK196853 LCG196714:LCG196853 LMC196714:LMC196853 LVY196714:LVY196853 MFU196714:MFU196853 MPQ196714:MPQ196853 MZM196714:MZM196853 NJI196714:NJI196853 NTE196714:NTE196853 ODA196714:ODA196853 OMW196714:OMW196853 OWS196714:OWS196853 PGO196714:PGO196853 PQK196714:PQK196853 QAG196714:QAG196853 QKC196714:QKC196853 QTY196714:QTY196853 RDU196714:RDU196853 RNQ196714:RNQ196853 RXM196714:RXM196853 SHI196714:SHI196853 SRE196714:SRE196853 TBA196714:TBA196853 TKW196714:TKW196853 TUS196714:TUS196853 UEO196714:UEO196853 UOK196714:UOK196853 UYG196714:UYG196853 VIC196714:VIC196853 VRY196714:VRY196853 WBU196714:WBU196853 WLQ196714:WLQ196853 WVM196714:WVM196853 G262250:G262389 JA262250:JA262389 SW262250:SW262389 ACS262250:ACS262389 AMO262250:AMO262389 AWK262250:AWK262389 BGG262250:BGG262389 BQC262250:BQC262389 BZY262250:BZY262389 CJU262250:CJU262389 CTQ262250:CTQ262389 DDM262250:DDM262389 DNI262250:DNI262389 DXE262250:DXE262389 EHA262250:EHA262389 EQW262250:EQW262389 FAS262250:FAS262389 FKO262250:FKO262389 FUK262250:FUK262389 GEG262250:GEG262389 GOC262250:GOC262389 GXY262250:GXY262389 HHU262250:HHU262389 HRQ262250:HRQ262389 IBM262250:IBM262389 ILI262250:ILI262389 IVE262250:IVE262389 JFA262250:JFA262389 JOW262250:JOW262389 JYS262250:JYS262389 KIO262250:KIO262389 KSK262250:KSK262389 LCG262250:LCG262389 LMC262250:LMC262389 LVY262250:LVY262389 MFU262250:MFU262389 MPQ262250:MPQ262389 MZM262250:MZM262389 NJI262250:NJI262389 NTE262250:NTE262389 ODA262250:ODA262389 OMW262250:OMW262389 OWS262250:OWS262389 PGO262250:PGO262389 PQK262250:PQK262389 QAG262250:QAG262389 QKC262250:QKC262389 QTY262250:QTY262389 RDU262250:RDU262389 RNQ262250:RNQ262389 RXM262250:RXM262389 SHI262250:SHI262389 SRE262250:SRE262389 TBA262250:TBA262389 TKW262250:TKW262389 TUS262250:TUS262389 UEO262250:UEO262389 UOK262250:UOK262389 UYG262250:UYG262389 VIC262250:VIC262389 VRY262250:VRY262389 WBU262250:WBU262389 WLQ262250:WLQ262389 WVM262250:WVM262389 G327786:G327925 JA327786:JA327925 SW327786:SW327925 ACS327786:ACS327925 AMO327786:AMO327925 AWK327786:AWK327925 BGG327786:BGG327925 BQC327786:BQC327925 BZY327786:BZY327925 CJU327786:CJU327925 CTQ327786:CTQ327925 DDM327786:DDM327925 DNI327786:DNI327925 DXE327786:DXE327925 EHA327786:EHA327925 EQW327786:EQW327925 FAS327786:FAS327925 FKO327786:FKO327925 FUK327786:FUK327925 GEG327786:GEG327925 GOC327786:GOC327925 GXY327786:GXY327925 HHU327786:HHU327925 HRQ327786:HRQ327925 IBM327786:IBM327925 ILI327786:ILI327925 IVE327786:IVE327925 JFA327786:JFA327925 JOW327786:JOW327925 JYS327786:JYS327925 KIO327786:KIO327925 KSK327786:KSK327925 LCG327786:LCG327925 LMC327786:LMC327925 LVY327786:LVY327925 MFU327786:MFU327925 MPQ327786:MPQ327925 MZM327786:MZM327925 NJI327786:NJI327925 NTE327786:NTE327925 ODA327786:ODA327925 OMW327786:OMW327925 OWS327786:OWS327925 PGO327786:PGO327925 PQK327786:PQK327925 QAG327786:QAG327925 QKC327786:QKC327925 QTY327786:QTY327925 RDU327786:RDU327925 RNQ327786:RNQ327925 RXM327786:RXM327925 SHI327786:SHI327925 SRE327786:SRE327925 TBA327786:TBA327925 TKW327786:TKW327925 TUS327786:TUS327925 UEO327786:UEO327925 UOK327786:UOK327925 UYG327786:UYG327925 VIC327786:VIC327925 VRY327786:VRY327925 WBU327786:WBU327925 WLQ327786:WLQ327925 WVM327786:WVM327925 G393322:G393461 JA393322:JA393461 SW393322:SW393461 ACS393322:ACS393461 AMO393322:AMO393461 AWK393322:AWK393461 BGG393322:BGG393461 BQC393322:BQC393461 BZY393322:BZY393461 CJU393322:CJU393461 CTQ393322:CTQ393461 DDM393322:DDM393461 DNI393322:DNI393461 DXE393322:DXE393461 EHA393322:EHA393461 EQW393322:EQW393461 FAS393322:FAS393461 FKO393322:FKO393461 FUK393322:FUK393461 GEG393322:GEG393461 GOC393322:GOC393461 GXY393322:GXY393461 HHU393322:HHU393461 HRQ393322:HRQ393461 IBM393322:IBM393461 ILI393322:ILI393461 IVE393322:IVE393461 JFA393322:JFA393461 JOW393322:JOW393461 JYS393322:JYS393461 KIO393322:KIO393461 KSK393322:KSK393461 LCG393322:LCG393461 LMC393322:LMC393461 LVY393322:LVY393461 MFU393322:MFU393461 MPQ393322:MPQ393461 MZM393322:MZM393461 NJI393322:NJI393461 NTE393322:NTE393461 ODA393322:ODA393461 OMW393322:OMW393461 OWS393322:OWS393461 PGO393322:PGO393461 PQK393322:PQK393461 QAG393322:QAG393461 QKC393322:QKC393461 QTY393322:QTY393461 RDU393322:RDU393461 RNQ393322:RNQ393461 RXM393322:RXM393461 SHI393322:SHI393461 SRE393322:SRE393461 TBA393322:TBA393461 TKW393322:TKW393461 TUS393322:TUS393461 UEO393322:UEO393461 UOK393322:UOK393461 UYG393322:UYG393461 VIC393322:VIC393461 VRY393322:VRY393461 WBU393322:WBU393461 WLQ393322:WLQ393461 WVM393322:WVM393461 G458858:G458997 JA458858:JA458997 SW458858:SW458997 ACS458858:ACS458997 AMO458858:AMO458997 AWK458858:AWK458997 BGG458858:BGG458997 BQC458858:BQC458997 BZY458858:BZY458997 CJU458858:CJU458997 CTQ458858:CTQ458997 DDM458858:DDM458997 DNI458858:DNI458997 DXE458858:DXE458997 EHA458858:EHA458997 EQW458858:EQW458997 FAS458858:FAS458997 FKO458858:FKO458997 FUK458858:FUK458997 GEG458858:GEG458997 GOC458858:GOC458997 GXY458858:GXY458997 HHU458858:HHU458997 HRQ458858:HRQ458997 IBM458858:IBM458997 ILI458858:ILI458997 IVE458858:IVE458997 JFA458858:JFA458997 JOW458858:JOW458997 JYS458858:JYS458997 KIO458858:KIO458997 KSK458858:KSK458997 LCG458858:LCG458997 LMC458858:LMC458997 LVY458858:LVY458997 MFU458858:MFU458997 MPQ458858:MPQ458997 MZM458858:MZM458997 NJI458858:NJI458997 NTE458858:NTE458997 ODA458858:ODA458997 OMW458858:OMW458997 OWS458858:OWS458997 PGO458858:PGO458997 PQK458858:PQK458997 QAG458858:QAG458997 QKC458858:QKC458997 QTY458858:QTY458997 RDU458858:RDU458997 RNQ458858:RNQ458997 RXM458858:RXM458997 SHI458858:SHI458997 SRE458858:SRE458997 TBA458858:TBA458997 TKW458858:TKW458997 TUS458858:TUS458997 UEO458858:UEO458997 UOK458858:UOK458997 UYG458858:UYG458997 VIC458858:VIC458997 VRY458858:VRY458997 WBU458858:WBU458997 WLQ458858:WLQ458997 WVM458858:WVM458997 G524394:G524533 JA524394:JA524533 SW524394:SW524533 ACS524394:ACS524533 AMO524394:AMO524533 AWK524394:AWK524533 BGG524394:BGG524533 BQC524394:BQC524533 BZY524394:BZY524533 CJU524394:CJU524533 CTQ524394:CTQ524533 DDM524394:DDM524533 DNI524394:DNI524533 DXE524394:DXE524533 EHA524394:EHA524533 EQW524394:EQW524533 FAS524394:FAS524533 FKO524394:FKO524533 FUK524394:FUK524533 GEG524394:GEG524533 GOC524394:GOC524533 GXY524394:GXY524533 HHU524394:HHU524533 HRQ524394:HRQ524533 IBM524394:IBM524533 ILI524394:ILI524533 IVE524394:IVE524533 JFA524394:JFA524533 JOW524394:JOW524533 JYS524394:JYS524533 KIO524394:KIO524533 KSK524394:KSK524533 LCG524394:LCG524533 LMC524394:LMC524533 LVY524394:LVY524533 MFU524394:MFU524533 MPQ524394:MPQ524533 MZM524394:MZM524533 NJI524394:NJI524533 NTE524394:NTE524533 ODA524394:ODA524533 OMW524394:OMW524533 OWS524394:OWS524533 PGO524394:PGO524533 PQK524394:PQK524533 QAG524394:QAG524533 QKC524394:QKC524533 QTY524394:QTY524533 RDU524394:RDU524533 RNQ524394:RNQ524533 RXM524394:RXM524533 SHI524394:SHI524533 SRE524394:SRE524533 TBA524394:TBA524533 TKW524394:TKW524533 TUS524394:TUS524533 UEO524394:UEO524533 UOK524394:UOK524533 UYG524394:UYG524533 VIC524394:VIC524533 VRY524394:VRY524533 WBU524394:WBU524533 WLQ524394:WLQ524533 WVM524394:WVM524533 G589930:G590069 JA589930:JA590069 SW589930:SW590069 ACS589930:ACS590069 AMO589930:AMO590069 AWK589930:AWK590069 BGG589930:BGG590069 BQC589930:BQC590069 BZY589930:BZY590069 CJU589930:CJU590069 CTQ589930:CTQ590069 DDM589930:DDM590069 DNI589930:DNI590069 DXE589930:DXE590069 EHA589930:EHA590069 EQW589930:EQW590069 FAS589930:FAS590069 FKO589930:FKO590069 FUK589930:FUK590069 GEG589930:GEG590069 GOC589930:GOC590069 GXY589930:GXY590069 HHU589930:HHU590069 HRQ589930:HRQ590069 IBM589930:IBM590069 ILI589930:ILI590069 IVE589930:IVE590069 JFA589930:JFA590069 JOW589930:JOW590069 JYS589930:JYS590069 KIO589930:KIO590069 KSK589930:KSK590069 LCG589930:LCG590069 LMC589930:LMC590069 LVY589930:LVY590069 MFU589930:MFU590069 MPQ589930:MPQ590069 MZM589930:MZM590069 NJI589930:NJI590069 NTE589930:NTE590069 ODA589930:ODA590069 OMW589930:OMW590069 OWS589930:OWS590069 PGO589930:PGO590069 PQK589930:PQK590069 QAG589930:QAG590069 QKC589930:QKC590069 QTY589930:QTY590069 RDU589930:RDU590069 RNQ589930:RNQ590069 RXM589930:RXM590069 SHI589930:SHI590069 SRE589930:SRE590069 TBA589930:TBA590069 TKW589930:TKW590069 TUS589930:TUS590069 UEO589930:UEO590069 UOK589930:UOK590069 UYG589930:UYG590069 VIC589930:VIC590069 VRY589930:VRY590069 WBU589930:WBU590069 WLQ589930:WLQ590069 WVM589930:WVM590069 G655466:G655605 JA655466:JA655605 SW655466:SW655605 ACS655466:ACS655605 AMO655466:AMO655605 AWK655466:AWK655605 BGG655466:BGG655605 BQC655466:BQC655605 BZY655466:BZY655605 CJU655466:CJU655605 CTQ655466:CTQ655605 DDM655466:DDM655605 DNI655466:DNI655605 DXE655466:DXE655605 EHA655466:EHA655605 EQW655466:EQW655605 FAS655466:FAS655605 FKO655466:FKO655605 FUK655466:FUK655605 GEG655466:GEG655605 GOC655466:GOC655605 GXY655466:GXY655605 HHU655466:HHU655605 HRQ655466:HRQ655605 IBM655466:IBM655605 ILI655466:ILI655605 IVE655466:IVE655605 JFA655466:JFA655605 JOW655466:JOW655605 JYS655466:JYS655605 KIO655466:KIO655605 KSK655466:KSK655605 LCG655466:LCG655605 LMC655466:LMC655605 LVY655466:LVY655605 MFU655466:MFU655605 MPQ655466:MPQ655605 MZM655466:MZM655605 NJI655466:NJI655605 NTE655466:NTE655605 ODA655466:ODA655605 OMW655466:OMW655605 OWS655466:OWS655605 PGO655466:PGO655605 PQK655466:PQK655605 QAG655466:QAG655605 QKC655466:QKC655605 QTY655466:QTY655605 RDU655466:RDU655605 RNQ655466:RNQ655605 RXM655466:RXM655605 SHI655466:SHI655605 SRE655466:SRE655605 TBA655466:TBA655605 TKW655466:TKW655605 TUS655466:TUS655605 UEO655466:UEO655605 UOK655466:UOK655605 UYG655466:UYG655605 VIC655466:VIC655605 VRY655466:VRY655605 WBU655466:WBU655605 WLQ655466:WLQ655605 WVM655466:WVM655605 G721002:G721141 JA721002:JA721141 SW721002:SW721141 ACS721002:ACS721141 AMO721002:AMO721141 AWK721002:AWK721141 BGG721002:BGG721141 BQC721002:BQC721141 BZY721002:BZY721141 CJU721002:CJU721141 CTQ721002:CTQ721141 DDM721002:DDM721141 DNI721002:DNI721141 DXE721002:DXE721141 EHA721002:EHA721141 EQW721002:EQW721141 FAS721002:FAS721141 FKO721002:FKO721141 FUK721002:FUK721141 GEG721002:GEG721141 GOC721002:GOC721141 GXY721002:GXY721141 HHU721002:HHU721141 HRQ721002:HRQ721141 IBM721002:IBM721141 ILI721002:ILI721141 IVE721002:IVE721141 JFA721002:JFA721141 JOW721002:JOW721141 JYS721002:JYS721141 KIO721002:KIO721141 KSK721002:KSK721141 LCG721002:LCG721141 LMC721002:LMC721141 LVY721002:LVY721141 MFU721002:MFU721141 MPQ721002:MPQ721141 MZM721002:MZM721141 NJI721002:NJI721141 NTE721002:NTE721141 ODA721002:ODA721141 OMW721002:OMW721141 OWS721002:OWS721141 PGO721002:PGO721141 PQK721002:PQK721141 QAG721002:QAG721141 QKC721002:QKC721141 QTY721002:QTY721141 RDU721002:RDU721141 RNQ721002:RNQ721141 RXM721002:RXM721141 SHI721002:SHI721141 SRE721002:SRE721141 TBA721002:TBA721141 TKW721002:TKW721141 TUS721002:TUS721141 UEO721002:UEO721141 UOK721002:UOK721141 UYG721002:UYG721141 VIC721002:VIC721141 VRY721002:VRY721141 WBU721002:WBU721141 WLQ721002:WLQ721141 WVM721002:WVM721141 G786538:G786677 JA786538:JA786677 SW786538:SW786677 ACS786538:ACS786677 AMO786538:AMO786677 AWK786538:AWK786677 BGG786538:BGG786677 BQC786538:BQC786677 BZY786538:BZY786677 CJU786538:CJU786677 CTQ786538:CTQ786677 DDM786538:DDM786677 DNI786538:DNI786677 DXE786538:DXE786677 EHA786538:EHA786677 EQW786538:EQW786677 FAS786538:FAS786677 FKO786538:FKO786677 FUK786538:FUK786677 GEG786538:GEG786677 GOC786538:GOC786677 GXY786538:GXY786677 HHU786538:HHU786677 HRQ786538:HRQ786677 IBM786538:IBM786677 ILI786538:ILI786677 IVE786538:IVE786677 JFA786538:JFA786677 JOW786538:JOW786677 JYS786538:JYS786677 KIO786538:KIO786677 KSK786538:KSK786677 LCG786538:LCG786677 LMC786538:LMC786677 LVY786538:LVY786677 MFU786538:MFU786677 MPQ786538:MPQ786677 MZM786538:MZM786677 NJI786538:NJI786677 NTE786538:NTE786677 ODA786538:ODA786677 OMW786538:OMW786677 OWS786538:OWS786677 PGO786538:PGO786677 PQK786538:PQK786677 QAG786538:QAG786677 QKC786538:QKC786677 QTY786538:QTY786677 RDU786538:RDU786677 RNQ786538:RNQ786677 RXM786538:RXM786677 SHI786538:SHI786677 SRE786538:SRE786677 TBA786538:TBA786677 TKW786538:TKW786677 TUS786538:TUS786677 UEO786538:UEO786677 UOK786538:UOK786677 UYG786538:UYG786677 VIC786538:VIC786677 VRY786538:VRY786677 WBU786538:WBU786677 WLQ786538:WLQ786677 WVM786538:WVM786677 G852074:G852213 JA852074:JA852213 SW852074:SW852213 ACS852074:ACS852213 AMO852074:AMO852213 AWK852074:AWK852213 BGG852074:BGG852213 BQC852074:BQC852213 BZY852074:BZY852213 CJU852074:CJU852213 CTQ852074:CTQ852213 DDM852074:DDM852213 DNI852074:DNI852213 DXE852074:DXE852213 EHA852074:EHA852213 EQW852074:EQW852213 FAS852074:FAS852213 FKO852074:FKO852213 FUK852074:FUK852213 GEG852074:GEG852213 GOC852074:GOC852213 GXY852074:GXY852213 HHU852074:HHU852213 HRQ852074:HRQ852213 IBM852074:IBM852213 ILI852074:ILI852213 IVE852074:IVE852213 JFA852074:JFA852213 JOW852074:JOW852213 JYS852074:JYS852213 KIO852074:KIO852213 KSK852074:KSK852213 LCG852074:LCG852213 LMC852074:LMC852213 LVY852074:LVY852213 MFU852074:MFU852213 MPQ852074:MPQ852213 MZM852074:MZM852213 NJI852074:NJI852213 NTE852074:NTE852213 ODA852074:ODA852213 OMW852074:OMW852213 OWS852074:OWS852213 PGO852074:PGO852213 PQK852074:PQK852213 QAG852074:QAG852213 QKC852074:QKC852213 QTY852074:QTY852213 RDU852074:RDU852213 RNQ852074:RNQ852213 RXM852074:RXM852213 SHI852074:SHI852213 SRE852074:SRE852213 TBA852074:TBA852213 TKW852074:TKW852213 TUS852074:TUS852213 UEO852074:UEO852213 UOK852074:UOK852213 UYG852074:UYG852213 VIC852074:VIC852213 VRY852074:VRY852213 WBU852074:WBU852213 WLQ852074:WLQ852213 WVM852074:WVM852213 G917610:G917749 JA917610:JA917749 SW917610:SW917749 ACS917610:ACS917749 AMO917610:AMO917749 AWK917610:AWK917749 BGG917610:BGG917749 BQC917610:BQC917749 BZY917610:BZY917749 CJU917610:CJU917749 CTQ917610:CTQ917749 DDM917610:DDM917749 DNI917610:DNI917749 DXE917610:DXE917749 EHA917610:EHA917749 EQW917610:EQW917749 FAS917610:FAS917749 FKO917610:FKO917749 FUK917610:FUK917749 GEG917610:GEG917749 GOC917610:GOC917749 GXY917610:GXY917749 HHU917610:HHU917749 HRQ917610:HRQ917749 IBM917610:IBM917749 ILI917610:ILI917749 IVE917610:IVE917749 JFA917610:JFA917749 JOW917610:JOW917749 JYS917610:JYS917749 KIO917610:KIO917749 KSK917610:KSK917749 LCG917610:LCG917749 LMC917610:LMC917749 LVY917610:LVY917749 MFU917610:MFU917749 MPQ917610:MPQ917749 MZM917610:MZM917749 NJI917610:NJI917749 NTE917610:NTE917749 ODA917610:ODA917749 OMW917610:OMW917749 OWS917610:OWS917749 PGO917610:PGO917749 PQK917610:PQK917749 QAG917610:QAG917749 QKC917610:QKC917749 QTY917610:QTY917749 RDU917610:RDU917749 RNQ917610:RNQ917749 RXM917610:RXM917749 SHI917610:SHI917749 SRE917610:SRE917749 TBA917610:TBA917749 TKW917610:TKW917749 TUS917610:TUS917749 UEO917610:UEO917749 UOK917610:UOK917749 UYG917610:UYG917749 VIC917610:VIC917749 VRY917610:VRY917749 WBU917610:WBU917749 WLQ917610:WLQ917749 WVM917610:WVM917749 G983146:G983285 JA983146:JA983285 SW983146:SW983285 ACS983146:ACS983285 AMO983146:AMO983285 AWK983146:AWK983285 BGG983146:BGG983285 BQC983146:BQC983285 BZY983146:BZY983285 CJU983146:CJU983285 CTQ983146:CTQ983285 DDM983146:DDM983285 DNI983146:DNI983285 DXE983146:DXE983285 EHA983146:EHA983285 EQW983146:EQW983285 FAS983146:FAS983285 FKO983146:FKO983285 FUK983146:FUK983285 GEG983146:GEG983285 GOC983146:GOC983285 GXY983146:GXY983285 HHU983146:HHU983285 HRQ983146:HRQ983285 IBM983146:IBM983285 ILI983146:ILI983285 IVE983146:IVE983285 JFA983146:JFA983285 JOW983146:JOW983285 JYS983146:JYS983285 KIO983146:KIO983285 KSK983146:KSK983285 LCG983146:LCG983285 LMC983146:LMC983285 LVY983146:LVY983285 MFU983146:MFU983285 MPQ983146:MPQ983285 MZM983146:MZM983285 NJI983146:NJI983285 NTE983146:NTE983285 ODA983146:ODA983285 OMW983146:OMW983285 OWS983146:OWS983285 PGO983146:PGO983285 PQK983146:PQK983285 QAG983146:QAG983285 QKC983146:QKC983285 QTY983146:QTY983285 RDU983146:RDU983285 RNQ983146:RNQ983285 RXM983146:RXM983285 SHI983146:SHI983285 SRE983146:SRE983285 TBA983146:TBA983285 TKW983146:TKW983285 TUS983146:TUS983285 UEO983146:UEO983285 UOK983146:UOK983285 UYG983146:UYG983285 VIC983146:VIC983285 VRY983146:VRY983285 WBU983146:WBU983285 WLQ983146:WLQ983285 WVM983146:WVM983285 G65834:G65844 JA65834:JA65844 SW65834:SW65844 ACS65834:ACS65844 AMO65834:AMO65844 AWK65834:AWK65844 BGG65834:BGG65844 BQC65834:BQC65844 BZY65834:BZY65844 CJU65834:CJU65844 CTQ65834:CTQ65844 DDM65834:DDM65844 DNI65834:DNI65844 DXE65834:DXE65844 EHA65834:EHA65844 EQW65834:EQW65844 FAS65834:FAS65844 FKO65834:FKO65844 FUK65834:FUK65844 GEG65834:GEG65844 GOC65834:GOC65844 GXY65834:GXY65844 HHU65834:HHU65844 HRQ65834:HRQ65844 IBM65834:IBM65844 ILI65834:ILI65844 IVE65834:IVE65844 JFA65834:JFA65844 JOW65834:JOW65844 JYS65834:JYS65844 KIO65834:KIO65844 KSK65834:KSK65844 LCG65834:LCG65844 LMC65834:LMC65844 LVY65834:LVY65844 MFU65834:MFU65844 MPQ65834:MPQ65844 MZM65834:MZM65844 NJI65834:NJI65844 NTE65834:NTE65844 ODA65834:ODA65844 OMW65834:OMW65844 OWS65834:OWS65844 PGO65834:PGO65844 PQK65834:PQK65844 QAG65834:QAG65844 QKC65834:QKC65844 QTY65834:QTY65844 RDU65834:RDU65844 RNQ65834:RNQ65844 RXM65834:RXM65844 SHI65834:SHI65844 SRE65834:SRE65844 TBA65834:TBA65844 TKW65834:TKW65844 TUS65834:TUS65844 UEO65834:UEO65844 UOK65834:UOK65844 UYG65834:UYG65844 VIC65834:VIC65844 VRY65834:VRY65844 WBU65834:WBU65844 WLQ65834:WLQ65844 WVM65834:WVM65844 G131370:G131380 JA131370:JA131380 SW131370:SW131380 ACS131370:ACS131380 AMO131370:AMO131380 AWK131370:AWK131380 BGG131370:BGG131380 BQC131370:BQC131380 BZY131370:BZY131380 CJU131370:CJU131380 CTQ131370:CTQ131380 DDM131370:DDM131380 DNI131370:DNI131380 DXE131370:DXE131380 EHA131370:EHA131380 EQW131370:EQW131380 FAS131370:FAS131380 FKO131370:FKO131380 FUK131370:FUK131380 GEG131370:GEG131380 GOC131370:GOC131380 GXY131370:GXY131380 HHU131370:HHU131380 HRQ131370:HRQ131380 IBM131370:IBM131380 ILI131370:ILI131380 IVE131370:IVE131380 JFA131370:JFA131380 JOW131370:JOW131380 JYS131370:JYS131380 KIO131370:KIO131380 KSK131370:KSK131380 LCG131370:LCG131380 LMC131370:LMC131380 LVY131370:LVY131380 MFU131370:MFU131380 MPQ131370:MPQ131380 MZM131370:MZM131380 NJI131370:NJI131380 NTE131370:NTE131380 ODA131370:ODA131380 OMW131370:OMW131380 OWS131370:OWS131380 PGO131370:PGO131380 PQK131370:PQK131380 QAG131370:QAG131380 QKC131370:QKC131380 QTY131370:QTY131380 RDU131370:RDU131380 RNQ131370:RNQ131380 RXM131370:RXM131380 SHI131370:SHI131380 SRE131370:SRE131380 TBA131370:TBA131380 TKW131370:TKW131380 TUS131370:TUS131380 UEO131370:UEO131380 UOK131370:UOK131380 UYG131370:UYG131380 VIC131370:VIC131380 VRY131370:VRY131380 WBU131370:WBU131380 WLQ131370:WLQ131380 WVM131370:WVM131380 G196906:G196916 JA196906:JA196916 SW196906:SW196916 ACS196906:ACS196916 AMO196906:AMO196916 AWK196906:AWK196916 BGG196906:BGG196916 BQC196906:BQC196916 BZY196906:BZY196916 CJU196906:CJU196916 CTQ196906:CTQ196916 DDM196906:DDM196916 DNI196906:DNI196916 DXE196906:DXE196916 EHA196906:EHA196916 EQW196906:EQW196916 FAS196906:FAS196916 FKO196906:FKO196916 FUK196906:FUK196916 GEG196906:GEG196916 GOC196906:GOC196916 GXY196906:GXY196916 HHU196906:HHU196916 HRQ196906:HRQ196916 IBM196906:IBM196916 ILI196906:ILI196916 IVE196906:IVE196916 JFA196906:JFA196916 JOW196906:JOW196916 JYS196906:JYS196916 KIO196906:KIO196916 KSK196906:KSK196916 LCG196906:LCG196916 LMC196906:LMC196916 LVY196906:LVY196916 MFU196906:MFU196916 MPQ196906:MPQ196916 MZM196906:MZM196916 NJI196906:NJI196916 NTE196906:NTE196916 ODA196906:ODA196916 OMW196906:OMW196916 OWS196906:OWS196916 PGO196906:PGO196916 PQK196906:PQK196916 QAG196906:QAG196916 QKC196906:QKC196916 QTY196906:QTY196916 RDU196906:RDU196916 RNQ196906:RNQ196916 RXM196906:RXM196916 SHI196906:SHI196916 SRE196906:SRE196916 TBA196906:TBA196916 TKW196906:TKW196916 TUS196906:TUS196916 UEO196906:UEO196916 UOK196906:UOK196916 UYG196906:UYG196916 VIC196906:VIC196916 VRY196906:VRY196916 WBU196906:WBU196916 WLQ196906:WLQ196916 WVM196906:WVM196916 G262442:G262452 JA262442:JA262452 SW262442:SW262452 ACS262442:ACS262452 AMO262442:AMO262452 AWK262442:AWK262452 BGG262442:BGG262452 BQC262442:BQC262452 BZY262442:BZY262452 CJU262442:CJU262452 CTQ262442:CTQ262452 DDM262442:DDM262452 DNI262442:DNI262452 DXE262442:DXE262452 EHA262442:EHA262452 EQW262442:EQW262452 FAS262442:FAS262452 FKO262442:FKO262452 FUK262442:FUK262452 GEG262442:GEG262452 GOC262442:GOC262452 GXY262442:GXY262452 HHU262442:HHU262452 HRQ262442:HRQ262452 IBM262442:IBM262452 ILI262442:ILI262452 IVE262442:IVE262452 JFA262442:JFA262452 JOW262442:JOW262452 JYS262442:JYS262452 KIO262442:KIO262452 KSK262442:KSK262452 LCG262442:LCG262452 LMC262442:LMC262452 LVY262442:LVY262452 MFU262442:MFU262452 MPQ262442:MPQ262452 MZM262442:MZM262452 NJI262442:NJI262452 NTE262442:NTE262452 ODA262442:ODA262452 OMW262442:OMW262452 OWS262442:OWS262452 PGO262442:PGO262452 PQK262442:PQK262452 QAG262442:QAG262452 QKC262442:QKC262452 QTY262442:QTY262452 RDU262442:RDU262452 RNQ262442:RNQ262452 RXM262442:RXM262452 SHI262442:SHI262452 SRE262442:SRE262452 TBA262442:TBA262452 TKW262442:TKW262452 TUS262442:TUS262452 UEO262442:UEO262452 UOK262442:UOK262452 UYG262442:UYG262452 VIC262442:VIC262452 VRY262442:VRY262452 WBU262442:WBU262452 WLQ262442:WLQ262452 WVM262442:WVM262452 G327978:G327988 JA327978:JA327988 SW327978:SW327988 ACS327978:ACS327988 AMO327978:AMO327988 AWK327978:AWK327988 BGG327978:BGG327988 BQC327978:BQC327988 BZY327978:BZY327988 CJU327978:CJU327988 CTQ327978:CTQ327988 DDM327978:DDM327988 DNI327978:DNI327988 DXE327978:DXE327988 EHA327978:EHA327988 EQW327978:EQW327988 FAS327978:FAS327988 FKO327978:FKO327988 FUK327978:FUK327988 GEG327978:GEG327988 GOC327978:GOC327988 GXY327978:GXY327988 HHU327978:HHU327988 HRQ327978:HRQ327988 IBM327978:IBM327988 ILI327978:ILI327988 IVE327978:IVE327988 JFA327978:JFA327988 JOW327978:JOW327988 JYS327978:JYS327988 KIO327978:KIO327988 KSK327978:KSK327988 LCG327978:LCG327988 LMC327978:LMC327988 LVY327978:LVY327988 MFU327978:MFU327988 MPQ327978:MPQ327988 MZM327978:MZM327988 NJI327978:NJI327988 NTE327978:NTE327988 ODA327978:ODA327988 OMW327978:OMW327988 OWS327978:OWS327988 PGO327978:PGO327988 PQK327978:PQK327988 QAG327978:QAG327988 QKC327978:QKC327988 QTY327978:QTY327988 RDU327978:RDU327988 RNQ327978:RNQ327988 RXM327978:RXM327988 SHI327978:SHI327988 SRE327978:SRE327988 TBA327978:TBA327988 TKW327978:TKW327988 TUS327978:TUS327988 UEO327978:UEO327988 UOK327978:UOK327988 UYG327978:UYG327988 VIC327978:VIC327988 VRY327978:VRY327988 WBU327978:WBU327988 WLQ327978:WLQ327988 WVM327978:WVM327988 G393514:G393524 JA393514:JA393524 SW393514:SW393524 ACS393514:ACS393524 AMO393514:AMO393524 AWK393514:AWK393524 BGG393514:BGG393524 BQC393514:BQC393524 BZY393514:BZY393524 CJU393514:CJU393524 CTQ393514:CTQ393524 DDM393514:DDM393524 DNI393514:DNI393524 DXE393514:DXE393524 EHA393514:EHA393524 EQW393514:EQW393524 FAS393514:FAS393524 FKO393514:FKO393524 FUK393514:FUK393524 GEG393514:GEG393524 GOC393514:GOC393524 GXY393514:GXY393524 HHU393514:HHU393524 HRQ393514:HRQ393524 IBM393514:IBM393524 ILI393514:ILI393524 IVE393514:IVE393524 JFA393514:JFA393524 JOW393514:JOW393524 JYS393514:JYS393524 KIO393514:KIO393524 KSK393514:KSK393524 LCG393514:LCG393524 LMC393514:LMC393524 LVY393514:LVY393524 MFU393514:MFU393524 MPQ393514:MPQ393524 MZM393514:MZM393524 NJI393514:NJI393524 NTE393514:NTE393524 ODA393514:ODA393524 OMW393514:OMW393524 OWS393514:OWS393524 PGO393514:PGO393524 PQK393514:PQK393524 QAG393514:QAG393524 QKC393514:QKC393524 QTY393514:QTY393524 RDU393514:RDU393524 RNQ393514:RNQ393524 RXM393514:RXM393524 SHI393514:SHI393524 SRE393514:SRE393524 TBA393514:TBA393524 TKW393514:TKW393524 TUS393514:TUS393524 UEO393514:UEO393524 UOK393514:UOK393524 UYG393514:UYG393524 VIC393514:VIC393524 VRY393514:VRY393524 WBU393514:WBU393524 WLQ393514:WLQ393524 WVM393514:WVM393524 G459050:G459060 JA459050:JA459060 SW459050:SW459060 ACS459050:ACS459060 AMO459050:AMO459060 AWK459050:AWK459060 BGG459050:BGG459060 BQC459050:BQC459060 BZY459050:BZY459060 CJU459050:CJU459060 CTQ459050:CTQ459060 DDM459050:DDM459060 DNI459050:DNI459060 DXE459050:DXE459060 EHA459050:EHA459060 EQW459050:EQW459060 FAS459050:FAS459060 FKO459050:FKO459060 FUK459050:FUK459060 GEG459050:GEG459060 GOC459050:GOC459060 GXY459050:GXY459060 HHU459050:HHU459060 HRQ459050:HRQ459060 IBM459050:IBM459060 ILI459050:ILI459060 IVE459050:IVE459060 JFA459050:JFA459060 JOW459050:JOW459060 JYS459050:JYS459060 KIO459050:KIO459060 KSK459050:KSK459060 LCG459050:LCG459060 LMC459050:LMC459060 LVY459050:LVY459060 MFU459050:MFU459060 MPQ459050:MPQ459060 MZM459050:MZM459060 NJI459050:NJI459060 NTE459050:NTE459060 ODA459050:ODA459060 OMW459050:OMW459060 OWS459050:OWS459060 PGO459050:PGO459060 PQK459050:PQK459060 QAG459050:QAG459060 QKC459050:QKC459060 QTY459050:QTY459060 RDU459050:RDU459060 RNQ459050:RNQ459060 RXM459050:RXM459060 SHI459050:SHI459060 SRE459050:SRE459060 TBA459050:TBA459060 TKW459050:TKW459060 TUS459050:TUS459060 UEO459050:UEO459060 UOK459050:UOK459060 UYG459050:UYG459060 VIC459050:VIC459060 VRY459050:VRY459060 WBU459050:WBU459060 WLQ459050:WLQ459060 WVM459050:WVM459060 G524586:G524596 JA524586:JA524596 SW524586:SW524596 ACS524586:ACS524596 AMO524586:AMO524596 AWK524586:AWK524596 BGG524586:BGG524596 BQC524586:BQC524596 BZY524586:BZY524596 CJU524586:CJU524596 CTQ524586:CTQ524596 DDM524586:DDM524596 DNI524586:DNI524596 DXE524586:DXE524596 EHA524586:EHA524596 EQW524586:EQW524596 FAS524586:FAS524596 FKO524586:FKO524596 FUK524586:FUK524596 GEG524586:GEG524596 GOC524586:GOC524596 GXY524586:GXY524596 HHU524586:HHU524596 HRQ524586:HRQ524596 IBM524586:IBM524596 ILI524586:ILI524596 IVE524586:IVE524596 JFA524586:JFA524596 JOW524586:JOW524596 JYS524586:JYS524596 KIO524586:KIO524596 KSK524586:KSK524596 LCG524586:LCG524596 LMC524586:LMC524596 LVY524586:LVY524596 MFU524586:MFU524596 MPQ524586:MPQ524596 MZM524586:MZM524596 NJI524586:NJI524596 NTE524586:NTE524596 ODA524586:ODA524596 OMW524586:OMW524596 OWS524586:OWS524596 PGO524586:PGO524596 PQK524586:PQK524596 QAG524586:QAG524596 QKC524586:QKC524596 QTY524586:QTY524596 RDU524586:RDU524596 RNQ524586:RNQ524596 RXM524586:RXM524596 SHI524586:SHI524596 SRE524586:SRE524596 TBA524586:TBA524596 TKW524586:TKW524596 TUS524586:TUS524596 UEO524586:UEO524596 UOK524586:UOK524596 UYG524586:UYG524596 VIC524586:VIC524596 VRY524586:VRY524596 WBU524586:WBU524596 WLQ524586:WLQ524596 WVM524586:WVM524596 G590122:G590132 JA590122:JA590132 SW590122:SW590132 ACS590122:ACS590132 AMO590122:AMO590132 AWK590122:AWK590132 BGG590122:BGG590132 BQC590122:BQC590132 BZY590122:BZY590132 CJU590122:CJU590132 CTQ590122:CTQ590132 DDM590122:DDM590132 DNI590122:DNI590132 DXE590122:DXE590132 EHA590122:EHA590132 EQW590122:EQW590132 FAS590122:FAS590132 FKO590122:FKO590132 FUK590122:FUK590132 GEG590122:GEG590132 GOC590122:GOC590132 GXY590122:GXY590132 HHU590122:HHU590132 HRQ590122:HRQ590132 IBM590122:IBM590132 ILI590122:ILI590132 IVE590122:IVE590132 JFA590122:JFA590132 JOW590122:JOW590132 JYS590122:JYS590132 KIO590122:KIO590132 KSK590122:KSK590132 LCG590122:LCG590132 LMC590122:LMC590132 LVY590122:LVY590132 MFU590122:MFU590132 MPQ590122:MPQ590132 MZM590122:MZM590132 NJI590122:NJI590132 NTE590122:NTE590132 ODA590122:ODA590132 OMW590122:OMW590132 OWS590122:OWS590132 PGO590122:PGO590132 PQK590122:PQK590132 QAG590122:QAG590132 QKC590122:QKC590132 QTY590122:QTY590132 RDU590122:RDU590132 RNQ590122:RNQ590132 RXM590122:RXM590132 SHI590122:SHI590132 SRE590122:SRE590132 TBA590122:TBA590132 TKW590122:TKW590132 TUS590122:TUS590132 UEO590122:UEO590132 UOK590122:UOK590132 UYG590122:UYG590132 VIC590122:VIC590132 VRY590122:VRY590132 WBU590122:WBU590132 WLQ590122:WLQ590132 WVM590122:WVM590132 G655658:G655668 JA655658:JA655668 SW655658:SW655668 ACS655658:ACS655668 AMO655658:AMO655668 AWK655658:AWK655668 BGG655658:BGG655668 BQC655658:BQC655668 BZY655658:BZY655668 CJU655658:CJU655668 CTQ655658:CTQ655668 DDM655658:DDM655668 DNI655658:DNI655668 DXE655658:DXE655668 EHA655658:EHA655668 EQW655658:EQW655668 FAS655658:FAS655668 FKO655658:FKO655668 FUK655658:FUK655668 GEG655658:GEG655668 GOC655658:GOC655668 GXY655658:GXY655668 HHU655658:HHU655668 HRQ655658:HRQ655668 IBM655658:IBM655668 ILI655658:ILI655668 IVE655658:IVE655668 JFA655658:JFA655668 JOW655658:JOW655668 JYS655658:JYS655668 KIO655658:KIO655668 KSK655658:KSK655668 LCG655658:LCG655668 LMC655658:LMC655668 LVY655658:LVY655668 MFU655658:MFU655668 MPQ655658:MPQ655668 MZM655658:MZM655668 NJI655658:NJI655668 NTE655658:NTE655668 ODA655658:ODA655668 OMW655658:OMW655668 OWS655658:OWS655668 PGO655658:PGO655668 PQK655658:PQK655668 QAG655658:QAG655668 QKC655658:QKC655668 QTY655658:QTY655668 RDU655658:RDU655668 RNQ655658:RNQ655668 RXM655658:RXM655668 SHI655658:SHI655668 SRE655658:SRE655668 TBA655658:TBA655668 TKW655658:TKW655668 TUS655658:TUS655668 UEO655658:UEO655668 UOK655658:UOK655668 UYG655658:UYG655668 VIC655658:VIC655668 VRY655658:VRY655668 WBU655658:WBU655668 WLQ655658:WLQ655668 WVM655658:WVM655668 G721194:G721204 JA721194:JA721204 SW721194:SW721204 ACS721194:ACS721204 AMO721194:AMO721204 AWK721194:AWK721204 BGG721194:BGG721204 BQC721194:BQC721204 BZY721194:BZY721204 CJU721194:CJU721204 CTQ721194:CTQ721204 DDM721194:DDM721204 DNI721194:DNI721204 DXE721194:DXE721204 EHA721194:EHA721204 EQW721194:EQW721204 FAS721194:FAS721204 FKO721194:FKO721204 FUK721194:FUK721204 GEG721194:GEG721204 GOC721194:GOC721204 GXY721194:GXY721204 HHU721194:HHU721204 HRQ721194:HRQ721204 IBM721194:IBM721204 ILI721194:ILI721204 IVE721194:IVE721204 JFA721194:JFA721204 JOW721194:JOW721204 JYS721194:JYS721204 KIO721194:KIO721204 KSK721194:KSK721204 LCG721194:LCG721204 LMC721194:LMC721204 LVY721194:LVY721204 MFU721194:MFU721204 MPQ721194:MPQ721204 MZM721194:MZM721204 NJI721194:NJI721204 NTE721194:NTE721204 ODA721194:ODA721204 OMW721194:OMW721204 OWS721194:OWS721204 PGO721194:PGO721204 PQK721194:PQK721204 QAG721194:QAG721204 QKC721194:QKC721204 QTY721194:QTY721204 RDU721194:RDU721204 RNQ721194:RNQ721204 RXM721194:RXM721204 SHI721194:SHI721204 SRE721194:SRE721204 TBA721194:TBA721204 TKW721194:TKW721204 TUS721194:TUS721204 UEO721194:UEO721204 UOK721194:UOK721204 UYG721194:UYG721204 VIC721194:VIC721204 VRY721194:VRY721204 WBU721194:WBU721204 WLQ721194:WLQ721204 WVM721194:WVM721204 G786730:G786740 JA786730:JA786740 SW786730:SW786740 ACS786730:ACS786740 AMO786730:AMO786740 AWK786730:AWK786740 BGG786730:BGG786740 BQC786730:BQC786740 BZY786730:BZY786740 CJU786730:CJU786740 CTQ786730:CTQ786740 DDM786730:DDM786740 DNI786730:DNI786740 DXE786730:DXE786740 EHA786730:EHA786740 EQW786730:EQW786740 FAS786730:FAS786740 FKO786730:FKO786740 FUK786730:FUK786740 GEG786730:GEG786740 GOC786730:GOC786740 GXY786730:GXY786740 HHU786730:HHU786740 HRQ786730:HRQ786740 IBM786730:IBM786740 ILI786730:ILI786740 IVE786730:IVE786740 JFA786730:JFA786740 JOW786730:JOW786740 JYS786730:JYS786740 KIO786730:KIO786740 KSK786730:KSK786740 LCG786730:LCG786740 LMC786730:LMC786740 LVY786730:LVY786740 MFU786730:MFU786740 MPQ786730:MPQ786740 MZM786730:MZM786740 NJI786730:NJI786740 NTE786730:NTE786740 ODA786730:ODA786740 OMW786730:OMW786740 OWS786730:OWS786740 PGO786730:PGO786740 PQK786730:PQK786740 QAG786730:QAG786740 QKC786730:QKC786740 QTY786730:QTY786740 RDU786730:RDU786740 RNQ786730:RNQ786740 RXM786730:RXM786740 SHI786730:SHI786740 SRE786730:SRE786740 TBA786730:TBA786740 TKW786730:TKW786740 TUS786730:TUS786740 UEO786730:UEO786740 UOK786730:UOK786740 UYG786730:UYG786740 VIC786730:VIC786740 VRY786730:VRY786740 WBU786730:WBU786740 WLQ786730:WLQ786740 WVM786730:WVM786740 G852266:G852276 JA852266:JA852276 SW852266:SW852276 ACS852266:ACS852276 AMO852266:AMO852276 AWK852266:AWK852276 BGG852266:BGG852276 BQC852266:BQC852276 BZY852266:BZY852276 CJU852266:CJU852276 CTQ852266:CTQ852276 DDM852266:DDM852276 DNI852266:DNI852276 DXE852266:DXE852276 EHA852266:EHA852276 EQW852266:EQW852276 FAS852266:FAS852276 FKO852266:FKO852276 FUK852266:FUK852276 GEG852266:GEG852276 GOC852266:GOC852276 GXY852266:GXY852276 HHU852266:HHU852276 HRQ852266:HRQ852276 IBM852266:IBM852276 ILI852266:ILI852276 IVE852266:IVE852276 JFA852266:JFA852276 JOW852266:JOW852276 JYS852266:JYS852276 KIO852266:KIO852276 KSK852266:KSK852276 LCG852266:LCG852276 LMC852266:LMC852276 LVY852266:LVY852276 MFU852266:MFU852276 MPQ852266:MPQ852276 MZM852266:MZM852276 NJI852266:NJI852276 NTE852266:NTE852276 ODA852266:ODA852276 OMW852266:OMW852276 OWS852266:OWS852276 PGO852266:PGO852276 PQK852266:PQK852276 QAG852266:QAG852276 QKC852266:QKC852276 QTY852266:QTY852276 RDU852266:RDU852276 RNQ852266:RNQ852276 RXM852266:RXM852276 SHI852266:SHI852276 SRE852266:SRE852276 TBA852266:TBA852276 TKW852266:TKW852276 TUS852266:TUS852276 UEO852266:UEO852276 UOK852266:UOK852276 UYG852266:UYG852276 VIC852266:VIC852276 VRY852266:VRY852276 WBU852266:WBU852276 WLQ852266:WLQ852276 WVM852266:WVM852276 G917802:G917812 JA917802:JA917812 SW917802:SW917812 ACS917802:ACS917812 AMO917802:AMO917812 AWK917802:AWK917812 BGG917802:BGG917812 BQC917802:BQC917812 BZY917802:BZY917812 CJU917802:CJU917812 CTQ917802:CTQ917812 DDM917802:DDM917812 DNI917802:DNI917812 DXE917802:DXE917812 EHA917802:EHA917812 EQW917802:EQW917812 FAS917802:FAS917812 FKO917802:FKO917812 FUK917802:FUK917812 GEG917802:GEG917812 GOC917802:GOC917812 GXY917802:GXY917812 HHU917802:HHU917812 HRQ917802:HRQ917812 IBM917802:IBM917812 ILI917802:ILI917812 IVE917802:IVE917812 JFA917802:JFA917812 JOW917802:JOW917812 JYS917802:JYS917812 KIO917802:KIO917812 KSK917802:KSK917812 LCG917802:LCG917812 LMC917802:LMC917812 LVY917802:LVY917812 MFU917802:MFU917812 MPQ917802:MPQ917812 MZM917802:MZM917812 NJI917802:NJI917812 NTE917802:NTE917812 ODA917802:ODA917812 OMW917802:OMW917812 OWS917802:OWS917812 PGO917802:PGO917812 PQK917802:PQK917812 QAG917802:QAG917812 QKC917802:QKC917812 QTY917802:QTY917812 RDU917802:RDU917812 RNQ917802:RNQ917812 RXM917802:RXM917812 SHI917802:SHI917812 SRE917802:SRE917812 TBA917802:TBA917812 TKW917802:TKW917812 TUS917802:TUS917812 UEO917802:UEO917812 UOK917802:UOK917812 UYG917802:UYG917812 VIC917802:VIC917812 VRY917802:VRY917812 WBU917802:WBU917812 WLQ917802:WLQ917812 WVM917802:WVM917812 G983338:G983348 JA983338:JA983348 SW983338:SW983348 ACS983338:ACS983348 AMO983338:AMO983348 AWK983338:AWK983348 BGG983338:BGG983348 BQC983338:BQC983348 BZY983338:BZY983348 CJU983338:CJU983348 CTQ983338:CTQ983348 DDM983338:DDM983348 DNI983338:DNI983348 DXE983338:DXE983348 EHA983338:EHA983348 EQW983338:EQW983348 FAS983338:FAS983348 FKO983338:FKO983348 FUK983338:FUK983348 GEG983338:GEG983348 GOC983338:GOC983348 GXY983338:GXY983348 HHU983338:HHU983348 HRQ983338:HRQ983348 IBM983338:IBM983348 ILI983338:ILI983348 IVE983338:IVE983348 JFA983338:JFA983348 JOW983338:JOW983348 JYS983338:JYS983348 KIO983338:KIO983348 KSK983338:KSK983348 LCG983338:LCG983348 LMC983338:LMC983348 LVY983338:LVY983348 MFU983338:MFU983348 MPQ983338:MPQ983348 MZM983338:MZM983348 NJI983338:NJI983348 NTE983338:NTE983348 ODA983338:ODA983348 OMW983338:OMW983348 OWS983338:OWS983348 PGO983338:PGO983348 PQK983338:PQK983348 QAG983338:QAG983348 QKC983338:QKC983348 QTY983338:QTY983348 RDU983338:RDU983348 RNQ983338:RNQ983348 RXM983338:RXM983348 SHI983338:SHI983348 SRE983338:SRE983348 TBA983338:TBA983348 TKW983338:TKW983348 TUS983338:TUS983348 UEO983338:UEO983348 UOK983338:UOK983348 UYG983338:UYG983348 VIC983338:VIC983348 VRY983338:VRY983348 WBU983338:WBU983348 WLQ983338:WLQ983348 WVM983338:WVM983348 G65895:G65898 JA65895:JA65898 SW65895:SW65898 ACS65895:ACS65898 AMO65895:AMO65898 AWK65895:AWK65898 BGG65895:BGG65898 BQC65895:BQC65898 BZY65895:BZY65898 CJU65895:CJU65898 CTQ65895:CTQ65898 DDM65895:DDM65898 DNI65895:DNI65898 DXE65895:DXE65898 EHA65895:EHA65898 EQW65895:EQW65898 FAS65895:FAS65898 FKO65895:FKO65898 FUK65895:FUK65898 GEG65895:GEG65898 GOC65895:GOC65898 GXY65895:GXY65898 HHU65895:HHU65898 HRQ65895:HRQ65898 IBM65895:IBM65898 ILI65895:ILI65898 IVE65895:IVE65898 JFA65895:JFA65898 JOW65895:JOW65898 JYS65895:JYS65898 KIO65895:KIO65898 KSK65895:KSK65898 LCG65895:LCG65898 LMC65895:LMC65898 LVY65895:LVY65898 MFU65895:MFU65898 MPQ65895:MPQ65898 MZM65895:MZM65898 NJI65895:NJI65898 NTE65895:NTE65898 ODA65895:ODA65898 OMW65895:OMW65898 OWS65895:OWS65898 PGO65895:PGO65898 PQK65895:PQK65898 QAG65895:QAG65898 QKC65895:QKC65898 QTY65895:QTY65898 RDU65895:RDU65898 RNQ65895:RNQ65898 RXM65895:RXM65898 SHI65895:SHI65898 SRE65895:SRE65898 TBA65895:TBA65898 TKW65895:TKW65898 TUS65895:TUS65898 UEO65895:UEO65898 UOK65895:UOK65898 UYG65895:UYG65898 VIC65895:VIC65898 VRY65895:VRY65898 WBU65895:WBU65898 WLQ65895:WLQ65898 WVM65895:WVM65898 G131431:G131434 JA131431:JA131434 SW131431:SW131434 ACS131431:ACS131434 AMO131431:AMO131434 AWK131431:AWK131434 BGG131431:BGG131434 BQC131431:BQC131434 BZY131431:BZY131434 CJU131431:CJU131434 CTQ131431:CTQ131434 DDM131431:DDM131434 DNI131431:DNI131434 DXE131431:DXE131434 EHA131431:EHA131434 EQW131431:EQW131434 FAS131431:FAS131434 FKO131431:FKO131434 FUK131431:FUK131434 GEG131431:GEG131434 GOC131431:GOC131434 GXY131431:GXY131434 HHU131431:HHU131434 HRQ131431:HRQ131434 IBM131431:IBM131434 ILI131431:ILI131434 IVE131431:IVE131434 JFA131431:JFA131434 JOW131431:JOW131434 JYS131431:JYS131434 KIO131431:KIO131434 KSK131431:KSK131434 LCG131431:LCG131434 LMC131431:LMC131434 LVY131431:LVY131434 MFU131431:MFU131434 MPQ131431:MPQ131434 MZM131431:MZM131434 NJI131431:NJI131434 NTE131431:NTE131434 ODA131431:ODA131434 OMW131431:OMW131434 OWS131431:OWS131434 PGO131431:PGO131434 PQK131431:PQK131434 QAG131431:QAG131434 QKC131431:QKC131434 QTY131431:QTY131434 RDU131431:RDU131434 RNQ131431:RNQ131434 RXM131431:RXM131434 SHI131431:SHI131434 SRE131431:SRE131434 TBA131431:TBA131434 TKW131431:TKW131434 TUS131431:TUS131434 UEO131431:UEO131434 UOK131431:UOK131434 UYG131431:UYG131434 VIC131431:VIC131434 VRY131431:VRY131434 WBU131431:WBU131434 WLQ131431:WLQ131434 WVM131431:WVM131434 G196967:G196970 JA196967:JA196970 SW196967:SW196970 ACS196967:ACS196970 AMO196967:AMO196970 AWK196967:AWK196970 BGG196967:BGG196970 BQC196967:BQC196970 BZY196967:BZY196970 CJU196967:CJU196970 CTQ196967:CTQ196970 DDM196967:DDM196970 DNI196967:DNI196970 DXE196967:DXE196970 EHA196967:EHA196970 EQW196967:EQW196970 FAS196967:FAS196970 FKO196967:FKO196970 FUK196967:FUK196970 GEG196967:GEG196970 GOC196967:GOC196970 GXY196967:GXY196970 HHU196967:HHU196970 HRQ196967:HRQ196970 IBM196967:IBM196970 ILI196967:ILI196970 IVE196967:IVE196970 JFA196967:JFA196970 JOW196967:JOW196970 JYS196967:JYS196970 KIO196967:KIO196970 KSK196967:KSK196970 LCG196967:LCG196970 LMC196967:LMC196970 LVY196967:LVY196970 MFU196967:MFU196970 MPQ196967:MPQ196970 MZM196967:MZM196970 NJI196967:NJI196970 NTE196967:NTE196970 ODA196967:ODA196970 OMW196967:OMW196970 OWS196967:OWS196970 PGO196967:PGO196970 PQK196967:PQK196970 QAG196967:QAG196970 QKC196967:QKC196970 QTY196967:QTY196970 RDU196967:RDU196970 RNQ196967:RNQ196970 RXM196967:RXM196970 SHI196967:SHI196970 SRE196967:SRE196970 TBA196967:TBA196970 TKW196967:TKW196970 TUS196967:TUS196970 UEO196967:UEO196970 UOK196967:UOK196970 UYG196967:UYG196970 VIC196967:VIC196970 VRY196967:VRY196970 WBU196967:WBU196970 WLQ196967:WLQ196970 WVM196967:WVM196970 G262503:G262506 JA262503:JA262506 SW262503:SW262506 ACS262503:ACS262506 AMO262503:AMO262506 AWK262503:AWK262506 BGG262503:BGG262506 BQC262503:BQC262506 BZY262503:BZY262506 CJU262503:CJU262506 CTQ262503:CTQ262506 DDM262503:DDM262506 DNI262503:DNI262506 DXE262503:DXE262506 EHA262503:EHA262506 EQW262503:EQW262506 FAS262503:FAS262506 FKO262503:FKO262506 FUK262503:FUK262506 GEG262503:GEG262506 GOC262503:GOC262506 GXY262503:GXY262506 HHU262503:HHU262506 HRQ262503:HRQ262506 IBM262503:IBM262506 ILI262503:ILI262506 IVE262503:IVE262506 JFA262503:JFA262506 JOW262503:JOW262506 JYS262503:JYS262506 KIO262503:KIO262506 KSK262503:KSK262506 LCG262503:LCG262506 LMC262503:LMC262506 LVY262503:LVY262506 MFU262503:MFU262506 MPQ262503:MPQ262506 MZM262503:MZM262506 NJI262503:NJI262506 NTE262503:NTE262506 ODA262503:ODA262506 OMW262503:OMW262506 OWS262503:OWS262506 PGO262503:PGO262506 PQK262503:PQK262506 QAG262503:QAG262506 QKC262503:QKC262506 QTY262503:QTY262506 RDU262503:RDU262506 RNQ262503:RNQ262506 RXM262503:RXM262506 SHI262503:SHI262506 SRE262503:SRE262506 TBA262503:TBA262506 TKW262503:TKW262506 TUS262503:TUS262506 UEO262503:UEO262506 UOK262503:UOK262506 UYG262503:UYG262506 VIC262503:VIC262506 VRY262503:VRY262506 WBU262503:WBU262506 WLQ262503:WLQ262506 WVM262503:WVM262506 G328039:G328042 JA328039:JA328042 SW328039:SW328042 ACS328039:ACS328042 AMO328039:AMO328042 AWK328039:AWK328042 BGG328039:BGG328042 BQC328039:BQC328042 BZY328039:BZY328042 CJU328039:CJU328042 CTQ328039:CTQ328042 DDM328039:DDM328042 DNI328039:DNI328042 DXE328039:DXE328042 EHA328039:EHA328042 EQW328039:EQW328042 FAS328039:FAS328042 FKO328039:FKO328042 FUK328039:FUK328042 GEG328039:GEG328042 GOC328039:GOC328042 GXY328039:GXY328042 HHU328039:HHU328042 HRQ328039:HRQ328042 IBM328039:IBM328042 ILI328039:ILI328042 IVE328039:IVE328042 JFA328039:JFA328042 JOW328039:JOW328042 JYS328039:JYS328042 KIO328039:KIO328042 KSK328039:KSK328042 LCG328039:LCG328042 LMC328039:LMC328042 LVY328039:LVY328042 MFU328039:MFU328042 MPQ328039:MPQ328042 MZM328039:MZM328042 NJI328039:NJI328042 NTE328039:NTE328042 ODA328039:ODA328042 OMW328039:OMW328042 OWS328039:OWS328042 PGO328039:PGO328042 PQK328039:PQK328042 QAG328039:QAG328042 QKC328039:QKC328042 QTY328039:QTY328042 RDU328039:RDU328042 RNQ328039:RNQ328042 RXM328039:RXM328042 SHI328039:SHI328042 SRE328039:SRE328042 TBA328039:TBA328042 TKW328039:TKW328042 TUS328039:TUS328042 UEO328039:UEO328042 UOK328039:UOK328042 UYG328039:UYG328042 VIC328039:VIC328042 VRY328039:VRY328042 WBU328039:WBU328042 WLQ328039:WLQ328042 WVM328039:WVM328042 G393575:G393578 JA393575:JA393578 SW393575:SW393578 ACS393575:ACS393578 AMO393575:AMO393578 AWK393575:AWK393578 BGG393575:BGG393578 BQC393575:BQC393578 BZY393575:BZY393578 CJU393575:CJU393578 CTQ393575:CTQ393578 DDM393575:DDM393578 DNI393575:DNI393578 DXE393575:DXE393578 EHA393575:EHA393578 EQW393575:EQW393578 FAS393575:FAS393578 FKO393575:FKO393578 FUK393575:FUK393578 GEG393575:GEG393578 GOC393575:GOC393578 GXY393575:GXY393578 HHU393575:HHU393578 HRQ393575:HRQ393578 IBM393575:IBM393578 ILI393575:ILI393578 IVE393575:IVE393578 JFA393575:JFA393578 JOW393575:JOW393578 JYS393575:JYS393578 KIO393575:KIO393578 KSK393575:KSK393578 LCG393575:LCG393578 LMC393575:LMC393578 LVY393575:LVY393578 MFU393575:MFU393578 MPQ393575:MPQ393578 MZM393575:MZM393578 NJI393575:NJI393578 NTE393575:NTE393578 ODA393575:ODA393578 OMW393575:OMW393578 OWS393575:OWS393578 PGO393575:PGO393578 PQK393575:PQK393578 QAG393575:QAG393578 QKC393575:QKC393578 QTY393575:QTY393578 RDU393575:RDU393578 RNQ393575:RNQ393578 RXM393575:RXM393578 SHI393575:SHI393578 SRE393575:SRE393578 TBA393575:TBA393578 TKW393575:TKW393578 TUS393575:TUS393578 UEO393575:UEO393578 UOK393575:UOK393578 UYG393575:UYG393578 VIC393575:VIC393578 VRY393575:VRY393578 WBU393575:WBU393578 WLQ393575:WLQ393578 WVM393575:WVM393578 G459111:G459114 JA459111:JA459114 SW459111:SW459114 ACS459111:ACS459114 AMO459111:AMO459114 AWK459111:AWK459114 BGG459111:BGG459114 BQC459111:BQC459114 BZY459111:BZY459114 CJU459111:CJU459114 CTQ459111:CTQ459114 DDM459111:DDM459114 DNI459111:DNI459114 DXE459111:DXE459114 EHA459111:EHA459114 EQW459111:EQW459114 FAS459111:FAS459114 FKO459111:FKO459114 FUK459111:FUK459114 GEG459111:GEG459114 GOC459111:GOC459114 GXY459111:GXY459114 HHU459111:HHU459114 HRQ459111:HRQ459114 IBM459111:IBM459114 ILI459111:ILI459114 IVE459111:IVE459114 JFA459111:JFA459114 JOW459111:JOW459114 JYS459111:JYS459114 KIO459111:KIO459114 KSK459111:KSK459114 LCG459111:LCG459114 LMC459111:LMC459114 LVY459111:LVY459114 MFU459111:MFU459114 MPQ459111:MPQ459114 MZM459111:MZM459114 NJI459111:NJI459114 NTE459111:NTE459114 ODA459111:ODA459114 OMW459111:OMW459114 OWS459111:OWS459114 PGO459111:PGO459114 PQK459111:PQK459114 QAG459111:QAG459114 QKC459111:QKC459114 QTY459111:QTY459114 RDU459111:RDU459114 RNQ459111:RNQ459114 RXM459111:RXM459114 SHI459111:SHI459114 SRE459111:SRE459114 TBA459111:TBA459114 TKW459111:TKW459114 TUS459111:TUS459114 UEO459111:UEO459114 UOK459111:UOK459114 UYG459111:UYG459114 VIC459111:VIC459114 VRY459111:VRY459114 WBU459111:WBU459114 WLQ459111:WLQ459114 WVM459111:WVM459114 G524647:G524650 JA524647:JA524650 SW524647:SW524650 ACS524647:ACS524650 AMO524647:AMO524650 AWK524647:AWK524650 BGG524647:BGG524650 BQC524647:BQC524650 BZY524647:BZY524650 CJU524647:CJU524650 CTQ524647:CTQ524650 DDM524647:DDM524650 DNI524647:DNI524650 DXE524647:DXE524650 EHA524647:EHA524650 EQW524647:EQW524650 FAS524647:FAS524650 FKO524647:FKO524650 FUK524647:FUK524650 GEG524647:GEG524650 GOC524647:GOC524650 GXY524647:GXY524650 HHU524647:HHU524650 HRQ524647:HRQ524650 IBM524647:IBM524650 ILI524647:ILI524650 IVE524647:IVE524650 JFA524647:JFA524650 JOW524647:JOW524650 JYS524647:JYS524650 KIO524647:KIO524650 KSK524647:KSK524650 LCG524647:LCG524650 LMC524647:LMC524650 LVY524647:LVY524650 MFU524647:MFU524650 MPQ524647:MPQ524650 MZM524647:MZM524650 NJI524647:NJI524650 NTE524647:NTE524650 ODA524647:ODA524650 OMW524647:OMW524650 OWS524647:OWS524650 PGO524647:PGO524650 PQK524647:PQK524650 QAG524647:QAG524650 QKC524647:QKC524650 QTY524647:QTY524650 RDU524647:RDU524650 RNQ524647:RNQ524650 RXM524647:RXM524650 SHI524647:SHI524650 SRE524647:SRE524650 TBA524647:TBA524650 TKW524647:TKW524650 TUS524647:TUS524650 UEO524647:UEO524650 UOK524647:UOK524650 UYG524647:UYG524650 VIC524647:VIC524650 VRY524647:VRY524650 WBU524647:WBU524650 WLQ524647:WLQ524650 WVM524647:WVM524650 G590183:G590186 JA590183:JA590186 SW590183:SW590186 ACS590183:ACS590186 AMO590183:AMO590186 AWK590183:AWK590186 BGG590183:BGG590186 BQC590183:BQC590186 BZY590183:BZY590186 CJU590183:CJU590186 CTQ590183:CTQ590186 DDM590183:DDM590186 DNI590183:DNI590186 DXE590183:DXE590186 EHA590183:EHA590186 EQW590183:EQW590186 FAS590183:FAS590186 FKO590183:FKO590186 FUK590183:FUK590186 GEG590183:GEG590186 GOC590183:GOC590186 GXY590183:GXY590186 HHU590183:HHU590186 HRQ590183:HRQ590186 IBM590183:IBM590186 ILI590183:ILI590186 IVE590183:IVE590186 JFA590183:JFA590186 JOW590183:JOW590186 JYS590183:JYS590186 KIO590183:KIO590186 KSK590183:KSK590186 LCG590183:LCG590186 LMC590183:LMC590186 LVY590183:LVY590186 MFU590183:MFU590186 MPQ590183:MPQ590186 MZM590183:MZM590186 NJI590183:NJI590186 NTE590183:NTE590186 ODA590183:ODA590186 OMW590183:OMW590186 OWS590183:OWS590186 PGO590183:PGO590186 PQK590183:PQK590186 QAG590183:QAG590186 QKC590183:QKC590186 QTY590183:QTY590186 RDU590183:RDU590186 RNQ590183:RNQ590186 RXM590183:RXM590186 SHI590183:SHI590186 SRE590183:SRE590186 TBA590183:TBA590186 TKW590183:TKW590186 TUS590183:TUS590186 UEO590183:UEO590186 UOK590183:UOK590186 UYG590183:UYG590186 VIC590183:VIC590186 VRY590183:VRY590186 WBU590183:WBU590186 WLQ590183:WLQ590186 WVM590183:WVM590186 G655719:G655722 JA655719:JA655722 SW655719:SW655722 ACS655719:ACS655722 AMO655719:AMO655722 AWK655719:AWK655722 BGG655719:BGG655722 BQC655719:BQC655722 BZY655719:BZY655722 CJU655719:CJU655722 CTQ655719:CTQ655722 DDM655719:DDM655722 DNI655719:DNI655722 DXE655719:DXE655722 EHA655719:EHA655722 EQW655719:EQW655722 FAS655719:FAS655722 FKO655719:FKO655722 FUK655719:FUK655722 GEG655719:GEG655722 GOC655719:GOC655722 GXY655719:GXY655722 HHU655719:HHU655722 HRQ655719:HRQ655722 IBM655719:IBM655722 ILI655719:ILI655722 IVE655719:IVE655722 JFA655719:JFA655722 JOW655719:JOW655722 JYS655719:JYS655722 KIO655719:KIO655722 KSK655719:KSK655722 LCG655719:LCG655722 LMC655719:LMC655722 LVY655719:LVY655722 MFU655719:MFU655722 MPQ655719:MPQ655722 MZM655719:MZM655722 NJI655719:NJI655722 NTE655719:NTE655722 ODA655719:ODA655722 OMW655719:OMW655722 OWS655719:OWS655722 PGO655719:PGO655722 PQK655719:PQK655722 QAG655719:QAG655722 QKC655719:QKC655722 QTY655719:QTY655722 RDU655719:RDU655722 RNQ655719:RNQ655722 RXM655719:RXM655722 SHI655719:SHI655722 SRE655719:SRE655722 TBA655719:TBA655722 TKW655719:TKW655722 TUS655719:TUS655722 UEO655719:UEO655722 UOK655719:UOK655722 UYG655719:UYG655722 VIC655719:VIC655722 VRY655719:VRY655722 WBU655719:WBU655722 WLQ655719:WLQ655722 WVM655719:WVM655722 G721255:G721258 JA721255:JA721258 SW721255:SW721258 ACS721255:ACS721258 AMO721255:AMO721258 AWK721255:AWK721258 BGG721255:BGG721258 BQC721255:BQC721258 BZY721255:BZY721258 CJU721255:CJU721258 CTQ721255:CTQ721258 DDM721255:DDM721258 DNI721255:DNI721258 DXE721255:DXE721258 EHA721255:EHA721258 EQW721255:EQW721258 FAS721255:FAS721258 FKO721255:FKO721258 FUK721255:FUK721258 GEG721255:GEG721258 GOC721255:GOC721258 GXY721255:GXY721258 HHU721255:HHU721258 HRQ721255:HRQ721258 IBM721255:IBM721258 ILI721255:ILI721258 IVE721255:IVE721258 JFA721255:JFA721258 JOW721255:JOW721258 JYS721255:JYS721258 KIO721255:KIO721258 KSK721255:KSK721258 LCG721255:LCG721258 LMC721255:LMC721258 LVY721255:LVY721258 MFU721255:MFU721258 MPQ721255:MPQ721258 MZM721255:MZM721258 NJI721255:NJI721258 NTE721255:NTE721258 ODA721255:ODA721258 OMW721255:OMW721258 OWS721255:OWS721258 PGO721255:PGO721258 PQK721255:PQK721258 QAG721255:QAG721258 QKC721255:QKC721258 QTY721255:QTY721258 RDU721255:RDU721258 RNQ721255:RNQ721258 RXM721255:RXM721258 SHI721255:SHI721258 SRE721255:SRE721258 TBA721255:TBA721258 TKW721255:TKW721258 TUS721255:TUS721258 UEO721255:UEO721258 UOK721255:UOK721258 UYG721255:UYG721258 VIC721255:VIC721258 VRY721255:VRY721258 WBU721255:WBU721258 WLQ721255:WLQ721258 WVM721255:WVM721258 G786791:G786794 JA786791:JA786794 SW786791:SW786794 ACS786791:ACS786794 AMO786791:AMO786794 AWK786791:AWK786794 BGG786791:BGG786794 BQC786791:BQC786794 BZY786791:BZY786794 CJU786791:CJU786794 CTQ786791:CTQ786794 DDM786791:DDM786794 DNI786791:DNI786794 DXE786791:DXE786794 EHA786791:EHA786794 EQW786791:EQW786794 FAS786791:FAS786794 FKO786791:FKO786794 FUK786791:FUK786794 GEG786791:GEG786794 GOC786791:GOC786794 GXY786791:GXY786794 HHU786791:HHU786794 HRQ786791:HRQ786794 IBM786791:IBM786794 ILI786791:ILI786794 IVE786791:IVE786794 JFA786791:JFA786794 JOW786791:JOW786794 JYS786791:JYS786794 KIO786791:KIO786794 KSK786791:KSK786794 LCG786791:LCG786794 LMC786791:LMC786794 LVY786791:LVY786794 MFU786791:MFU786794 MPQ786791:MPQ786794 MZM786791:MZM786794 NJI786791:NJI786794 NTE786791:NTE786794 ODA786791:ODA786794 OMW786791:OMW786794 OWS786791:OWS786794 PGO786791:PGO786794 PQK786791:PQK786794 QAG786791:QAG786794 QKC786791:QKC786794 QTY786791:QTY786794 RDU786791:RDU786794 RNQ786791:RNQ786794 RXM786791:RXM786794 SHI786791:SHI786794 SRE786791:SRE786794 TBA786791:TBA786794 TKW786791:TKW786794 TUS786791:TUS786794 UEO786791:UEO786794 UOK786791:UOK786794 UYG786791:UYG786794 VIC786791:VIC786794 VRY786791:VRY786794 WBU786791:WBU786794 WLQ786791:WLQ786794 WVM786791:WVM786794 G852327:G852330 JA852327:JA852330 SW852327:SW852330 ACS852327:ACS852330 AMO852327:AMO852330 AWK852327:AWK852330 BGG852327:BGG852330 BQC852327:BQC852330 BZY852327:BZY852330 CJU852327:CJU852330 CTQ852327:CTQ852330 DDM852327:DDM852330 DNI852327:DNI852330 DXE852327:DXE852330 EHA852327:EHA852330 EQW852327:EQW852330 FAS852327:FAS852330 FKO852327:FKO852330 FUK852327:FUK852330 GEG852327:GEG852330 GOC852327:GOC852330 GXY852327:GXY852330 HHU852327:HHU852330 HRQ852327:HRQ852330 IBM852327:IBM852330 ILI852327:ILI852330 IVE852327:IVE852330 JFA852327:JFA852330 JOW852327:JOW852330 JYS852327:JYS852330 KIO852327:KIO852330 KSK852327:KSK852330 LCG852327:LCG852330 LMC852327:LMC852330 LVY852327:LVY852330 MFU852327:MFU852330 MPQ852327:MPQ852330 MZM852327:MZM852330 NJI852327:NJI852330 NTE852327:NTE852330 ODA852327:ODA852330 OMW852327:OMW852330 OWS852327:OWS852330 PGO852327:PGO852330 PQK852327:PQK852330 QAG852327:QAG852330 QKC852327:QKC852330 QTY852327:QTY852330 RDU852327:RDU852330 RNQ852327:RNQ852330 RXM852327:RXM852330 SHI852327:SHI852330 SRE852327:SRE852330 TBA852327:TBA852330 TKW852327:TKW852330 TUS852327:TUS852330 UEO852327:UEO852330 UOK852327:UOK852330 UYG852327:UYG852330 VIC852327:VIC852330 VRY852327:VRY852330 WBU852327:WBU852330 WLQ852327:WLQ852330 WVM852327:WVM852330 G917863:G917866 JA917863:JA917866 SW917863:SW917866 ACS917863:ACS917866 AMO917863:AMO917866 AWK917863:AWK917866 BGG917863:BGG917866 BQC917863:BQC917866 BZY917863:BZY917866 CJU917863:CJU917866 CTQ917863:CTQ917866 DDM917863:DDM917866 DNI917863:DNI917866 DXE917863:DXE917866 EHA917863:EHA917866 EQW917863:EQW917866 FAS917863:FAS917866 FKO917863:FKO917866 FUK917863:FUK917866 GEG917863:GEG917866 GOC917863:GOC917866 GXY917863:GXY917866 HHU917863:HHU917866 HRQ917863:HRQ917866 IBM917863:IBM917866 ILI917863:ILI917866 IVE917863:IVE917866 JFA917863:JFA917866 JOW917863:JOW917866 JYS917863:JYS917866 KIO917863:KIO917866 KSK917863:KSK917866 LCG917863:LCG917866 LMC917863:LMC917866 LVY917863:LVY917866 MFU917863:MFU917866 MPQ917863:MPQ917866 MZM917863:MZM917866 NJI917863:NJI917866 NTE917863:NTE917866 ODA917863:ODA917866 OMW917863:OMW917866 OWS917863:OWS917866 PGO917863:PGO917866 PQK917863:PQK917866 QAG917863:QAG917866 QKC917863:QKC917866 QTY917863:QTY917866 RDU917863:RDU917866 RNQ917863:RNQ917866 RXM917863:RXM917866 SHI917863:SHI917866 SRE917863:SRE917866 TBA917863:TBA917866 TKW917863:TKW917866 TUS917863:TUS917866 UEO917863:UEO917866 UOK917863:UOK917866 UYG917863:UYG917866 VIC917863:VIC917866 VRY917863:VRY917866 WBU917863:WBU917866 WLQ917863:WLQ917866 WVM917863:WVM917866 G983399:G983402 JA983399:JA983402 SW983399:SW983402 ACS983399:ACS983402 AMO983399:AMO983402 AWK983399:AWK983402 BGG983399:BGG983402 BQC983399:BQC983402 BZY983399:BZY983402 CJU983399:CJU983402 CTQ983399:CTQ983402 DDM983399:DDM983402 DNI983399:DNI983402 DXE983399:DXE983402 EHA983399:EHA983402 EQW983399:EQW983402 FAS983399:FAS983402 FKO983399:FKO983402 FUK983399:FUK983402 GEG983399:GEG983402 GOC983399:GOC983402 GXY983399:GXY983402 HHU983399:HHU983402 HRQ983399:HRQ983402 IBM983399:IBM983402 ILI983399:ILI983402 IVE983399:IVE983402 JFA983399:JFA983402 JOW983399:JOW983402 JYS983399:JYS983402 KIO983399:KIO983402 KSK983399:KSK983402 LCG983399:LCG983402 LMC983399:LMC983402 LVY983399:LVY983402 MFU983399:MFU983402 MPQ983399:MPQ983402 MZM983399:MZM983402 NJI983399:NJI983402 NTE983399:NTE983402 ODA983399:ODA983402 OMW983399:OMW983402 OWS983399:OWS983402 PGO983399:PGO983402 PQK983399:PQK983402 QAG983399:QAG983402 QKC983399:QKC983402 QTY983399:QTY983402 RDU983399:RDU983402 RNQ983399:RNQ983402 RXM983399:RXM983402 SHI983399:SHI983402 SRE983399:SRE983402 TBA983399:TBA983402 TKW983399:TKW983402 TUS983399:TUS983402 UEO983399:UEO983402 UOK983399:UOK983402 UYG983399:UYG983402 VIC983399:VIC983402 VRY983399:VRY983402 WBU983399:WBU983402 WLQ983399:WLQ983402 WVM983399:WVM983402 G65867:G65891 JA65867:JA65891 SW65867:SW65891 ACS65867:ACS65891 AMO65867:AMO65891 AWK65867:AWK65891 BGG65867:BGG65891 BQC65867:BQC65891 BZY65867:BZY65891 CJU65867:CJU65891 CTQ65867:CTQ65891 DDM65867:DDM65891 DNI65867:DNI65891 DXE65867:DXE65891 EHA65867:EHA65891 EQW65867:EQW65891 FAS65867:FAS65891 FKO65867:FKO65891 FUK65867:FUK65891 GEG65867:GEG65891 GOC65867:GOC65891 GXY65867:GXY65891 HHU65867:HHU65891 HRQ65867:HRQ65891 IBM65867:IBM65891 ILI65867:ILI65891 IVE65867:IVE65891 JFA65867:JFA65891 JOW65867:JOW65891 JYS65867:JYS65891 KIO65867:KIO65891 KSK65867:KSK65891 LCG65867:LCG65891 LMC65867:LMC65891 LVY65867:LVY65891 MFU65867:MFU65891 MPQ65867:MPQ65891 MZM65867:MZM65891 NJI65867:NJI65891 NTE65867:NTE65891 ODA65867:ODA65891 OMW65867:OMW65891 OWS65867:OWS65891 PGO65867:PGO65891 PQK65867:PQK65891 QAG65867:QAG65891 QKC65867:QKC65891 QTY65867:QTY65891 RDU65867:RDU65891 RNQ65867:RNQ65891 RXM65867:RXM65891 SHI65867:SHI65891 SRE65867:SRE65891 TBA65867:TBA65891 TKW65867:TKW65891 TUS65867:TUS65891 UEO65867:UEO65891 UOK65867:UOK65891 UYG65867:UYG65891 VIC65867:VIC65891 VRY65867:VRY65891 WBU65867:WBU65891 WLQ65867:WLQ65891 WVM65867:WVM65891 G131403:G131427 JA131403:JA131427 SW131403:SW131427 ACS131403:ACS131427 AMO131403:AMO131427 AWK131403:AWK131427 BGG131403:BGG131427 BQC131403:BQC131427 BZY131403:BZY131427 CJU131403:CJU131427 CTQ131403:CTQ131427 DDM131403:DDM131427 DNI131403:DNI131427 DXE131403:DXE131427 EHA131403:EHA131427 EQW131403:EQW131427 FAS131403:FAS131427 FKO131403:FKO131427 FUK131403:FUK131427 GEG131403:GEG131427 GOC131403:GOC131427 GXY131403:GXY131427 HHU131403:HHU131427 HRQ131403:HRQ131427 IBM131403:IBM131427 ILI131403:ILI131427 IVE131403:IVE131427 JFA131403:JFA131427 JOW131403:JOW131427 JYS131403:JYS131427 KIO131403:KIO131427 KSK131403:KSK131427 LCG131403:LCG131427 LMC131403:LMC131427 LVY131403:LVY131427 MFU131403:MFU131427 MPQ131403:MPQ131427 MZM131403:MZM131427 NJI131403:NJI131427 NTE131403:NTE131427 ODA131403:ODA131427 OMW131403:OMW131427 OWS131403:OWS131427 PGO131403:PGO131427 PQK131403:PQK131427 QAG131403:QAG131427 QKC131403:QKC131427 QTY131403:QTY131427 RDU131403:RDU131427 RNQ131403:RNQ131427 RXM131403:RXM131427 SHI131403:SHI131427 SRE131403:SRE131427 TBA131403:TBA131427 TKW131403:TKW131427 TUS131403:TUS131427 UEO131403:UEO131427 UOK131403:UOK131427 UYG131403:UYG131427 VIC131403:VIC131427 VRY131403:VRY131427 WBU131403:WBU131427 WLQ131403:WLQ131427 WVM131403:WVM131427 G196939:G196963 JA196939:JA196963 SW196939:SW196963 ACS196939:ACS196963 AMO196939:AMO196963 AWK196939:AWK196963 BGG196939:BGG196963 BQC196939:BQC196963 BZY196939:BZY196963 CJU196939:CJU196963 CTQ196939:CTQ196963 DDM196939:DDM196963 DNI196939:DNI196963 DXE196939:DXE196963 EHA196939:EHA196963 EQW196939:EQW196963 FAS196939:FAS196963 FKO196939:FKO196963 FUK196939:FUK196963 GEG196939:GEG196963 GOC196939:GOC196963 GXY196939:GXY196963 HHU196939:HHU196963 HRQ196939:HRQ196963 IBM196939:IBM196963 ILI196939:ILI196963 IVE196939:IVE196963 JFA196939:JFA196963 JOW196939:JOW196963 JYS196939:JYS196963 KIO196939:KIO196963 KSK196939:KSK196963 LCG196939:LCG196963 LMC196939:LMC196963 LVY196939:LVY196963 MFU196939:MFU196963 MPQ196939:MPQ196963 MZM196939:MZM196963 NJI196939:NJI196963 NTE196939:NTE196963 ODA196939:ODA196963 OMW196939:OMW196963 OWS196939:OWS196963 PGO196939:PGO196963 PQK196939:PQK196963 QAG196939:QAG196963 QKC196939:QKC196963 QTY196939:QTY196963 RDU196939:RDU196963 RNQ196939:RNQ196963 RXM196939:RXM196963 SHI196939:SHI196963 SRE196939:SRE196963 TBA196939:TBA196963 TKW196939:TKW196963 TUS196939:TUS196963 UEO196939:UEO196963 UOK196939:UOK196963 UYG196939:UYG196963 VIC196939:VIC196963 VRY196939:VRY196963 WBU196939:WBU196963 WLQ196939:WLQ196963 WVM196939:WVM196963 G262475:G262499 JA262475:JA262499 SW262475:SW262499 ACS262475:ACS262499 AMO262475:AMO262499 AWK262475:AWK262499 BGG262475:BGG262499 BQC262475:BQC262499 BZY262475:BZY262499 CJU262475:CJU262499 CTQ262475:CTQ262499 DDM262475:DDM262499 DNI262475:DNI262499 DXE262475:DXE262499 EHA262475:EHA262499 EQW262475:EQW262499 FAS262475:FAS262499 FKO262475:FKO262499 FUK262475:FUK262499 GEG262475:GEG262499 GOC262475:GOC262499 GXY262475:GXY262499 HHU262475:HHU262499 HRQ262475:HRQ262499 IBM262475:IBM262499 ILI262475:ILI262499 IVE262475:IVE262499 JFA262475:JFA262499 JOW262475:JOW262499 JYS262475:JYS262499 KIO262475:KIO262499 KSK262475:KSK262499 LCG262475:LCG262499 LMC262475:LMC262499 LVY262475:LVY262499 MFU262475:MFU262499 MPQ262475:MPQ262499 MZM262475:MZM262499 NJI262475:NJI262499 NTE262475:NTE262499 ODA262475:ODA262499 OMW262475:OMW262499 OWS262475:OWS262499 PGO262475:PGO262499 PQK262475:PQK262499 QAG262475:QAG262499 QKC262475:QKC262499 QTY262475:QTY262499 RDU262475:RDU262499 RNQ262475:RNQ262499 RXM262475:RXM262499 SHI262475:SHI262499 SRE262475:SRE262499 TBA262475:TBA262499 TKW262475:TKW262499 TUS262475:TUS262499 UEO262475:UEO262499 UOK262475:UOK262499 UYG262475:UYG262499 VIC262475:VIC262499 VRY262475:VRY262499 WBU262475:WBU262499 WLQ262475:WLQ262499 WVM262475:WVM262499 G328011:G328035 JA328011:JA328035 SW328011:SW328035 ACS328011:ACS328035 AMO328011:AMO328035 AWK328011:AWK328035 BGG328011:BGG328035 BQC328011:BQC328035 BZY328011:BZY328035 CJU328011:CJU328035 CTQ328011:CTQ328035 DDM328011:DDM328035 DNI328011:DNI328035 DXE328011:DXE328035 EHA328011:EHA328035 EQW328011:EQW328035 FAS328011:FAS328035 FKO328011:FKO328035 FUK328011:FUK328035 GEG328011:GEG328035 GOC328011:GOC328035 GXY328011:GXY328035 HHU328011:HHU328035 HRQ328011:HRQ328035 IBM328011:IBM328035 ILI328011:ILI328035 IVE328011:IVE328035 JFA328011:JFA328035 JOW328011:JOW328035 JYS328011:JYS328035 KIO328011:KIO328035 KSK328011:KSK328035 LCG328011:LCG328035 LMC328011:LMC328035 LVY328011:LVY328035 MFU328011:MFU328035 MPQ328011:MPQ328035 MZM328011:MZM328035 NJI328011:NJI328035 NTE328011:NTE328035 ODA328011:ODA328035 OMW328011:OMW328035 OWS328011:OWS328035 PGO328011:PGO328035 PQK328011:PQK328035 QAG328011:QAG328035 QKC328011:QKC328035 QTY328011:QTY328035 RDU328011:RDU328035 RNQ328011:RNQ328035 RXM328011:RXM328035 SHI328011:SHI328035 SRE328011:SRE328035 TBA328011:TBA328035 TKW328011:TKW328035 TUS328011:TUS328035 UEO328011:UEO328035 UOK328011:UOK328035 UYG328011:UYG328035 VIC328011:VIC328035 VRY328011:VRY328035 WBU328011:WBU328035 WLQ328011:WLQ328035 WVM328011:WVM328035 G393547:G393571 JA393547:JA393571 SW393547:SW393571 ACS393547:ACS393571 AMO393547:AMO393571 AWK393547:AWK393571 BGG393547:BGG393571 BQC393547:BQC393571 BZY393547:BZY393571 CJU393547:CJU393571 CTQ393547:CTQ393571 DDM393547:DDM393571 DNI393547:DNI393571 DXE393547:DXE393571 EHA393547:EHA393571 EQW393547:EQW393571 FAS393547:FAS393571 FKO393547:FKO393571 FUK393547:FUK393571 GEG393547:GEG393571 GOC393547:GOC393571 GXY393547:GXY393571 HHU393547:HHU393571 HRQ393547:HRQ393571 IBM393547:IBM393571 ILI393547:ILI393571 IVE393547:IVE393571 JFA393547:JFA393571 JOW393547:JOW393571 JYS393547:JYS393571 KIO393547:KIO393571 KSK393547:KSK393571 LCG393547:LCG393571 LMC393547:LMC393571 LVY393547:LVY393571 MFU393547:MFU393571 MPQ393547:MPQ393571 MZM393547:MZM393571 NJI393547:NJI393571 NTE393547:NTE393571 ODA393547:ODA393571 OMW393547:OMW393571 OWS393547:OWS393571 PGO393547:PGO393571 PQK393547:PQK393571 QAG393547:QAG393571 QKC393547:QKC393571 QTY393547:QTY393571 RDU393547:RDU393571 RNQ393547:RNQ393571 RXM393547:RXM393571 SHI393547:SHI393571 SRE393547:SRE393571 TBA393547:TBA393571 TKW393547:TKW393571 TUS393547:TUS393571 UEO393547:UEO393571 UOK393547:UOK393571 UYG393547:UYG393571 VIC393547:VIC393571 VRY393547:VRY393571 WBU393547:WBU393571 WLQ393547:WLQ393571 WVM393547:WVM393571 G459083:G459107 JA459083:JA459107 SW459083:SW459107 ACS459083:ACS459107 AMO459083:AMO459107 AWK459083:AWK459107 BGG459083:BGG459107 BQC459083:BQC459107 BZY459083:BZY459107 CJU459083:CJU459107 CTQ459083:CTQ459107 DDM459083:DDM459107 DNI459083:DNI459107 DXE459083:DXE459107 EHA459083:EHA459107 EQW459083:EQW459107 FAS459083:FAS459107 FKO459083:FKO459107 FUK459083:FUK459107 GEG459083:GEG459107 GOC459083:GOC459107 GXY459083:GXY459107 HHU459083:HHU459107 HRQ459083:HRQ459107 IBM459083:IBM459107 ILI459083:ILI459107 IVE459083:IVE459107 JFA459083:JFA459107 JOW459083:JOW459107 JYS459083:JYS459107 KIO459083:KIO459107 KSK459083:KSK459107 LCG459083:LCG459107 LMC459083:LMC459107 LVY459083:LVY459107 MFU459083:MFU459107 MPQ459083:MPQ459107 MZM459083:MZM459107 NJI459083:NJI459107 NTE459083:NTE459107 ODA459083:ODA459107 OMW459083:OMW459107 OWS459083:OWS459107 PGO459083:PGO459107 PQK459083:PQK459107 QAG459083:QAG459107 QKC459083:QKC459107 QTY459083:QTY459107 RDU459083:RDU459107 RNQ459083:RNQ459107 RXM459083:RXM459107 SHI459083:SHI459107 SRE459083:SRE459107 TBA459083:TBA459107 TKW459083:TKW459107 TUS459083:TUS459107 UEO459083:UEO459107 UOK459083:UOK459107 UYG459083:UYG459107 VIC459083:VIC459107 VRY459083:VRY459107 WBU459083:WBU459107 WLQ459083:WLQ459107 WVM459083:WVM459107 G524619:G524643 JA524619:JA524643 SW524619:SW524643 ACS524619:ACS524643 AMO524619:AMO524643 AWK524619:AWK524643 BGG524619:BGG524643 BQC524619:BQC524643 BZY524619:BZY524643 CJU524619:CJU524643 CTQ524619:CTQ524643 DDM524619:DDM524643 DNI524619:DNI524643 DXE524619:DXE524643 EHA524619:EHA524643 EQW524619:EQW524643 FAS524619:FAS524643 FKO524619:FKO524643 FUK524619:FUK524643 GEG524619:GEG524643 GOC524619:GOC524643 GXY524619:GXY524643 HHU524619:HHU524643 HRQ524619:HRQ524643 IBM524619:IBM524643 ILI524619:ILI524643 IVE524619:IVE524643 JFA524619:JFA524643 JOW524619:JOW524643 JYS524619:JYS524643 KIO524619:KIO524643 KSK524619:KSK524643 LCG524619:LCG524643 LMC524619:LMC524643 LVY524619:LVY524643 MFU524619:MFU524643 MPQ524619:MPQ524643 MZM524619:MZM524643 NJI524619:NJI524643 NTE524619:NTE524643 ODA524619:ODA524643 OMW524619:OMW524643 OWS524619:OWS524643 PGO524619:PGO524643 PQK524619:PQK524643 QAG524619:QAG524643 QKC524619:QKC524643 QTY524619:QTY524643 RDU524619:RDU524643 RNQ524619:RNQ524643 RXM524619:RXM524643 SHI524619:SHI524643 SRE524619:SRE524643 TBA524619:TBA524643 TKW524619:TKW524643 TUS524619:TUS524643 UEO524619:UEO524643 UOK524619:UOK524643 UYG524619:UYG524643 VIC524619:VIC524643 VRY524619:VRY524643 WBU524619:WBU524643 WLQ524619:WLQ524643 WVM524619:WVM524643 G590155:G590179 JA590155:JA590179 SW590155:SW590179 ACS590155:ACS590179 AMO590155:AMO590179 AWK590155:AWK590179 BGG590155:BGG590179 BQC590155:BQC590179 BZY590155:BZY590179 CJU590155:CJU590179 CTQ590155:CTQ590179 DDM590155:DDM590179 DNI590155:DNI590179 DXE590155:DXE590179 EHA590155:EHA590179 EQW590155:EQW590179 FAS590155:FAS590179 FKO590155:FKO590179 FUK590155:FUK590179 GEG590155:GEG590179 GOC590155:GOC590179 GXY590155:GXY590179 HHU590155:HHU590179 HRQ590155:HRQ590179 IBM590155:IBM590179 ILI590155:ILI590179 IVE590155:IVE590179 JFA590155:JFA590179 JOW590155:JOW590179 JYS590155:JYS590179 KIO590155:KIO590179 KSK590155:KSK590179 LCG590155:LCG590179 LMC590155:LMC590179 LVY590155:LVY590179 MFU590155:MFU590179 MPQ590155:MPQ590179 MZM590155:MZM590179 NJI590155:NJI590179 NTE590155:NTE590179 ODA590155:ODA590179 OMW590155:OMW590179 OWS590155:OWS590179 PGO590155:PGO590179 PQK590155:PQK590179 QAG590155:QAG590179 QKC590155:QKC590179 QTY590155:QTY590179 RDU590155:RDU590179 RNQ590155:RNQ590179 RXM590155:RXM590179 SHI590155:SHI590179 SRE590155:SRE590179 TBA590155:TBA590179 TKW590155:TKW590179 TUS590155:TUS590179 UEO590155:UEO590179 UOK590155:UOK590179 UYG590155:UYG590179 VIC590155:VIC590179 VRY590155:VRY590179 WBU590155:WBU590179 WLQ590155:WLQ590179 WVM590155:WVM590179 G655691:G655715 JA655691:JA655715 SW655691:SW655715 ACS655691:ACS655715 AMO655691:AMO655715 AWK655691:AWK655715 BGG655691:BGG655715 BQC655691:BQC655715 BZY655691:BZY655715 CJU655691:CJU655715 CTQ655691:CTQ655715 DDM655691:DDM655715 DNI655691:DNI655715 DXE655691:DXE655715 EHA655691:EHA655715 EQW655691:EQW655715 FAS655691:FAS655715 FKO655691:FKO655715 FUK655691:FUK655715 GEG655691:GEG655715 GOC655691:GOC655715 GXY655691:GXY655715 HHU655691:HHU655715 HRQ655691:HRQ655715 IBM655691:IBM655715 ILI655691:ILI655715 IVE655691:IVE655715 JFA655691:JFA655715 JOW655691:JOW655715 JYS655691:JYS655715 KIO655691:KIO655715 KSK655691:KSK655715 LCG655691:LCG655715 LMC655691:LMC655715 LVY655691:LVY655715 MFU655691:MFU655715 MPQ655691:MPQ655715 MZM655691:MZM655715 NJI655691:NJI655715 NTE655691:NTE655715 ODA655691:ODA655715 OMW655691:OMW655715 OWS655691:OWS655715 PGO655691:PGO655715 PQK655691:PQK655715 QAG655691:QAG655715 QKC655691:QKC655715 QTY655691:QTY655715 RDU655691:RDU655715 RNQ655691:RNQ655715 RXM655691:RXM655715 SHI655691:SHI655715 SRE655691:SRE655715 TBA655691:TBA655715 TKW655691:TKW655715 TUS655691:TUS655715 UEO655691:UEO655715 UOK655691:UOK655715 UYG655691:UYG655715 VIC655691:VIC655715 VRY655691:VRY655715 WBU655691:WBU655715 WLQ655691:WLQ655715 WVM655691:WVM655715 G721227:G721251 JA721227:JA721251 SW721227:SW721251 ACS721227:ACS721251 AMO721227:AMO721251 AWK721227:AWK721251 BGG721227:BGG721251 BQC721227:BQC721251 BZY721227:BZY721251 CJU721227:CJU721251 CTQ721227:CTQ721251 DDM721227:DDM721251 DNI721227:DNI721251 DXE721227:DXE721251 EHA721227:EHA721251 EQW721227:EQW721251 FAS721227:FAS721251 FKO721227:FKO721251 FUK721227:FUK721251 GEG721227:GEG721251 GOC721227:GOC721251 GXY721227:GXY721251 HHU721227:HHU721251 HRQ721227:HRQ721251 IBM721227:IBM721251 ILI721227:ILI721251 IVE721227:IVE721251 JFA721227:JFA721251 JOW721227:JOW721251 JYS721227:JYS721251 KIO721227:KIO721251 KSK721227:KSK721251 LCG721227:LCG721251 LMC721227:LMC721251 LVY721227:LVY721251 MFU721227:MFU721251 MPQ721227:MPQ721251 MZM721227:MZM721251 NJI721227:NJI721251 NTE721227:NTE721251 ODA721227:ODA721251 OMW721227:OMW721251 OWS721227:OWS721251 PGO721227:PGO721251 PQK721227:PQK721251 QAG721227:QAG721251 QKC721227:QKC721251 QTY721227:QTY721251 RDU721227:RDU721251 RNQ721227:RNQ721251 RXM721227:RXM721251 SHI721227:SHI721251 SRE721227:SRE721251 TBA721227:TBA721251 TKW721227:TKW721251 TUS721227:TUS721251 UEO721227:UEO721251 UOK721227:UOK721251 UYG721227:UYG721251 VIC721227:VIC721251 VRY721227:VRY721251 WBU721227:WBU721251 WLQ721227:WLQ721251 WVM721227:WVM721251 G786763:G786787 JA786763:JA786787 SW786763:SW786787 ACS786763:ACS786787 AMO786763:AMO786787 AWK786763:AWK786787 BGG786763:BGG786787 BQC786763:BQC786787 BZY786763:BZY786787 CJU786763:CJU786787 CTQ786763:CTQ786787 DDM786763:DDM786787 DNI786763:DNI786787 DXE786763:DXE786787 EHA786763:EHA786787 EQW786763:EQW786787 FAS786763:FAS786787 FKO786763:FKO786787 FUK786763:FUK786787 GEG786763:GEG786787 GOC786763:GOC786787 GXY786763:GXY786787 HHU786763:HHU786787 HRQ786763:HRQ786787 IBM786763:IBM786787 ILI786763:ILI786787 IVE786763:IVE786787 JFA786763:JFA786787 JOW786763:JOW786787 JYS786763:JYS786787 KIO786763:KIO786787 KSK786763:KSK786787 LCG786763:LCG786787 LMC786763:LMC786787 LVY786763:LVY786787 MFU786763:MFU786787 MPQ786763:MPQ786787 MZM786763:MZM786787 NJI786763:NJI786787 NTE786763:NTE786787 ODA786763:ODA786787 OMW786763:OMW786787 OWS786763:OWS786787 PGO786763:PGO786787 PQK786763:PQK786787 QAG786763:QAG786787 QKC786763:QKC786787 QTY786763:QTY786787 RDU786763:RDU786787 RNQ786763:RNQ786787 RXM786763:RXM786787 SHI786763:SHI786787 SRE786763:SRE786787 TBA786763:TBA786787 TKW786763:TKW786787 TUS786763:TUS786787 UEO786763:UEO786787 UOK786763:UOK786787 UYG786763:UYG786787 VIC786763:VIC786787 VRY786763:VRY786787 WBU786763:WBU786787 WLQ786763:WLQ786787 WVM786763:WVM786787 G852299:G852323 JA852299:JA852323 SW852299:SW852323 ACS852299:ACS852323 AMO852299:AMO852323 AWK852299:AWK852323 BGG852299:BGG852323 BQC852299:BQC852323 BZY852299:BZY852323 CJU852299:CJU852323 CTQ852299:CTQ852323 DDM852299:DDM852323 DNI852299:DNI852323 DXE852299:DXE852323 EHA852299:EHA852323 EQW852299:EQW852323 FAS852299:FAS852323 FKO852299:FKO852323 FUK852299:FUK852323 GEG852299:GEG852323 GOC852299:GOC852323 GXY852299:GXY852323 HHU852299:HHU852323 HRQ852299:HRQ852323 IBM852299:IBM852323 ILI852299:ILI852323 IVE852299:IVE852323 JFA852299:JFA852323 JOW852299:JOW852323 JYS852299:JYS852323 KIO852299:KIO852323 KSK852299:KSK852323 LCG852299:LCG852323 LMC852299:LMC852323 LVY852299:LVY852323 MFU852299:MFU852323 MPQ852299:MPQ852323 MZM852299:MZM852323 NJI852299:NJI852323 NTE852299:NTE852323 ODA852299:ODA852323 OMW852299:OMW852323 OWS852299:OWS852323 PGO852299:PGO852323 PQK852299:PQK852323 QAG852299:QAG852323 QKC852299:QKC852323 QTY852299:QTY852323 RDU852299:RDU852323 RNQ852299:RNQ852323 RXM852299:RXM852323 SHI852299:SHI852323 SRE852299:SRE852323 TBA852299:TBA852323 TKW852299:TKW852323 TUS852299:TUS852323 UEO852299:UEO852323 UOK852299:UOK852323 UYG852299:UYG852323 VIC852299:VIC852323 VRY852299:VRY852323 WBU852299:WBU852323 WLQ852299:WLQ852323 WVM852299:WVM852323 G917835:G917859 JA917835:JA917859 SW917835:SW917859 ACS917835:ACS917859 AMO917835:AMO917859 AWK917835:AWK917859 BGG917835:BGG917859 BQC917835:BQC917859 BZY917835:BZY917859 CJU917835:CJU917859 CTQ917835:CTQ917859 DDM917835:DDM917859 DNI917835:DNI917859 DXE917835:DXE917859 EHA917835:EHA917859 EQW917835:EQW917859 FAS917835:FAS917859 FKO917835:FKO917859 FUK917835:FUK917859 GEG917835:GEG917859 GOC917835:GOC917859 GXY917835:GXY917859 HHU917835:HHU917859 HRQ917835:HRQ917859 IBM917835:IBM917859 ILI917835:ILI917859 IVE917835:IVE917859 JFA917835:JFA917859 JOW917835:JOW917859 JYS917835:JYS917859 KIO917835:KIO917859 KSK917835:KSK917859 LCG917835:LCG917859 LMC917835:LMC917859 LVY917835:LVY917859 MFU917835:MFU917859 MPQ917835:MPQ917859 MZM917835:MZM917859 NJI917835:NJI917859 NTE917835:NTE917859 ODA917835:ODA917859 OMW917835:OMW917859 OWS917835:OWS917859 PGO917835:PGO917859 PQK917835:PQK917859 QAG917835:QAG917859 QKC917835:QKC917859 QTY917835:QTY917859 RDU917835:RDU917859 RNQ917835:RNQ917859 RXM917835:RXM917859 SHI917835:SHI917859 SRE917835:SRE917859 TBA917835:TBA917859 TKW917835:TKW917859 TUS917835:TUS917859 UEO917835:UEO917859 UOK917835:UOK917859 UYG917835:UYG917859 VIC917835:VIC917859 VRY917835:VRY917859 WBU917835:WBU917859 WLQ917835:WLQ917859 WVM917835:WVM917859 G983371:G983395 JA983371:JA983395 SW983371:SW983395 ACS983371:ACS983395 AMO983371:AMO983395 AWK983371:AWK983395 BGG983371:BGG983395 BQC983371:BQC983395 BZY983371:BZY983395 CJU983371:CJU983395 CTQ983371:CTQ983395 DDM983371:DDM983395 DNI983371:DNI983395 DXE983371:DXE983395 EHA983371:EHA983395 EQW983371:EQW983395 FAS983371:FAS983395 FKO983371:FKO983395 FUK983371:FUK983395 GEG983371:GEG983395 GOC983371:GOC983395 GXY983371:GXY983395 HHU983371:HHU983395 HRQ983371:HRQ983395 IBM983371:IBM983395 ILI983371:ILI983395 IVE983371:IVE983395 JFA983371:JFA983395 JOW983371:JOW983395 JYS983371:JYS983395 KIO983371:KIO983395 KSK983371:KSK983395 LCG983371:LCG983395 LMC983371:LMC983395 LVY983371:LVY983395 MFU983371:MFU983395 MPQ983371:MPQ983395 MZM983371:MZM983395 NJI983371:NJI983395 NTE983371:NTE983395 ODA983371:ODA983395 OMW983371:OMW983395 OWS983371:OWS983395 PGO983371:PGO983395 PQK983371:PQK983395 QAG983371:QAG983395 QKC983371:QKC983395 QTY983371:QTY983395 RDU983371:RDU983395 RNQ983371:RNQ983395 RXM983371:RXM983395 SHI983371:SHI983395 SRE983371:SRE983395 TBA983371:TBA983395 TKW983371:TKW983395 TUS983371:TUS983395 UEO983371:UEO983395 UOK983371:UOK983395 UYG983371:UYG983395 VIC983371:VIC983395 VRY983371:VRY983395 WBU983371:WBU983395 WLQ983371:WLQ983395 WVM983371:WVM983395 G65848:G65863 JA65848:JA65863 SW65848:SW65863 ACS65848:ACS65863 AMO65848:AMO65863 AWK65848:AWK65863 BGG65848:BGG65863 BQC65848:BQC65863 BZY65848:BZY65863 CJU65848:CJU65863 CTQ65848:CTQ65863 DDM65848:DDM65863 DNI65848:DNI65863 DXE65848:DXE65863 EHA65848:EHA65863 EQW65848:EQW65863 FAS65848:FAS65863 FKO65848:FKO65863 FUK65848:FUK65863 GEG65848:GEG65863 GOC65848:GOC65863 GXY65848:GXY65863 HHU65848:HHU65863 HRQ65848:HRQ65863 IBM65848:IBM65863 ILI65848:ILI65863 IVE65848:IVE65863 JFA65848:JFA65863 JOW65848:JOW65863 JYS65848:JYS65863 KIO65848:KIO65863 KSK65848:KSK65863 LCG65848:LCG65863 LMC65848:LMC65863 LVY65848:LVY65863 MFU65848:MFU65863 MPQ65848:MPQ65863 MZM65848:MZM65863 NJI65848:NJI65863 NTE65848:NTE65863 ODA65848:ODA65863 OMW65848:OMW65863 OWS65848:OWS65863 PGO65848:PGO65863 PQK65848:PQK65863 QAG65848:QAG65863 QKC65848:QKC65863 QTY65848:QTY65863 RDU65848:RDU65863 RNQ65848:RNQ65863 RXM65848:RXM65863 SHI65848:SHI65863 SRE65848:SRE65863 TBA65848:TBA65863 TKW65848:TKW65863 TUS65848:TUS65863 UEO65848:UEO65863 UOK65848:UOK65863 UYG65848:UYG65863 VIC65848:VIC65863 VRY65848:VRY65863 WBU65848:WBU65863 WLQ65848:WLQ65863 WVM65848:WVM65863 G131384:G131399 JA131384:JA131399 SW131384:SW131399 ACS131384:ACS131399 AMO131384:AMO131399 AWK131384:AWK131399 BGG131384:BGG131399 BQC131384:BQC131399 BZY131384:BZY131399 CJU131384:CJU131399 CTQ131384:CTQ131399 DDM131384:DDM131399 DNI131384:DNI131399 DXE131384:DXE131399 EHA131384:EHA131399 EQW131384:EQW131399 FAS131384:FAS131399 FKO131384:FKO131399 FUK131384:FUK131399 GEG131384:GEG131399 GOC131384:GOC131399 GXY131384:GXY131399 HHU131384:HHU131399 HRQ131384:HRQ131399 IBM131384:IBM131399 ILI131384:ILI131399 IVE131384:IVE131399 JFA131384:JFA131399 JOW131384:JOW131399 JYS131384:JYS131399 KIO131384:KIO131399 KSK131384:KSK131399 LCG131384:LCG131399 LMC131384:LMC131399 LVY131384:LVY131399 MFU131384:MFU131399 MPQ131384:MPQ131399 MZM131384:MZM131399 NJI131384:NJI131399 NTE131384:NTE131399 ODA131384:ODA131399 OMW131384:OMW131399 OWS131384:OWS131399 PGO131384:PGO131399 PQK131384:PQK131399 QAG131384:QAG131399 QKC131384:QKC131399 QTY131384:QTY131399 RDU131384:RDU131399 RNQ131384:RNQ131399 RXM131384:RXM131399 SHI131384:SHI131399 SRE131384:SRE131399 TBA131384:TBA131399 TKW131384:TKW131399 TUS131384:TUS131399 UEO131384:UEO131399 UOK131384:UOK131399 UYG131384:UYG131399 VIC131384:VIC131399 VRY131384:VRY131399 WBU131384:WBU131399 WLQ131384:WLQ131399 WVM131384:WVM131399 G196920:G196935 JA196920:JA196935 SW196920:SW196935 ACS196920:ACS196935 AMO196920:AMO196935 AWK196920:AWK196935 BGG196920:BGG196935 BQC196920:BQC196935 BZY196920:BZY196935 CJU196920:CJU196935 CTQ196920:CTQ196935 DDM196920:DDM196935 DNI196920:DNI196935 DXE196920:DXE196935 EHA196920:EHA196935 EQW196920:EQW196935 FAS196920:FAS196935 FKO196920:FKO196935 FUK196920:FUK196935 GEG196920:GEG196935 GOC196920:GOC196935 GXY196920:GXY196935 HHU196920:HHU196935 HRQ196920:HRQ196935 IBM196920:IBM196935 ILI196920:ILI196935 IVE196920:IVE196935 JFA196920:JFA196935 JOW196920:JOW196935 JYS196920:JYS196935 KIO196920:KIO196935 KSK196920:KSK196935 LCG196920:LCG196935 LMC196920:LMC196935 LVY196920:LVY196935 MFU196920:MFU196935 MPQ196920:MPQ196935 MZM196920:MZM196935 NJI196920:NJI196935 NTE196920:NTE196935 ODA196920:ODA196935 OMW196920:OMW196935 OWS196920:OWS196935 PGO196920:PGO196935 PQK196920:PQK196935 QAG196920:QAG196935 QKC196920:QKC196935 QTY196920:QTY196935 RDU196920:RDU196935 RNQ196920:RNQ196935 RXM196920:RXM196935 SHI196920:SHI196935 SRE196920:SRE196935 TBA196920:TBA196935 TKW196920:TKW196935 TUS196920:TUS196935 UEO196920:UEO196935 UOK196920:UOK196935 UYG196920:UYG196935 VIC196920:VIC196935 VRY196920:VRY196935 WBU196920:WBU196935 WLQ196920:WLQ196935 WVM196920:WVM196935 G262456:G262471 JA262456:JA262471 SW262456:SW262471 ACS262456:ACS262471 AMO262456:AMO262471 AWK262456:AWK262471 BGG262456:BGG262471 BQC262456:BQC262471 BZY262456:BZY262471 CJU262456:CJU262471 CTQ262456:CTQ262471 DDM262456:DDM262471 DNI262456:DNI262471 DXE262456:DXE262471 EHA262456:EHA262471 EQW262456:EQW262471 FAS262456:FAS262471 FKO262456:FKO262471 FUK262456:FUK262471 GEG262456:GEG262471 GOC262456:GOC262471 GXY262456:GXY262471 HHU262456:HHU262471 HRQ262456:HRQ262471 IBM262456:IBM262471 ILI262456:ILI262471 IVE262456:IVE262471 JFA262456:JFA262471 JOW262456:JOW262471 JYS262456:JYS262471 KIO262456:KIO262471 KSK262456:KSK262471 LCG262456:LCG262471 LMC262456:LMC262471 LVY262456:LVY262471 MFU262456:MFU262471 MPQ262456:MPQ262471 MZM262456:MZM262471 NJI262456:NJI262471 NTE262456:NTE262471 ODA262456:ODA262471 OMW262456:OMW262471 OWS262456:OWS262471 PGO262456:PGO262471 PQK262456:PQK262471 QAG262456:QAG262471 QKC262456:QKC262471 QTY262456:QTY262471 RDU262456:RDU262471 RNQ262456:RNQ262471 RXM262456:RXM262471 SHI262456:SHI262471 SRE262456:SRE262471 TBA262456:TBA262471 TKW262456:TKW262471 TUS262456:TUS262471 UEO262456:UEO262471 UOK262456:UOK262471 UYG262456:UYG262471 VIC262456:VIC262471 VRY262456:VRY262471 WBU262456:WBU262471 WLQ262456:WLQ262471 WVM262456:WVM262471 G327992:G328007 JA327992:JA328007 SW327992:SW328007 ACS327992:ACS328007 AMO327992:AMO328007 AWK327992:AWK328007 BGG327992:BGG328007 BQC327992:BQC328007 BZY327992:BZY328007 CJU327992:CJU328007 CTQ327992:CTQ328007 DDM327992:DDM328007 DNI327992:DNI328007 DXE327992:DXE328007 EHA327992:EHA328007 EQW327992:EQW328007 FAS327992:FAS328007 FKO327992:FKO328007 FUK327992:FUK328007 GEG327992:GEG328007 GOC327992:GOC328007 GXY327992:GXY328007 HHU327992:HHU328007 HRQ327992:HRQ328007 IBM327992:IBM328007 ILI327992:ILI328007 IVE327992:IVE328007 JFA327992:JFA328007 JOW327992:JOW328007 JYS327992:JYS328007 KIO327992:KIO328007 KSK327992:KSK328007 LCG327992:LCG328007 LMC327992:LMC328007 LVY327992:LVY328007 MFU327992:MFU328007 MPQ327992:MPQ328007 MZM327992:MZM328007 NJI327992:NJI328007 NTE327992:NTE328007 ODA327992:ODA328007 OMW327992:OMW328007 OWS327992:OWS328007 PGO327992:PGO328007 PQK327992:PQK328007 QAG327992:QAG328007 QKC327992:QKC328007 QTY327992:QTY328007 RDU327992:RDU328007 RNQ327992:RNQ328007 RXM327992:RXM328007 SHI327992:SHI328007 SRE327992:SRE328007 TBA327992:TBA328007 TKW327992:TKW328007 TUS327992:TUS328007 UEO327992:UEO328007 UOK327992:UOK328007 UYG327992:UYG328007 VIC327992:VIC328007 VRY327992:VRY328007 WBU327992:WBU328007 WLQ327992:WLQ328007 WVM327992:WVM328007 G393528:G393543 JA393528:JA393543 SW393528:SW393543 ACS393528:ACS393543 AMO393528:AMO393543 AWK393528:AWK393543 BGG393528:BGG393543 BQC393528:BQC393543 BZY393528:BZY393543 CJU393528:CJU393543 CTQ393528:CTQ393543 DDM393528:DDM393543 DNI393528:DNI393543 DXE393528:DXE393543 EHA393528:EHA393543 EQW393528:EQW393543 FAS393528:FAS393543 FKO393528:FKO393543 FUK393528:FUK393543 GEG393528:GEG393543 GOC393528:GOC393543 GXY393528:GXY393543 HHU393528:HHU393543 HRQ393528:HRQ393543 IBM393528:IBM393543 ILI393528:ILI393543 IVE393528:IVE393543 JFA393528:JFA393543 JOW393528:JOW393543 JYS393528:JYS393543 KIO393528:KIO393543 KSK393528:KSK393543 LCG393528:LCG393543 LMC393528:LMC393543 LVY393528:LVY393543 MFU393528:MFU393543 MPQ393528:MPQ393543 MZM393528:MZM393543 NJI393528:NJI393543 NTE393528:NTE393543 ODA393528:ODA393543 OMW393528:OMW393543 OWS393528:OWS393543 PGO393528:PGO393543 PQK393528:PQK393543 QAG393528:QAG393543 QKC393528:QKC393543 QTY393528:QTY393543 RDU393528:RDU393543 RNQ393528:RNQ393543 RXM393528:RXM393543 SHI393528:SHI393543 SRE393528:SRE393543 TBA393528:TBA393543 TKW393528:TKW393543 TUS393528:TUS393543 UEO393528:UEO393543 UOK393528:UOK393543 UYG393528:UYG393543 VIC393528:VIC393543 VRY393528:VRY393543 WBU393528:WBU393543 WLQ393528:WLQ393543 WVM393528:WVM393543 G459064:G459079 JA459064:JA459079 SW459064:SW459079 ACS459064:ACS459079 AMO459064:AMO459079 AWK459064:AWK459079 BGG459064:BGG459079 BQC459064:BQC459079 BZY459064:BZY459079 CJU459064:CJU459079 CTQ459064:CTQ459079 DDM459064:DDM459079 DNI459064:DNI459079 DXE459064:DXE459079 EHA459064:EHA459079 EQW459064:EQW459079 FAS459064:FAS459079 FKO459064:FKO459079 FUK459064:FUK459079 GEG459064:GEG459079 GOC459064:GOC459079 GXY459064:GXY459079 HHU459064:HHU459079 HRQ459064:HRQ459079 IBM459064:IBM459079 ILI459064:ILI459079 IVE459064:IVE459079 JFA459064:JFA459079 JOW459064:JOW459079 JYS459064:JYS459079 KIO459064:KIO459079 KSK459064:KSK459079 LCG459064:LCG459079 LMC459064:LMC459079 LVY459064:LVY459079 MFU459064:MFU459079 MPQ459064:MPQ459079 MZM459064:MZM459079 NJI459064:NJI459079 NTE459064:NTE459079 ODA459064:ODA459079 OMW459064:OMW459079 OWS459064:OWS459079 PGO459064:PGO459079 PQK459064:PQK459079 QAG459064:QAG459079 QKC459064:QKC459079 QTY459064:QTY459079 RDU459064:RDU459079 RNQ459064:RNQ459079 RXM459064:RXM459079 SHI459064:SHI459079 SRE459064:SRE459079 TBA459064:TBA459079 TKW459064:TKW459079 TUS459064:TUS459079 UEO459064:UEO459079 UOK459064:UOK459079 UYG459064:UYG459079 VIC459064:VIC459079 VRY459064:VRY459079 WBU459064:WBU459079 WLQ459064:WLQ459079 WVM459064:WVM459079 G524600:G524615 JA524600:JA524615 SW524600:SW524615 ACS524600:ACS524615 AMO524600:AMO524615 AWK524600:AWK524615 BGG524600:BGG524615 BQC524600:BQC524615 BZY524600:BZY524615 CJU524600:CJU524615 CTQ524600:CTQ524615 DDM524600:DDM524615 DNI524600:DNI524615 DXE524600:DXE524615 EHA524600:EHA524615 EQW524600:EQW524615 FAS524600:FAS524615 FKO524600:FKO524615 FUK524600:FUK524615 GEG524600:GEG524615 GOC524600:GOC524615 GXY524600:GXY524615 HHU524600:HHU524615 HRQ524600:HRQ524615 IBM524600:IBM524615 ILI524600:ILI524615 IVE524600:IVE524615 JFA524600:JFA524615 JOW524600:JOW524615 JYS524600:JYS524615 KIO524600:KIO524615 KSK524600:KSK524615 LCG524600:LCG524615 LMC524600:LMC524615 LVY524600:LVY524615 MFU524600:MFU524615 MPQ524600:MPQ524615 MZM524600:MZM524615 NJI524600:NJI524615 NTE524600:NTE524615 ODA524600:ODA524615 OMW524600:OMW524615 OWS524600:OWS524615 PGO524600:PGO524615 PQK524600:PQK524615 QAG524600:QAG524615 QKC524600:QKC524615 QTY524600:QTY524615 RDU524600:RDU524615 RNQ524600:RNQ524615 RXM524600:RXM524615 SHI524600:SHI524615 SRE524600:SRE524615 TBA524600:TBA524615 TKW524600:TKW524615 TUS524600:TUS524615 UEO524600:UEO524615 UOK524600:UOK524615 UYG524600:UYG524615 VIC524600:VIC524615 VRY524600:VRY524615 WBU524600:WBU524615 WLQ524600:WLQ524615 WVM524600:WVM524615 G590136:G590151 JA590136:JA590151 SW590136:SW590151 ACS590136:ACS590151 AMO590136:AMO590151 AWK590136:AWK590151 BGG590136:BGG590151 BQC590136:BQC590151 BZY590136:BZY590151 CJU590136:CJU590151 CTQ590136:CTQ590151 DDM590136:DDM590151 DNI590136:DNI590151 DXE590136:DXE590151 EHA590136:EHA590151 EQW590136:EQW590151 FAS590136:FAS590151 FKO590136:FKO590151 FUK590136:FUK590151 GEG590136:GEG590151 GOC590136:GOC590151 GXY590136:GXY590151 HHU590136:HHU590151 HRQ590136:HRQ590151 IBM590136:IBM590151 ILI590136:ILI590151 IVE590136:IVE590151 JFA590136:JFA590151 JOW590136:JOW590151 JYS590136:JYS590151 KIO590136:KIO590151 KSK590136:KSK590151 LCG590136:LCG590151 LMC590136:LMC590151 LVY590136:LVY590151 MFU590136:MFU590151 MPQ590136:MPQ590151 MZM590136:MZM590151 NJI590136:NJI590151 NTE590136:NTE590151 ODA590136:ODA590151 OMW590136:OMW590151 OWS590136:OWS590151 PGO590136:PGO590151 PQK590136:PQK590151 QAG590136:QAG590151 QKC590136:QKC590151 QTY590136:QTY590151 RDU590136:RDU590151 RNQ590136:RNQ590151 RXM590136:RXM590151 SHI590136:SHI590151 SRE590136:SRE590151 TBA590136:TBA590151 TKW590136:TKW590151 TUS590136:TUS590151 UEO590136:UEO590151 UOK590136:UOK590151 UYG590136:UYG590151 VIC590136:VIC590151 VRY590136:VRY590151 WBU590136:WBU590151 WLQ590136:WLQ590151 WVM590136:WVM590151 G655672:G655687 JA655672:JA655687 SW655672:SW655687 ACS655672:ACS655687 AMO655672:AMO655687 AWK655672:AWK655687 BGG655672:BGG655687 BQC655672:BQC655687 BZY655672:BZY655687 CJU655672:CJU655687 CTQ655672:CTQ655687 DDM655672:DDM655687 DNI655672:DNI655687 DXE655672:DXE655687 EHA655672:EHA655687 EQW655672:EQW655687 FAS655672:FAS655687 FKO655672:FKO655687 FUK655672:FUK655687 GEG655672:GEG655687 GOC655672:GOC655687 GXY655672:GXY655687 HHU655672:HHU655687 HRQ655672:HRQ655687 IBM655672:IBM655687 ILI655672:ILI655687 IVE655672:IVE655687 JFA655672:JFA655687 JOW655672:JOW655687 JYS655672:JYS655687 KIO655672:KIO655687 KSK655672:KSK655687 LCG655672:LCG655687 LMC655672:LMC655687 LVY655672:LVY655687 MFU655672:MFU655687 MPQ655672:MPQ655687 MZM655672:MZM655687 NJI655672:NJI655687 NTE655672:NTE655687 ODA655672:ODA655687 OMW655672:OMW655687 OWS655672:OWS655687 PGO655672:PGO655687 PQK655672:PQK655687 QAG655672:QAG655687 QKC655672:QKC655687 QTY655672:QTY655687 RDU655672:RDU655687 RNQ655672:RNQ655687 RXM655672:RXM655687 SHI655672:SHI655687 SRE655672:SRE655687 TBA655672:TBA655687 TKW655672:TKW655687 TUS655672:TUS655687 UEO655672:UEO655687 UOK655672:UOK655687 UYG655672:UYG655687 VIC655672:VIC655687 VRY655672:VRY655687 WBU655672:WBU655687 WLQ655672:WLQ655687 WVM655672:WVM655687 G721208:G721223 JA721208:JA721223 SW721208:SW721223 ACS721208:ACS721223 AMO721208:AMO721223 AWK721208:AWK721223 BGG721208:BGG721223 BQC721208:BQC721223 BZY721208:BZY721223 CJU721208:CJU721223 CTQ721208:CTQ721223 DDM721208:DDM721223 DNI721208:DNI721223 DXE721208:DXE721223 EHA721208:EHA721223 EQW721208:EQW721223 FAS721208:FAS721223 FKO721208:FKO721223 FUK721208:FUK721223 GEG721208:GEG721223 GOC721208:GOC721223 GXY721208:GXY721223 HHU721208:HHU721223 HRQ721208:HRQ721223 IBM721208:IBM721223 ILI721208:ILI721223 IVE721208:IVE721223 JFA721208:JFA721223 JOW721208:JOW721223 JYS721208:JYS721223 KIO721208:KIO721223 KSK721208:KSK721223 LCG721208:LCG721223 LMC721208:LMC721223 LVY721208:LVY721223 MFU721208:MFU721223 MPQ721208:MPQ721223 MZM721208:MZM721223 NJI721208:NJI721223 NTE721208:NTE721223 ODA721208:ODA721223 OMW721208:OMW721223 OWS721208:OWS721223 PGO721208:PGO721223 PQK721208:PQK721223 QAG721208:QAG721223 QKC721208:QKC721223 QTY721208:QTY721223 RDU721208:RDU721223 RNQ721208:RNQ721223 RXM721208:RXM721223 SHI721208:SHI721223 SRE721208:SRE721223 TBA721208:TBA721223 TKW721208:TKW721223 TUS721208:TUS721223 UEO721208:UEO721223 UOK721208:UOK721223 UYG721208:UYG721223 VIC721208:VIC721223 VRY721208:VRY721223 WBU721208:WBU721223 WLQ721208:WLQ721223 WVM721208:WVM721223 G786744:G786759 JA786744:JA786759 SW786744:SW786759 ACS786744:ACS786759 AMO786744:AMO786759 AWK786744:AWK786759 BGG786744:BGG786759 BQC786744:BQC786759 BZY786744:BZY786759 CJU786744:CJU786759 CTQ786744:CTQ786759 DDM786744:DDM786759 DNI786744:DNI786759 DXE786744:DXE786759 EHA786744:EHA786759 EQW786744:EQW786759 FAS786744:FAS786759 FKO786744:FKO786759 FUK786744:FUK786759 GEG786744:GEG786759 GOC786744:GOC786759 GXY786744:GXY786759 HHU786744:HHU786759 HRQ786744:HRQ786759 IBM786744:IBM786759 ILI786744:ILI786759 IVE786744:IVE786759 JFA786744:JFA786759 JOW786744:JOW786759 JYS786744:JYS786759 KIO786744:KIO786759 KSK786744:KSK786759 LCG786744:LCG786759 LMC786744:LMC786759 LVY786744:LVY786759 MFU786744:MFU786759 MPQ786744:MPQ786759 MZM786744:MZM786759 NJI786744:NJI786759 NTE786744:NTE786759 ODA786744:ODA786759 OMW786744:OMW786759 OWS786744:OWS786759 PGO786744:PGO786759 PQK786744:PQK786759 QAG786744:QAG786759 QKC786744:QKC786759 QTY786744:QTY786759 RDU786744:RDU786759 RNQ786744:RNQ786759 RXM786744:RXM786759 SHI786744:SHI786759 SRE786744:SRE786759 TBA786744:TBA786759 TKW786744:TKW786759 TUS786744:TUS786759 UEO786744:UEO786759 UOK786744:UOK786759 UYG786744:UYG786759 VIC786744:VIC786759 VRY786744:VRY786759 WBU786744:WBU786759 WLQ786744:WLQ786759 WVM786744:WVM786759 G852280:G852295 JA852280:JA852295 SW852280:SW852295 ACS852280:ACS852295 AMO852280:AMO852295 AWK852280:AWK852295 BGG852280:BGG852295 BQC852280:BQC852295 BZY852280:BZY852295 CJU852280:CJU852295 CTQ852280:CTQ852295 DDM852280:DDM852295 DNI852280:DNI852295 DXE852280:DXE852295 EHA852280:EHA852295 EQW852280:EQW852295 FAS852280:FAS852295 FKO852280:FKO852295 FUK852280:FUK852295 GEG852280:GEG852295 GOC852280:GOC852295 GXY852280:GXY852295 HHU852280:HHU852295 HRQ852280:HRQ852295 IBM852280:IBM852295 ILI852280:ILI852295 IVE852280:IVE852295 JFA852280:JFA852295 JOW852280:JOW852295 JYS852280:JYS852295 KIO852280:KIO852295 KSK852280:KSK852295 LCG852280:LCG852295 LMC852280:LMC852295 LVY852280:LVY852295 MFU852280:MFU852295 MPQ852280:MPQ852295 MZM852280:MZM852295 NJI852280:NJI852295 NTE852280:NTE852295 ODA852280:ODA852295 OMW852280:OMW852295 OWS852280:OWS852295 PGO852280:PGO852295 PQK852280:PQK852295 QAG852280:QAG852295 QKC852280:QKC852295 QTY852280:QTY852295 RDU852280:RDU852295 RNQ852280:RNQ852295 RXM852280:RXM852295 SHI852280:SHI852295 SRE852280:SRE852295 TBA852280:TBA852295 TKW852280:TKW852295 TUS852280:TUS852295 UEO852280:UEO852295 UOK852280:UOK852295 UYG852280:UYG852295 VIC852280:VIC852295 VRY852280:VRY852295 WBU852280:WBU852295 WLQ852280:WLQ852295 WVM852280:WVM852295 G917816:G917831 JA917816:JA917831 SW917816:SW917831 ACS917816:ACS917831 AMO917816:AMO917831 AWK917816:AWK917831 BGG917816:BGG917831 BQC917816:BQC917831 BZY917816:BZY917831 CJU917816:CJU917831 CTQ917816:CTQ917831 DDM917816:DDM917831 DNI917816:DNI917831 DXE917816:DXE917831 EHA917816:EHA917831 EQW917816:EQW917831 FAS917816:FAS917831 FKO917816:FKO917831 FUK917816:FUK917831 GEG917816:GEG917831 GOC917816:GOC917831 GXY917816:GXY917831 HHU917816:HHU917831 HRQ917816:HRQ917831 IBM917816:IBM917831 ILI917816:ILI917831 IVE917816:IVE917831 JFA917816:JFA917831 JOW917816:JOW917831 JYS917816:JYS917831 KIO917816:KIO917831 KSK917816:KSK917831 LCG917816:LCG917831 LMC917816:LMC917831 LVY917816:LVY917831 MFU917816:MFU917831 MPQ917816:MPQ917831 MZM917816:MZM917831 NJI917816:NJI917831 NTE917816:NTE917831 ODA917816:ODA917831 OMW917816:OMW917831 OWS917816:OWS917831 PGO917816:PGO917831 PQK917816:PQK917831 QAG917816:QAG917831 QKC917816:QKC917831 QTY917816:QTY917831 RDU917816:RDU917831 RNQ917816:RNQ917831 RXM917816:RXM917831 SHI917816:SHI917831 SRE917816:SRE917831 TBA917816:TBA917831 TKW917816:TKW917831 TUS917816:TUS917831 UEO917816:UEO917831 UOK917816:UOK917831 UYG917816:UYG917831 VIC917816:VIC917831 VRY917816:VRY917831 WBU917816:WBU917831 WLQ917816:WLQ917831 WVM917816:WVM917831 G983352:G983367 JA983352:JA983367 SW983352:SW983367 ACS983352:ACS983367 AMO983352:AMO983367 AWK983352:AWK983367 BGG983352:BGG983367 BQC983352:BQC983367 BZY983352:BZY983367 CJU983352:CJU983367 CTQ983352:CTQ983367 DDM983352:DDM983367 DNI983352:DNI983367 DXE983352:DXE983367 EHA983352:EHA983367 EQW983352:EQW983367 FAS983352:FAS983367 FKO983352:FKO983367 FUK983352:FUK983367 GEG983352:GEG983367 GOC983352:GOC983367 GXY983352:GXY983367 HHU983352:HHU983367 HRQ983352:HRQ983367 IBM983352:IBM983367 ILI983352:ILI983367 IVE983352:IVE983367 JFA983352:JFA983367 JOW983352:JOW983367 JYS983352:JYS983367 KIO983352:KIO983367 KSK983352:KSK983367 LCG983352:LCG983367 LMC983352:LMC983367 LVY983352:LVY983367 MFU983352:MFU983367 MPQ983352:MPQ983367 MZM983352:MZM983367 NJI983352:NJI983367 NTE983352:NTE983367 ODA983352:ODA983367 OMW983352:OMW983367 OWS983352:OWS983367 PGO983352:PGO983367 PQK983352:PQK983367 QAG983352:QAG983367 QKC983352:QKC983367 QTY983352:QTY983367 RDU983352:RDU983367 RNQ983352:RNQ983367 RXM983352:RXM983367 SHI983352:SHI983367 SRE983352:SRE983367 TBA983352:TBA983367 TKW983352:TKW983367 TUS983352:TUS983367 UEO983352:UEO983367 UOK983352:UOK983367 UYG983352:UYG983367 VIC983352:VIC983367 VRY983352:VRY983367 WBU983352:WBU983367 WLQ983352:WLQ983367 WVM983352:WVM983367 WLQ16:WLQ57 WBU16:WBU57 VRY16:VRY57 VIC16:VIC57 UYG16:UYG57 UOK16:UOK57 UEO16:UEO57 TUS16:TUS57 TKW16:TKW57 TBA16:TBA57 SRE16:SRE57 SHI16:SHI57 RXM16:RXM57 RNQ16:RNQ57 RDU16:RDU57 QTY16:QTY57 QKC16:QKC57 QAG16:QAG57 PQK16:PQK57 PGO16:PGO57 OWS16:OWS57 OMW16:OMW57 ODA16:ODA57 NTE16:NTE57 NJI16:NJI57 MZM16:MZM57 MPQ16:MPQ57 MFU16:MFU57 LVY16:LVY57 LMC16:LMC57 LCG16:LCG57 KSK16:KSK57 KIO16:KIO57 JYS16:JYS57 JOW16:JOW57 JFA16:JFA57 IVE16:IVE57 ILI16:ILI57 IBM16:IBM57 HRQ16:HRQ57 HHU16:HHU57 GXY16:GXY57 GOC16:GOC57 GEG16:GEG57 FUK16:FUK57 FKO16:FKO57 FAS16:FAS57 EQW16:EQW57 EHA16:EHA57 DXE16:DXE57 DNI16:DNI57 DDM16:DDM57 CTQ16:CTQ57 CJU16:CJU57 BZY16:BZY57 BQC16:BQC57 BGG16:BGG57 AWK16:AWK57 AMO16:AMO57 ACS16:ACS57 SW16:SW57 JA16:JA57 WVM16:WVM57" xr:uid="{B78A95EA-EC22-4806-98E6-A6A308F15A6A}">
      <formula1>"Oui,Non,Non applicable,Sans objet"</formula1>
    </dataValidation>
    <dataValidation type="list" allowBlank="1" showInputMessage="1" showErrorMessage="1" sqref="G16:G57 G410:G415 G158:G176 G10:G12 G91:G95 G85:G89 G97:G122 G73:G83 G62:G71 G124:G153 G178:G193 G232:G254 G279:G282 G198:G230 G256:G277 G284:G298 G324:G337 G398:G405 G339:G356 G303:G322 G358:G396 G417:G487" xr:uid="{5AEF3667-5C9C-4F8C-B954-582060AADF97}">
      <formula1>"Ja,Neen,NVT"</formula1>
    </dataValidation>
    <dataValidation type="list" allowBlank="1" showInputMessage="1" showErrorMessage="1" sqref="J7:J487"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11"/>
  <sheetViews>
    <sheetView showGridLines="0" showRuler="0" view="pageBreakPreview" topLeftCell="A61" zoomScale="70" zoomScaleNormal="70" zoomScaleSheetLayoutView="70" zoomScalePageLayoutView="70" workbookViewId="0">
      <selection activeCell="H91" sqref="H91"/>
    </sheetView>
  </sheetViews>
  <sheetFormatPr defaultColWidth="11.3984375" defaultRowHeight="15.75" x14ac:dyDescent="0.55000000000000004"/>
  <cols>
    <col min="1" max="1" width="18.86328125" style="86" bestFit="1" customWidth="1"/>
    <col min="2" max="2" width="69.1328125" style="87" customWidth="1"/>
    <col min="3" max="3" width="12.73046875" style="86" customWidth="1"/>
    <col min="4" max="4" width="12.73046875" style="89" customWidth="1"/>
    <col min="5" max="5" width="3.1328125" style="11" customWidth="1"/>
    <col min="8" max="12" width="34.1328125" customWidth="1"/>
  </cols>
  <sheetData>
    <row r="1" spans="1:12" ht="32.25" thickBot="1" x14ac:dyDescent="0.6">
      <c r="A1" s="92"/>
      <c r="B1" s="93" t="s">
        <v>693</v>
      </c>
      <c r="C1" s="94"/>
      <c r="D1" s="95"/>
    </row>
    <row r="2" spans="1:12" ht="3" customHeight="1" x14ac:dyDescent="0.55000000000000004">
      <c r="B2" s="96"/>
    </row>
    <row r="3" spans="1:12" s="100" customFormat="1" ht="16.5" customHeight="1" x14ac:dyDescent="0.35">
      <c r="A3" s="97" t="s">
        <v>82</v>
      </c>
      <c r="B3" s="65"/>
      <c r="C3" s="98"/>
      <c r="D3" s="99"/>
      <c r="E3" s="60"/>
      <c r="I3" s="120" t="s">
        <v>100</v>
      </c>
    </row>
    <row r="4" spans="1:12" s="100" customFormat="1" ht="16.5" customHeight="1" x14ac:dyDescent="0.35">
      <c r="A4" s="97" t="s">
        <v>85</v>
      </c>
      <c r="B4" s="65"/>
      <c r="C4" s="98"/>
      <c r="D4" s="99"/>
      <c r="E4" s="60"/>
      <c r="I4" s="120" t="s">
        <v>100</v>
      </c>
    </row>
    <row r="5" spans="1:12" s="100" customFormat="1" ht="16.5" customHeight="1" x14ac:dyDescent="0.35">
      <c r="A5" s="101" t="s">
        <v>83</v>
      </c>
      <c r="B5" s="65"/>
      <c r="C5" s="98"/>
      <c r="D5" s="99"/>
      <c r="E5" s="60"/>
      <c r="I5" s="120" t="s">
        <v>100</v>
      </c>
    </row>
    <row r="6" spans="1:12" s="100" customFormat="1" ht="16.5" customHeight="1" x14ac:dyDescent="0.35">
      <c r="A6" s="102" t="s">
        <v>84</v>
      </c>
      <c r="B6" s="118"/>
      <c r="C6" s="98"/>
      <c r="D6" s="99"/>
      <c r="E6" s="60"/>
      <c r="I6" s="120" t="s">
        <v>100</v>
      </c>
    </row>
    <row r="7" spans="1:12" s="107" customFormat="1" ht="25.9" x14ac:dyDescent="0.45">
      <c r="A7" s="103"/>
      <c r="B7" s="104"/>
      <c r="C7" s="61" t="s">
        <v>42</v>
      </c>
      <c r="D7" s="105" t="s">
        <v>26</v>
      </c>
      <c r="E7" s="106"/>
    </row>
    <row r="8" spans="1:12" ht="30.75" customHeight="1" x14ac:dyDescent="0.9">
      <c r="A8" s="136" t="s">
        <v>81</v>
      </c>
      <c r="B8" s="135"/>
      <c r="C8" s="137">
        <f>'auditvragen algemeen beheer '!L3</f>
        <v>3</v>
      </c>
      <c r="D8" s="137">
        <f>'auditvragen algemeen beheer '!M3</f>
        <v>3</v>
      </c>
      <c r="E8" s="22"/>
      <c r="K8" s="120" t="s">
        <v>94</v>
      </c>
      <c r="L8" s="120" t="s">
        <v>94</v>
      </c>
    </row>
    <row r="9" spans="1:12" ht="30.75" customHeight="1" x14ac:dyDescent="0.75">
      <c r="A9" s="63" t="str">
        <f>'auditvragen algemeen beheer '!A7</f>
        <v>I</v>
      </c>
      <c r="B9" s="108" t="str">
        <f>'auditvragen algemeen beheer '!B7</f>
        <v xml:space="preserve">Kwaliteitsopvolging van het sterilisatieproces  </v>
      </c>
      <c r="C9" s="64">
        <f>'auditvragen algemeen beheer '!L7</f>
        <v>3</v>
      </c>
      <c r="D9" s="64">
        <f>'auditvragen algemeen beheer '!M7</f>
        <v>3</v>
      </c>
      <c r="E9" s="22"/>
      <c r="H9" s="120" t="s">
        <v>93</v>
      </c>
      <c r="I9" s="120" t="s">
        <v>93</v>
      </c>
      <c r="J9" s="120" t="s">
        <v>93</v>
      </c>
      <c r="K9" s="120" t="s">
        <v>93</v>
      </c>
      <c r="L9" s="120" t="s">
        <v>93</v>
      </c>
    </row>
    <row r="10" spans="1:12" ht="28.5" customHeight="1" x14ac:dyDescent="0.75">
      <c r="A10" s="63" t="str">
        <f>'auditvragen algemeen beheer '!A13</f>
        <v>II</v>
      </c>
      <c r="B10" s="108" t="str">
        <f>'auditvragen algemeen beheer '!B13</f>
        <v>Algemeen beheer</v>
      </c>
      <c r="C10" s="64">
        <f>'auditvragen algemeen beheer '!L13</f>
        <v>0</v>
      </c>
      <c r="D10" s="64">
        <f>'auditvragen algemeen beheer '!M13</f>
        <v>0</v>
      </c>
      <c r="E10" s="22"/>
      <c r="H10" s="120" t="s">
        <v>93</v>
      </c>
      <c r="I10" s="120" t="s">
        <v>93</v>
      </c>
      <c r="J10" s="120" t="s">
        <v>93</v>
      </c>
      <c r="K10" s="120" t="s">
        <v>93</v>
      </c>
      <c r="L10" s="120" t="s">
        <v>93</v>
      </c>
    </row>
    <row r="11" spans="1:12" ht="20.65" x14ac:dyDescent="0.75">
      <c r="A11" s="63" t="str">
        <f>'auditvragen algemeen beheer '!A58</f>
        <v>III</v>
      </c>
      <c r="B11" s="108" t="str">
        <f>'auditvragen algemeen beheer '!B58</f>
        <v>Taken van de ziekenhuisapotheker</v>
      </c>
      <c r="C11" s="64">
        <f>'auditvragen algemeen beheer '!L58</f>
        <v>0</v>
      </c>
      <c r="D11" s="64">
        <f>'auditvragen algemeen beheer '!M58</f>
        <v>0</v>
      </c>
      <c r="E11" s="12"/>
      <c r="H11" s="120" t="s">
        <v>93</v>
      </c>
      <c r="I11" s="120" t="s">
        <v>93</v>
      </c>
      <c r="J11" s="120" t="s">
        <v>93</v>
      </c>
      <c r="K11" s="120" t="s">
        <v>93</v>
      </c>
      <c r="L11" s="120" t="s">
        <v>93</v>
      </c>
    </row>
    <row r="12" spans="1:12" ht="19.5" customHeight="1" x14ac:dyDescent="0.6">
      <c r="A12" s="62" t="str">
        <f>'auditvragen algemeen beheer '!A61</f>
        <v>a</v>
      </c>
      <c r="B12" s="109" t="str">
        <f>'auditvragen algemeen beheer '!B61</f>
        <v>Werkplanning</v>
      </c>
      <c r="C12" s="110">
        <f>'auditvragen algemeen beheer '!L61</f>
        <v>0</v>
      </c>
      <c r="D12" s="110">
        <f>'auditvragen algemeen beheer '!M61</f>
        <v>0</v>
      </c>
      <c r="E12" s="12"/>
      <c r="H12" s="120" t="s">
        <v>93</v>
      </c>
      <c r="I12" s="120" t="s">
        <v>93</v>
      </c>
      <c r="J12" s="120" t="s">
        <v>93</v>
      </c>
      <c r="K12" s="120" t="s">
        <v>93</v>
      </c>
      <c r="L12" s="120" t="s">
        <v>93</v>
      </c>
    </row>
    <row r="13" spans="1:12" ht="17.25" x14ac:dyDescent="0.6">
      <c r="A13" s="62" t="str">
        <f>'auditvragen algemeen beheer '!A72</f>
        <v>b</v>
      </c>
      <c r="B13" s="109" t="str">
        <f>'auditvragen algemeen beheer '!B72</f>
        <v>Onderzoeks- en onderwijsactiviteiten</v>
      </c>
      <c r="C13" s="110">
        <f>'auditvragen algemeen beheer '!L72</f>
        <v>0</v>
      </c>
      <c r="D13" s="110">
        <f>'auditvragen algemeen beheer '!M72</f>
        <v>0</v>
      </c>
      <c r="E13" s="12"/>
      <c r="H13" s="120" t="s">
        <v>93</v>
      </c>
      <c r="I13" s="120" t="s">
        <v>93</v>
      </c>
      <c r="J13" s="120" t="s">
        <v>93</v>
      </c>
      <c r="K13" s="120" t="s">
        <v>93</v>
      </c>
      <c r="L13" s="120" t="s">
        <v>93</v>
      </c>
    </row>
    <row r="14" spans="1:12" ht="31.9" x14ac:dyDescent="0.6">
      <c r="A14" s="62" t="str">
        <f>'auditvragen algemeen beheer '!A84</f>
        <v>c</v>
      </c>
      <c r="B14" s="109" t="str">
        <f>'auditvragen algemeen beheer '!B84</f>
        <v>Wachtdienst</v>
      </c>
      <c r="C14" s="110">
        <f>'auditvragen algemeen beheer '!L84</f>
        <v>0</v>
      </c>
      <c r="D14" s="110">
        <f>'auditvragen algemeen beheer '!M84</f>
        <v>0</v>
      </c>
      <c r="E14" s="12"/>
      <c r="H14" s="120"/>
      <c r="I14" s="120"/>
      <c r="J14" s="120"/>
      <c r="K14" s="120"/>
      <c r="L14" s="120"/>
    </row>
    <row r="15" spans="1:12" ht="31.9" x14ac:dyDescent="0.6">
      <c r="A15" s="62" t="str">
        <f>'auditvragen algemeen beheer '!A90</f>
        <v>d</v>
      </c>
      <c r="B15" s="109" t="str">
        <f>'auditvragen algemeen beheer '!B90</f>
        <v>Rampenplan</v>
      </c>
      <c r="C15" s="110">
        <f>'auditvragen algemeen beheer '!L90</f>
        <v>0</v>
      </c>
      <c r="D15" s="110">
        <f>'auditvragen algemeen beheer '!M90</f>
        <v>0</v>
      </c>
      <c r="E15" s="12"/>
      <c r="H15" s="120"/>
      <c r="I15" s="120"/>
      <c r="J15" s="120"/>
      <c r="K15" s="120"/>
      <c r="L15" s="120"/>
    </row>
    <row r="16" spans="1:12" ht="31.9" x14ac:dyDescent="0.6">
      <c r="A16" s="62" t="str">
        <f>'auditvragen algemeen beheer '!A96</f>
        <v>e</v>
      </c>
      <c r="B16" s="109" t="str">
        <f>'auditvragen algemeen beheer '!B96</f>
        <v>Samenwerking</v>
      </c>
      <c r="C16" s="110">
        <f>'auditvragen algemeen beheer '!L96</f>
        <v>0</v>
      </c>
      <c r="D16" s="110">
        <f>'auditvragen algemeen beheer '!M96</f>
        <v>0</v>
      </c>
      <c r="E16" s="12"/>
      <c r="H16" s="120"/>
      <c r="I16" s="120"/>
      <c r="J16" s="120"/>
      <c r="K16" s="120"/>
      <c r="L16" s="120"/>
    </row>
    <row r="17" spans="1:12" ht="17.25" x14ac:dyDescent="0.6">
      <c r="A17" s="62" t="str">
        <f>'auditvragen algemeen beheer '!A123</f>
        <v>f</v>
      </c>
      <c r="B17" s="109" t="str">
        <f>'auditvragen algemeen beheer '!B123</f>
        <v>Documentatie</v>
      </c>
      <c r="C17" s="110">
        <f>'auditvragen algemeen beheer '!L123</f>
        <v>0</v>
      </c>
      <c r="D17" s="110">
        <f>'auditvragen algemeen beheer '!M123</f>
        <v>0</v>
      </c>
      <c r="E17" s="12"/>
      <c r="H17" s="120"/>
      <c r="I17" s="120"/>
      <c r="J17" s="120"/>
      <c r="K17" s="120"/>
      <c r="L17" s="120"/>
    </row>
    <row r="18" spans="1:12" ht="33" customHeight="1" x14ac:dyDescent="0.75">
      <c r="A18" s="63" t="str">
        <f>'auditvragen algemeen beheer '!A154</f>
        <v>IV</v>
      </c>
      <c r="B18" s="108" t="str">
        <f>'auditvragen algemeen beheer '!B154</f>
        <v>Infrastructuur en uitrusting</v>
      </c>
      <c r="C18" s="64">
        <f>'auditvragen algemeen beheer '!L154</f>
        <v>0</v>
      </c>
      <c r="D18" s="64">
        <f>'auditvragen algemeen beheer '!M154</f>
        <v>0</v>
      </c>
      <c r="E18" s="22"/>
      <c r="H18" s="120" t="s">
        <v>93</v>
      </c>
      <c r="I18" s="120" t="s">
        <v>93</v>
      </c>
      <c r="J18" s="120" t="s">
        <v>93</v>
      </c>
      <c r="K18" s="120" t="s">
        <v>93</v>
      </c>
      <c r="L18" s="120" t="s">
        <v>93</v>
      </c>
    </row>
    <row r="19" spans="1:12" ht="17.25" x14ac:dyDescent="0.6">
      <c r="A19" s="62" t="str">
        <f>'auditvragen algemeen beheer '!A157</f>
        <v>a</v>
      </c>
      <c r="B19" s="109" t="str">
        <f>'auditvragen algemeen beheer '!B157</f>
        <v>Infrastructuur</v>
      </c>
      <c r="C19" s="110">
        <f>'auditvragen algemeen beheer '!L157</f>
        <v>0</v>
      </c>
      <c r="D19" s="110">
        <f>'auditvragen algemeen beheer '!M157</f>
        <v>0</v>
      </c>
      <c r="E19" s="12"/>
      <c r="H19" s="120" t="s">
        <v>93</v>
      </c>
      <c r="I19" s="120" t="s">
        <v>93</v>
      </c>
      <c r="J19" s="120" t="s">
        <v>93</v>
      </c>
      <c r="K19" s="120" t="s">
        <v>93</v>
      </c>
      <c r="L19" s="120" t="s">
        <v>93</v>
      </c>
    </row>
    <row r="20" spans="1:12" ht="17.25" x14ac:dyDescent="0.6">
      <c r="A20" s="62" t="str">
        <f>'auditvragen algemeen beheer '!A177</f>
        <v>b</v>
      </c>
      <c r="B20" s="109" t="str">
        <f>'auditvragen algemeen beheer '!B177</f>
        <v>Uitrusting</v>
      </c>
      <c r="C20" s="110">
        <f>'auditvragen algemeen beheer '!L177</f>
        <v>0</v>
      </c>
      <c r="D20" s="110">
        <f>'auditvragen algemeen beheer '!M177</f>
        <v>0</v>
      </c>
      <c r="E20" s="12"/>
      <c r="H20" s="120" t="s">
        <v>93</v>
      </c>
      <c r="I20" s="120" t="s">
        <v>93</v>
      </c>
      <c r="J20" s="120" t="s">
        <v>93</v>
      </c>
      <c r="K20" s="120" t="s">
        <v>93</v>
      </c>
      <c r="L20" s="120" t="s">
        <v>93</v>
      </c>
    </row>
    <row r="21" spans="1:12" ht="20.65" x14ac:dyDescent="0.75">
      <c r="A21" s="63" t="str">
        <f>'auditvragen algemeen beheer '!A194</f>
        <v>V</v>
      </c>
      <c r="B21" s="108" t="str">
        <f>'auditvragen algemeen beheer '!B194</f>
        <v>Financieel beheer</v>
      </c>
      <c r="C21" s="64">
        <f>'auditvragen algemeen beheer '!L194</f>
        <v>0</v>
      </c>
      <c r="D21" s="64">
        <f>'auditvragen algemeen beheer '!M194</f>
        <v>0</v>
      </c>
      <c r="E21" s="12"/>
      <c r="H21" s="120" t="s">
        <v>93</v>
      </c>
      <c r="I21" s="120" t="s">
        <v>93</v>
      </c>
      <c r="J21" s="120" t="s">
        <v>93</v>
      </c>
      <c r="K21" s="120" t="s">
        <v>93</v>
      </c>
      <c r="L21" s="120" t="s">
        <v>93</v>
      </c>
    </row>
    <row r="22" spans="1:12" ht="33" customHeight="1" x14ac:dyDescent="0.75">
      <c r="A22" s="62" t="str">
        <f>'auditvragen algemeen beheer '!A197</f>
        <v>a</v>
      </c>
      <c r="B22" s="203" t="str">
        <f>'auditvragen algemeen beheer '!B197</f>
        <v xml:space="preserve">Algemeen </v>
      </c>
      <c r="C22" s="205">
        <f>'auditvragen algemeen beheer '!L197</f>
        <v>0</v>
      </c>
      <c r="D22" s="109">
        <f>'auditvragen algemeen beheer '!M197</f>
        <v>0</v>
      </c>
      <c r="E22" s="22"/>
      <c r="H22" s="120" t="s">
        <v>93</v>
      </c>
      <c r="I22" s="120" t="s">
        <v>93</v>
      </c>
      <c r="J22" s="120" t="s">
        <v>93</v>
      </c>
      <c r="K22" s="120" t="s">
        <v>93</v>
      </c>
      <c r="L22" s="120" t="s">
        <v>93</v>
      </c>
    </row>
    <row r="23" spans="1:12" s="111" customFormat="1" ht="17.25" x14ac:dyDescent="0.6">
      <c r="A23" s="62" t="str">
        <f>'auditvragen algemeen beheer '!A231</f>
        <v>b</v>
      </c>
      <c r="B23" s="204" t="str">
        <f>'auditvragen algemeen beheer '!B231</f>
        <v>Financieel beheer van de farmaceutische specialiteiten</v>
      </c>
      <c r="C23" s="206">
        <f>'auditvragen algemeen beheer '!L231</f>
        <v>0</v>
      </c>
      <c r="D23" s="109">
        <f>'auditvragen algemeen beheer '!M231</f>
        <v>0</v>
      </c>
      <c r="E23" s="66"/>
      <c r="H23" s="120" t="s">
        <v>93</v>
      </c>
      <c r="I23" s="120" t="s">
        <v>93</v>
      </c>
      <c r="J23" s="120" t="s">
        <v>93</v>
      </c>
      <c r="K23" s="120" t="s">
        <v>93</v>
      </c>
      <c r="L23" s="120" t="s">
        <v>93</v>
      </c>
    </row>
    <row r="24" spans="1:12" s="111" customFormat="1" ht="17.25" x14ac:dyDescent="0.6">
      <c r="A24" s="62" t="str">
        <f>'auditvragen algemeen beheer '!A255</f>
        <v>c</v>
      </c>
      <c r="B24" s="204" t="str">
        <f>'auditvragen algemeen beheer '!B255</f>
        <v>Financieel beheer van invasieve en implanteerbare medische hulpmiddelen</v>
      </c>
      <c r="C24" s="206">
        <f>'auditvragen algemeen beheer '!L255</f>
        <v>0</v>
      </c>
      <c r="D24" s="109">
        <f>'auditvragen algemeen beheer '!M255</f>
        <v>0</v>
      </c>
      <c r="E24" s="66"/>
      <c r="H24" s="120"/>
      <c r="I24" s="120"/>
      <c r="J24" s="120"/>
      <c r="K24" s="120"/>
      <c r="L24" s="120"/>
    </row>
    <row r="25" spans="1:12" s="111" customFormat="1" ht="17.25" x14ac:dyDescent="0.6">
      <c r="A25" s="62" t="str">
        <f>'auditvragen algemeen beheer '!A278</f>
        <v>d</v>
      </c>
      <c r="B25" s="204" t="str">
        <f>'auditvragen algemeen beheer '!B278</f>
        <v>Financieel beheer van niet aanrekenbare medische hulpmiddelen</v>
      </c>
      <c r="C25" s="206">
        <f>'auditvragen algemeen beheer '!L278</f>
        <v>0</v>
      </c>
      <c r="D25" s="109">
        <f>'auditvragen algemeen beheer '!M278</f>
        <v>0</v>
      </c>
      <c r="E25" s="66"/>
      <c r="H25" s="120"/>
      <c r="I25" s="120"/>
      <c r="J25" s="120"/>
      <c r="K25" s="120"/>
      <c r="L25" s="120"/>
    </row>
    <row r="26" spans="1:12" s="111" customFormat="1" ht="17.25" x14ac:dyDescent="0.6">
      <c r="A26" s="62" t="str">
        <f>'auditvragen algemeen beheer '!A283</f>
        <v>e</v>
      </c>
      <c r="B26" s="204" t="str">
        <f>'auditvragen algemeen beheer '!B283</f>
        <v>Boordtabellen</v>
      </c>
      <c r="C26" s="206">
        <f>'auditvragen algemeen beheer '!L283</f>
        <v>0</v>
      </c>
      <c r="D26" s="109">
        <f>'auditvragen algemeen beheer '!M283</f>
        <v>0</v>
      </c>
      <c r="E26" s="66"/>
      <c r="H26" s="120"/>
      <c r="I26" s="120"/>
      <c r="J26" s="120"/>
      <c r="K26" s="120"/>
      <c r="L26" s="120"/>
    </row>
    <row r="27" spans="1:12" s="111" customFormat="1" ht="20.65" x14ac:dyDescent="0.75">
      <c r="A27" s="63" t="str">
        <f>'auditvragen algemeen beheer '!A299</f>
        <v>VI</v>
      </c>
      <c r="B27" s="108" t="str">
        <f>'auditvragen algemeen beheer '!B299</f>
        <v>Personeelsbeleid</v>
      </c>
      <c r="C27" s="64">
        <f>'auditvragen algemeen beheer '!L299</f>
        <v>0</v>
      </c>
      <c r="D27" s="64">
        <f>'auditvragen algemeen beheer '!M299</f>
        <v>0</v>
      </c>
      <c r="E27" s="66"/>
      <c r="H27" s="120" t="s">
        <v>93</v>
      </c>
      <c r="I27" s="120" t="s">
        <v>93</v>
      </c>
      <c r="J27" s="120" t="s">
        <v>93</v>
      </c>
      <c r="K27" s="120" t="s">
        <v>93</v>
      </c>
      <c r="L27" s="120" t="s">
        <v>93</v>
      </c>
    </row>
    <row r="28" spans="1:12" s="111" customFormat="1" ht="17.25" x14ac:dyDescent="0.6">
      <c r="A28" s="62" t="str">
        <f>'auditvragen algemeen beheer '!A302</f>
        <v>a</v>
      </c>
      <c r="B28" s="109" t="str">
        <f>'auditvragen algemeen beheer '!B302</f>
        <v xml:space="preserve">Algemeen </v>
      </c>
      <c r="C28" s="110">
        <f>'auditvragen algemeen beheer '!L302</f>
        <v>0</v>
      </c>
      <c r="D28" s="110">
        <f>'auditvragen algemeen beheer '!M302</f>
        <v>0</v>
      </c>
      <c r="E28" s="66"/>
      <c r="H28" s="120" t="s">
        <v>93</v>
      </c>
      <c r="I28" s="120" t="s">
        <v>93</v>
      </c>
      <c r="J28" s="120" t="s">
        <v>93</v>
      </c>
      <c r="K28" s="120" t="s">
        <v>93</v>
      </c>
      <c r="L28" s="120" t="s">
        <v>93</v>
      </c>
    </row>
    <row r="29" spans="1:12" s="111" customFormat="1" ht="17.25" x14ac:dyDescent="0.6">
      <c r="A29" s="62" t="str">
        <f>'auditvragen algemeen beheer '!A323</f>
        <v>b</v>
      </c>
      <c r="B29" s="109" t="str">
        <f>'auditvragen algemeen beheer '!B323</f>
        <v>Functieomschrijving en evaluaties</v>
      </c>
      <c r="C29" s="110">
        <f>'auditvragen algemeen beheer '!L323</f>
        <v>0</v>
      </c>
      <c r="D29" s="110">
        <f>'auditvragen algemeen beheer '!M323</f>
        <v>0</v>
      </c>
      <c r="E29" s="66"/>
      <c r="H29" s="120" t="s">
        <v>93</v>
      </c>
      <c r="I29" s="120" t="s">
        <v>93</v>
      </c>
      <c r="J29" s="120" t="s">
        <v>93</v>
      </c>
      <c r="K29" s="120" t="s">
        <v>93</v>
      </c>
      <c r="L29" s="120" t="s">
        <v>93</v>
      </c>
    </row>
    <row r="30" spans="1:12" s="111" customFormat="1" ht="17.25" x14ac:dyDescent="0.6">
      <c r="A30" s="62" t="str">
        <f>'auditvragen algemeen beheer '!A338</f>
        <v>c</v>
      </c>
      <c r="B30" s="109" t="str">
        <f>'auditvragen algemeen beheer '!B338</f>
        <v xml:space="preserve">Intakegesprek </v>
      </c>
      <c r="C30" s="110">
        <f>'auditvragen algemeen beheer '!L338</f>
        <v>0</v>
      </c>
      <c r="D30" s="110">
        <f>'auditvragen algemeen beheer '!M338</f>
        <v>0</v>
      </c>
      <c r="E30" s="66"/>
      <c r="H30" s="120"/>
      <c r="I30" s="120"/>
      <c r="J30" s="120"/>
      <c r="K30" s="120"/>
      <c r="L30" s="120"/>
    </row>
    <row r="31" spans="1:12" s="111" customFormat="1" ht="17.25" x14ac:dyDescent="0.6">
      <c r="A31" s="62" t="str">
        <f>'auditvragen algemeen beheer '!A357</f>
        <v>d</v>
      </c>
      <c r="B31" s="109" t="str">
        <f>'auditvragen algemeen beheer '!B357</f>
        <v xml:space="preserve">Interne opleidingen </v>
      </c>
      <c r="C31" s="110">
        <f>'auditvragen algemeen beheer '!L357</f>
        <v>0</v>
      </c>
      <c r="D31" s="110">
        <f>'auditvragen algemeen beheer '!M357</f>
        <v>0</v>
      </c>
      <c r="E31" s="66"/>
      <c r="H31" s="120"/>
      <c r="I31" s="120"/>
      <c r="J31" s="120"/>
      <c r="K31" s="120"/>
      <c r="L31" s="120"/>
    </row>
    <row r="32" spans="1:12" s="111" customFormat="1" ht="17.25" x14ac:dyDescent="0.6">
      <c r="A32" s="62" t="str">
        <f>'auditvragen algemeen beheer '!A397</f>
        <v>e</v>
      </c>
      <c r="B32" s="109" t="str">
        <f>'auditvragen algemeen beheer '!B397</f>
        <v>Opleiding stagiaires</v>
      </c>
      <c r="C32" s="110">
        <f>'auditvragen algemeen beheer '!L397</f>
        <v>0</v>
      </c>
      <c r="D32" s="110">
        <f>'auditvragen algemeen beheer '!M397</f>
        <v>0</v>
      </c>
      <c r="E32" s="66"/>
      <c r="H32" s="120"/>
      <c r="I32" s="120"/>
      <c r="J32" s="120"/>
      <c r="K32" s="120"/>
      <c r="L32" s="120"/>
    </row>
    <row r="33" spans="1:12" s="111" customFormat="1" ht="20.65" x14ac:dyDescent="0.75">
      <c r="A33" s="63" t="str">
        <f>'auditvragen algemeen beheer '!A406</f>
        <v>VII</v>
      </c>
      <c r="B33" s="108" t="str">
        <f>'auditvragen algemeen beheer '!B406</f>
        <v>Beleid rond veiligheid en ergonomie</v>
      </c>
      <c r="C33" s="64">
        <f>'auditvragen algemeen beheer '!L406</f>
        <v>0</v>
      </c>
      <c r="D33" s="64">
        <f>'auditvragen algemeen beheer '!M406</f>
        <v>0</v>
      </c>
      <c r="E33" s="66"/>
      <c r="H33" s="120" t="s">
        <v>93</v>
      </c>
      <c r="I33" s="120" t="s">
        <v>93</v>
      </c>
      <c r="J33" s="119" t="s">
        <v>93</v>
      </c>
      <c r="K33" s="119" t="s">
        <v>93</v>
      </c>
      <c r="L33" s="120" t="s">
        <v>93</v>
      </c>
    </row>
    <row r="34" spans="1:12" s="111" customFormat="1" ht="17.25" x14ac:dyDescent="0.6">
      <c r="A34" s="62" t="str">
        <f>'auditvragen algemeen beheer '!A409</f>
        <v>a</v>
      </c>
      <c r="B34" s="109" t="str">
        <f>'auditvragen algemeen beheer '!B409</f>
        <v>Huishoudelijk reglement (HHR)</v>
      </c>
      <c r="C34" s="110">
        <f>'auditvragen algemeen beheer '!L409</f>
        <v>0</v>
      </c>
      <c r="D34" s="110">
        <f>'auditvragen algemeen beheer '!M409</f>
        <v>0</v>
      </c>
      <c r="E34" s="112"/>
      <c r="H34" s="120" t="s">
        <v>93</v>
      </c>
      <c r="I34" s="120" t="s">
        <v>93</v>
      </c>
      <c r="J34" s="120" t="s">
        <v>93</v>
      </c>
      <c r="K34" s="120" t="s">
        <v>93</v>
      </c>
      <c r="L34" s="120" t="s">
        <v>93</v>
      </c>
    </row>
    <row r="35" spans="1:12" s="111" customFormat="1" ht="17.25" x14ac:dyDescent="0.6">
      <c r="A35" s="62" t="str">
        <f>'auditvragen algemeen beheer '!A416</f>
        <v>b</v>
      </c>
      <c r="B35" s="109" t="str">
        <f>'auditvragen algemeen beheer '!B416</f>
        <v>Veiligheid, ergonomie en welzijn</v>
      </c>
      <c r="C35" s="110">
        <f>'auditvragen algemeen beheer '!L416</f>
        <v>0</v>
      </c>
      <c r="D35" s="110">
        <f>'auditvragen algemeen beheer '!M416</f>
        <v>0</v>
      </c>
      <c r="E35" s="112"/>
      <c r="H35" s="120" t="s">
        <v>93</v>
      </c>
      <c r="I35" s="120" t="s">
        <v>93</v>
      </c>
      <c r="J35" s="120" t="s">
        <v>93</v>
      </c>
      <c r="K35" s="120" t="s">
        <v>93</v>
      </c>
      <c r="L35" s="120" t="s">
        <v>93</v>
      </c>
    </row>
    <row r="37" spans="1:12" x14ac:dyDescent="0.55000000000000004">
      <c r="A37"/>
      <c r="B37"/>
      <c r="C37"/>
    </row>
    <row r="41" spans="1:12" x14ac:dyDescent="0.55000000000000004">
      <c r="A41" s="113" t="s">
        <v>87</v>
      </c>
    </row>
    <row r="43" spans="1:12" x14ac:dyDescent="0.55000000000000004">
      <c r="A43" s="101" t="s">
        <v>86</v>
      </c>
      <c r="B43" s="67"/>
      <c r="C43" s="68"/>
      <c r="I43" s="127" t="s">
        <v>101</v>
      </c>
      <c r="J43" s="128"/>
      <c r="K43" s="129"/>
    </row>
    <row r="44" spans="1:12" x14ac:dyDescent="0.55000000000000004">
      <c r="A44" s="114"/>
      <c r="B44" s="115"/>
      <c r="C44" s="69"/>
      <c r="I44" s="130"/>
      <c r="K44" s="131"/>
    </row>
    <row r="45" spans="1:12" x14ac:dyDescent="0.55000000000000004">
      <c r="B45" s="116"/>
      <c r="C45" s="70"/>
      <c r="I45" s="132"/>
      <c r="J45" s="133"/>
      <c r="K45" s="134"/>
    </row>
    <row r="46" spans="1:12" x14ac:dyDescent="0.55000000000000004">
      <c r="A46" s="102" t="s">
        <v>84</v>
      </c>
      <c r="B46" s="117"/>
      <c r="C46" s="68"/>
      <c r="I46" s="127" t="s">
        <v>101</v>
      </c>
      <c r="J46" s="128"/>
      <c r="K46" s="129"/>
    </row>
    <row r="47" spans="1:12" x14ac:dyDescent="0.55000000000000004">
      <c r="B47" s="115"/>
      <c r="C47" s="69"/>
      <c r="I47" s="130"/>
      <c r="K47" s="131"/>
    </row>
    <row r="48" spans="1:12" x14ac:dyDescent="0.55000000000000004">
      <c r="B48" s="116"/>
      <c r="C48" s="70"/>
      <c r="I48" s="132"/>
      <c r="J48" s="133"/>
      <c r="K48" s="134"/>
    </row>
    <row r="49" spans="1:4" ht="16.149999999999999" thickBot="1" x14ac:dyDescent="0.6">
      <c r="A49"/>
      <c r="B49"/>
      <c r="C49"/>
    </row>
    <row r="50" spans="1:4" ht="32.25" thickBot="1" x14ac:dyDescent="0.6">
      <c r="A50" s="92"/>
      <c r="B50" s="93" t="s">
        <v>693</v>
      </c>
      <c r="C50" s="94"/>
      <c r="D50" s="95"/>
    </row>
    <row r="76" spans="1:4" ht="16.149999999999999" thickBot="1" x14ac:dyDescent="0.6"/>
    <row r="77" spans="1:4" ht="16.149999999999999" thickBot="1" x14ac:dyDescent="0.6">
      <c r="A77" s="121" t="s">
        <v>95</v>
      </c>
      <c r="B77" s="122"/>
      <c r="C77" s="122"/>
      <c r="D77" s="123"/>
    </row>
    <row r="78" spans="1:4" x14ac:dyDescent="0.55000000000000004">
      <c r="A78" s="124">
        <v>1</v>
      </c>
      <c r="B78" s="138"/>
      <c r="C78" s="139"/>
      <c r="D78" s="140"/>
    </row>
    <row r="79" spans="1:4" x14ac:dyDescent="0.55000000000000004">
      <c r="A79" s="125">
        <v>2</v>
      </c>
      <c r="B79" s="141"/>
      <c r="C79" s="142"/>
      <c r="D79" s="143"/>
    </row>
    <row r="80" spans="1:4" x14ac:dyDescent="0.55000000000000004">
      <c r="A80" s="125">
        <v>3</v>
      </c>
      <c r="B80" s="141"/>
      <c r="C80" s="142"/>
      <c r="D80" s="143"/>
    </row>
    <row r="81" spans="1:4" x14ac:dyDescent="0.55000000000000004">
      <c r="A81" s="125">
        <v>4</v>
      </c>
      <c r="B81" s="141"/>
      <c r="C81" s="142"/>
      <c r="D81" s="143"/>
    </row>
    <row r="82" spans="1:4" x14ac:dyDescent="0.55000000000000004">
      <c r="A82" s="125">
        <v>5</v>
      </c>
      <c r="B82" s="141"/>
      <c r="C82" s="142"/>
      <c r="D82" s="143"/>
    </row>
    <row r="83" spans="1:4" ht="16.149999999999999" thickBot="1" x14ac:dyDescent="0.6">
      <c r="A83" s="126">
        <v>6</v>
      </c>
      <c r="B83" s="144"/>
      <c r="C83" s="145"/>
      <c r="D83" s="146"/>
    </row>
    <row r="84" spans="1:4" ht="16.149999999999999" thickBot="1" x14ac:dyDescent="0.6">
      <c r="A84" s="121" t="s">
        <v>96</v>
      </c>
      <c r="B84" s="122"/>
      <c r="C84" s="122"/>
      <c r="D84" s="123"/>
    </row>
    <row r="85" spans="1:4" x14ac:dyDescent="0.55000000000000004">
      <c r="A85" s="124">
        <v>1</v>
      </c>
      <c r="B85" s="138"/>
      <c r="C85" s="139"/>
      <c r="D85" s="140"/>
    </row>
    <row r="86" spans="1:4" x14ac:dyDescent="0.55000000000000004">
      <c r="A86" s="125">
        <v>2</v>
      </c>
      <c r="B86" s="141"/>
      <c r="C86" s="142"/>
      <c r="D86" s="143"/>
    </row>
    <row r="87" spans="1:4" x14ac:dyDescent="0.55000000000000004">
      <c r="A87" s="125">
        <v>3</v>
      </c>
      <c r="B87" s="141"/>
      <c r="C87" s="142"/>
      <c r="D87" s="143"/>
    </row>
    <row r="88" spans="1:4" x14ac:dyDescent="0.55000000000000004">
      <c r="A88" s="125">
        <v>4</v>
      </c>
      <c r="B88" s="141"/>
      <c r="C88" s="142"/>
      <c r="D88" s="143"/>
    </row>
    <row r="89" spans="1:4" x14ac:dyDescent="0.55000000000000004">
      <c r="A89" s="125">
        <v>5</v>
      </c>
      <c r="B89" s="141"/>
      <c r="C89" s="142"/>
      <c r="D89" s="143"/>
    </row>
    <row r="90" spans="1:4" ht="16.149999999999999" thickBot="1" x14ac:dyDescent="0.6">
      <c r="A90" s="126">
        <v>6</v>
      </c>
      <c r="B90" s="144"/>
      <c r="C90" s="145"/>
      <c r="D90" s="146"/>
    </row>
    <row r="91" spans="1:4" ht="16.149999999999999" thickBot="1" x14ac:dyDescent="0.6">
      <c r="A91" s="121" t="s">
        <v>97</v>
      </c>
      <c r="B91" s="122"/>
      <c r="C91" s="122"/>
      <c r="D91" s="123"/>
    </row>
    <row r="92" spans="1:4" x14ac:dyDescent="0.55000000000000004">
      <c r="A92" s="124">
        <v>1</v>
      </c>
      <c r="B92" s="138"/>
      <c r="C92" s="139"/>
      <c r="D92" s="140"/>
    </row>
    <row r="93" spans="1:4" x14ac:dyDescent="0.55000000000000004">
      <c r="A93" s="125">
        <v>2</v>
      </c>
      <c r="B93" s="141"/>
      <c r="C93" s="142"/>
      <c r="D93" s="143"/>
    </row>
    <row r="94" spans="1:4" x14ac:dyDescent="0.55000000000000004">
      <c r="A94" s="125">
        <v>3</v>
      </c>
      <c r="B94" s="141"/>
      <c r="C94" s="142"/>
      <c r="D94" s="143"/>
    </row>
    <row r="95" spans="1:4" x14ac:dyDescent="0.55000000000000004">
      <c r="A95" s="125">
        <v>4</v>
      </c>
      <c r="B95" s="141"/>
      <c r="C95" s="142"/>
      <c r="D95" s="143"/>
    </row>
    <row r="96" spans="1:4" x14ac:dyDescent="0.55000000000000004">
      <c r="A96" s="125">
        <v>5</v>
      </c>
      <c r="B96" s="141"/>
      <c r="C96" s="142"/>
      <c r="D96" s="143"/>
    </row>
    <row r="97" spans="1:4" ht="16.149999999999999" thickBot="1" x14ac:dyDescent="0.6">
      <c r="A97" s="126">
        <v>6</v>
      </c>
      <c r="B97" s="144"/>
      <c r="C97" s="145"/>
      <c r="D97" s="146"/>
    </row>
    <row r="98" spans="1:4" ht="16.149999999999999" thickBot="1" x14ac:dyDescent="0.6">
      <c r="A98" s="121" t="s">
        <v>98</v>
      </c>
      <c r="B98" s="122"/>
      <c r="C98" s="122"/>
      <c r="D98" s="123"/>
    </row>
    <row r="99" spans="1:4" x14ac:dyDescent="0.55000000000000004">
      <c r="A99" s="124">
        <v>1</v>
      </c>
      <c r="B99" s="138"/>
      <c r="C99" s="139"/>
      <c r="D99" s="140"/>
    </row>
    <row r="100" spans="1:4" x14ac:dyDescent="0.55000000000000004">
      <c r="A100" s="125">
        <v>2</v>
      </c>
      <c r="B100" s="141"/>
      <c r="C100" s="142"/>
      <c r="D100" s="143"/>
    </row>
    <row r="101" spans="1:4" x14ac:dyDescent="0.55000000000000004">
      <c r="A101" s="125">
        <v>3</v>
      </c>
      <c r="B101" s="141"/>
      <c r="C101" s="142"/>
      <c r="D101" s="143"/>
    </row>
    <row r="102" spans="1:4" x14ac:dyDescent="0.55000000000000004">
      <c r="A102" s="125">
        <v>4</v>
      </c>
      <c r="B102" s="141"/>
      <c r="C102" s="142"/>
      <c r="D102" s="143"/>
    </row>
    <row r="103" spans="1:4" x14ac:dyDescent="0.55000000000000004">
      <c r="A103" s="125">
        <v>5</v>
      </c>
      <c r="B103" s="141"/>
      <c r="C103" s="142"/>
      <c r="D103" s="143"/>
    </row>
    <row r="104" spans="1:4" ht="16.149999999999999" thickBot="1" x14ac:dyDescent="0.6">
      <c r="A104" s="126">
        <v>6</v>
      </c>
      <c r="B104" s="144"/>
      <c r="C104" s="145"/>
      <c r="D104" s="146"/>
    </row>
    <row r="105" spans="1:4" ht="16.149999999999999" thickBot="1" x14ac:dyDescent="0.6">
      <c r="A105" s="121" t="s">
        <v>99</v>
      </c>
      <c r="B105" s="122"/>
      <c r="C105" s="122"/>
      <c r="D105" s="123"/>
    </row>
    <row r="106" spans="1:4" x14ac:dyDescent="0.55000000000000004">
      <c r="A106" s="124">
        <v>1</v>
      </c>
      <c r="B106" s="138"/>
      <c r="C106" s="139"/>
      <c r="D106" s="140"/>
    </row>
    <row r="107" spans="1:4" x14ac:dyDescent="0.55000000000000004">
      <c r="A107" s="125">
        <v>2</v>
      </c>
      <c r="B107" s="141"/>
      <c r="C107" s="142"/>
      <c r="D107" s="143"/>
    </row>
    <row r="108" spans="1:4" x14ac:dyDescent="0.55000000000000004">
      <c r="A108" s="125">
        <v>3</v>
      </c>
      <c r="B108" s="141"/>
      <c r="C108" s="142"/>
      <c r="D108" s="143"/>
    </row>
    <row r="109" spans="1:4" x14ac:dyDescent="0.55000000000000004">
      <c r="A109" s="125">
        <v>4</v>
      </c>
      <c r="B109" s="141"/>
      <c r="C109" s="142"/>
      <c r="D109" s="143"/>
    </row>
    <row r="110" spans="1:4" x14ac:dyDescent="0.55000000000000004">
      <c r="A110" s="125">
        <v>5</v>
      </c>
      <c r="B110" s="141"/>
      <c r="C110" s="142"/>
      <c r="D110" s="143"/>
    </row>
    <row r="111" spans="1:4" x14ac:dyDescent="0.55000000000000004">
      <c r="A111" s="126">
        <v>6</v>
      </c>
      <c r="B111" s="144"/>
      <c r="C111" s="145"/>
      <c r="D111" s="146"/>
    </row>
  </sheetData>
  <sheetProtection sheet="1" objects="1" scenarios="1"/>
  <dataValidations disablePrompts="1" count="1">
    <dataValidation type="list" allowBlank="1" showInputMessage="1" showErrorMessage="1" sqref="C65256:C65301 C523859:C523860 C917287:C917302 C261927:C261942 C393018:C393042 C261946:C261970 C589544:C589589 C786152:C786197 C524118:C524121 C261913:C261923 C261721:C261860 C851737:C851747 C392936:C392981 C982842:C982866 C917334:C917337 C982760:C982805 C196438:C196441 C851798:C851801 C786003:C786004 C917306:C917330 C655129:C655139 C327449:C327459 C196185:C196324 C327510:C327513 C196328:C196373 C65366:C65369 C458323:C458324 C982870:C982873 C786262:C786265 C196179:C196180 C524071:C524086 C392999:C393014 C458535:C458550 C65338:C65362 C392985:C392995 C130649:C130788 C720726:C720729 C720467:C720468 C65319:C65334 C458582:C458585 C720616:C720661 C917273:C917283 C524008:C524053 C589626:C589650 C720665:C720675 C655162:C655186 C917224:C917269 C851770:C851794 C524090:C524114 C458521:C458531 C327400:C327445 C65113:C65252 C392787:C392788 C130874:C130898 C655190:C655193 C589607:C589622 C327482:C327506 C786215:C786230 C130643:C130644 C261974:C261977 C654931:C654932 C130902:C130905 C720698:C720722 C786009:C786148 C130792:C130837 C720473:C720612 C851545:C851684 C982611:C982612 C654937:C655076 C720679:C720694 C917081:C917220 C589401:C589540 C851751:C851766 C524057:C524067 C982617:C982756 C655080:C655125 C523865:C524004 C327251:C327252 C851688:C851733 C458472:C458517 C458554:C458578 C786201:C786211 C196410:C196434 C589395:C589396 C65305:C65315 C917075:C917076 C458329:C458468 C393046:C393049 C65107:C65108 C261864:C261909 C982809:C982819 C589654:C589657 C655143:C655158 C130841:C130851 C392793:C392932 C196391:C196406 C327463:C327478 C130855:C130870 C786234:C786258 C589593:C589603 C196377:C196387 C851539:C851540 C327257:C327396 C982823:C982838 C261715:C261716"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49"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zoomScaleNormal="100" workbookViewId="0">
      <selection activeCell="N24" sqref="N24"/>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163" t="s">
        <v>110</v>
      </c>
      <c r="B3" s="166" t="s">
        <v>111</v>
      </c>
      <c r="C3" s="166" t="s">
        <v>112</v>
      </c>
      <c r="D3" s="169" t="s">
        <v>113</v>
      </c>
      <c r="E3" s="170"/>
    </row>
    <row r="4" spans="1:5" x14ac:dyDescent="0.45">
      <c r="A4" s="164"/>
      <c r="B4" s="167"/>
      <c r="C4" s="167"/>
      <c r="D4" s="171" t="s">
        <v>130</v>
      </c>
      <c r="E4" s="172"/>
    </row>
    <row r="5" spans="1:5" x14ac:dyDescent="0.45">
      <c r="A5" s="164"/>
      <c r="B5" s="167"/>
      <c r="C5" s="167"/>
      <c r="D5" s="171" t="s">
        <v>131</v>
      </c>
      <c r="E5" s="172"/>
    </row>
    <row r="6" spans="1:5" x14ac:dyDescent="0.45">
      <c r="A6" s="164"/>
      <c r="B6" s="167"/>
      <c r="C6" s="167"/>
      <c r="D6" s="171" t="s">
        <v>132</v>
      </c>
      <c r="E6" s="172"/>
    </row>
    <row r="7" spans="1:5" ht="14.65" thickBot="1" x14ac:dyDescent="0.5">
      <c r="A7" s="165"/>
      <c r="B7" s="168"/>
      <c r="C7" s="168"/>
      <c r="D7" s="173" t="s">
        <v>133</v>
      </c>
      <c r="E7" s="174"/>
    </row>
    <row r="8" spans="1:5" ht="14.65" thickBot="1" x14ac:dyDescent="0.5">
      <c r="A8" s="148" t="s">
        <v>114</v>
      </c>
      <c r="B8" s="175" t="s">
        <v>695</v>
      </c>
      <c r="C8" s="176"/>
      <c r="D8" s="176"/>
      <c r="E8" s="177"/>
    </row>
    <row r="9" spans="1:5" ht="14.65" thickBot="1" x14ac:dyDescent="0.5">
      <c r="A9" s="148" t="s">
        <v>115</v>
      </c>
      <c r="B9" s="175" t="s">
        <v>116</v>
      </c>
      <c r="C9" s="177"/>
      <c r="D9" s="149" t="s">
        <v>117</v>
      </c>
      <c r="E9" s="149" t="s">
        <v>118</v>
      </c>
    </row>
    <row r="10" spans="1:5" ht="14.65" thickBot="1" x14ac:dyDescent="0.5">
      <c r="A10" s="148" t="s">
        <v>119</v>
      </c>
      <c r="B10" s="178" t="s">
        <v>120</v>
      </c>
      <c r="C10" s="179"/>
      <c r="D10" s="179"/>
      <c r="E10" s="180"/>
    </row>
    <row r="11" spans="1:5" ht="57.4" thickBot="1" x14ac:dyDescent="0.5">
      <c r="A11" s="148" t="s">
        <v>121</v>
      </c>
      <c r="B11" s="178"/>
      <c r="C11" s="179"/>
      <c r="D11" s="179"/>
      <c r="E11" s="180"/>
    </row>
    <row r="12" spans="1:5" x14ac:dyDescent="0.45">
      <c r="A12" s="181" t="s">
        <v>122</v>
      </c>
      <c r="B12" s="184" t="s">
        <v>123</v>
      </c>
      <c r="C12" s="185"/>
      <c r="D12" s="184"/>
      <c r="E12" s="185"/>
    </row>
    <row r="13" spans="1:5" x14ac:dyDescent="0.45">
      <c r="A13" s="182"/>
      <c r="B13" s="186"/>
      <c r="C13" s="187"/>
      <c r="D13" s="186"/>
      <c r="E13" s="187"/>
    </row>
    <row r="14" spans="1:5" ht="14.65" thickBot="1" x14ac:dyDescent="0.5">
      <c r="A14" s="182"/>
      <c r="B14" s="188"/>
      <c r="C14" s="189"/>
      <c r="D14" s="188"/>
      <c r="E14" s="189"/>
    </row>
    <row r="15" spans="1:5" x14ac:dyDescent="0.45">
      <c r="A15" s="182"/>
      <c r="B15" s="190" t="s">
        <v>124</v>
      </c>
      <c r="C15" s="191"/>
      <c r="D15" s="190"/>
      <c r="E15" s="191"/>
    </row>
    <row r="16" spans="1:5" x14ac:dyDescent="0.45">
      <c r="A16" s="182"/>
      <c r="B16" s="186"/>
      <c r="C16" s="187"/>
      <c r="D16" s="186"/>
      <c r="E16" s="187"/>
    </row>
    <row r="17" spans="1:5" x14ac:dyDescent="0.45">
      <c r="A17" s="182"/>
      <c r="B17" s="186"/>
      <c r="C17" s="187"/>
      <c r="D17" s="186"/>
      <c r="E17" s="187"/>
    </row>
    <row r="18" spans="1:5" x14ac:dyDescent="0.45">
      <c r="A18" s="182"/>
      <c r="B18" s="186"/>
      <c r="C18" s="187"/>
      <c r="D18" s="186"/>
      <c r="E18" s="187"/>
    </row>
    <row r="19" spans="1:5" x14ac:dyDescent="0.45">
      <c r="A19" s="182"/>
      <c r="B19" s="186"/>
      <c r="C19" s="187"/>
      <c r="D19" s="186"/>
      <c r="E19" s="187"/>
    </row>
    <row r="20" spans="1:5" ht="14.65" thickBot="1" x14ac:dyDescent="0.5">
      <c r="A20" s="182"/>
      <c r="B20" s="188"/>
      <c r="C20" s="189"/>
      <c r="D20" s="188"/>
      <c r="E20" s="189"/>
    </row>
    <row r="21" spans="1:5" x14ac:dyDescent="0.45">
      <c r="A21" s="182"/>
      <c r="B21" s="190" t="s">
        <v>125</v>
      </c>
      <c r="C21" s="191"/>
      <c r="D21" s="199"/>
      <c r="E21" s="200"/>
    </row>
    <row r="22" spans="1:5" ht="14.65" thickBot="1" x14ac:dyDescent="0.5">
      <c r="A22" s="182"/>
      <c r="B22" s="188"/>
      <c r="C22" s="189"/>
      <c r="D22" s="201"/>
      <c r="E22" s="202"/>
    </row>
    <row r="23" spans="1:5" x14ac:dyDescent="0.45">
      <c r="A23" s="182"/>
      <c r="B23" s="190" t="s">
        <v>126</v>
      </c>
      <c r="C23" s="191"/>
      <c r="D23" s="190"/>
      <c r="E23" s="191"/>
    </row>
    <row r="24" spans="1:5" ht="14.65" thickBot="1" x14ac:dyDescent="0.5">
      <c r="A24" s="183"/>
      <c r="B24" s="188"/>
      <c r="C24" s="189"/>
      <c r="D24" s="188"/>
      <c r="E24" s="189"/>
    </row>
    <row r="25" spans="1:5" ht="14.65" thickBot="1" x14ac:dyDescent="0.5">
      <c r="A25" s="150"/>
      <c r="B25" s="192"/>
      <c r="C25" s="192"/>
      <c r="D25" s="192"/>
      <c r="E25" s="192"/>
    </row>
    <row r="26" spans="1:5" x14ac:dyDescent="0.45">
      <c r="A26" s="151" t="s">
        <v>127</v>
      </c>
      <c r="B26" s="190"/>
      <c r="C26" s="196"/>
      <c r="D26" s="196"/>
      <c r="E26" s="191"/>
    </row>
    <row r="27" spans="1:5" x14ac:dyDescent="0.45">
      <c r="A27" s="151" t="s">
        <v>128</v>
      </c>
      <c r="B27" s="186"/>
      <c r="C27" s="197"/>
      <c r="D27" s="197"/>
      <c r="E27" s="187"/>
    </row>
    <row r="28" spans="1:5" x14ac:dyDescent="0.45">
      <c r="A28" s="152"/>
      <c r="B28" s="186"/>
      <c r="C28" s="197"/>
      <c r="D28" s="197"/>
      <c r="E28" s="187"/>
    </row>
    <row r="29" spans="1:5" x14ac:dyDescent="0.45">
      <c r="A29" s="152"/>
      <c r="B29" s="186"/>
      <c r="C29" s="197"/>
      <c r="D29" s="197"/>
      <c r="E29" s="187"/>
    </row>
    <row r="30" spans="1:5" x14ac:dyDescent="0.45">
      <c r="A30" s="152"/>
      <c r="B30" s="186"/>
      <c r="C30" s="197"/>
      <c r="D30" s="197"/>
      <c r="E30" s="187"/>
    </row>
    <row r="31" spans="1:5" x14ac:dyDescent="0.45">
      <c r="A31" s="152"/>
      <c r="B31" s="186"/>
      <c r="C31" s="197"/>
      <c r="D31" s="197"/>
      <c r="E31" s="187"/>
    </row>
    <row r="32" spans="1:5" x14ac:dyDescent="0.45">
      <c r="A32" s="152"/>
      <c r="B32" s="186"/>
      <c r="C32" s="197"/>
      <c r="D32" s="197"/>
      <c r="E32" s="187"/>
    </row>
    <row r="33" spans="1:5" x14ac:dyDescent="0.45">
      <c r="A33" s="152"/>
      <c r="B33" s="186"/>
      <c r="C33" s="197"/>
      <c r="D33" s="197"/>
      <c r="E33" s="187"/>
    </row>
    <row r="34" spans="1:5" x14ac:dyDescent="0.45">
      <c r="A34" s="152"/>
      <c r="B34" s="186"/>
      <c r="C34" s="197"/>
      <c r="D34" s="197"/>
      <c r="E34" s="187"/>
    </row>
    <row r="35" spans="1:5" x14ac:dyDescent="0.45">
      <c r="A35" s="152"/>
      <c r="B35" s="186"/>
      <c r="C35" s="197"/>
      <c r="D35" s="197"/>
      <c r="E35" s="187"/>
    </row>
    <row r="36" spans="1:5" x14ac:dyDescent="0.45">
      <c r="A36" s="152"/>
      <c r="B36" s="186"/>
      <c r="C36" s="197"/>
      <c r="D36" s="197"/>
      <c r="E36" s="187"/>
    </row>
    <row r="37" spans="1:5" x14ac:dyDescent="0.45">
      <c r="A37" s="152"/>
      <c r="B37" s="186"/>
      <c r="C37" s="197"/>
      <c r="D37" s="197"/>
      <c r="E37" s="187"/>
    </row>
    <row r="38" spans="1:5" x14ac:dyDescent="0.45">
      <c r="A38" s="152"/>
      <c r="B38" s="186"/>
      <c r="C38" s="197"/>
      <c r="D38" s="197"/>
      <c r="E38" s="187"/>
    </row>
    <row r="39" spans="1:5" x14ac:dyDescent="0.45">
      <c r="A39" s="152"/>
      <c r="B39" s="186"/>
      <c r="C39" s="197"/>
      <c r="D39" s="197"/>
      <c r="E39" s="187"/>
    </row>
    <row r="40" spans="1:5" x14ac:dyDescent="0.45">
      <c r="A40" s="152"/>
      <c r="B40" s="186"/>
      <c r="C40" s="197"/>
      <c r="D40" s="197"/>
      <c r="E40" s="187"/>
    </row>
    <row r="41" spans="1:5" x14ac:dyDescent="0.45">
      <c r="A41" s="152"/>
      <c r="B41" s="186"/>
      <c r="C41" s="197"/>
      <c r="D41" s="197"/>
      <c r="E41" s="187"/>
    </row>
    <row r="42" spans="1:5" ht="14.65" thickBot="1" x14ac:dyDescent="0.5">
      <c r="A42" s="153"/>
      <c r="B42" s="188"/>
      <c r="C42" s="198"/>
      <c r="D42" s="198"/>
      <c r="E42" s="189"/>
    </row>
    <row r="43" spans="1:5" ht="14.65" thickBot="1" x14ac:dyDescent="0.5">
      <c r="A43" s="150"/>
      <c r="B43" s="192"/>
      <c r="C43" s="192"/>
      <c r="D43" s="192"/>
      <c r="E43" s="192"/>
    </row>
    <row r="44" spans="1:5" x14ac:dyDescent="0.45">
      <c r="A44" s="193" t="s">
        <v>129</v>
      </c>
      <c r="B44" s="190"/>
      <c r="C44" s="196"/>
      <c r="D44" s="196"/>
      <c r="E44" s="191"/>
    </row>
    <row r="45" spans="1:5" x14ac:dyDescent="0.45">
      <c r="A45" s="194"/>
      <c r="B45" s="186"/>
      <c r="C45" s="197"/>
      <c r="D45" s="197"/>
      <c r="E45" s="187"/>
    </row>
    <row r="46" spans="1:5" x14ac:dyDescent="0.45">
      <c r="A46" s="194"/>
      <c r="B46" s="186"/>
      <c r="C46" s="197"/>
      <c r="D46" s="197"/>
      <c r="E46" s="187"/>
    </row>
    <row r="47" spans="1:5" ht="14.65" thickBot="1" x14ac:dyDescent="0.5">
      <c r="A47" s="195"/>
      <c r="B47" s="188"/>
      <c r="C47" s="198"/>
      <c r="D47" s="198"/>
      <c r="E47" s="189"/>
    </row>
  </sheetData>
  <mergeCells count="28">
    <mergeCell ref="B43:C43"/>
    <mergeCell ref="D43:E43"/>
    <mergeCell ref="A44:A47"/>
    <mergeCell ref="B44:E47"/>
    <mergeCell ref="D21:E22"/>
    <mergeCell ref="B23:C24"/>
    <mergeCell ref="D23:E24"/>
    <mergeCell ref="B25:C25"/>
    <mergeCell ref="D25:E25"/>
    <mergeCell ref="B26:E42"/>
    <mergeCell ref="B8:E8"/>
    <mergeCell ref="B9:C9"/>
    <mergeCell ref="B10:E10"/>
    <mergeCell ref="B11:E11"/>
    <mergeCell ref="A12:A24"/>
    <mergeCell ref="B12:C14"/>
    <mergeCell ref="D12:E14"/>
    <mergeCell ref="B15:C20"/>
    <mergeCell ref="D15:E20"/>
    <mergeCell ref="B21:C22"/>
    <mergeCell ref="A3:A7"/>
    <mergeCell ref="B3:B7"/>
    <mergeCell ref="C3:C7"/>
    <mergeCell ref="D3:E3"/>
    <mergeCell ref="D4:E4"/>
    <mergeCell ref="D5:E5"/>
    <mergeCell ref="D6:E6"/>
    <mergeCell ref="D7:E7"/>
  </mergeCells>
  <pageMargins left="0.7" right="0.7" top="0.75" bottom="0.75" header="0.3" footer="0.3"/>
  <pageSetup paperSize="9" scale="9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abSelected="1" topLeftCell="A4" zoomScale="90" zoomScaleNormal="90" workbookViewId="0">
      <pane ySplit="2" topLeftCell="A6" activePane="bottomLeft" state="frozen"/>
      <selection activeCell="A4" sqref="A4"/>
      <selection pane="bottomLeft" activeCell="Q42" sqref="Q42"/>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9" t="s">
        <v>23</v>
      </c>
      <c r="C4" s="49"/>
      <c r="D4" s="49"/>
      <c r="E4" s="49"/>
      <c r="F4" s="49"/>
      <c r="G4" s="49" t="s">
        <v>79</v>
      </c>
      <c r="H4" s="49"/>
    </row>
    <row r="5" spans="1:19" s="51" customFormat="1" ht="28.5" x14ac:dyDescent="0.45">
      <c r="B5" s="50" t="s">
        <v>78</v>
      </c>
      <c r="C5" s="50" t="s">
        <v>75</v>
      </c>
      <c r="D5" s="50" t="s">
        <v>76</v>
      </c>
      <c r="E5" s="50" t="s">
        <v>77</v>
      </c>
      <c r="F5" s="50" t="s">
        <v>24</v>
      </c>
      <c r="G5" s="50" t="s">
        <v>25</v>
      </c>
      <c r="H5" s="50" t="s">
        <v>26</v>
      </c>
      <c r="M5" s="51" t="s">
        <v>29</v>
      </c>
      <c r="P5" s="52" t="s">
        <v>37</v>
      </c>
      <c r="Q5" s="52"/>
      <c r="R5" s="52" t="s">
        <v>43</v>
      </c>
      <c r="S5" s="52"/>
    </row>
    <row r="6" spans="1:19" x14ac:dyDescent="0.45">
      <c r="A6" t="s">
        <v>88</v>
      </c>
      <c r="B6" s="4">
        <v>1</v>
      </c>
      <c r="C6" s="2">
        <v>3</v>
      </c>
      <c r="D6" s="2" t="s">
        <v>12</v>
      </c>
      <c r="E6" s="4" t="s">
        <v>8</v>
      </c>
      <c r="F6" s="4" t="str">
        <f>C6&amp;D6&amp;E6</f>
        <v>3X3Ja</v>
      </c>
      <c r="G6" s="8">
        <v>3</v>
      </c>
      <c r="H6" s="8">
        <v>3</v>
      </c>
      <c r="L6" t="s">
        <v>8</v>
      </c>
      <c r="M6">
        <f>COUNTIF('auditvragen algemeen beheer '!$G:$G,Mapping!$L6)</f>
        <v>2</v>
      </c>
      <c r="P6" t="s">
        <v>38</v>
      </c>
      <c r="Q6">
        <v>0</v>
      </c>
      <c r="R6" t="s">
        <v>44</v>
      </c>
      <c r="S6">
        <f>+ROUND(M11/M10,2)*100</f>
        <v>100</v>
      </c>
    </row>
    <row r="7" spans="1:19" x14ac:dyDescent="0.45">
      <c r="A7" t="s">
        <v>88</v>
      </c>
      <c r="B7" s="4">
        <v>1</v>
      </c>
      <c r="C7" s="2">
        <v>3</v>
      </c>
      <c r="D7" s="2" t="s">
        <v>10</v>
      </c>
      <c r="E7" s="4" t="s">
        <v>8</v>
      </c>
      <c r="F7" s="4" t="str">
        <f t="shared" ref="F7:F59" si="0">C7&amp;D7&amp;E7</f>
        <v>3X2Ja</v>
      </c>
      <c r="G7" s="8">
        <v>2</v>
      </c>
      <c r="H7" s="8">
        <v>2</v>
      </c>
      <c r="L7" t="s">
        <v>9</v>
      </c>
      <c r="M7">
        <f>COUNTIF('auditvragen algemeen beheer '!$G:$G,Mapping!$L7)</f>
        <v>1</v>
      </c>
      <c r="P7" t="s">
        <v>39</v>
      </c>
      <c r="Q7">
        <v>60</v>
      </c>
      <c r="R7" t="s">
        <v>43</v>
      </c>
      <c r="S7">
        <v>1</v>
      </c>
    </row>
    <row r="8" spans="1:19" x14ac:dyDescent="0.45">
      <c r="A8" t="s">
        <v>88</v>
      </c>
      <c r="B8" s="4">
        <v>1</v>
      </c>
      <c r="C8" s="2">
        <v>3</v>
      </c>
      <c r="D8" s="2" t="s">
        <v>11</v>
      </c>
      <c r="E8" s="4" t="s">
        <v>8</v>
      </c>
      <c r="F8" s="4" t="str">
        <f t="shared" si="0"/>
        <v>3X1Ja</v>
      </c>
      <c r="G8" s="8">
        <v>1</v>
      </c>
      <c r="H8" s="8">
        <v>1</v>
      </c>
      <c r="L8" t="s">
        <v>13</v>
      </c>
      <c r="M8">
        <f>COUNTIF('auditvragen algemeen beheer '!$G:$G,Mapping!$L8)</f>
        <v>1</v>
      </c>
      <c r="P8" t="s">
        <v>40</v>
      </c>
      <c r="Q8">
        <v>30</v>
      </c>
      <c r="R8" t="s">
        <v>45</v>
      </c>
      <c r="S8">
        <f>200-S7-S6</f>
        <v>99</v>
      </c>
    </row>
    <row r="9" spans="1:19" x14ac:dyDescent="0.45">
      <c r="A9" t="s">
        <v>88</v>
      </c>
      <c r="B9" s="4">
        <v>1</v>
      </c>
      <c r="C9" s="2">
        <v>3</v>
      </c>
      <c r="D9" s="2" t="s">
        <v>27</v>
      </c>
      <c r="E9" s="4" t="s">
        <v>8</v>
      </c>
      <c r="F9" s="4" t="str">
        <f t="shared" si="0"/>
        <v>3X0,33Ja</v>
      </c>
      <c r="G9" s="8">
        <f>1/3</f>
        <v>0.33333333333333331</v>
      </c>
      <c r="H9" s="8">
        <f>1/3</f>
        <v>0.33333333333333331</v>
      </c>
      <c r="L9" t="s">
        <v>29</v>
      </c>
      <c r="M9">
        <f>SUM(M6:M8)</f>
        <v>4</v>
      </c>
      <c r="P9" t="s">
        <v>41</v>
      </c>
      <c r="Q9">
        <v>10</v>
      </c>
    </row>
    <row r="10" spans="1:19" x14ac:dyDescent="0.45">
      <c r="A10" t="s">
        <v>88</v>
      </c>
      <c r="B10" s="4">
        <v>1</v>
      </c>
      <c r="C10" s="2">
        <v>3</v>
      </c>
      <c r="D10" s="2" t="s">
        <v>28</v>
      </c>
      <c r="E10" s="4" t="s">
        <v>8</v>
      </c>
      <c r="F10" s="4" t="str">
        <f t="shared" si="0"/>
        <v>3X0,66Ja</v>
      </c>
      <c r="G10" s="8">
        <f>2/3</f>
        <v>0.66666666666666663</v>
      </c>
      <c r="H10" s="8">
        <f>2/3</f>
        <v>0.66666666666666663</v>
      </c>
      <c r="L10" t="s">
        <v>25</v>
      </c>
      <c r="M10">
        <f>'auditvragen algemeen beheer '!$L$3</f>
        <v>3</v>
      </c>
      <c r="P10" t="s">
        <v>42</v>
      </c>
      <c r="Q10">
        <v>100</v>
      </c>
    </row>
    <row r="11" spans="1:19" x14ac:dyDescent="0.45">
      <c r="A11" t="s">
        <v>88</v>
      </c>
      <c r="B11" s="4">
        <v>1</v>
      </c>
      <c r="C11" s="2">
        <v>3</v>
      </c>
      <c r="D11" s="2" t="s">
        <v>11</v>
      </c>
      <c r="E11" s="4" t="s">
        <v>8</v>
      </c>
      <c r="F11" s="4" t="str">
        <f t="shared" si="0"/>
        <v>3X1Ja</v>
      </c>
      <c r="G11" s="8">
        <v>1</v>
      </c>
      <c r="H11" s="8">
        <v>1</v>
      </c>
      <c r="L11" t="s">
        <v>26</v>
      </c>
      <c r="M11">
        <f>'auditvragen algemeen beheer '!$M$3</f>
        <v>3</v>
      </c>
    </row>
    <row r="12" spans="1:19" x14ac:dyDescent="0.45">
      <c r="A12" t="s">
        <v>88</v>
      </c>
      <c r="B12" s="4">
        <v>3</v>
      </c>
      <c r="C12" s="2">
        <v>2</v>
      </c>
      <c r="D12" s="2" t="s">
        <v>12</v>
      </c>
      <c r="E12" s="4" t="s">
        <v>8</v>
      </c>
      <c r="F12" s="4" t="str">
        <f t="shared" si="0"/>
        <v>2X3Ja</v>
      </c>
      <c r="G12" s="8">
        <v>9</v>
      </c>
      <c r="H12" s="8">
        <v>9</v>
      </c>
      <c r="S12" t="str">
        <f>"Total Score : "&amp;S6&amp;"%"</f>
        <v>Total Score : 100%</v>
      </c>
    </row>
    <row r="13" spans="1:19" x14ac:dyDescent="0.45">
      <c r="A13" t="s">
        <v>88</v>
      </c>
      <c r="B13" s="4">
        <v>3</v>
      </c>
      <c r="C13" s="2">
        <v>2</v>
      </c>
      <c r="D13" s="2" t="s">
        <v>10</v>
      </c>
      <c r="E13" s="4" t="s">
        <v>8</v>
      </c>
      <c r="F13" s="4" t="str">
        <f t="shared" si="0"/>
        <v>2X2Ja</v>
      </c>
      <c r="G13" s="8">
        <v>6</v>
      </c>
      <c r="H13" s="8">
        <v>6</v>
      </c>
    </row>
    <row r="14" spans="1:19" x14ac:dyDescent="0.45">
      <c r="A14" t="s">
        <v>88</v>
      </c>
      <c r="B14" s="4">
        <v>3</v>
      </c>
      <c r="C14" s="2">
        <v>2</v>
      </c>
      <c r="D14" s="2" t="s">
        <v>11</v>
      </c>
      <c r="E14" s="4" t="s">
        <v>8</v>
      </c>
      <c r="F14" s="4" t="str">
        <f t="shared" si="0"/>
        <v>2X1Ja</v>
      </c>
      <c r="G14" s="8">
        <v>3</v>
      </c>
      <c r="H14" s="8">
        <v>3</v>
      </c>
      <c r="L14" t="s">
        <v>30</v>
      </c>
      <c r="M14">
        <v>60</v>
      </c>
    </row>
    <row r="15" spans="1:19" x14ac:dyDescent="0.45">
      <c r="A15" t="s">
        <v>88</v>
      </c>
      <c r="B15" s="4">
        <v>3</v>
      </c>
      <c r="C15" s="2">
        <v>2</v>
      </c>
      <c r="D15" s="2" t="s">
        <v>27</v>
      </c>
      <c r="E15" s="4" t="s">
        <v>8</v>
      </c>
      <c r="F15" s="4" t="str">
        <f t="shared" si="0"/>
        <v>2X0,33Ja</v>
      </c>
      <c r="G15" s="8">
        <v>1</v>
      </c>
      <c r="H15" s="8">
        <v>1</v>
      </c>
      <c r="L15" t="s">
        <v>31</v>
      </c>
      <c r="M15">
        <v>30</v>
      </c>
    </row>
    <row r="16" spans="1:19" x14ac:dyDescent="0.45">
      <c r="A16" t="s">
        <v>88</v>
      </c>
      <c r="B16" s="4">
        <v>3</v>
      </c>
      <c r="C16" s="2">
        <v>2</v>
      </c>
      <c r="D16" s="2" t="s">
        <v>28</v>
      </c>
      <c r="E16" s="4" t="s">
        <v>8</v>
      </c>
      <c r="F16" s="4" t="str">
        <f t="shared" si="0"/>
        <v>2X0,66Ja</v>
      </c>
      <c r="G16" s="8">
        <v>2</v>
      </c>
      <c r="H16" s="8">
        <v>2</v>
      </c>
      <c r="L16" t="s">
        <v>32</v>
      </c>
      <c r="M16">
        <v>10</v>
      </c>
    </row>
    <row r="17" spans="1:13" x14ac:dyDescent="0.45">
      <c r="A17" t="s">
        <v>88</v>
      </c>
      <c r="B17" s="4">
        <v>3</v>
      </c>
      <c r="C17" s="2">
        <v>2</v>
      </c>
      <c r="D17" s="2" t="s">
        <v>11</v>
      </c>
      <c r="E17" s="4" t="s">
        <v>8</v>
      </c>
      <c r="F17" s="4" t="str">
        <f t="shared" si="0"/>
        <v>2X1Ja</v>
      </c>
      <c r="G17" s="8">
        <v>3</v>
      </c>
      <c r="H17" s="8">
        <v>3</v>
      </c>
      <c r="L17" t="s">
        <v>33</v>
      </c>
      <c r="M17">
        <v>100</v>
      </c>
    </row>
    <row r="18" spans="1:13" x14ac:dyDescent="0.45">
      <c r="A18" t="s">
        <v>88</v>
      </c>
      <c r="B18" s="4">
        <v>6</v>
      </c>
      <c r="C18" s="2">
        <v>1</v>
      </c>
      <c r="D18" s="2" t="s">
        <v>12</v>
      </c>
      <c r="E18" s="4" t="s">
        <v>8</v>
      </c>
      <c r="F18" s="4" t="str">
        <f t="shared" si="0"/>
        <v>1X3Ja</v>
      </c>
      <c r="G18" s="8">
        <v>18</v>
      </c>
      <c r="H18" s="8">
        <v>18</v>
      </c>
    </row>
    <row r="19" spans="1:13" x14ac:dyDescent="0.45">
      <c r="A19" t="s">
        <v>88</v>
      </c>
      <c r="B19" s="4">
        <v>6</v>
      </c>
      <c r="C19" s="2">
        <v>1</v>
      </c>
      <c r="D19" s="2" t="s">
        <v>10</v>
      </c>
      <c r="E19" s="4" t="s">
        <v>8</v>
      </c>
      <c r="F19" s="4" t="str">
        <f t="shared" si="0"/>
        <v>1X2Ja</v>
      </c>
      <c r="G19" s="8">
        <v>12</v>
      </c>
      <c r="H19" s="8">
        <v>12</v>
      </c>
    </row>
    <row r="20" spans="1:13" x14ac:dyDescent="0.45">
      <c r="A20" t="s">
        <v>88</v>
      </c>
      <c r="B20" s="4">
        <v>6</v>
      </c>
      <c r="C20" s="2">
        <v>1</v>
      </c>
      <c r="D20" s="2" t="s">
        <v>11</v>
      </c>
      <c r="E20" s="4" t="s">
        <v>8</v>
      </c>
      <c r="F20" s="4" t="str">
        <f t="shared" si="0"/>
        <v>1X1Ja</v>
      </c>
      <c r="G20" s="8">
        <v>6</v>
      </c>
      <c r="H20" s="8">
        <v>6</v>
      </c>
      <c r="L20" t="s">
        <v>34</v>
      </c>
      <c r="M20">
        <f>M7/M9</f>
        <v>0.25</v>
      </c>
    </row>
    <row r="21" spans="1:13" x14ac:dyDescent="0.45">
      <c r="A21" t="s">
        <v>88</v>
      </c>
      <c r="B21" s="4">
        <v>6</v>
      </c>
      <c r="C21" s="2">
        <v>1</v>
      </c>
      <c r="D21" s="2" t="s">
        <v>27</v>
      </c>
      <c r="E21" s="4" t="s">
        <v>8</v>
      </c>
      <c r="F21" s="4" t="str">
        <f t="shared" si="0"/>
        <v>1X0,33Ja</v>
      </c>
      <c r="G21" s="8">
        <v>2</v>
      </c>
      <c r="H21" s="8">
        <v>2</v>
      </c>
      <c r="L21" t="s">
        <v>35</v>
      </c>
      <c r="M21">
        <v>1</v>
      </c>
    </row>
    <row r="22" spans="1:13" x14ac:dyDescent="0.45">
      <c r="A22" t="s">
        <v>88</v>
      </c>
      <c r="B22" s="4">
        <v>6</v>
      </c>
      <c r="C22" s="2">
        <v>1</v>
      </c>
      <c r="D22" s="2" t="s">
        <v>28</v>
      </c>
      <c r="E22" s="4" t="s">
        <v>8</v>
      </c>
      <c r="F22" s="4" t="str">
        <f t="shared" si="0"/>
        <v>1X0,66Ja</v>
      </c>
      <c r="G22" s="8">
        <v>4</v>
      </c>
      <c r="H22" s="8">
        <v>4</v>
      </c>
      <c r="L22" t="s">
        <v>33</v>
      </c>
      <c r="M22">
        <f>SUM(M14:M17)-(M21+M20)</f>
        <v>198.75</v>
      </c>
    </row>
    <row r="23" spans="1:13" x14ac:dyDescent="0.45">
      <c r="A23" t="s">
        <v>88</v>
      </c>
      <c r="B23" s="4">
        <v>6</v>
      </c>
      <c r="C23" s="2">
        <v>1</v>
      </c>
      <c r="D23" s="2" t="s">
        <v>11</v>
      </c>
      <c r="E23" s="4" t="s">
        <v>8</v>
      </c>
      <c r="F23" s="4" t="str">
        <f t="shared" si="0"/>
        <v>1X1Ja</v>
      </c>
      <c r="G23" s="8">
        <v>6</v>
      </c>
      <c r="H23" s="8">
        <v>6</v>
      </c>
    </row>
    <row r="24" spans="1:13" x14ac:dyDescent="0.45">
      <c r="A24" t="s">
        <v>89</v>
      </c>
      <c r="B24" s="5">
        <v>1</v>
      </c>
      <c r="C24" s="1">
        <v>3</v>
      </c>
      <c r="D24" s="1" t="s">
        <v>12</v>
      </c>
      <c r="E24" s="5" t="s">
        <v>9</v>
      </c>
      <c r="F24" s="5" t="str">
        <f t="shared" si="0"/>
        <v>3X3Neen</v>
      </c>
      <c r="G24" s="9">
        <v>3</v>
      </c>
      <c r="H24" s="9">
        <v>0</v>
      </c>
      <c r="L24" t="s">
        <v>36</v>
      </c>
    </row>
    <row r="25" spans="1:13" x14ac:dyDescent="0.45">
      <c r="A25" t="s">
        <v>89</v>
      </c>
      <c r="B25" s="5">
        <v>1</v>
      </c>
      <c r="C25" s="1">
        <v>3</v>
      </c>
      <c r="D25" s="1" t="s">
        <v>10</v>
      </c>
      <c r="E25" s="5" t="s">
        <v>9</v>
      </c>
      <c r="F25" s="5" t="str">
        <f t="shared" si="0"/>
        <v>3X2Neen</v>
      </c>
      <c r="G25" s="9">
        <v>2</v>
      </c>
      <c r="H25" s="9">
        <v>0</v>
      </c>
      <c r="L25" t="s">
        <v>34</v>
      </c>
      <c r="M25" t="str">
        <f>ROUND(M20,0)&amp;"%"</f>
        <v>0%</v>
      </c>
    </row>
    <row r="26" spans="1:13" x14ac:dyDescent="0.45">
      <c r="A26" t="s">
        <v>89</v>
      </c>
      <c r="B26" s="5">
        <v>1</v>
      </c>
      <c r="C26" s="1">
        <v>3</v>
      </c>
      <c r="D26" s="1" t="s">
        <v>11</v>
      </c>
      <c r="E26" s="5" t="s">
        <v>9</v>
      </c>
      <c r="F26" s="5" t="str">
        <f t="shared" si="0"/>
        <v>3X1Neen</v>
      </c>
      <c r="G26" s="9">
        <v>1</v>
      </c>
      <c r="H26" s="9">
        <v>0</v>
      </c>
      <c r="L26" t="s">
        <v>36</v>
      </c>
    </row>
    <row r="27" spans="1:13" x14ac:dyDescent="0.45">
      <c r="A27" t="s">
        <v>89</v>
      </c>
      <c r="B27" s="5">
        <v>1</v>
      </c>
      <c r="C27" s="1">
        <v>3</v>
      </c>
      <c r="D27" s="1" t="s">
        <v>27</v>
      </c>
      <c r="E27" s="5" t="s">
        <v>9</v>
      </c>
      <c r="F27" s="5" t="str">
        <f t="shared" si="0"/>
        <v>3X0,33Neen</v>
      </c>
      <c r="G27" s="9">
        <f>1/3</f>
        <v>0.33333333333333331</v>
      </c>
      <c r="H27" s="9">
        <v>0</v>
      </c>
    </row>
    <row r="28" spans="1:13" x14ac:dyDescent="0.45">
      <c r="A28" t="s">
        <v>89</v>
      </c>
      <c r="B28" s="5">
        <v>1</v>
      </c>
      <c r="C28" s="1">
        <v>3</v>
      </c>
      <c r="D28" s="1" t="s">
        <v>28</v>
      </c>
      <c r="E28" s="5" t="s">
        <v>9</v>
      </c>
      <c r="F28" s="5" t="str">
        <f t="shared" si="0"/>
        <v>3X0,66Neen</v>
      </c>
      <c r="G28" s="9">
        <f>2/3</f>
        <v>0.66666666666666663</v>
      </c>
      <c r="H28" s="9">
        <v>0</v>
      </c>
    </row>
    <row r="29" spans="1:13" x14ac:dyDescent="0.45">
      <c r="A29" t="s">
        <v>89</v>
      </c>
      <c r="B29" s="5">
        <v>1</v>
      </c>
      <c r="C29" s="1">
        <v>3</v>
      </c>
      <c r="D29" s="1" t="s">
        <v>11</v>
      </c>
      <c r="E29" s="5" t="s">
        <v>9</v>
      </c>
      <c r="F29" s="5" t="str">
        <f t="shared" si="0"/>
        <v>3X1Neen</v>
      </c>
      <c r="G29" s="9">
        <v>1</v>
      </c>
      <c r="H29" s="9">
        <v>0</v>
      </c>
    </row>
    <row r="30" spans="1:13" x14ac:dyDescent="0.45">
      <c r="A30" t="s">
        <v>89</v>
      </c>
      <c r="B30" s="5">
        <v>3</v>
      </c>
      <c r="C30" s="1">
        <v>2</v>
      </c>
      <c r="D30" s="1" t="s">
        <v>12</v>
      </c>
      <c r="E30" s="5" t="s">
        <v>9</v>
      </c>
      <c r="F30" s="5" t="str">
        <f t="shared" si="0"/>
        <v>2X3Neen</v>
      </c>
      <c r="G30" s="9">
        <v>9</v>
      </c>
      <c r="H30" s="9">
        <v>0</v>
      </c>
    </row>
    <row r="31" spans="1:13" x14ac:dyDescent="0.45">
      <c r="A31" t="s">
        <v>89</v>
      </c>
      <c r="B31" s="5">
        <v>3</v>
      </c>
      <c r="C31" s="1">
        <v>2</v>
      </c>
      <c r="D31" s="1" t="s">
        <v>10</v>
      </c>
      <c r="E31" s="5" t="s">
        <v>9</v>
      </c>
      <c r="F31" s="5" t="str">
        <f t="shared" si="0"/>
        <v>2X2Neen</v>
      </c>
      <c r="G31" s="9">
        <v>6</v>
      </c>
      <c r="H31" s="9">
        <v>0</v>
      </c>
    </row>
    <row r="32" spans="1:13" x14ac:dyDescent="0.45">
      <c r="A32" t="s">
        <v>89</v>
      </c>
      <c r="B32" s="5">
        <v>3</v>
      </c>
      <c r="C32" s="1">
        <v>2</v>
      </c>
      <c r="D32" s="1" t="s">
        <v>11</v>
      </c>
      <c r="E32" s="5" t="s">
        <v>9</v>
      </c>
      <c r="F32" s="5" t="str">
        <f t="shared" si="0"/>
        <v>2X1Neen</v>
      </c>
      <c r="G32" s="9">
        <v>3</v>
      </c>
      <c r="H32" s="9">
        <v>0</v>
      </c>
    </row>
    <row r="33" spans="1:8" x14ac:dyDescent="0.45">
      <c r="A33" t="s">
        <v>89</v>
      </c>
      <c r="B33" s="5">
        <v>3</v>
      </c>
      <c r="C33" s="1">
        <v>2</v>
      </c>
      <c r="D33" s="1" t="s">
        <v>27</v>
      </c>
      <c r="E33" s="5" t="s">
        <v>9</v>
      </c>
      <c r="F33" s="5" t="str">
        <f t="shared" si="0"/>
        <v>2X0,33Neen</v>
      </c>
      <c r="G33" s="9">
        <v>1</v>
      </c>
      <c r="H33" s="9">
        <v>0</v>
      </c>
    </row>
    <row r="34" spans="1:8" x14ac:dyDescent="0.45">
      <c r="A34" t="s">
        <v>89</v>
      </c>
      <c r="B34" s="5">
        <v>3</v>
      </c>
      <c r="C34" s="1">
        <v>2</v>
      </c>
      <c r="D34" s="1" t="s">
        <v>28</v>
      </c>
      <c r="E34" s="5" t="s">
        <v>9</v>
      </c>
      <c r="F34" s="5" t="str">
        <f t="shared" si="0"/>
        <v>2X0,66Neen</v>
      </c>
      <c r="G34" s="9">
        <v>2</v>
      </c>
      <c r="H34" s="9">
        <v>0</v>
      </c>
    </row>
    <row r="35" spans="1:8" x14ac:dyDescent="0.45">
      <c r="A35" t="s">
        <v>89</v>
      </c>
      <c r="B35" s="5">
        <v>3</v>
      </c>
      <c r="C35" s="1">
        <v>2</v>
      </c>
      <c r="D35" s="1" t="s">
        <v>11</v>
      </c>
      <c r="E35" s="5" t="s">
        <v>9</v>
      </c>
      <c r="F35" s="5" t="str">
        <f t="shared" si="0"/>
        <v>2X1Neen</v>
      </c>
      <c r="G35" s="9">
        <v>3</v>
      </c>
      <c r="H35" s="9">
        <v>0</v>
      </c>
    </row>
    <row r="36" spans="1:8" x14ac:dyDescent="0.45">
      <c r="A36" t="s">
        <v>89</v>
      </c>
      <c r="B36" s="5">
        <v>6</v>
      </c>
      <c r="C36" s="1">
        <v>1</v>
      </c>
      <c r="D36" s="1" t="s">
        <v>12</v>
      </c>
      <c r="E36" s="5" t="s">
        <v>9</v>
      </c>
      <c r="F36" s="5" t="str">
        <f t="shared" si="0"/>
        <v>1X3Neen</v>
      </c>
      <c r="G36" s="9">
        <v>18</v>
      </c>
      <c r="H36" s="9">
        <v>0</v>
      </c>
    </row>
    <row r="37" spans="1:8" x14ac:dyDescent="0.45">
      <c r="A37" t="s">
        <v>89</v>
      </c>
      <c r="B37" s="5">
        <v>6</v>
      </c>
      <c r="C37" s="1">
        <v>1</v>
      </c>
      <c r="D37" s="1" t="s">
        <v>10</v>
      </c>
      <c r="E37" s="5" t="s">
        <v>9</v>
      </c>
      <c r="F37" s="5" t="str">
        <f t="shared" si="0"/>
        <v>1X2Neen</v>
      </c>
      <c r="G37" s="9">
        <v>12</v>
      </c>
      <c r="H37" s="9">
        <v>0</v>
      </c>
    </row>
    <row r="38" spans="1:8" x14ac:dyDescent="0.45">
      <c r="A38" t="s">
        <v>89</v>
      </c>
      <c r="B38" s="5">
        <v>6</v>
      </c>
      <c r="C38" s="1">
        <v>1</v>
      </c>
      <c r="D38" s="1" t="s">
        <v>11</v>
      </c>
      <c r="E38" s="5" t="s">
        <v>9</v>
      </c>
      <c r="F38" s="5" t="str">
        <f t="shared" si="0"/>
        <v>1X1Neen</v>
      </c>
      <c r="G38" s="9">
        <v>6</v>
      </c>
      <c r="H38" s="9">
        <v>0</v>
      </c>
    </row>
    <row r="39" spans="1:8" x14ac:dyDescent="0.45">
      <c r="A39" t="s">
        <v>89</v>
      </c>
      <c r="B39" s="5">
        <v>6</v>
      </c>
      <c r="C39" s="1">
        <v>1</v>
      </c>
      <c r="D39" s="1" t="s">
        <v>27</v>
      </c>
      <c r="E39" s="5" t="s">
        <v>9</v>
      </c>
      <c r="F39" s="5" t="str">
        <f t="shared" si="0"/>
        <v>1X0,33Neen</v>
      </c>
      <c r="G39" s="9">
        <v>2</v>
      </c>
      <c r="H39" s="9">
        <v>0</v>
      </c>
    </row>
    <row r="40" spans="1:8" x14ac:dyDescent="0.45">
      <c r="A40" t="s">
        <v>89</v>
      </c>
      <c r="B40" s="5">
        <v>6</v>
      </c>
      <c r="C40" s="1">
        <v>1</v>
      </c>
      <c r="D40" s="1" t="s">
        <v>28</v>
      </c>
      <c r="E40" s="5" t="s">
        <v>9</v>
      </c>
      <c r="F40" s="5" t="str">
        <f t="shared" si="0"/>
        <v>1X0,66Neen</v>
      </c>
      <c r="G40" s="9">
        <v>4</v>
      </c>
      <c r="H40" s="9">
        <v>0</v>
      </c>
    </row>
    <row r="41" spans="1:8" x14ac:dyDescent="0.45">
      <c r="A41" t="s">
        <v>89</v>
      </c>
      <c r="B41" s="5">
        <v>6</v>
      </c>
      <c r="C41" s="1">
        <v>1</v>
      </c>
      <c r="D41" s="1" t="s">
        <v>11</v>
      </c>
      <c r="E41" s="5" t="s">
        <v>9</v>
      </c>
      <c r="F41" s="5" t="str">
        <f t="shared" si="0"/>
        <v>1X1Neen</v>
      </c>
      <c r="G41" s="9">
        <v>6</v>
      </c>
      <c r="H41" s="9">
        <v>0</v>
      </c>
    </row>
    <row r="42" spans="1:8" x14ac:dyDescent="0.45">
      <c r="A42" t="s">
        <v>90</v>
      </c>
      <c r="B42" s="6">
        <v>1</v>
      </c>
      <c r="C42" s="3">
        <v>3</v>
      </c>
      <c r="D42" s="3" t="s">
        <v>12</v>
      </c>
      <c r="E42" s="6" t="s">
        <v>13</v>
      </c>
      <c r="F42" s="6" t="str">
        <f t="shared" si="0"/>
        <v>3X3NVT</v>
      </c>
      <c r="G42" s="10">
        <v>0</v>
      </c>
      <c r="H42" s="10">
        <v>0</v>
      </c>
    </row>
    <row r="43" spans="1:8" x14ac:dyDescent="0.45">
      <c r="A43" t="s">
        <v>90</v>
      </c>
      <c r="B43" s="6">
        <v>1</v>
      </c>
      <c r="C43" s="3">
        <v>3</v>
      </c>
      <c r="D43" s="3" t="s">
        <v>10</v>
      </c>
      <c r="E43" s="6" t="s">
        <v>13</v>
      </c>
      <c r="F43" s="6" t="str">
        <f t="shared" si="0"/>
        <v>3X2NVT</v>
      </c>
      <c r="G43" s="10">
        <v>0</v>
      </c>
      <c r="H43" s="10">
        <v>0</v>
      </c>
    </row>
    <row r="44" spans="1:8" x14ac:dyDescent="0.45">
      <c r="A44" t="s">
        <v>90</v>
      </c>
      <c r="B44" s="6">
        <v>1</v>
      </c>
      <c r="C44" s="3">
        <v>3</v>
      </c>
      <c r="D44" s="3" t="s">
        <v>11</v>
      </c>
      <c r="E44" s="6" t="s">
        <v>13</v>
      </c>
      <c r="F44" s="6" t="str">
        <f t="shared" si="0"/>
        <v>3X1NVT</v>
      </c>
      <c r="G44" s="10">
        <v>0</v>
      </c>
      <c r="H44" s="10">
        <v>0</v>
      </c>
    </row>
    <row r="45" spans="1:8" x14ac:dyDescent="0.45">
      <c r="A45" t="s">
        <v>90</v>
      </c>
      <c r="B45" s="6">
        <v>1</v>
      </c>
      <c r="C45" s="3">
        <v>3</v>
      </c>
      <c r="D45" s="3" t="s">
        <v>27</v>
      </c>
      <c r="E45" s="6" t="s">
        <v>13</v>
      </c>
      <c r="F45" s="6" t="str">
        <f t="shared" si="0"/>
        <v>3X0,33NVT</v>
      </c>
      <c r="G45" s="10">
        <v>0</v>
      </c>
      <c r="H45" s="10">
        <v>0</v>
      </c>
    </row>
    <row r="46" spans="1:8" x14ac:dyDescent="0.45">
      <c r="A46" t="s">
        <v>90</v>
      </c>
      <c r="B46" s="6">
        <v>1</v>
      </c>
      <c r="C46" s="3">
        <v>3</v>
      </c>
      <c r="D46" s="3" t="s">
        <v>28</v>
      </c>
      <c r="E46" s="6" t="s">
        <v>13</v>
      </c>
      <c r="F46" s="6" t="str">
        <f t="shared" si="0"/>
        <v>3X0,66NVT</v>
      </c>
      <c r="G46" s="10">
        <v>0</v>
      </c>
      <c r="H46" s="10">
        <v>0</v>
      </c>
    </row>
    <row r="47" spans="1:8" x14ac:dyDescent="0.45">
      <c r="A47" t="s">
        <v>90</v>
      </c>
      <c r="B47" s="6">
        <v>1</v>
      </c>
      <c r="C47" s="3">
        <v>3</v>
      </c>
      <c r="D47" s="3" t="s">
        <v>11</v>
      </c>
      <c r="E47" s="6" t="s">
        <v>13</v>
      </c>
      <c r="F47" s="6" t="str">
        <f t="shared" si="0"/>
        <v>3X1NVT</v>
      </c>
      <c r="G47" s="10">
        <v>0</v>
      </c>
      <c r="H47" s="10">
        <v>0</v>
      </c>
    </row>
    <row r="48" spans="1:8" x14ac:dyDescent="0.45">
      <c r="A48" t="s">
        <v>90</v>
      </c>
      <c r="B48" s="6">
        <v>3</v>
      </c>
      <c r="C48" s="3">
        <v>2</v>
      </c>
      <c r="D48" s="3" t="s">
        <v>12</v>
      </c>
      <c r="E48" s="6" t="s">
        <v>13</v>
      </c>
      <c r="F48" s="6" t="str">
        <f t="shared" si="0"/>
        <v>2X3NVT</v>
      </c>
      <c r="G48" s="10">
        <v>0</v>
      </c>
      <c r="H48" s="10">
        <v>0</v>
      </c>
    </row>
    <row r="49" spans="1:8" x14ac:dyDescent="0.45">
      <c r="A49" t="s">
        <v>90</v>
      </c>
      <c r="B49" s="6">
        <v>3</v>
      </c>
      <c r="C49" s="3">
        <v>2</v>
      </c>
      <c r="D49" s="3" t="s">
        <v>10</v>
      </c>
      <c r="E49" s="6" t="s">
        <v>13</v>
      </c>
      <c r="F49" s="6" t="str">
        <f t="shared" si="0"/>
        <v>2X2NVT</v>
      </c>
      <c r="G49" s="10">
        <v>0</v>
      </c>
      <c r="H49" s="10">
        <v>0</v>
      </c>
    </row>
    <row r="50" spans="1:8" x14ac:dyDescent="0.45">
      <c r="A50" t="s">
        <v>90</v>
      </c>
      <c r="B50" s="6">
        <v>3</v>
      </c>
      <c r="C50" s="3">
        <v>2</v>
      </c>
      <c r="D50" s="3" t="s">
        <v>11</v>
      </c>
      <c r="E50" s="6" t="s">
        <v>13</v>
      </c>
      <c r="F50" s="6" t="str">
        <f t="shared" si="0"/>
        <v>2X1NVT</v>
      </c>
      <c r="G50" s="10">
        <v>0</v>
      </c>
      <c r="H50" s="10">
        <v>0</v>
      </c>
    </row>
    <row r="51" spans="1:8" x14ac:dyDescent="0.45">
      <c r="A51" t="s">
        <v>90</v>
      </c>
      <c r="B51" s="6">
        <v>3</v>
      </c>
      <c r="C51" s="3">
        <v>2</v>
      </c>
      <c r="D51" s="3" t="s">
        <v>27</v>
      </c>
      <c r="E51" s="6" t="s">
        <v>13</v>
      </c>
      <c r="F51" s="6" t="str">
        <f t="shared" si="0"/>
        <v>2X0,33NVT</v>
      </c>
      <c r="G51" s="10">
        <v>0</v>
      </c>
      <c r="H51" s="10">
        <v>0</v>
      </c>
    </row>
    <row r="52" spans="1:8" x14ac:dyDescent="0.45">
      <c r="A52" t="s">
        <v>90</v>
      </c>
      <c r="B52" s="6">
        <v>3</v>
      </c>
      <c r="C52" s="3">
        <v>2</v>
      </c>
      <c r="D52" s="3" t="s">
        <v>28</v>
      </c>
      <c r="E52" s="6" t="s">
        <v>13</v>
      </c>
      <c r="F52" s="6" t="str">
        <f t="shared" si="0"/>
        <v>2X0,66NVT</v>
      </c>
      <c r="G52" s="10">
        <v>0</v>
      </c>
      <c r="H52" s="10">
        <v>0</v>
      </c>
    </row>
    <row r="53" spans="1:8" x14ac:dyDescent="0.45">
      <c r="A53" t="s">
        <v>90</v>
      </c>
      <c r="B53" s="6">
        <v>3</v>
      </c>
      <c r="C53" s="3">
        <v>2</v>
      </c>
      <c r="D53" s="3" t="s">
        <v>11</v>
      </c>
      <c r="E53" s="6" t="s">
        <v>13</v>
      </c>
      <c r="F53" s="6" t="str">
        <f t="shared" si="0"/>
        <v>2X1NVT</v>
      </c>
      <c r="G53" s="10">
        <v>0</v>
      </c>
      <c r="H53" s="10">
        <v>0</v>
      </c>
    </row>
    <row r="54" spans="1:8" x14ac:dyDescent="0.45">
      <c r="A54" t="s">
        <v>90</v>
      </c>
      <c r="B54" s="6">
        <v>6</v>
      </c>
      <c r="C54" s="3">
        <v>1</v>
      </c>
      <c r="D54" s="3" t="s">
        <v>12</v>
      </c>
      <c r="E54" s="6" t="s">
        <v>13</v>
      </c>
      <c r="F54" s="6" t="str">
        <f t="shared" si="0"/>
        <v>1X3NVT</v>
      </c>
      <c r="G54" s="10">
        <v>0</v>
      </c>
      <c r="H54" s="10">
        <v>0</v>
      </c>
    </row>
    <row r="55" spans="1:8" x14ac:dyDescent="0.45">
      <c r="A55" t="s">
        <v>90</v>
      </c>
      <c r="B55" s="6">
        <v>6</v>
      </c>
      <c r="C55" s="3">
        <v>1</v>
      </c>
      <c r="D55" s="3" t="s">
        <v>10</v>
      </c>
      <c r="E55" s="6" t="s">
        <v>13</v>
      </c>
      <c r="F55" s="6" t="str">
        <f t="shared" si="0"/>
        <v>1X2NVT</v>
      </c>
      <c r="G55" s="10">
        <v>0</v>
      </c>
      <c r="H55" s="10">
        <v>0</v>
      </c>
    </row>
    <row r="56" spans="1:8" x14ac:dyDescent="0.45">
      <c r="A56" t="s">
        <v>90</v>
      </c>
      <c r="B56" s="6">
        <v>6</v>
      </c>
      <c r="C56" s="3">
        <v>1</v>
      </c>
      <c r="D56" s="3" t="s">
        <v>11</v>
      </c>
      <c r="E56" s="6" t="s">
        <v>13</v>
      </c>
      <c r="F56" s="6" t="str">
        <f t="shared" si="0"/>
        <v>1X1NVT</v>
      </c>
      <c r="G56" s="10">
        <v>0</v>
      </c>
      <c r="H56" s="10">
        <v>0</v>
      </c>
    </row>
    <row r="57" spans="1:8" x14ac:dyDescent="0.45">
      <c r="A57" t="s">
        <v>90</v>
      </c>
      <c r="B57" s="6">
        <v>6</v>
      </c>
      <c r="C57" s="3">
        <v>1</v>
      </c>
      <c r="D57" s="3" t="s">
        <v>27</v>
      </c>
      <c r="E57" s="6" t="s">
        <v>13</v>
      </c>
      <c r="F57" s="6" t="str">
        <f t="shared" si="0"/>
        <v>1X0,33NVT</v>
      </c>
      <c r="G57" s="10">
        <v>0</v>
      </c>
      <c r="H57" s="10">
        <v>0</v>
      </c>
    </row>
    <row r="58" spans="1:8" x14ac:dyDescent="0.45">
      <c r="A58" t="s">
        <v>90</v>
      </c>
      <c r="B58" s="6">
        <v>6</v>
      </c>
      <c r="C58" s="3">
        <v>1</v>
      </c>
      <c r="D58" s="3" t="s">
        <v>28</v>
      </c>
      <c r="E58" s="6" t="s">
        <v>13</v>
      </c>
      <c r="F58" s="6" t="str">
        <f t="shared" si="0"/>
        <v>1X0,66NVT</v>
      </c>
      <c r="G58" s="10">
        <v>0</v>
      </c>
      <c r="H58" s="10">
        <v>0</v>
      </c>
    </row>
    <row r="59" spans="1:8" x14ac:dyDescent="0.45">
      <c r="A59" t="s">
        <v>90</v>
      </c>
      <c r="B59" s="6">
        <v>6</v>
      </c>
      <c r="C59" s="3">
        <v>1</v>
      </c>
      <c r="D59" s="3" t="s">
        <v>11</v>
      </c>
      <c r="E59" s="6" t="s">
        <v>13</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732E3FF52B6A48B7173F7BCF402F08" ma:contentTypeVersion="18" ma:contentTypeDescription="Een nieuw document maken." ma:contentTypeScope="" ma:versionID="c40300f2ca15822410b1c9708e4db4f1">
  <xsd:schema xmlns:xsd="http://www.w3.org/2001/XMLSchema" xmlns:xs="http://www.w3.org/2001/XMLSchema" xmlns:p="http://schemas.microsoft.com/office/2006/metadata/properties" xmlns:ns2="e5ced421-94aa-4d0d-8b3e-c082f6f984f5" xmlns:ns3="db5cf54b-712b-419f-85da-3062989e0108" targetNamespace="http://schemas.microsoft.com/office/2006/metadata/properties" ma:root="true" ma:fieldsID="b7edc839eed89469199d4a1a24847640" ns2:_="" ns3:_="">
    <xsd:import namespace="e5ced421-94aa-4d0d-8b3e-c082f6f984f5"/>
    <xsd:import namespace="db5cf54b-712b-419f-85da-3062989e0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ed421-94aa-4d0d-8b3e-c082f6f98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14e1169e-65b7-47ec-8806-d6f3646b41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5cf54b-712b-419f-85da-3062989e010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dacacf2-fd37-4e87-82d4-c419f0db0b71}" ma:internalName="TaxCatchAll" ma:showField="CatchAllData" ma:web="db5cf54b-712b-419f-85da-3062989e0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0FC7C7-E763-4FBE-B430-84A3D05A3CB6}"/>
</file>

<file path=customXml/itemProps2.xml><?xml version="1.0" encoding="utf-8"?>
<ds:datastoreItem xmlns:ds="http://schemas.openxmlformats.org/officeDocument/2006/customXml" ds:itemID="{5E562D90-6B01-49DF-A40F-F77441CE95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algemene inleiding</vt:lpstr>
      <vt:lpstr>inleiding ..... </vt:lpstr>
      <vt:lpstr>handleiding</vt:lpstr>
      <vt:lpstr>expertenteam</vt:lpstr>
      <vt:lpstr>inhoudstafel</vt:lpstr>
      <vt:lpstr>auditvragen algemeen beheer </vt:lpstr>
      <vt:lpstr>rapport</vt:lpstr>
      <vt:lpstr>actiepunten auditee</vt:lpstr>
      <vt:lpstr>Mapping</vt:lpstr>
      <vt:lpstr>'auditvragen algemeen beheer '!Afdrukbereik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 Collier</cp:lastModifiedBy>
  <cp:lastPrinted>2023-01-25T10:22:33Z</cp:lastPrinted>
  <dcterms:created xsi:type="dcterms:W3CDTF">2016-10-20T14:49:42Z</dcterms:created>
  <dcterms:modified xsi:type="dcterms:W3CDTF">2024-02-02T11:16:26Z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