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6.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C:\apotheek\Hilco Farmaconsult\VZA\kwaliteitshandboek maeia\organisatie werkgroepen\werkgroep radiofarmacie\"/>
    </mc:Choice>
  </mc:AlternateContent>
  <xr:revisionPtr revIDLastSave="0" documentId="13_ncr:1_{B702F796-7081-497D-830A-ABB15DD9A7FC}" xr6:coauthVersionLast="47" xr6:coauthVersionMax="47" xr10:uidLastSave="{00000000-0000-0000-0000-000000000000}"/>
  <bookViews>
    <workbookView xWindow="-28920" yWindow="-120" windowWidth="29040" windowHeight="15840" tabRatio="526" xr2:uid="{00000000-000D-0000-FFFF-FFFF00000000}"/>
  </bookViews>
  <sheets>
    <sheet name="algemene inleiding" sheetId="46" r:id="rId1"/>
    <sheet name="inleiding radiofarmacie" sheetId="48" r:id="rId2"/>
    <sheet name="expertenteam" sheetId="51" r:id="rId3"/>
    <sheet name="handleiding" sheetId="52" r:id="rId4"/>
    <sheet name="inhoudstafel" sheetId="47" r:id="rId5"/>
    <sheet name="proces radiofarmacie" sheetId="42" r:id="rId6"/>
    <sheet name="rapport" sheetId="43" r:id="rId7"/>
    <sheet name="actiepunten auditee" sheetId="50" r:id="rId8"/>
    <sheet name="Mapping" sheetId="38" r:id="rId9"/>
  </sheets>
  <definedNames>
    <definedName name="_xlnm._FilterDatabase" localSheetId="5" hidden="1">'proces radiofarmacie'!$A$6:$WVQ$234</definedName>
    <definedName name="_xlnm.Print_Area" localSheetId="5">'proces radiofarmacie'!$A$2:$T$148</definedName>
    <definedName name="_xlnm.Print_Area" localSheetId="6">rapport!$A$1:$D$112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9" i="43" l="1"/>
  <c r="A19" i="43"/>
  <c r="B18" i="43"/>
  <c r="A18" i="43"/>
  <c r="G129" i="42"/>
  <c r="N143" i="42"/>
  <c r="K143" i="42"/>
  <c r="M143" i="42" s="1"/>
  <c r="N142" i="42"/>
  <c r="K142" i="42"/>
  <c r="M142" i="42" s="1"/>
  <c r="N141" i="42"/>
  <c r="K141" i="42"/>
  <c r="M141" i="42" s="1"/>
  <c r="N140" i="42"/>
  <c r="K140" i="42"/>
  <c r="M140" i="42" s="1"/>
  <c r="N139" i="42"/>
  <c r="K139" i="42"/>
  <c r="M139" i="42" s="1"/>
  <c r="N138" i="42"/>
  <c r="K138" i="42"/>
  <c r="M138" i="42" s="1"/>
  <c r="N137" i="42"/>
  <c r="K137" i="42"/>
  <c r="M137" i="42" s="1"/>
  <c r="N136" i="42"/>
  <c r="K136" i="42"/>
  <c r="M136" i="42" s="1"/>
  <c r="N135" i="42"/>
  <c r="K135" i="42"/>
  <c r="M135" i="42" s="1"/>
  <c r="N134" i="42"/>
  <c r="K134" i="42"/>
  <c r="M134" i="42" s="1"/>
  <c r="N133" i="42"/>
  <c r="K133" i="42"/>
  <c r="M133" i="42" s="1"/>
  <c r="N123" i="42"/>
  <c r="K123" i="42"/>
  <c r="M123" i="42" s="1"/>
  <c r="B17" i="43"/>
  <c r="A17" i="43"/>
  <c r="B16" i="43"/>
  <c r="A16" i="43"/>
  <c r="B15" i="43"/>
  <c r="A15" i="43"/>
  <c r="B14" i="43"/>
  <c r="A14" i="43"/>
  <c r="G114" i="42"/>
  <c r="G104" i="42"/>
  <c r="N116" i="42"/>
  <c r="K116" i="42"/>
  <c r="M116" i="42" s="1"/>
  <c r="N109" i="42"/>
  <c r="K109" i="42"/>
  <c r="M109" i="42" s="1"/>
  <c r="N106" i="42"/>
  <c r="K106" i="42"/>
  <c r="M106" i="42" s="1"/>
  <c r="G86" i="42"/>
  <c r="N102" i="42"/>
  <c r="K102" i="42"/>
  <c r="M102" i="42" s="1"/>
  <c r="N101" i="42"/>
  <c r="K101" i="42"/>
  <c r="M101" i="42" s="1"/>
  <c r="N100" i="42"/>
  <c r="K100" i="42"/>
  <c r="M100" i="42" s="1"/>
  <c r="N99" i="42"/>
  <c r="K99" i="42"/>
  <c r="M99" i="42" s="1"/>
  <c r="N98" i="42"/>
  <c r="K98" i="42"/>
  <c r="M98" i="42" s="1"/>
  <c r="N97" i="42"/>
  <c r="K97" i="42"/>
  <c r="M97" i="42" s="1"/>
  <c r="N96" i="42"/>
  <c r="K96" i="42"/>
  <c r="M96" i="42" s="1"/>
  <c r="N95" i="42"/>
  <c r="K95" i="42"/>
  <c r="M95" i="42" s="1"/>
  <c r="N94" i="42"/>
  <c r="K94" i="42"/>
  <c r="M94" i="42" s="1"/>
  <c r="N93" i="42"/>
  <c r="K93" i="42"/>
  <c r="M93" i="42" s="1"/>
  <c r="N92" i="42"/>
  <c r="K92" i="42"/>
  <c r="M92" i="42" s="1"/>
  <c r="N91" i="42"/>
  <c r="K91" i="42"/>
  <c r="M91" i="42" s="1"/>
  <c r="N90" i="42"/>
  <c r="K90" i="42"/>
  <c r="M90" i="42" s="1"/>
  <c r="N89" i="42"/>
  <c r="K89" i="42"/>
  <c r="M89" i="42" s="1"/>
  <c r="N88" i="42"/>
  <c r="K88" i="42"/>
  <c r="M88" i="42" s="1"/>
  <c r="N87" i="42"/>
  <c r="K87" i="42"/>
  <c r="M87" i="42" s="1"/>
  <c r="N103" i="42"/>
  <c r="K103" i="42"/>
  <c r="L103" i="42" s="1"/>
  <c r="B13" i="43"/>
  <c r="A13" i="43"/>
  <c r="B12" i="43"/>
  <c r="A12" i="43"/>
  <c r="G70" i="42"/>
  <c r="N69" i="42"/>
  <c r="K69" i="42"/>
  <c r="M69" i="42" s="1"/>
  <c r="N68" i="42"/>
  <c r="K68" i="42"/>
  <c r="M68" i="42" s="1"/>
  <c r="N67" i="42"/>
  <c r="K67" i="42"/>
  <c r="M67" i="42" s="1"/>
  <c r="N66" i="42"/>
  <c r="K66" i="42"/>
  <c r="M66" i="42" s="1"/>
  <c r="N65" i="42"/>
  <c r="K65" i="42"/>
  <c r="M65" i="42" s="1"/>
  <c r="N64" i="42"/>
  <c r="K64" i="42"/>
  <c r="M64" i="42" s="1"/>
  <c r="N63" i="42"/>
  <c r="K63" i="42"/>
  <c r="M63" i="42" s="1"/>
  <c r="N62" i="42"/>
  <c r="K62" i="42"/>
  <c r="M62" i="42" s="1"/>
  <c r="N61" i="42"/>
  <c r="K61" i="42"/>
  <c r="M61" i="42" s="1"/>
  <c r="N60" i="42"/>
  <c r="K60" i="42"/>
  <c r="M60" i="42" s="1"/>
  <c r="N59" i="42"/>
  <c r="K59" i="42"/>
  <c r="M59" i="42" s="1"/>
  <c r="N58" i="42"/>
  <c r="K58" i="42"/>
  <c r="M58" i="42" s="1"/>
  <c r="N57" i="42"/>
  <c r="K57" i="42"/>
  <c r="M57" i="42" s="1"/>
  <c r="N56" i="42"/>
  <c r="K56" i="42"/>
  <c r="M56" i="42" s="1"/>
  <c r="N55" i="42"/>
  <c r="K55" i="42"/>
  <c r="M55" i="42" s="1"/>
  <c r="G52" i="42"/>
  <c r="B11" i="43"/>
  <c r="A11" i="43"/>
  <c r="N51" i="42"/>
  <c r="K51" i="42"/>
  <c r="L51" i="42" s="1"/>
  <c r="N50" i="42"/>
  <c r="K50" i="42"/>
  <c r="M50" i="42" s="1"/>
  <c r="N49" i="42"/>
  <c r="K49" i="42"/>
  <c r="L49" i="42" s="1"/>
  <c r="N48" i="42"/>
  <c r="K48" i="42"/>
  <c r="L48" i="42" s="1"/>
  <c r="N47" i="42"/>
  <c r="K47" i="42"/>
  <c r="M47" i="42" s="1"/>
  <c r="N46" i="42"/>
  <c r="K46" i="42"/>
  <c r="L46" i="42" s="1"/>
  <c r="N45" i="42"/>
  <c r="K45" i="42"/>
  <c r="M45" i="42" s="1"/>
  <c r="N44" i="42"/>
  <c r="K44" i="42"/>
  <c r="L44" i="42" s="1"/>
  <c r="N43" i="42"/>
  <c r="K43" i="42"/>
  <c r="M43" i="42" s="1"/>
  <c r="N42" i="42"/>
  <c r="K42" i="42"/>
  <c r="L42" i="42" s="1"/>
  <c r="N41" i="42"/>
  <c r="K41" i="42"/>
  <c r="M41" i="42" s="1"/>
  <c r="N40" i="42"/>
  <c r="K40" i="42"/>
  <c r="L40" i="42" s="1"/>
  <c r="N39" i="42"/>
  <c r="K39" i="42"/>
  <c r="M39" i="42" s="1"/>
  <c r="N38" i="42"/>
  <c r="K38" i="42"/>
  <c r="L38" i="42" s="1"/>
  <c r="N37" i="42"/>
  <c r="K37" i="42"/>
  <c r="M37" i="42" s="1"/>
  <c r="N36" i="42"/>
  <c r="K36" i="42"/>
  <c r="L36" i="42" s="1"/>
  <c r="N35" i="42"/>
  <c r="K35" i="42"/>
  <c r="M35" i="42" s="1"/>
  <c r="N34" i="42"/>
  <c r="K34" i="42"/>
  <c r="L34" i="42" s="1"/>
  <c r="N33" i="42"/>
  <c r="K33" i="42"/>
  <c r="L33" i="42" s="1"/>
  <c r="N32" i="42"/>
  <c r="K32" i="42"/>
  <c r="M32" i="42" s="1"/>
  <c r="G29" i="42"/>
  <c r="B10" i="43"/>
  <c r="A10" i="43"/>
  <c r="N78" i="42"/>
  <c r="K78" i="42"/>
  <c r="M78" i="42" s="1"/>
  <c r="N82" i="42"/>
  <c r="K82" i="42"/>
  <c r="M82" i="42" s="1"/>
  <c r="N81" i="42"/>
  <c r="K81" i="42"/>
  <c r="M81" i="42" s="1"/>
  <c r="N80" i="42"/>
  <c r="K80" i="42"/>
  <c r="M80" i="42" s="1"/>
  <c r="N79" i="42"/>
  <c r="K79" i="42"/>
  <c r="M79" i="42" s="1"/>
  <c r="N77" i="42"/>
  <c r="K77" i="42"/>
  <c r="M77" i="42" s="1"/>
  <c r="N76" i="42"/>
  <c r="K76" i="42"/>
  <c r="M76" i="42" s="1"/>
  <c r="N75" i="42"/>
  <c r="K75" i="42"/>
  <c r="M75" i="42" s="1"/>
  <c r="N74" i="42"/>
  <c r="K74" i="42"/>
  <c r="M74" i="42" s="1"/>
  <c r="N73" i="42"/>
  <c r="K73" i="42"/>
  <c r="M73" i="42" s="1"/>
  <c r="N28" i="42"/>
  <c r="K28" i="42"/>
  <c r="M28" i="42" s="1"/>
  <c r="N27" i="42"/>
  <c r="K27" i="42"/>
  <c r="M27" i="42" s="1"/>
  <c r="N26" i="42"/>
  <c r="K26" i="42"/>
  <c r="M26" i="42" s="1"/>
  <c r="N25" i="42"/>
  <c r="K25" i="42"/>
  <c r="M25" i="42" s="1"/>
  <c r="N24" i="42"/>
  <c r="K24" i="42"/>
  <c r="M24" i="42" s="1"/>
  <c r="N23" i="42"/>
  <c r="K23" i="42"/>
  <c r="M23" i="42" s="1"/>
  <c r="N22" i="42"/>
  <c r="K22" i="42"/>
  <c r="M22" i="42" s="1"/>
  <c r="N21" i="42"/>
  <c r="K21" i="42"/>
  <c r="M21" i="42" s="1"/>
  <c r="N20" i="42"/>
  <c r="K20" i="42"/>
  <c r="M20" i="42" s="1"/>
  <c r="N19" i="42"/>
  <c r="K19" i="42"/>
  <c r="M19" i="42" s="1"/>
  <c r="N18" i="42"/>
  <c r="K18" i="42"/>
  <c r="M18" i="42" s="1"/>
  <c r="N17" i="42"/>
  <c r="K17" i="42"/>
  <c r="M17" i="42" s="1"/>
  <c r="N16" i="42"/>
  <c r="K16" i="42"/>
  <c r="M16" i="42" s="1"/>
  <c r="G13" i="42"/>
  <c r="F58" i="38"/>
  <c r="L133" i="42" l="1"/>
  <c r="L134" i="42"/>
  <c r="L135" i="42"/>
  <c r="L136" i="42"/>
  <c r="L137" i="42"/>
  <c r="L138" i="42"/>
  <c r="L139" i="42"/>
  <c r="L140" i="42"/>
  <c r="L141" i="42"/>
  <c r="L142" i="42"/>
  <c r="L143" i="42"/>
  <c r="L123" i="42"/>
  <c r="L116" i="42"/>
  <c r="L109" i="42"/>
  <c r="L106" i="42"/>
  <c r="M52" i="42"/>
  <c r="D12" i="43" s="1"/>
  <c r="L95" i="42"/>
  <c r="L96" i="42"/>
  <c r="L97" i="42"/>
  <c r="L98" i="42"/>
  <c r="L99" i="42"/>
  <c r="L100" i="42"/>
  <c r="L101" i="42"/>
  <c r="L102" i="42"/>
  <c r="L87" i="42"/>
  <c r="L88" i="42"/>
  <c r="L89" i="42"/>
  <c r="L90" i="42"/>
  <c r="L91" i="42"/>
  <c r="L92" i="42"/>
  <c r="L93" i="42"/>
  <c r="L94" i="42"/>
  <c r="M103" i="42"/>
  <c r="M86" i="42" s="1"/>
  <c r="D15" i="43" s="1"/>
  <c r="L55" i="42"/>
  <c r="L56" i="42"/>
  <c r="L57" i="42"/>
  <c r="L58" i="42"/>
  <c r="L59" i="42"/>
  <c r="L60" i="42"/>
  <c r="L61" i="42"/>
  <c r="L62" i="42"/>
  <c r="L63" i="42"/>
  <c r="L64" i="42"/>
  <c r="L65" i="42"/>
  <c r="L66" i="42"/>
  <c r="L67" i="42"/>
  <c r="L68" i="42"/>
  <c r="L69" i="42"/>
  <c r="L32" i="42"/>
  <c r="L35" i="42"/>
  <c r="L37" i="42"/>
  <c r="L39" i="42"/>
  <c r="L41" i="42"/>
  <c r="L43" i="42"/>
  <c r="L45" i="42"/>
  <c r="L47" i="42"/>
  <c r="L50" i="42"/>
  <c r="M33" i="42"/>
  <c r="M34" i="42"/>
  <c r="M36" i="42"/>
  <c r="M38" i="42"/>
  <c r="M40" i="42"/>
  <c r="M42" i="42"/>
  <c r="M44" i="42"/>
  <c r="M46" i="42"/>
  <c r="M48" i="42"/>
  <c r="M49" i="42"/>
  <c r="M51" i="42"/>
  <c r="L78" i="42"/>
  <c r="L73" i="42"/>
  <c r="L74" i="42"/>
  <c r="L75" i="42"/>
  <c r="L76" i="42"/>
  <c r="L77" i="42"/>
  <c r="L79" i="42"/>
  <c r="L80" i="42"/>
  <c r="L81" i="42"/>
  <c r="L82" i="42"/>
  <c r="M13" i="42"/>
  <c r="D10" i="43" s="1"/>
  <c r="L16" i="42"/>
  <c r="L17" i="42"/>
  <c r="L18" i="42"/>
  <c r="L19" i="42"/>
  <c r="L20" i="42"/>
  <c r="L21" i="42"/>
  <c r="L22" i="42"/>
  <c r="L23" i="42"/>
  <c r="L24" i="42"/>
  <c r="L25" i="42"/>
  <c r="L26" i="42"/>
  <c r="L27" i="42"/>
  <c r="L28" i="42"/>
  <c r="M70" i="42"/>
  <c r="D13" i="43" s="1"/>
  <c r="A9" i="43"/>
  <c r="B9" i="43"/>
  <c r="L86" i="42" l="1"/>
  <c r="C15" i="43" s="1"/>
  <c r="L70" i="42"/>
  <c r="C13" i="43" s="1"/>
  <c r="L52" i="42"/>
  <c r="C12" i="43" s="1"/>
  <c r="M29" i="42"/>
  <c r="D11" i="43" s="1"/>
  <c r="L29" i="42"/>
  <c r="C11" i="43" s="1"/>
  <c r="L13" i="42"/>
  <c r="C10" i="43" s="1"/>
  <c r="G119" i="42" l="1"/>
  <c r="G7" i="42"/>
  <c r="G83" i="42" l="1"/>
  <c r="K243" i="42"/>
  <c r="K246" i="42" s="1"/>
  <c r="K249" i="42" s="1"/>
  <c r="K242" i="42"/>
  <c r="K245" i="42" s="1"/>
  <c r="K248" i="42" s="1"/>
  <c r="K241" i="42"/>
  <c r="K244" i="42" s="1"/>
  <c r="K247" i="42" s="1"/>
  <c r="L240" i="42"/>
  <c r="L243" i="42" s="1"/>
  <c r="L246" i="42" s="1"/>
  <c r="L249" i="42" s="1"/>
  <c r="L239" i="42"/>
  <c r="L238" i="42"/>
  <c r="L241" i="42" s="1"/>
  <c r="L244" i="42" s="1"/>
  <c r="L247" i="42" s="1"/>
  <c r="N11" i="42"/>
  <c r="N12" i="42"/>
  <c r="N105" i="42"/>
  <c r="N107" i="42"/>
  <c r="N108" i="42"/>
  <c r="N112" i="42"/>
  <c r="N113" i="42"/>
  <c r="N115" i="42"/>
  <c r="N117" i="42"/>
  <c r="N118" i="42"/>
  <c r="N122" i="42"/>
  <c r="N124" i="42"/>
  <c r="N125" i="42"/>
  <c r="N126" i="42"/>
  <c r="N127" i="42"/>
  <c r="N128" i="42"/>
  <c r="N132" i="42"/>
  <c r="N144" i="42"/>
  <c r="N145" i="42"/>
  <c r="N146" i="42"/>
  <c r="N147" i="42"/>
  <c r="N148" i="42"/>
  <c r="N10" i="42"/>
  <c r="L242" i="42" l="1"/>
  <c r="L245" i="42" s="1"/>
  <c r="L248" i="42" s="1"/>
  <c r="M8" i="38"/>
  <c r="M7" i="38"/>
  <c r="M6" i="38"/>
  <c r="M9" i="38" l="1"/>
  <c r="N239" i="42"/>
  <c r="R165" i="42" s="1"/>
  <c r="N240" i="42"/>
  <c r="R166" i="42" s="1"/>
  <c r="N241" i="42"/>
  <c r="S164" i="42" s="1"/>
  <c r="N242" i="42"/>
  <c r="S165" i="42" s="1"/>
  <c r="N246" i="42"/>
  <c r="Q166" i="42" s="1"/>
  <c r="N244" i="42"/>
  <c r="Q164" i="42" s="1"/>
  <c r="N245" i="42"/>
  <c r="Q165" i="42" s="1"/>
  <c r="N243" i="42"/>
  <c r="S166" i="42" s="1"/>
  <c r="N238" i="42"/>
  <c r="R164" i="42" s="1"/>
  <c r="H10" i="38"/>
  <c r="H9" i="38"/>
  <c r="G10" i="38"/>
  <c r="G9" i="38"/>
  <c r="G28" i="38"/>
  <c r="G27" i="38"/>
  <c r="K10" i="42"/>
  <c r="K11" i="42"/>
  <c r="K12" i="42"/>
  <c r="K105" i="42"/>
  <c r="K107" i="42"/>
  <c r="K108" i="42"/>
  <c r="K112" i="42"/>
  <c r="K113" i="42"/>
  <c r="K115" i="42"/>
  <c r="K117" i="42"/>
  <c r="K118" i="42"/>
  <c r="K122" i="42"/>
  <c r="K124" i="42"/>
  <c r="K125" i="42"/>
  <c r="K126" i="42"/>
  <c r="K127" i="42"/>
  <c r="K128" i="42"/>
  <c r="K132" i="42"/>
  <c r="K144" i="42"/>
  <c r="K145" i="42"/>
  <c r="K146" i="42"/>
  <c r="K147" i="42"/>
  <c r="K148" i="42"/>
  <c r="F7" i="38"/>
  <c r="F8" i="38"/>
  <c r="F9" i="38"/>
  <c r="F10" i="38"/>
  <c r="F11" i="38"/>
  <c r="F12" i="38"/>
  <c r="F13" i="38"/>
  <c r="F14" i="38"/>
  <c r="F15" i="38"/>
  <c r="F16" i="38"/>
  <c r="F17" i="38"/>
  <c r="F18" i="38"/>
  <c r="F19" i="38"/>
  <c r="F20" i="38"/>
  <c r="F21" i="38"/>
  <c r="F22" i="38"/>
  <c r="F23" i="38"/>
  <c r="F24" i="38"/>
  <c r="F25" i="38"/>
  <c r="F26" i="38"/>
  <c r="F27" i="38"/>
  <c r="F28" i="38"/>
  <c r="F29" i="38"/>
  <c r="F30" i="38"/>
  <c r="F31" i="38"/>
  <c r="F32" i="38"/>
  <c r="F33" i="38"/>
  <c r="F34" i="38"/>
  <c r="F35" i="38"/>
  <c r="F36" i="38"/>
  <c r="F37" i="38"/>
  <c r="F38" i="38"/>
  <c r="F39" i="38"/>
  <c r="F40" i="38"/>
  <c r="F41" i="38"/>
  <c r="F42" i="38"/>
  <c r="F43" i="38"/>
  <c r="F44" i="38"/>
  <c r="F45" i="38"/>
  <c r="F46" i="38"/>
  <c r="F47" i="38"/>
  <c r="F48" i="38"/>
  <c r="F49" i="38"/>
  <c r="F50" i="38"/>
  <c r="F51" i="38"/>
  <c r="F52" i="38"/>
  <c r="F53" i="38"/>
  <c r="F54" i="38"/>
  <c r="F55" i="38"/>
  <c r="F56" i="38"/>
  <c r="F57" i="38"/>
  <c r="F59" i="38"/>
  <c r="F6" i="38"/>
  <c r="L122" i="42" l="1"/>
  <c r="M122" i="42"/>
  <c r="R169" i="42"/>
  <c r="R171" i="42"/>
  <c r="R170" i="42"/>
  <c r="S171" i="42"/>
  <c r="Q170" i="42"/>
  <c r="Q169" i="42"/>
  <c r="Q171" i="42"/>
  <c r="S170" i="42"/>
  <c r="S169" i="42"/>
  <c r="M10" i="42"/>
  <c r="M12" i="42"/>
  <c r="N248" i="42"/>
  <c r="N247" i="42"/>
  <c r="N249" i="42"/>
  <c r="M108" i="42"/>
  <c r="M145" i="42"/>
  <c r="M146" i="42"/>
  <c r="L10" i="42"/>
  <c r="M144" i="42"/>
  <c r="M107" i="42"/>
  <c r="M124" i="42"/>
  <c r="M11" i="42"/>
  <c r="M132" i="42"/>
  <c r="M127" i="42"/>
  <c r="M118" i="42"/>
  <c r="M147" i="42"/>
  <c r="M128" i="42"/>
  <c r="M105" i="42"/>
  <c r="M126" i="42"/>
  <c r="M117" i="42"/>
  <c r="M113" i="42"/>
  <c r="M148" i="42"/>
  <c r="M125" i="42"/>
  <c r="M115" i="42"/>
  <c r="M112" i="42"/>
  <c r="L145" i="42"/>
  <c r="L113" i="42"/>
  <c r="L11" i="42"/>
  <c r="L144" i="42"/>
  <c r="L107" i="42"/>
  <c r="L132" i="42"/>
  <c r="L105" i="42"/>
  <c r="L112" i="42"/>
  <c r="L127" i="42"/>
  <c r="L118" i="42"/>
  <c r="L126" i="42"/>
  <c r="L117" i="42"/>
  <c r="L148" i="42"/>
  <c r="L125" i="42"/>
  <c r="L147" i="42"/>
  <c r="L124" i="42"/>
  <c r="L115" i="42"/>
  <c r="L146" i="42"/>
  <c r="L108" i="42"/>
  <c r="L12" i="42"/>
  <c r="L128" i="42"/>
  <c r="L129" i="42" l="1"/>
  <c r="C19" i="43" s="1"/>
  <c r="M129" i="42"/>
  <c r="D19" i="43" s="1"/>
  <c r="L114" i="42"/>
  <c r="C17" i="43" s="1"/>
  <c r="L104" i="42"/>
  <c r="C16" i="43" s="1"/>
  <c r="L7" i="42"/>
  <c r="C9" i="43" s="1"/>
  <c r="M7" i="42"/>
  <c r="D9" i="43" s="1"/>
  <c r="M114" i="42"/>
  <c r="D17" i="43" s="1"/>
  <c r="M104" i="42"/>
  <c r="D16" i="43" s="1"/>
  <c r="M119" i="42"/>
  <c r="D18" i="43" s="1"/>
  <c r="L119" i="42"/>
  <c r="C18" i="43" s="1"/>
  <c r="M83" i="42" l="1"/>
  <c r="D14" i="43" s="1"/>
  <c r="L83" i="42"/>
  <c r="C14" i="43" s="1"/>
  <c r="L3" i="42" l="1"/>
  <c r="M3" i="42"/>
  <c r="M20" i="38"/>
  <c r="M22" i="38" s="1"/>
  <c r="M11" i="38" l="1"/>
  <c r="D8" i="43"/>
  <c r="M10" i="38"/>
  <c r="C8" i="43"/>
  <c r="M25" i="38"/>
  <c r="S6" i="38" l="1"/>
  <c r="S12" i="38" l="1"/>
  <c r="S8" i="38"/>
</calcChain>
</file>

<file path=xl/sharedStrings.xml><?xml version="1.0" encoding="utf-8"?>
<sst xmlns="http://schemas.openxmlformats.org/spreadsheetml/2006/main" count="857" uniqueCount="329">
  <si>
    <t>Controleer altijd de documentatie en de toepassing op de werkvloer.</t>
  </si>
  <si>
    <t>Wordt er jaarlijks een controle van de stoomkwaliteit uitgevoerd?</t>
  </si>
  <si>
    <t xml:space="preserve">Algemeen </t>
  </si>
  <si>
    <t>Good Practice</t>
  </si>
  <si>
    <t xml:space="preserve">Good Practice </t>
  </si>
  <si>
    <t>Ja</t>
  </si>
  <si>
    <t>Neen</t>
  </si>
  <si>
    <t>X2</t>
  </si>
  <si>
    <t>X1</t>
  </si>
  <si>
    <t>X3</t>
  </si>
  <si>
    <t>NVT</t>
  </si>
  <si>
    <t>Wordt er halfjaarlijks een controle van de stoomkwaliteit uitgevoerd?</t>
  </si>
  <si>
    <t>Wordt er driemaandelijks een controle van de stoomkwaliteit uitgevoerd?</t>
  </si>
  <si>
    <t>Referentie</t>
  </si>
  <si>
    <t>ter info: 
artikelnummer, §, pagina</t>
  </si>
  <si>
    <t>OPMERKINGEN</t>
  </si>
  <si>
    <t xml:space="preserve">extra factor gewicht </t>
  </si>
  <si>
    <t>1 = WETGEVING (= 6 punten)</t>
  </si>
  <si>
    <t>2 = RICHTLIJNEN, NORMEN, AANBEVELINGEN (= 3 punten)</t>
  </si>
  <si>
    <t>3 = GOOD PRACTICE (= 1 punt)</t>
  </si>
  <si>
    <t>MAPPING TABLE</t>
  </si>
  <si>
    <t>Code</t>
  </si>
  <si>
    <t>Total</t>
  </si>
  <si>
    <t>Score</t>
  </si>
  <si>
    <t>X0,33</t>
  </si>
  <si>
    <t>X0,66</t>
  </si>
  <si>
    <t>Somme</t>
  </si>
  <si>
    <t>ROUGE</t>
  </si>
  <si>
    <t>ORANGE</t>
  </si>
  <si>
    <t>VERT</t>
  </si>
  <si>
    <t>Invisible</t>
  </si>
  <si>
    <t>Aiguille</t>
  </si>
  <si>
    <t>Largeur</t>
  </si>
  <si>
    <t>RIEN</t>
  </si>
  <si>
    <t>Speedometer</t>
  </si>
  <si>
    <t>Start</t>
  </si>
  <si>
    <t>Initial</t>
  </si>
  <si>
    <t>Middle</t>
  </si>
  <si>
    <t>End</t>
  </si>
  <si>
    <t>Max</t>
  </si>
  <si>
    <t>Pointer</t>
  </si>
  <si>
    <t>Value</t>
  </si>
  <si>
    <t>end</t>
  </si>
  <si>
    <t>ANTWOORD</t>
  </si>
  <si>
    <t xml:space="preserve">NIVEAU </t>
  </si>
  <si>
    <t>I</t>
  </si>
  <si>
    <t>II</t>
  </si>
  <si>
    <t>III</t>
  </si>
  <si>
    <t>IV</t>
  </si>
  <si>
    <t>V</t>
  </si>
  <si>
    <t>VI</t>
  </si>
  <si>
    <t>VII</t>
  </si>
  <si>
    <t>VIII</t>
  </si>
  <si>
    <t>a</t>
  </si>
  <si>
    <t>b</t>
  </si>
  <si>
    <t>c</t>
  </si>
  <si>
    <t>1Neen</t>
  </si>
  <si>
    <t>2Neen</t>
  </si>
  <si>
    <t>3Neen</t>
  </si>
  <si>
    <t>1NVT</t>
  </si>
  <si>
    <t>2NVT</t>
  </si>
  <si>
    <t>3NVT</t>
  </si>
  <si>
    <t>1Ja</t>
  </si>
  <si>
    <t>2Ja</t>
  </si>
  <si>
    <t>3Ja</t>
  </si>
  <si>
    <t>1Total</t>
  </si>
  <si>
    <t>2Total</t>
  </si>
  <si>
    <t>3Total</t>
  </si>
  <si>
    <t>Niveau 1</t>
  </si>
  <si>
    <t>Niveau 2</t>
  </si>
  <si>
    <t>Niveau 3</t>
  </si>
  <si>
    <t>Nee</t>
  </si>
  <si>
    <t xml:space="preserve">Progress :: </t>
  </si>
  <si>
    <t>0-60</t>
  </si>
  <si>
    <t>60-90</t>
  </si>
  <si>
    <t>90-100</t>
  </si>
  <si>
    <t>Niveau</t>
  </si>
  <si>
    <t>Extra gewicht factor</t>
  </si>
  <si>
    <t>Antwoord</t>
  </si>
  <si>
    <t>Base points</t>
  </si>
  <si>
    <t>points</t>
  </si>
  <si>
    <t>Do not delete</t>
  </si>
  <si>
    <t>Total score</t>
  </si>
  <si>
    <t>Date :</t>
  </si>
  <si>
    <t>Hoofdapotheker :</t>
  </si>
  <si>
    <t>Auditeur naam :</t>
  </si>
  <si>
    <t>Ziekenhuis :</t>
  </si>
  <si>
    <t>Hoofdapotheker</t>
  </si>
  <si>
    <t>Handtekeningen</t>
  </si>
  <si>
    <t>Ja Groep</t>
  </si>
  <si>
    <t>Neen groep</t>
  </si>
  <si>
    <t>NVT groep</t>
  </si>
  <si>
    <t>TOTAL</t>
  </si>
  <si>
    <t>SCORE</t>
  </si>
  <si>
    <t>Copy Paste visible cells from questionnaire sheet</t>
  </si>
  <si>
    <t>Make sure total is correct</t>
  </si>
  <si>
    <t>Sterke punten</t>
  </si>
  <si>
    <t>Tekortkomingen niveau 1</t>
  </si>
  <si>
    <t>Verbeterpunten niveau 2</t>
  </si>
  <si>
    <t>Verbeterpunten niveau 3</t>
  </si>
  <si>
    <t>Observaties</t>
  </si>
  <si>
    <t>Adapt these cells</t>
  </si>
  <si>
    <t>Change name &amp; signature</t>
  </si>
  <si>
    <t>AUDITVRAGEN</t>
  </si>
  <si>
    <t>Werden alle genomen acties op basis van de tekortkomingen van niveau 1 die bij de vorige audit werden vastgesteld adequaat opgevolgd en met met succes geïmplementeerd?</t>
  </si>
  <si>
    <t>Werden alle genomen acties op basis van de verbeterpunten van niveau 2 die bij de vorige audit werden vastgesteld adequaat opgevolgd en met met succes geïmplementeerd?</t>
  </si>
  <si>
    <t>Werden alle genomen acties op basis van de verbeterpunten van niveau 3 die bij de vorige audit werden vastgesteld adequaat opgevolgd en met met succes geïmplementeerd?</t>
  </si>
  <si>
    <t xml:space="preserve">KB 30 sept 2020 </t>
  </si>
  <si>
    <t>KB 30 sept 2020</t>
  </si>
  <si>
    <t xml:space="preserve">AUDITVRAGEN </t>
  </si>
  <si>
    <t>Actiepunt</t>
  </si>
  <si>
    <t>Nummer</t>
  </si>
  <si>
    <t>..…</t>
  </si>
  <si>
    <t> Oorsprong :</t>
  </si>
  <si>
    <t>Geaudit proces</t>
  </si>
  <si>
    <t>Auditdatum</t>
  </si>
  <si>
    <t>…../…../…..</t>
  </si>
  <si>
    <t>Auditor</t>
  </si>
  <si>
    <t>……………………………………………</t>
  </si>
  <si>
    <t>Auditee</t>
  </si>
  <si>
    <t>………………………………………………………………………………..</t>
  </si>
  <si>
    <t>Omschrijving van de tekortkoming / verbeterpunt / observatie</t>
  </si>
  <si>
    <t>Voorgestelde maatregel door de auditee</t>
  </si>
  <si>
    <t>Oorzaak</t>
  </si>
  <si>
    <t>Actie</t>
  </si>
  <si>
    <t>Verantwoordelijke</t>
  </si>
  <si>
    <t>Termijn</t>
  </si>
  <si>
    <t xml:space="preserve">  Opvolgrapport</t>
  </si>
  <si>
    <t xml:space="preserve">  (cumulatief)</t>
  </si>
  <si>
    <t xml:space="preserve">  Conclusie</t>
  </si>
  <si>
    <r>
      <t>o</t>
    </r>
    <r>
      <rPr>
        <sz val="7"/>
        <color theme="1"/>
        <rFont val="Times New Roman"/>
        <family val="1"/>
      </rPr>
      <t xml:space="preserve">   </t>
    </r>
    <r>
      <rPr>
        <sz val="11"/>
        <color theme="1"/>
        <rFont val="Calibri"/>
        <family val="2"/>
        <scheme val="minor"/>
      </rPr>
      <t>Tekortkoming niveau 1</t>
    </r>
  </si>
  <si>
    <r>
      <t>o</t>
    </r>
    <r>
      <rPr>
        <sz val="7"/>
        <color theme="1"/>
        <rFont val="Times New Roman"/>
        <family val="1"/>
      </rPr>
      <t xml:space="preserve">   </t>
    </r>
    <r>
      <rPr>
        <sz val="11"/>
        <color theme="1"/>
        <rFont val="Calibri"/>
        <family val="2"/>
        <scheme val="minor"/>
      </rPr>
      <t>Verbeterpunt niveau 2</t>
    </r>
  </si>
  <si>
    <r>
      <t>o</t>
    </r>
    <r>
      <rPr>
        <sz val="7"/>
        <color theme="1"/>
        <rFont val="Times New Roman"/>
        <family val="1"/>
      </rPr>
      <t xml:space="preserve">   </t>
    </r>
    <r>
      <rPr>
        <sz val="11"/>
        <color theme="1"/>
        <rFont val="Calibri"/>
        <family val="2"/>
        <scheme val="minor"/>
      </rPr>
      <t>Verbeterpunt niveau 3</t>
    </r>
  </si>
  <si>
    <r>
      <t>o</t>
    </r>
    <r>
      <rPr>
        <sz val="7"/>
        <color theme="1"/>
        <rFont val="Times New Roman"/>
        <family val="1"/>
      </rPr>
      <t xml:space="preserve">   </t>
    </r>
    <r>
      <rPr>
        <sz val="11"/>
        <color theme="1"/>
        <rFont val="Calibri"/>
        <family val="2"/>
        <scheme val="minor"/>
      </rPr>
      <t>Observatie</t>
    </r>
  </si>
  <si>
    <t>MET DANK AAN HET EXPERTENTEAM</t>
  </si>
  <si>
    <t>Hoe gebruiken we de kwaliteitstool MAEIA?</t>
  </si>
  <si>
    <t>RADIOFARMACIE</t>
  </si>
  <si>
    <t>VERSIE 20230701</t>
  </si>
  <si>
    <t>Bestaat er een algemene procedure betreffende het beheer en organisatie voor de bereiding van radiofarmaca?</t>
  </si>
  <si>
    <t>Is de procedure beschikbaar voor beide diensthoofden (ziekenhuisapotheek - dienst Nucleaire geneeskunde)</t>
  </si>
  <si>
    <t>Bestaat er een procedure voor de verwijdering van radioactief afval?</t>
  </si>
  <si>
    <t>Bestaat er een procedure die uitlegt welk stralingsbeschermingsmateriaal er moet worden gebruikt bij de bereiding van radiofarmaca?</t>
  </si>
  <si>
    <t>Is er een procedure indien de producten moeten worden vervoerd naar een andere zorginstelling?</t>
  </si>
  <si>
    <t>Voldoet deze procedure aan de lokale wetgeving?</t>
  </si>
  <si>
    <t>Is er een overeenkomst indien het transport gebeurt door een extern transportbedrijf?</t>
  </si>
  <si>
    <t xml:space="preserve">Wordt deze procedure gevalideerd door het diensthoofd apotheek of radiofarmaceut? </t>
  </si>
  <si>
    <t>Art 51</t>
  </si>
  <si>
    <t>Art 34</t>
  </si>
  <si>
    <t>Art 23</t>
  </si>
  <si>
    <t>Art 25</t>
  </si>
  <si>
    <t xml:space="preserve">KB 20 juli 2001 ARBIS </t>
  </si>
  <si>
    <t>Bijlage 1 B</t>
  </si>
  <si>
    <t xml:space="preserve">KB 20 juli 2001 ARBIS  </t>
  </si>
  <si>
    <t xml:space="preserve">Bestaat er een procedure in geval van radioactieve contaminatie? </t>
  </si>
  <si>
    <t xml:space="preserve">Bestaat er een aanvraagprocedure voor een dosismeter? </t>
  </si>
  <si>
    <t>Is er voor elke bereiding van radiofarmaca een schriftelijke werkinstructie beschikbaar gevalideerd door de radiofarmaceut of ziekenhuisapotheker verantwoordelijk voor radiofarmaca?</t>
  </si>
  <si>
    <t>Is er een procedure en zijn er werkinstructies voor de kwaliteitscontroles die op een bereid radiofarmacon moeten uitgevoerd worden.</t>
  </si>
  <si>
    <t xml:space="preserve">Bestaat er een procedure die beschrijft hoe de resultaten van de dosismeter moeten worden opgevolgd? </t>
  </si>
  <si>
    <t>Personeel</t>
  </si>
  <si>
    <t>Wordt het personeel dat de steriele radiofarmaca aanmaakt opgeleid voor dit type werk?</t>
  </si>
  <si>
    <t>Wordt het personeel regelmatig getest op steriel werken (media-fill test)?</t>
  </si>
  <si>
    <t>Wordt het personeel opgeleid met gedetailleerde kennis van goed praktijken voor de bereiding en aseptische bewerkingen volgens de geldende PIC/S richtlijnen?</t>
  </si>
  <si>
    <t xml:space="preserve">Krijgt het personeel een jaarlijkse opleiding van minimum 1 uur in radioprotectie? </t>
  </si>
  <si>
    <t>Heeft het personeel dat individuele dosissen voor de patiënten bereidt een opleiding gevolgd conform Art 85 van het KB medische blootstelling van het Fanc?</t>
  </si>
  <si>
    <t>Bestaat er een kledingprocedure (kleding, make-up, juwelen, enz.)?</t>
  </si>
  <si>
    <t>Beschikt het personeel over aangepast materiaal voor de bereiding van radiofarmaca?</t>
  </si>
  <si>
    <t>Beschikken de personeelsleden over kledingaccessoires aangepast aan de bereidingen en gebruiken zij ze?</t>
  </si>
  <si>
    <t>Is er samenwerking tussen de radiofarmaceut of ziekenhuisapotheker verantwoordelijk voor radiofarmaca en de persoon die verantwoordelijk is voor stralingsbescherming?</t>
  </si>
  <si>
    <t>Wordt de radiofarmaceut of ziekenhuisapotheker verantwoordelijk voor radiofarmaca geraadpleegd bij de aankoop van nieuw stralingsbeschermingsmateriaal?</t>
  </si>
  <si>
    <t>Bestaat er een procedure voor het wassen en ontsmetten van de handen?</t>
  </si>
  <si>
    <t>Heeft het personeel een gedetailleerde kennis van de risico's van ioniserende straling?</t>
  </si>
  <si>
    <t>Wordt het personeel regelmatig gecontroleerd op de hoeveelheid blootstelling aan ioniserende straling?</t>
  </si>
  <si>
    <t xml:space="preserve">Is er een scheiding van verantwoordelijkheden voor de kwaliteitscontrole en de de productieactiviteiten? </t>
  </si>
  <si>
    <t>Is er een specifieke vrijgaveprocedure voor het werken buiten de normale arbeidstijden?</t>
  </si>
  <si>
    <t>Wordt de vrijgave aan de patiënt door een andere persoon uitgevoerd dan diegene die het product heeft gemaakt indien men gebruik maakt van kits en generatoren waar geen kwaliteitscontrole is vereist?</t>
  </si>
  <si>
    <t>Is er een capaciteitsplan aanwezig met beschikbaar personeel versus beschikbare productietijd?</t>
  </si>
  <si>
    <t>Wordt het personeel opgeleid met de algemene kennis van radiochemie?</t>
  </si>
  <si>
    <t>Art 85</t>
  </si>
  <si>
    <t xml:space="preserve">KB 13 feb 2020 </t>
  </si>
  <si>
    <t>Bijlage III Bijlage 3 - 53</t>
  </si>
  <si>
    <t>Bijlage III Bijlage 3 - 28</t>
  </si>
  <si>
    <t>Bijlage I A</t>
  </si>
  <si>
    <t xml:space="preserve">Bijlage III Bijlage 3 Sectie 1 </t>
  </si>
  <si>
    <t>Bestaat er een procedure voor het correcte gebruik van de cleanrooms (kledij, mal, pal...)?</t>
  </si>
  <si>
    <t>Beheert de radiofarmaceut of ziekenhuisapotheker verantwoordelijk voor radiofarmaca de aankoop van bereidingsproducten, of wordt hij bij de aankoop betrokken? (generator, kit,…)?</t>
  </si>
  <si>
    <t>Gebouwen en apparatuur</t>
  </si>
  <si>
    <t>Is er een afzonderlijke, aangepaste, specifieke ruimte voor het bereiden van steriele radiofarmaca?</t>
  </si>
  <si>
    <t>Is de toegang gecontroleerd tot deze ruimtes?</t>
  </si>
  <si>
    <t>Beschermt de omgeving waarin radiofarmaceutische bereidingen voor injectie  worden uitgevoerd het product tegen microbiële contaminatie en tegelijk de operator tegen ioniserende straling?</t>
  </si>
  <si>
    <t>Is er geschikte apparatuur aanwezig voor de detectie en controle van het personeel op blootstelling aan straling?</t>
  </si>
  <si>
    <t xml:space="preserve">Worden de toestellen voor stralingsbescherming gecontroleerd volgens de geldende richtlijnen? </t>
  </si>
  <si>
    <t xml:space="preserve">Staan de douches en/of gootstenen of andere methoden van decontaminatie voldoende dicht tegen de schone ruimte? </t>
  </si>
  <si>
    <t>Worden de handschoenen telkens vervangen wanneer er een vermoeden is van radioactieve contaminatie?</t>
  </si>
  <si>
    <t>Maakt men vooral gebruik van een gesloten methode voor de  radiofarmaceutische bereidingen?</t>
  </si>
  <si>
    <t xml:space="preserve">Is er een correcte omgevingsclassificatie voorzien volgens de gebruikte werkstations die voldoet aan de wettelijke normering? </t>
  </si>
  <si>
    <t xml:space="preserve">Is er een risicoanalyse gebeurd indien u de minimale classificatie niet respecteert? </t>
  </si>
  <si>
    <t>Staan de generatoren in een geschikte ruimte of werkstation naast de bereidingsruimte en met de vereiste wettelijke classificatie gebaseerd op een risicobeoordeling?</t>
  </si>
  <si>
    <t>Wordt de lucht in de isolator niet gehercirculeerd?</t>
  </si>
  <si>
    <t xml:space="preserve">Is er een monitoring van de luchtafvoer naar buiten zodanig dat er wordt vermeden dat radioactieve lucht naar buiten gaat? </t>
  </si>
  <si>
    <t>Bijlage III Bijlage 3 Sectie 2</t>
  </si>
  <si>
    <t>Bijlage I B</t>
  </si>
  <si>
    <t>Bijlage III Bijlage 3 Sectie 2 .12</t>
  </si>
  <si>
    <t>Bijlage III Bijlage 3 Sectie 2 .14</t>
  </si>
  <si>
    <t>Bijlage III Bijlage 3 Sectie 2 .15</t>
  </si>
  <si>
    <t>Bijlage III Bijlage 3 Sectie 2 .16</t>
  </si>
  <si>
    <t>Bijlage III Bijlage 3 Sectie 2 .17</t>
  </si>
  <si>
    <t xml:space="preserve">Is er een afzonderlijks specifieke ruimte voor het merken van bloedcellen? </t>
  </si>
  <si>
    <t>Bijlage III Bijlage 3 Sectie 2 .25</t>
  </si>
  <si>
    <t>Bijlage III Bijlage 3 Sectie 2 .26</t>
  </si>
  <si>
    <t>Bijlage III Bijlage 3 Sectie 2 .23</t>
  </si>
  <si>
    <t>Bijlage III Bijlage 3 Sectie 2 .24</t>
  </si>
  <si>
    <t>Bijlage III Bijlage 1 Sectie 2 .13</t>
  </si>
  <si>
    <t>MAEIA Radiofarmacie Rapport</t>
  </si>
  <si>
    <t xml:space="preserve">Kwaliteitsopvolging van het radiofarmacieproces  </t>
  </si>
  <si>
    <t>Documentatie</t>
  </si>
  <si>
    <t>Is er een documentbeheersysteem voor de procedures en werkinstructies met duidelijke rollen ?</t>
  </si>
  <si>
    <t>Is het toegangsbeheer toereikend van het gebruikte documentbeheersysteem?</t>
  </si>
  <si>
    <t xml:space="preserve">Kan men alle documenten altijd op een tijdige en eenvoudige wijze opvragen? </t>
  </si>
  <si>
    <t>Is de traceerbaarheid (die per definitie tot aan de patiënt gaat) van de bereiding operationeel?</t>
  </si>
  <si>
    <t>Zijn de gebruikte producten traceerbaar?</t>
  </si>
  <si>
    <t>Zijn de werkinstructies traceerbaar?</t>
  </si>
  <si>
    <t>Is de bereider traceerbaar?</t>
  </si>
  <si>
    <t>Zijn de bereide dosissen traceerbaar?</t>
  </si>
  <si>
    <t>Wordt de documentatie (specificaties, productspecifieke instructies, dossiers en algemene procedures) van elke bereiding gearchiveerd volgens de geldende procedures?</t>
  </si>
  <si>
    <t>Bijlage III Bijlage 3 Sectie 3 - 30</t>
  </si>
  <si>
    <t>Zijn de geïnjecteerde patiënten traceerbaar?</t>
  </si>
  <si>
    <t xml:space="preserve">Art 18 - 28 </t>
  </si>
  <si>
    <t>Productie</t>
  </si>
  <si>
    <t>Is er tijdens het ontvangstproces een inspectie van de aanwezige documentatie?</t>
  </si>
  <si>
    <t xml:space="preserve">Is er tijdens het ontvangstproces een controle of de leverancier erkend/goedgekeurd is? </t>
  </si>
  <si>
    <t xml:space="preserve">Doet men tijdens het ontvangsproces de nodige kwaliteitstesten? </t>
  </si>
  <si>
    <t>Brengt  de radiofarmaceut of ziekenhuisapotheker  verantwoordelijk voor radiofarmaca indien nodig het Centrum voor geneesmiddelenbewaking en de fabrikant op de hoogte in geval van niet-conformiteit van een geleverd product?</t>
  </si>
  <si>
    <t xml:space="preserve">Worden er passende maatregelen genomen om kruiscontaminatie te vermijden tijdens de synthesprocessen? </t>
  </si>
  <si>
    <t>Maakt men gebruik van een geautomatiseerd systeem voor de syntheseprocessen?</t>
  </si>
  <si>
    <t xml:space="preserve">Is dit geautomatiseerd systeem gevalideerd? </t>
  </si>
  <si>
    <t>Is er een procedure aanwezig betreffende het overbrengen en desinfecteren van de generator naar de bereidingsruimte om het risico op contaminatie te beperken?</t>
  </si>
  <si>
    <t>Is er een procedure die vermeldt dat er geen verschillende producten op hetzelfde moment in hetzelfde werkstation mogen worden bereid?</t>
  </si>
  <si>
    <t>Voldoet de etikettering van de radiofarmaca aan de wettelijk vereisten of aan de vereisten van de farmacopee?</t>
  </si>
  <si>
    <t>Worden flacons de tijdens de bereiding zijn gebruikt geëtiketteerd?</t>
  </si>
  <si>
    <t>Worden loden/wolframen potten of gelijkaardige recipiënten na de bereiding geëtiketteerd?</t>
  </si>
  <si>
    <t>Worden alle loden/wolframen potten of gelijkaardige recipiënten voor gebruik gereinigd en gedesinfecteerd?</t>
  </si>
  <si>
    <t>Doet men op alle producten integriteitstests achteraf?</t>
  </si>
  <si>
    <t xml:space="preserve">Gebeurt de reiniging van de werkstations door het productiepersoneel of door personeel met een GMP opleiding? </t>
  </si>
  <si>
    <t xml:space="preserve">Worden de dosiskalibratoren dagelijks of voor gebruik gecontroleerd volgens de nationale normen? </t>
  </si>
  <si>
    <t>Bijlage III Bijlage 3 Sectie 4 - 31</t>
  </si>
  <si>
    <t>Bijlage I C k</t>
  </si>
  <si>
    <t>Bijlage III Bijlage 3 Sectie 4 - 32</t>
  </si>
  <si>
    <t>Bijlage III Bijlage 3 Sectie 4 - 33</t>
  </si>
  <si>
    <t>Bijlage III Bijlage 3 Sectie 4 - 35</t>
  </si>
  <si>
    <t>Bijlage III Bijlage 3 Sectie 4 - 39</t>
  </si>
  <si>
    <t>Bijlage III Bijlage 3 Sectie 4 - 41</t>
  </si>
  <si>
    <t>Bijlage III Bijlage 3 Sectie 4 - 42</t>
  </si>
  <si>
    <t>Bijlage III Bijlage 3 Sectie 4 - 43</t>
  </si>
  <si>
    <t>Bijlage III Bijlage 3 Sectie 4 - 44</t>
  </si>
  <si>
    <t>Bijlage III Bijlage 3 Sectie 4 - 45</t>
  </si>
  <si>
    <t>Bijlage III Bijlage 3 Sectie 4 - 47</t>
  </si>
  <si>
    <t>Bijlage III Bijlage 3 Sectie 4 - 48</t>
  </si>
  <si>
    <t>Werkinstructies</t>
  </si>
  <si>
    <t>Zijn de meest recente aanpassingen die aan een werkinstructie werden aangebracht duidelijk zichtbaar?</t>
  </si>
  <si>
    <t>Wordt het personeel regelmatig geëvalueerd op de kennis van de werkinstructies?</t>
  </si>
  <si>
    <t>Bijlage III 4.4.2</t>
  </si>
  <si>
    <t xml:space="preserve">Bijlage III 2.4 </t>
  </si>
  <si>
    <t>Wordt het betrokken personeel onmiddellijk op de hoogte gebracht van de aanpassingen van de werkinstructies en hun implementatie in het documentbeheersysteem?</t>
  </si>
  <si>
    <t>Wordt ook het afwezige personeel op de hoogte gebracht van deze aanpassingen?</t>
  </si>
  <si>
    <t>Zijn de werkinstructies vlot toegankleijk voor het betrokken personeel?</t>
  </si>
  <si>
    <t>Wordt er een historiek van de aanpassingen aan de werkinstructies bijgehouden?</t>
  </si>
  <si>
    <t>1X1</t>
  </si>
  <si>
    <t/>
  </si>
  <si>
    <t>1</t>
  </si>
  <si>
    <t>Heeft het personeel dat de werkinstructies uitvoert enkel de actuele versie ter beschikking?</t>
  </si>
  <si>
    <t>Worden de werkinstructies opgesteld in overeenstemming met de huidige PIC’s of de geldende aanbevelingen?</t>
  </si>
  <si>
    <t>Worden  de werkinstructies regelmatig herzien door de radiofarmaceut of de ziekenhuisapotheker verantwoordelijk voor radiofarmaca?</t>
  </si>
  <si>
    <t>Is het lotnummer en de vervaldatum van de uitgangsproducten gedocumenteerd op een productiefiche voor elke bereiding?</t>
  </si>
  <si>
    <t>Wordt het uitvoeren van een line clearance gedocumenteerd op het bereidingsverslag?</t>
  </si>
  <si>
    <t>Wordt de naam van de bereider gedocumenteerd op het bereidingsverslag voor elke bereiding ?</t>
  </si>
  <si>
    <t>Is de houdbaarheidsdatum of termijn van het eindproduct gedocumenteerd op het bereidingsverslag?</t>
  </si>
  <si>
    <t>Bereidingsverslag</t>
  </si>
  <si>
    <t>Art 18 - Bijlage III 4</t>
  </si>
  <si>
    <t>Voorschrift</t>
  </si>
  <si>
    <t>Gebruikt het ziekenhuis een elektronisch systeem voor het voorschrijven van een onderzoek met radiofarmaca op naam van de patient?</t>
  </si>
  <si>
    <t>Is de onderzoeksaanvraag die geldig is als wettelijk voorschrift beschikbaar voor elke bereiding?</t>
  </si>
  <si>
    <t>Is de onderzoeksaanvraag die geldig is als wettelijk voorschrift gedagtekend door de arts?</t>
  </si>
  <si>
    <t>Vermeldt de onderzoeksaanvraag die geldig is als wettelijk voorschrift de patiëntgegevens (naam, voornaam, geboortedatum)?</t>
  </si>
  <si>
    <t>Vermeldt de onderzoeksaanvraag die geldig is als wettelijk voorschrift de gegevens van de arts (naam, voornaam, identificatienummer in het systeem van het ziekenhuis, RIZIV-identificatie)?</t>
  </si>
  <si>
    <t>Vermeldt de onderzoeksaanvraag die geldig is als wettelijk voorschrift de datum?</t>
  </si>
  <si>
    <t>Is er een eenduidige link tussen de onderzoeksaanvraag die geldig is als wettelijk voorschrift en het bereidingsprotocol?</t>
  </si>
  <si>
    <t>KB 10 aug 2005</t>
  </si>
  <si>
    <t xml:space="preserve">Kwaliteitscontrole </t>
  </si>
  <si>
    <t>Zijn er specifieke procedures voor de “in process” controle van de radiofarmaca?</t>
  </si>
  <si>
    <t>Bestaat er een procedure die de kwaliteitscontrole van het eluaat van de generator uitlegt?</t>
  </si>
  <si>
    <t>Bestaan er procedures die de kwaliteitscontrole van de bereide (of in de nucleaire geneeskunde ontvangen) radiofarmaca uitlegt?</t>
  </si>
  <si>
    <t>Bestaat er een expliciete procedure die de frequentie van de kwaliteitscontroles bepaalt?</t>
  </si>
  <si>
    <t>Zijn de resultaten van deze kwaliteitscontroles traceerbaar?</t>
  </si>
  <si>
    <t>Voldoen de eindcontroles aan de eisen van het protocol en aan de aanbevelingen van de fabrikanten?</t>
  </si>
  <si>
    <t>Bestaat er een procedure voor het geval de bereiding niet aan deze eisen voldoet?</t>
  </si>
  <si>
    <t>Worden al de andere bereide radiofarmaca goedgekeurd door de radiofarmaceut of ziekenhuisapotheker verantwoordelijk voor radiofarmaca?</t>
  </si>
  <si>
    <t>Is er een procedure die beschrijft welke maatregelen er worden genomen indien de Out-of-specification (OOS) resultaten worden verkregen na vrijgave voor toediening?</t>
  </si>
  <si>
    <t>Worden de geweigerde bereidingen gedocumenteerd?</t>
  </si>
  <si>
    <t>Als de apotheker een bereiding weigert, wordt ze dan verwijderd in overeenstemming met de voorziene procedure?</t>
  </si>
  <si>
    <t>Als de apotheker een bereiding weigert, gebeurt er dan een onderzoek naar de oorzaak van het probleem met al dan niet corrigerende acties?</t>
  </si>
  <si>
    <t>Worden de passende kwaliteitscontroletest uitgevoerd op generatoren zonder vergunning?</t>
  </si>
  <si>
    <t xml:space="preserve">Vormen producten die voor de definitieve vrijgave worden toegediend (bijv. PET) de trend van de productieparameters en kwaliteitscontroleresultaten? </t>
  </si>
  <si>
    <t xml:space="preserve">Worden resultaten die buiten de trend vallen verder onderzocht? </t>
  </si>
  <si>
    <t>Gebruikt men voor de aseptische injecteerbare producten een processimulatie (media fill)?</t>
  </si>
  <si>
    <t>Bijlage III Bijlage 1 - 75</t>
  </si>
  <si>
    <t>Bijlage III 1.3</t>
  </si>
  <si>
    <t>Bijlage III 1.4</t>
  </si>
  <si>
    <t>KB 4 maart 1991</t>
  </si>
  <si>
    <t>Art 9</t>
  </si>
  <si>
    <t>Bijlage III Bijlage 3 Sectie 5 - 55</t>
  </si>
  <si>
    <t>Bijlage III  4.2 .7</t>
  </si>
  <si>
    <t>Bijlage III 4.3</t>
  </si>
  <si>
    <t>Bijlage III Bijlage 3 Sectie 5 - 49</t>
  </si>
  <si>
    <t>Bijlage III Bijlage 3 Sectie 5 - 56</t>
  </si>
  <si>
    <t>Worden de afgewerkte bereidingen uitgaande van vergunde kits en vergunde generatoren goedgekeurd door de radiofarmaceut of ziekenhuisapotheker verantwoordelijk voor radiofarmaca?</t>
  </si>
  <si>
    <t>Radiofarmacie</t>
  </si>
  <si>
    <t>Vicky Caveliers</t>
  </si>
  <si>
    <t>Pieter-Jan De Jonghe</t>
  </si>
  <si>
    <t>Astrid Sterckx</t>
  </si>
  <si>
    <t>Lieselotte Moerman</t>
  </si>
  <si>
    <t>Dominique Vanderghinste</t>
  </si>
  <si>
    <t>Nele Cromphout</t>
  </si>
  <si>
    <t>Kim Serdons</t>
  </si>
  <si>
    <t>Amandine Louppe</t>
  </si>
  <si>
    <t>Muriel Bary</t>
  </si>
  <si>
    <t xml:space="preserve">INLEIDING     RADIOFARMACIE </t>
  </si>
  <si>
    <t xml:space="preserve">Worden radioactieve materialen opgeslagen in afgeschermde containers met betrekking tot stralingsbescherming? </t>
  </si>
  <si>
    <t>Worden alle loden/wolframen potten of gelijkaardige recipiënten voor gebruik gecontroleerd op de etiketten?</t>
  </si>
  <si>
    <t>Bijlage III Bijlage 3 Sectie 6 - 58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</si>
</sst>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40" x14ac:knownFonts="1">
    <font>
      <sz val="11"/>
      <color theme="1"/>
      <name val="Calibri"/>
      <family val="2"/>
      <scheme val="minor"/>
    </font>
    <font>
      <sz val="10"/>
      <name val="Arial"/>
      <family val="2"/>
    </font>
    <font>
      <sz val="10"/>
      <name val="Arial"/>
      <family val="2"/>
    </font>
    <font>
      <sz val="8"/>
      <name val="Calibri"/>
      <family val="2"/>
      <scheme val="minor"/>
    </font>
    <font>
      <sz val="11"/>
      <color theme="0"/>
      <name val="Calibri"/>
      <family val="2"/>
      <scheme val="minor"/>
    </font>
    <font>
      <sz val="11"/>
      <color rgb="FF006100"/>
      <name val="Calibri"/>
      <family val="2"/>
      <scheme val="minor"/>
    </font>
    <font>
      <sz val="11"/>
      <color theme="1"/>
      <name val="Open Sans"/>
      <family val="2"/>
    </font>
    <font>
      <sz val="11"/>
      <name val="Open Sans"/>
      <family val="2"/>
    </font>
    <font>
      <sz val="12"/>
      <color theme="1"/>
      <name val="Open Sans"/>
      <family val="2"/>
    </font>
    <font>
      <sz val="12"/>
      <name val="Open Sans"/>
      <family val="2"/>
    </font>
    <font>
      <b/>
      <sz val="12"/>
      <color theme="0"/>
      <name val="Open Sans"/>
      <family val="2"/>
    </font>
    <font>
      <b/>
      <sz val="14"/>
      <color theme="0"/>
      <name val="Open Sans"/>
      <family val="2"/>
    </font>
    <font>
      <b/>
      <sz val="18"/>
      <color theme="0"/>
      <name val="Open Sans"/>
      <family val="2"/>
    </font>
    <font>
      <b/>
      <sz val="18"/>
      <color theme="1"/>
      <name val="Open Sans"/>
      <family val="2"/>
    </font>
    <font>
      <sz val="14"/>
      <color theme="1"/>
      <name val="Open Sans"/>
      <family val="2"/>
    </font>
    <font>
      <sz val="14"/>
      <name val="Open Sans"/>
      <family val="2"/>
    </font>
    <font>
      <b/>
      <sz val="8"/>
      <color theme="0"/>
      <name val="Open Sans"/>
      <family val="2"/>
    </font>
    <font>
      <b/>
      <sz val="11"/>
      <color theme="1"/>
      <name val="Open Sans"/>
      <family val="2"/>
    </font>
    <font>
      <sz val="11"/>
      <color theme="1"/>
      <name val="Calibri"/>
      <family val="2"/>
      <scheme val="minor"/>
    </font>
    <font>
      <i/>
      <sz val="10"/>
      <color theme="0"/>
      <name val="Open Sans"/>
      <family val="2"/>
    </font>
    <font>
      <i/>
      <sz val="12"/>
      <color theme="0"/>
      <name val="Open Sans"/>
      <family val="2"/>
    </font>
    <font>
      <b/>
      <sz val="11"/>
      <name val="Open Sans"/>
      <family val="2"/>
    </font>
    <font>
      <b/>
      <sz val="11"/>
      <color rgb="FF15334F"/>
      <name val="Open Sans"/>
      <family val="2"/>
    </font>
    <font>
      <b/>
      <sz val="22"/>
      <color rgb="FF15334F"/>
      <name val="Open Sans"/>
      <family val="2"/>
    </font>
    <font>
      <i/>
      <sz val="11"/>
      <color theme="1" tint="0.249977111117893"/>
      <name val="Open Sans"/>
      <family val="2"/>
    </font>
    <font>
      <sz val="12"/>
      <color theme="1" tint="0.249977111117893"/>
      <name val="Open Sans"/>
      <family val="2"/>
    </font>
    <font>
      <sz val="10"/>
      <name val="Open Sans"/>
      <family val="2"/>
    </font>
    <font>
      <sz val="10"/>
      <color theme="1"/>
      <name val="Open Sans"/>
      <family val="2"/>
    </font>
    <font>
      <sz val="10"/>
      <color theme="1"/>
      <name val="Calibri"/>
      <family val="2"/>
      <scheme val="minor"/>
    </font>
    <font>
      <b/>
      <sz val="16"/>
      <color theme="0"/>
      <name val="Calibri"/>
      <family val="2"/>
      <scheme val="minor"/>
    </font>
    <font>
      <sz val="8"/>
      <color theme="1"/>
      <name val="Calibri"/>
      <family val="2"/>
      <scheme val="minor"/>
    </font>
    <font>
      <b/>
      <sz val="11"/>
      <color theme="0" tint="-0.499984740745262"/>
      <name val="Open Sans"/>
      <family val="2"/>
    </font>
    <font>
      <sz val="11"/>
      <color theme="0" tint="-0.499984740745262"/>
      <name val="Open Sans"/>
      <family val="2"/>
    </font>
    <font>
      <sz val="18"/>
      <name val="Open Sans"/>
      <family val="2"/>
    </font>
    <font>
      <b/>
      <sz val="11"/>
      <color theme="0"/>
      <name val="Open Sans"/>
      <family val="2"/>
    </font>
    <font>
      <b/>
      <sz val="14"/>
      <color theme="1"/>
      <name val="Calibri"/>
      <family val="2"/>
      <scheme val="minor"/>
    </font>
    <font>
      <sz val="11"/>
      <color theme="1"/>
      <name val="Courier New"/>
      <family val="3"/>
    </font>
    <font>
      <sz val="10"/>
      <color theme="1"/>
      <name val="Arial"/>
      <family val="2"/>
    </font>
    <font>
      <sz val="7"/>
      <color theme="1"/>
      <name val="Times New Roman"/>
      <family val="1"/>
    </font>
    <font>
      <sz val="18"/>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1"/>
        <bgColor indexed="64"/>
      </patternFill>
    </fill>
    <fill>
      <patternFill patternType="solid">
        <fgColor rgb="FFC6EFCE"/>
      </patternFill>
    </fill>
    <fill>
      <patternFill patternType="solid">
        <fgColor theme="4" tint="0.79998168889431442"/>
        <bgColor indexed="64"/>
      </patternFill>
    </fill>
    <fill>
      <patternFill patternType="solid">
        <fgColor theme="4" tint="-0.249977111117893"/>
        <bgColor indexed="64"/>
      </patternFill>
    </fill>
    <fill>
      <patternFill patternType="solid">
        <fgColor theme="4"/>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0"/>
        <bgColor indexed="64"/>
      </patternFill>
    </fill>
  </fills>
  <borders count="66">
    <border>
      <left/>
      <right/>
      <top/>
      <bottom/>
      <diagonal/>
    </border>
    <border>
      <left style="thin">
        <color indexed="64"/>
      </left>
      <right style="thin">
        <color indexed="64"/>
      </right>
      <top style="thin">
        <color indexed="64"/>
      </top>
      <bottom style="thin">
        <color indexed="64"/>
      </bottom>
      <diagonal/>
    </border>
    <border>
      <left/>
      <right/>
      <top/>
      <bottom style="dotted">
        <color theme="4" tint="-0.24994659260841701"/>
      </bottom>
      <diagonal/>
    </border>
    <border>
      <left/>
      <right/>
      <top style="dotted">
        <color theme="4" tint="-0.24994659260841701"/>
      </top>
      <bottom style="dotted">
        <color theme="4" tint="-0.24994659260841701"/>
      </bottom>
      <diagonal/>
    </border>
    <border>
      <left/>
      <right/>
      <top style="dotted">
        <color theme="4" tint="-0.24994659260841701"/>
      </top>
      <bottom/>
      <diagonal/>
    </border>
    <border>
      <left style="medium">
        <color rgb="FF15334F"/>
      </left>
      <right/>
      <top style="medium">
        <color rgb="FF15334F"/>
      </top>
      <bottom style="medium">
        <color rgb="FF15334F"/>
      </bottom>
      <diagonal/>
    </border>
    <border>
      <left/>
      <right/>
      <top style="medium">
        <color rgb="FF15334F"/>
      </top>
      <bottom style="medium">
        <color rgb="FF15334F"/>
      </bottom>
      <diagonal/>
    </border>
    <border>
      <left/>
      <right style="medium">
        <color rgb="FF15334F"/>
      </right>
      <top style="medium">
        <color rgb="FF15334F"/>
      </top>
      <bottom style="medium">
        <color rgb="FF15334F"/>
      </bottom>
      <diagonal/>
    </border>
    <border>
      <left style="thin">
        <color rgb="FF15334F"/>
      </left>
      <right style="thin">
        <color rgb="FF15334F"/>
      </right>
      <top style="thin">
        <color rgb="FF15334F"/>
      </top>
      <bottom style="thin">
        <color rgb="FF15334F"/>
      </bottom>
      <diagonal/>
    </border>
    <border>
      <left style="thin">
        <color rgb="FF15334F"/>
      </left>
      <right/>
      <top style="thin">
        <color rgb="FF15334F"/>
      </top>
      <bottom style="thin">
        <color rgb="FF15334F"/>
      </bottom>
      <diagonal/>
    </border>
    <border>
      <left/>
      <right/>
      <top style="thin">
        <color rgb="FF15334F"/>
      </top>
      <bottom style="thin">
        <color rgb="FF15334F"/>
      </bottom>
      <diagonal/>
    </border>
    <border>
      <left style="thin">
        <color rgb="FF15334F"/>
      </left>
      <right style="thin">
        <color rgb="FF15334F"/>
      </right>
      <top style="thin">
        <color rgb="FF15334F"/>
      </top>
      <bottom/>
      <diagonal/>
    </border>
    <border>
      <left style="thin">
        <color rgb="FF15334F"/>
      </left>
      <right style="thin">
        <color rgb="FF15334F"/>
      </right>
      <top/>
      <bottom/>
      <diagonal/>
    </border>
    <border>
      <left/>
      <right/>
      <top/>
      <bottom style="dashed">
        <color rgb="FF15334F"/>
      </bottom>
      <diagonal/>
    </border>
    <border>
      <left style="thin">
        <color rgb="FF15334F"/>
      </left>
      <right style="thin">
        <color rgb="FF15334F"/>
      </right>
      <top/>
      <bottom style="dashed">
        <color rgb="FF15334F"/>
      </bottom>
      <diagonal/>
    </border>
    <border>
      <left/>
      <right style="thin">
        <color rgb="FF15334F"/>
      </right>
      <top/>
      <bottom/>
      <diagonal/>
    </border>
    <border>
      <left style="thin">
        <color rgb="FF15334F"/>
      </left>
      <right/>
      <top style="thin">
        <color rgb="FF15334F"/>
      </top>
      <bottom/>
      <diagonal/>
    </border>
    <border>
      <left/>
      <right style="thin">
        <color rgb="FF15334F"/>
      </right>
      <top style="thin">
        <color rgb="FF15334F"/>
      </top>
      <bottom/>
      <diagonal/>
    </border>
    <border>
      <left style="thin">
        <color rgb="FF15334F"/>
      </left>
      <right/>
      <top/>
      <bottom/>
      <diagonal/>
    </border>
    <border>
      <left style="thin">
        <color rgb="FF15334F"/>
      </left>
      <right/>
      <top/>
      <bottom style="thin">
        <color rgb="FF15334F"/>
      </bottom>
      <diagonal/>
    </border>
    <border>
      <left/>
      <right style="thin">
        <color rgb="FF15334F"/>
      </right>
      <top/>
      <bottom style="thin">
        <color rgb="FF15334F"/>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right/>
      <top style="medium">
        <color theme="0" tint="-0.499984740745262"/>
      </top>
      <bottom style="dotted">
        <color theme="0" tint="-0.499984740745262"/>
      </bottom>
      <diagonal/>
    </border>
    <border>
      <left/>
      <right/>
      <top style="dotted">
        <color theme="0" tint="-0.499984740745262"/>
      </top>
      <bottom style="dotted">
        <color theme="0" tint="-0.499984740745262"/>
      </bottom>
      <diagonal/>
    </border>
    <border>
      <left/>
      <right/>
      <top style="dotted">
        <color theme="0" tint="-0.499984740745262"/>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rgb="FF000000"/>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rgb="FF000000"/>
      </left>
      <right style="medium">
        <color indexed="64"/>
      </right>
      <top/>
      <bottom style="medium">
        <color rgb="FF000000"/>
      </bottom>
      <diagonal/>
    </border>
    <border>
      <left/>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style="dashed">
        <color rgb="FF15334F"/>
      </bottom>
      <diagonal/>
    </border>
    <border>
      <left style="thin">
        <color rgb="FF15334F"/>
      </left>
      <right style="thin">
        <color rgb="FF15334F"/>
      </right>
      <top style="thin">
        <color indexed="64"/>
      </top>
      <bottom style="dashed">
        <color rgb="FF15334F"/>
      </bottom>
      <diagonal/>
    </border>
  </borders>
  <cellStyleXfs count="5">
    <xf numFmtId="0" fontId="0" fillId="0" borderId="0"/>
    <xf numFmtId="0" fontId="2" fillId="0" borderId="0"/>
    <xf numFmtId="0" fontId="5" fillId="6" borderId="0" applyNumberFormat="0" applyBorder="0" applyAlignment="0" applyProtection="0"/>
    <xf numFmtId="9" fontId="18" fillId="0" borderId="0" applyFont="0" applyFill="0" applyBorder="0" applyAlignment="0" applyProtection="0"/>
    <xf numFmtId="43" fontId="18" fillId="0" borderId="0" applyFont="0" applyFill="0" applyBorder="0" applyAlignment="0" applyProtection="0"/>
  </cellStyleXfs>
  <cellXfs count="199">
    <xf numFmtId="0" fontId="0" fillId="0" borderId="0" xfId="0"/>
    <xf numFmtId="0" fontId="1" fillId="2" borderId="1"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4" borderId="1" xfId="0" applyFont="1" applyFill="1" applyBorder="1" applyAlignment="1">
      <alignment horizontal="left" vertical="center" wrapText="1"/>
    </xf>
    <xf numFmtId="0" fontId="0" fillId="3" borderId="1" xfId="0" applyFill="1" applyBorder="1"/>
    <xf numFmtId="0" fontId="0" fillId="2" borderId="1" xfId="0" applyFill="1" applyBorder="1"/>
    <xf numFmtId="0" fontId="0" fillId="4" borderId="1" xfId="0" applyFill="1" applyBorder="1"/>
    <xf numFmtId="2" fontId="0" fillId="0" borderId="0" xfId="0" applyNumberFormat="1"/>
    <xf numFmtId="164" fontId="0" fillId="3" borderId="1" xfId="0" applyNumberFormat="1" applyFill="1" applyBorder="1"/>
    <xf numFmtId="164" fontId="0" fillId="2" borderId="1" xfId="0" applyNumberFormat="1" applyFill="1" applyBorder="1"/>
    <xf numFmtId="164" fontId="0" fillId="4" borderId="1" xfId="0" applyNumberFormat="1" applyFill="1" applyBorder="1"/>
    <xf numFmtId="0" fontId="6" fillId="0" borderId="0" xfId="0" applyFont="1" applyAlignment="1">
      <alignment wrapText="1"/>
    </xf>
    <xf numFmtId="0" fontId="8" fillId="0" borderId="0" xfId="0" applyFont="1" applyAlignment="1">
      <alignment wrapText="1"/>
    </xf>
    <xf numFmtId="0" fontId="7" fillId="7" borderId="0" xfId="0" applyFont="1" applyFill="1" applyAlignment="1">
      <alignment horizontal="center" wrapText="1"/>
    </xf>
    <xf numFmtId="0" fontId="7" fillId="7" borderId="0" xfId="0" applyFont="1" applyFill="1" applyAlignment="1">
      <alignment horizontal="center"/>
    </xf>
    <xf numFmtId="0" fontId="7" fillId="7" borderId="0" xfId="0" applyFont="1" applyFill="1" applyAlignment="1">
      <alignment wrapText="1"/>
    </xf>
    <xf numFmtId="0" fontId="7" fillId="11" borderId="0" xfId="0" applyFont="1" applyFill="1" applyAlignment="1">
      <alignment horizontal="center" wrapText="1"/>
    </xf>
    <xf numFmtId="0" fontId="7" fillId="11" borderId="0" xfId="0" applyFont="1" applyFill="1" applyAlignment="1">
      <alignment wrapText="1"/>
    </xf>
    <xf numFmtId="0" fontId="7" fillId="11" borderId="0" xfId="0" applyFont="1" applyFill="1" applyAlignment="1">
      <alignment horizontal="left" wrapText="1"/>
    </xf>
    <xf numFmtId="0" fontId="12" fillId="8" borderId="0" xfId="0" applyFont="1" applyFill="1" applyAlignment="1">
      <alignment horizontal="center" wrapText="1"/>
    </xf>
    <xf numFmtId="0" fontId="11" fillId="9" borderId="0" xfId="0" applyFont="1" applyFill="1" applyAlignment="1">
      <alignment wrapText="1"/>
    </xf>
    <xf numFmtId="0" fontId="11" fillId="9" borderId="0" xfId="0" applyFont="1" applyFill="1" applyAlignment="1">
      <alignment horizontal="center" wrapText="1"/>
    </xf>
    <xf numFmtId="0" fontId="14" fillId="0" borderId="0" xfId="0" applyFont="1" applyAlignment="1">
      <alignment wrapText="1"/>
    </xf>
    <xf numFmtId="0" fontId="9" fillId="10" borderId="0" xfId="0" applyFont="1" applyFill="1" applyAlignment="1">
      <alignment horizontal="center" wrapText="1"/>
    </xf>
    <xf numFmtId="0" fontId="16" fillId="8" borderId="0" xfId="0" applyFont="1" applyFill="1" applyAlignment="1">
      <alignment horizontal="center" wrapText="1"/>
    </xf>
    <xf numFmtId="0" fontId="7" fillId="7" borderId="0" xfId="0" applyFont="1" applyFill="1"/>
    <xf numFmtId="0" fontId="7" fillId="11" borderId="0" xfId="0" applyFont="1" applyFill="1"/>
    <xf numFmtId="0" fontId="10" fillId="8" borderId="0" xfId="0" applyFont="1" applyFill="1" applyAlignment="1">
      <alignment horizontal="center"/>
    </xf>
    <xf numFmtId="0" fontId="7" fillId="7" borderId="2" xfId="0" applyFont="1" applyFill="1" applyBorder="1" applyAlignment="1">
      <alignment wrapText="1"/>
    </xf>
    <xf numFmtId="0" fontId="7" fillId="7" borderId="2" xfId="0" applyFont="1" applyFill="1" applyBorder="1" applyAlignment="1">
      <alignment horizontal="center" wrapText="1"/>
    </xf>
    <xf numFmtId="0" fontId="7" fillId="7" borderId="2" xfId="0" applyFont="1" applyFill="1" applyBorder="1"/>
    <xf numFmtId="0" fontId="7" fillId="7" borderId="2" xfId="0" applyFont="1" applyFill="1" applyBorder="1" applyAlignment="1">
      <alignment horizontal="left" wrapText="1"/>
    </xf>
    <xf numFmtId="0" fontId="7" fillId="7" borderId="3" xfId="0" applyFont="1" applyFill="1" applyBorder="1" applyAlignment="1">
      <alignment wrapText="1"/>
    </xf>
    <xf numFmtId="0" fontId="7" fillId="7" borderId="3" xfId="0" applyFont="1" applyFill="1" applyBorder="1" applyAlignment="1">
      <alignment horizontal="center" wrapText="1"/>
    </xf>
    <xf numFmtId="0" fontId="7" fillId="7" borderId="3" xfId="0" applyFont="1" applyFill="1" applyBorder="1"/>
    <xf numFmtId="0" fontId="7" fillId="7" borderId="3" xfId="0" applyFont="1" applyFill="1" applyBorder="1" applyAlignment="1">
      <alignment horizontal="left" wrapText="1"/>
    </xf>
    <xf numFmtId="0" fontId="7" fillId="7" borderId="4" xfId="0" applyFont="1" applyFill="1" applyBorder="1" applyAlignment="1">
      <alignment wrapText="1"/>
    </xf>
    <xf numFmtId="0" fontId="7" fillId="7" borderId="4" xfId="0" applyFont="1" applyFill="1" applyBorder="1" applyAlignment="1">
      <alignment horizontal="center" wrapText="1"/>
    </xf>
    <xf numFmtId="0" fontId="7" fillId="7" borderId="4" xfId="0" applyFont="1" applyFill="1" applyBorder="1"/>
    <xf numFmtId="0" fontId="5" fillId="6" borderId="2" xfId="2" applyBorder="1" applyAlignment="1" applyProtection="1">
      <alignment horizontal="center" wrapText="1"/>
      <protection locked="0"/>
    </xf>
    <xf numFmtId="0" fontId="5" fillId="6" borderId="2" xfId="2" applyBorder="1" applyAlignment="1" applyProtection="1">
      <alignment wrapText="1"/>
      <protection locked="0"/>
    </xf>
    <xf numFmtId="0" fontId="5" fillId="6" borderId="3" xfId="2" applyBorder="1" applyAlignment="1" applyProtection="1">
      <alignment horizontal="center" wrapText="1"/>
      <protection locked="0"/>
    </xf>
    <xf numFmtId="0" fontId="5" fillId="6" borderId="3" xfId="2" applyBorder="1" applyAlignment="1" applyProtection="1">
      <alignment wrapText="1"/>
      <protection locked="0"/>
    </xf>
    <xf numFmtId="0" fontId="5" fillId="6" borderId="4" xfId="2" applyBorder="1" applyAlignment="1" applyProtection="1">
      <alignment horizontal="center" wrapText="1"/>
      <protection locked="0"/>
    </xf>
    <xf numFmtId="0" fontId="5" fillId="6" borderId="4" xfId="2" applyBorder="1" applyAlignment="1" applyProtection="1">
      <alignment wrapText="1"/>
      <protection locked="0"/>
    </xf>
    <xf numFmtId="0" fontId="20" fillId="9" borderId="0" xfId="0" applyFont="1" applyFill="1"/>
    <xf numFmtId="0" fontId="20" fillId="9" borderId="0" xfId="0" applyFont="1" applyFill="1" applyAlignment="1">
      <alignment horizontal="left" wrapText="1"/>
    </xf>
    <xf numFmtId="0" fontId="20" fillId="9" borderId="0" xfId="0" applyFont="1" applyFill="1" applyAlignment="1">
      <alignment horizontal="right" wrapText="1"/>
    </xf>
    <xf numFmtId="9" fontId="20" fillId="9" borderId="0" xfId="3" applyFont="1" applyFill="1" applyBorder="1" applyAlignment="1" applyProtection="1">
      <alignment horizontal="left" wrapText="1"/>
    </xf>
    <xf numFmtId="0" fontId="4" fillId="5" borderId="1" xfId="0" applyFont="1" applyFill="1" applyBorder="1" applyAlignment="1">
      <alignment horizontal="centerContinuous"/>
    </xf>
    <xf numFmtId="0" fontId="4" fillId="5" borderId="1" xfId="0" applyFont="1" applyFill="1" applyBorder="1" applyAlignment="1">
      <alignment horizontal="center" vertical="top" wrapText="1"/>
    </xf>
    <xf numFmtId="0" fontId="0" fillId="0" borderId="0" xfId="0" applyAlignment="1">
      <alignment horizontal="center" vertical="top" wrapText="1"/>
    </xf>
    <xf numFmtId="0" fontId="4" fillId="5" borderId="0" xfId="0" applyFont="1" applyFill="1" applyAlignment="1">
      <alignment horizontal="center" vertical="top" wrapText="1"/>
    </xf>
    <xf numFmtId="0" fontId="20" fillId="9" borderId="0" xfId="0" applyFont="1" applyFill="1" applyAlignment="1">
      <alignment horizontal="center" wrapText="1"/>
    </xf>
    <xf numFmtId="0" fontId="6" fillId="12" borderId="0" xfId="0" applyFont="1" applyFill="1" applyAlignment="1">
      <alignment wrapText="1"/>
    </xf>
    <xf numFmtId="0" fontId="14" fillId="12" borderId="0" xfId="0" applyFont="1" applyFill="1" applyAlignment="1">
      <alignment wrapText="1"/>
    </xf>
    <xf numFmtId="0" fontId="17" fillId="12" borderId="0" xfId="0" applyFont="1" applyFill="1" applyAlignment="1">
      <alignment horizontal="center" wrapText="1"/>
    </xf>
    <xf numFmtId="0" fontId="17" fillId="12" borderId="0" xfId="0" applyFont="1" applyFill="1" applyAlignment="1">
      <alignment wrapText="1"/>
    </xf>
    <xf numFmtId="9" fontId="6" fillId="12" borderId="0" xfId="3" applyFont="1" applyFill="1" applyAlignment="1" applyProtection="1">
      <alignment wrapText="1"/>
    </xf>
    <xf numFmtId="0" fontId="8" fillId="12" borderId="0" xfId="0" applyFont="1" applyFill="1" applyAlignment="1">
      <alignment wrapText="1"/>
    </xf>
    <xf numFmtId="0" fontId="6" fillId="0" borderId="0" xfId="0" applyFont="1" applyAlignment="1">
      <alignment vertical="top" wrapText="1"/>
    </xf>
    <xf numFmtId="0" fontId="22" fillId="0" borderId="11" xfId="0" applyFont="1" applyBorder="1" applyAlignment="1">
      <alignment horizontal="center" vertical="center" wrapText="1"/>
    </xf>
    <xf numFmtId="0" fontId="25" fillId="0" borderId="0" xfId="0" applyFont="1" applyAlignment="1">
      <alignment horizontal="center" wrapText="1"/>
    </xf>
    <xf numFmtId="0" fontId="15" fillId="0" borderId="13" xfId="0" applyFont="1" applyBorder="1" applyAlignment="1">
      <alignment horizontal="center" wrapText="1"/>
    </xf>
    <xf numFmtId="3" fontId="15" fillId="0" borderId="14" xfId="4" applyNumberFormat="1" applyFont="1" applyFill="1" applyBorder="1" applyAlignment="1" applyProtection="1">
      <alignment horizontal="right" wrapText="1" indent="1"/>
    </xf>
    <xf numFmtId="14" fontId="22" fillId="0" borderId="0" xfId="0" applyNumberFormat="1" applyFont="1" applyAlignment="1" applyProtection="1">
      <alignment horizontal="left" vertical="center" wrapText="1" indent="2"/>
      <protection locked="0"/>
    </xf>
    <xf numFmtId="0" fontId="27" fillId="0" borderId="0" xfId="0" applyFont="1" applyAlignment="1">
      <alignment wrapText="1"/>
    </xf>
    <xf numFmtId="14" fontId="22" fillId="0" borderId="16" xfId="0" applyNumberFormat="1" applyFont="1" applyBorder="1" applyAlignment="1" applyProtection="1">
      <alignment horizontal="left" vertical="center" wrapText="1" indent="2"/>
      <protection locked="0"/>
    </xf>
    <xf numFmtId="0" fontId="7" fillId="0" borderId="17" xfId="0" applyFont="1" applyBorder="1" applyAlignment="1" applyProtection="1">
      <alignment horizontal="center" wrapText="1"/>
      <protection locked="0"/>
    </xf>
    <xf numFmtId="0" fontId="7" fillId="0" borderId="15" xfId="0" applyFont="1" applyBorder="1" applyAlignment="1" applyProtection="1">
      <alignment horizontal="center" wrapText="1"/>
      <protection locked="0"/>
    </xf>
    <xf numFmtId="0" fontId="7" fillId="0" borderId="20" xfId="0" applyFont="1" applyBorder="1" applyAlignment="1" applyProtection="1">
      <alignment horizontal="center" wrapText="1"/>
      <protection locked="0"/>
    </xf>
    <xf numFmtId="0" fontId="29" fillId="8" borderId="0" xfId="0" applyFont="1" applyFill="1" applyAlignment="1">
      <alignment horizontal="center"/>
    </xf>
    <xf numFmtId="0" fontId="11" fillId="9" borderId="0" xfId="0" applyFont="1" applyFill="1"/>
    <xf numFmtId="0" fontId="9" fillId="10" borderId="0" xfId="0" applyFont="1" applyFill="1" applyAlignment="1">
      <alignment wrapText="1"/>
    </xf>
    <xf numFmtId="0" fontId="19" fillId="10" borderId="0" xfId="0" applyFont="1" applyFill="1"/>
    <xf numFmtId="0" fontId="19" fillId="10" borderId="0" xfId="0" applyFont="1" applyFill="1" applyAlignment="1">
      <alignment horizontal="center" wrapText="1"/>
    </xf>
    <xf numFmtId="0" fontId="12" fillId="8" borderId="0" xfId="0" applyFont="1" applyFill="1"/>
    <xf numFmtId="0" fontId="12" fillId="8" borderId="0" xfId="0" applyFont="1" applyFill="1" applyAlignment="1">
      <alignment horizontal="left" wrapText="1"/>
    </xf>
    <xf numFmtId="0" fontId="13" fillId="0" borderId="0" xfId="0" applyFont="1"/>
    <xf numFmtId="0" fontId="19" fillId="10" borderId="0" xfId="0" applyFont="1" applyFill="1" applyAlignment="1">
      <alignment horizontal="right" wrapText="1"/>
    </xf>
    <xf numFmtId="0" fontId="19" fillId="10" borderId="0" xfId="0" applyFont="1" applyFill="1" applyAlignment="1">
      <alignment wrapText="1"/>
    </xf>
    <xf numFmtId="9" fontId="19" fillId="10" borderId="0" xfId="3" applyFont="1" applyFill="1" applyBorder="1" applyAlignment="1" applyProtection="1">
      <alignment horizontal="left" wrapText="1"/>
    </xf>
    <xf numFmtId="0" fontId="7" fillId="7" borderId="2" xfId="0" applyFont="1" applyFill="1" applyBorder="1" applyAlignment="1">
      <alignment horizontal="center"/>
    </xf>
    <xf numFmtId="0" fontId="7" fillId="7" borderId="3" xfId="0" applyFont="1" applyFill="1" applyBorder="1" applyAlignment="1">
      <alignment horizontal="center"/>
    </xf>
    <xf numFmtId="0" fontId="7" fillId="7" borderId="4" xfId="0" applyFont="1" applyFill="1" applyBorder="1" applyAlignment="1">
      <alignment horizontal="center"/>
    </xf>
    <xf numFmtId="0" fontId="7" fillId="0" borderId="0" xfId="0" applyFont="1" applyAlignment="1">
      <alignment horizontal="center" wrapText="1"/>
    </xf>
    <xf numFmtId="0" fontId="7" fillId="0" borderId="0" xfId="0" applyFont="1"/>
    <xf numFmtId="0" fontId="7" fillId="0" borderId="0" xfId="0" applyFont="1" applyAlignment="1">
      <alignment horizontal="center"/>
    </xf>
    <xf numFmtId="0" fontId="7" fillId="0" borderId="0" xfId="0" applyFont="1" applyAlignment="1">
      <alignment wrapText="1"/>
    </xf>
    <xf numFmtId="0" fontId="0" fillId="12" borderId="0" xfId="0" applyFill="1" applyAlignment="1">
      <alignment vertical="top"/>
    </xf>
    <xf numFmtId="0" fontId="0" fillId="12" borderId="0" xfId="0" applyFill="1"/>
    <xf numFmtId="0" fontId="7" fillId="0" borderId="5" xfId="0" applyFont="1" applyBorder="1" applyAlignment="1">
      <alignment horizontal="center" wrapText="1"/>
    </xf>
    <xf numFmtId="0" fontId="23" fillId="0" borderId="6" xfId="0" applyFont="1" applyBorder="1" applyAlignment="1">
      <alignment horizontal="center" vertical="center"/>
    </xf>
    <xf numFmtId="0" fontId="7" fillId="0" borderId="6" xfId="0" applyFont="1" applyBorder="1" applyAlignment="1">
      <alignment horizontal="center" wrapText="1"/>
    </xf>
    <xf numFmtId="0" fontId="7" fillId="0" borderId="7" xfId="0" applyFont="1" applyBorder="1" applyAlignment="1">
      <alignment wrapText="1"/>
    </xf>
    <xf numFmtId="0" fontId="23" fillId="0" borderId="0" xfId="0" applyFont="1" applyAlignment="1">
      <alignment horizontal="center" vertical="center"/>
    </xf>
    <xf numFmtId="0" fontId="7" fillId="0" borderId="0" xfId="0" applyFont="1" applyAlignment="1">
      <alignment horizontal="left" vertical="center"/>
    </xf>
    <xf numFmtId="0" fontId="7" fillId="0" borderId="0" xfId="0" applyFont="1" applyAlignment="1">
      <alignment horizontal="center" vertical="top" wrapText="1"/>
    </xf>
    <xf numFmtId="0" fontId="7" fillId="0" borderId="0" xfId="0" applyFont="1" applyAlignment="1">
      <alignment vertical="top" wrapText="1"/>
    </xf>
    <xf numFmtId="0" fontId="0" fillId="0" borderId="0" xfId="0" applyAlignment="1">
      <alignment vertical="top"/>
    </xf>
    <xf numFmtId="14" fontId="7" fillId="0" borderId="0" xfId="0" applyNumberFormat="1" applyFont="1" applyAlignment="1">
      <alignment horizontal="left" vertical="center"/>
    </xf>
    <xf numFmtId="0" fontId="7" fillId="0" borderId="0" xfId="0" applyFont="1" applyAlignment="1">
      <alignment horizontal="left" vertical="center" wrapText="1"/>
    </xf>
    <xf numFmtId="0" fontId="22" fillId="0" borderId="0" xfId="0" applyFont="1" applyAlignment="1">
      <alignment vertical="center"/>
    </xf>
    <xf numFmtId="0" fontId="22" fillId="0" borderId="0" xfId="0" applyFont="1" applyAlignment="1">
      <alignment horizontal="left" vertical="center" wrapText="1"/>
    </xf>
    <xf numFmtId="0" fontId="22" fillId="0" borderId="11" xfId="0" applyFont="1" applyBorder="1" applyAlignment="1">
      <alignment horizontal="center" vertical="center"/>
    </xf>
    <xf numFmtId="0" fontId="13" fillId="0" borderId="0" xfId="0" applyFont="1" applyAlignment="1">
      <alignment vertical="center"/>
    </xf>
    <xf numFmtId="0" fontId="0" fillId="0" borderId="0" xfId="0" applyAlignment="1">
      <alignment vertical="center"/>
    </xf>
    <xf numFmtId="0" fontId="15" fillId="0" borderId="13" xfId="0" applyFont="1" applyBorder="1"/>
    <xf numFmtId="0" fontId="24" fillId="0" borderId="0" xfId="0" applyFont="1" applyAlignment="1">
      <alignment horizontal="left" wrapText="1" indent="2"/>
    </xf>
    <xf numFmtId="3" fontId="24" fillId="0" borderId="12" xfId="4" applyNumberFormat="1" applyFont="1" applyFill="1" applyBorder="1" applyAlignment="1" applyProtection="1">
      <alignment horizontal="right" wrapText="1" indent="1"/>
    </xf>
    <xf numFmtId="0" fontId="28" fillId="0" borderId="0" xfId="0" applyFont="1"/>
    <xf numFmtId="0" fontId="26" fillId="0" borderId="0" xfId="0" applyFont="1" applyAlignment="1">
      <alignment horizontal="center" wrapText="1"/>
    </xf>
    <xf numFmtId="0" fontId="21" fillId="0" borderId="0" xfId="0" applyFont="1" applyAlignment="1">
      <alignment horizontal="left"/>
    </xf>
    <xf numFmtId="0" fontId="7" fillId="0" borderId="0" xfId="0" applyFont="1" applyAlignment="1">
      <alignment horizontal="left" wrapText="1"/>
    </xf>
    <xf numFmtId="0" fontId="7" fillId="0" borderId="18" xfId="0" applyFont="1" applyBorder="1" applyProtection="1">
      <protection locked="0"/>
    </xf>
    <xf numFmtId="0" fontId="7" fillId="0" borderId="19" xfId="0" applyFont="1" applyBorder="1" applyProtection="1">
      <protection locked="0"/>
    </xf>
    <xf numFmtId="0" fontId="22" fillId="0" borderId="16" xfId="0" applyFont="1" applyBorder="1" applyAlignment="1" applyProtection="1">
      <alignment horizontal="left" vertical="center" indent="2"/>
      <protection locked="0"/>
    </xf>
    <xf numFmtId="0" fontId="22" fillId="0" borderId="0" xfId="0" applyFont="1" applyAlignment="1" applyProtection="1">
      <alignment horizontal="left" vertical="center" indent="2"/>
      <protection locked="0"/>
    </xf>
    <xf numFmtId="0" fontId="0" fillId="0" borderId="1" xfId="0" applyBorder="1"/>
    <xf numFmtId="0" fontId="30" fillId="0" borderId="1" xfId="0" applyFont="1" applyBorder="1"/>
    <xf numFmtId="0" fontId="31" fillId="0" borderId="21" xfId="0" applyFont="1" applyBorder="1" applyAlignment="1">
      <alignment horizontal="centerContinuous" wrapText="1"/>
    </xf>
    <xf numFmtId="0" fontId="31" fillId="0" borderId="22" xfId="0" applyFont="1" applyBorder="1" applyAlignment="1">
      <alignment horizontal="centerContinuous" wrapText="1"/>
    </xf>
    <xf numFmtId="0" fontId="31" fillId="0" borderId="23" xfId="0" applyFont="1" applyBorder="1" applyAlignment="1">
      <alignment horizontal="centerContinuous" wrapText="1"/>
    </xf>
    <xf numFmtId="0" fontId="32" fillId="0" borderId="24" xfId="0" applyFont="1" applyBorder="1" applyAlignment="1">
      <alignment horizontal="center" wrapText="1"/>
    </xf>
    <xf numFmtId="0" fontId="32" fillId="0" borderId="25" xfId="0" applyFont="1" applyBorder="1" applyAlignment="1">
      <alignment horizontal="center" wrapText="1"/>
    </xf>
    <xf numFmtId="0" fontId="32" fillId="0" borderId="26" xfId="0" applyFont="1" applyBorder="1" applyAlignment="1">
      <alignment horizontal="center" wrapText="1"/>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0" fillId="0" borderId="32" xfId="0" applyBorder="1"/>
    <xf numFmtId="0" fontId="0" fillId="0" borderId="33" xfId="0" applyBorder="1"/>
    <xf numFmtId="0" fontId="0" fillId="0" borderId="34" xfId="0" applyBorder="1"/>
    <xf numFmtId="0" fontId="15" fillId="0" borderId="10" xfId="0" applyFont="1" applyBorder="1"/>
    <xf numFmtId="0" fontId="33" fillId="0" borderId="9" xfId="0" applyFont="1" applyBorder="1" applyAlignment="1">
      <alignment horizontal="left"/>
    </xf>
    <xf numFmtId="3" fontId="33" fillId="0" borderId="8" xfId="4" applyNumberFormat="1" applyFont="1" applyFill="1" applyBorder="1" applyAlignment="1" applyProtection="1">
      <alignment horizontal="right" wrapText="1" indent="1"/>
    </xf>
    <xf numFmtId="0" fontId="32" fillId="0" borderId="24" xfId="0" applyFont="1" applyBorder="1" applyProtection="1">
      <protection locked="0"/>
    </xf>
    <xf numFmtId="0" fontId="32" fillId="0" borderId="24" xfId="0" applyFont="1" applyBorder="1" applyAlignment="1" applyProtection="1">
      <alignment horizontal="center" wrapText="1"/>
      <protection locked="0"/>
    </xf>
    <xf numFmtId="0" fontId="32" fillId="0" borderId="24" xfId="0" applyFont="1" applyBorder="1" applyAlignment="1" applyProtection="1">
      <alignment wrapText="1"/>
      <protection locked="0"/>
    </xf>
    <xf numFmtId="0" fontId="32" fillId="0" borderId="25" xfId="0" applyFont="1" applyBorder="1" applyProtection="1">
      <protection locked="0"/>
    </xf>
    <xf numFmtId="0" fontId="32" fillId="0" borderId="25" xfId="0" applyFont="1" applyBorder="1" applyAlignment="1" applyProtection="1">
      <alignment horizontal="center" wrapText="1"/>
      <protection locked="0"/>
    </xf>
    <xf numFmtId="0" fontId="32" fillId="0" borderId="25" xfId="0" applyFont="1" applyBorder="1" applyAlignment="1" applyProtection="1">
      <alignment wrapText="1"/>
      <protection locked="0"/>
    </xf>
    <xf numFmtId="0" fontId="32" fillId="0" borderId="26" xfId="0" applyFont="1" applyBorder="1" applyProtection="1">
      <protection locked="0"/>
    </xf>
    <xf numFmtId="0" fontId="32" fillId="0" borderId="26" xfId="0" applyFont="1" applyBorder="1" applyAlignment="1" applyProtection="1">
      <alignment horizontal="center" wrapText="1"/>
      <protection locked="0"/>
    </xf>
    <xf numFmtId="0" fontId="32" fillId="0" borderId="26" xfId="0" applyFont="1" applyBorder="1" applyAlignment="1" applyProtection="1">
      <alignment wrapText="1"/>
      <protection locked="0"/>
    </xf>
    <xf numFmtId="0" fontId="34" fillId="8" borderId="0" xfId="0" applyFont="1" applyFill="1"/>
    <xf numFmtId="0" fontId="0" fillId="0" borderId="41" xfId="0" applyBorder="1" applyAlignment="1">
      <alignment vertical="center" wrapText="1"/>
    </xf>
    <xf numFmtId="0" fontId="0" fillId="0" borderId="43" xfId="0" applyBorder="1" applyAlignment="1">
      <alignment vertical="center" wrapText="1"/>
    </xf>
    <xf numFmtId="0" fontId="0" fillId="0" borderId="58" xfId="0" applyBorder="1" applyAlignment="1">
      <alignment vertical="center" wrapText="1"/>
    </xf>
    <xf numFmtId="0" fontId="0" fillId="0" borderId="60" xfId="0" applyBorder="1" applyAlignment="1">
      <alignment vertical="center" wrapText="1"/>
    </xf>
    <xf numFmtId="0" fontId="0" fillId="0" borderId="60" xfId="0" applyBorder="1" applyAlignment="1">
      <alignment vertical="top" wrapText="1"/>
    </xf>
    <xf numFmtId="0" fontId="0" fillId="0" borderId="62" xfId="0" applyBorder="1" applyAlignment="1">
      <alignment vertical="top" wrapText="1"/>
    </xf>
    <xf numFmtId="0" fontId="29" fillId="8" borderId="1" xfId="0" applyFont="1" applyFill="1" applyBorder="1" applyAlignment="1">
      <alignment horizontal="center"/>
    </xf>
    <xf numFmtId="0" fontId="0" fillId="13" borderId="1" xfId="0" applyFill="1" applyBorder="1"/>
    <xf numFmtId="0" fontId="39" fillId="7" borderId="0" xfId="0" applyFont="1" applyFill="1"/>
    <xf numFmtId="0" fontId="15" fillId="0" borderId="64" xfId="0" applyFont="1" applyBorder="1"/>
    <xf numFmtId="3" fontId="15" fillId="0" borderId="65" xfId="4" applyNumberFormat="1" applyFont="1" applyFill="1" applyBorder="1" applyAlignment="1" applyProtection="1">
      <alignment horizontal="right" wrapText="1" indent="1"/>
    </xf>
    <xf numFmtId="0" fontId="7" fillId="7" borderId="0" xfId="0" applyFont="1" applyFill="1" applyAlignment="1">
      <alignment horizontal="left" wrapText="1"/>
    </xf>
    <xf numFmtId="0" fontId="0" fillId="0" borderId="59" xfId="0" applyBorder="1" applyAlignment="1">
      <alignment vertical="center" wrapText="1"/>
    </xf>
    <xf numFmtId="0" fontId="0" fillId="0" borderId="63" xfId="0" applyBorder="1" applyAlignment="1">
      <alignment vertical="center" wrapText="1"/>
    </xf>
    <xf numFmtId="0" fontId="0" fillId="0" borderId="60" xfId="0" applyBorder="1" applyAlignment="1">
      <alignment vertical="center" wrapText="1"/>
    </xf>
    <xf numFmtId="0" fontId="0" fillId="0" borderId="62" xfId="0" applyBorder="1" applyAlignment="1">
      <alignment vertical="center" wrapText="1"/>
    </xf>
    <xf numFmtId="0" fontId="0" fillId="0" borderId="55" xfId="0" applyBorder="1" applyAlignment="1">
      <alignment vertical="center" wrapText="1"/>
    </xf>
    <xf numFmtId="0" fontId="0" fillId="0" borderId="61" xfId="0" applyBorder="1" applyAlignment="1">
      <alignment vertical="center" wrapText="1"/>
    </xf>
    <xf numFmtId="0" fontId="0" fillId="0" borderId="56" xfId="0" applyBorder="1" applyAlignment="1">
      <alignment vertical="center" wrapText="1"/>
    </xf>
    <xf numFmtId="0" fontId="0" fillId="0" borderId="51" xfId="0" applyBorder="1" applyAlignment="1">
      <alignment vertical="center" wrapText="1"/>
    </xf>
    <xf numFmtId="0" fontId="0" fillId="0" borderId="0" xfId="0" applyAlignment="1">
      <alignment vertical="center" wrapText="1"/>
    </xf>
    <xf numFmtId="0" fontId="0" fillId="0" borderId="52" xfId="0" applyBorder="1" applyAlignment="1">
      <alignment vertical="center" wrapText="1"/>
    </xf>
    <xf numFmtId="0" fontId="0" fillId="0" borderId="53" xfId="0" applyBorder="1" applyAlignment="1">
      <alignment vertical="center" wrapText="1"/>
    </xf>
    <xf numFmtId="0" fontId="0" fillId="0" borderId="58" xfId="0" applyBorder="1" applyAlignment="1">
      <alignment vertical="center" wrapText="1"/>
    </xf>
    <xf numFmtId="0" fontId="0" fillId="0" borderId="54" xfId="0" applyBorder="1" applyAlignment="1">
      <alignment vertical="center" wrapText="1"/>
    </xf>
    <xf numFmtId="0" fontId="0" fillId="0" borderId="55" xfId="0" applyBorder="1" applyAlignment="1">
      <alignment horizontal="left" vertical="center" wrapText="1" indent="2"/>
    </xf>
    <xf numFmtId="0" fontId="0" fillId="0" borderId="56" xfId="0" applyBorder="1" applyAlignment="1">
      <alignment horizontal="left" vertical="center" wrapText="1" indent="2"/>
    </xf>
    <xf numFmtId="0" fontId="0" fillId="0" borderId="53" xfId="0" applyBorder="1" applyAlignment="1">
      <alignment horizontal="left" vertical="center" wrapText="1" indent="2"/>
    </xf>
    <xf numFmtId="0" fontId="0" fillId="0" borderId="54" xfId="0" applyBorder="1" applyAlignment="1">
      <alignment horizontal="left" vertical="center" wrapText="1" indent="2"/>
    </xf>
    <xf numFmtId="0" fontId="0" fillId="0" borderId="44" xfId="0" applyBorder="1" applyAlignment="1">
      <alignment vertical="center" wrapText="1"/>
    </xf>
    <xf numFmtId="0" fontId="0" fillId="0" borderId="45" xfId="0" applyBorder="1" applyAlignment="1">
      <alignment vertical="center" wrapText="1"/>
    </xf>
    <xf numFmtId="0" fontId="0" fillId="0" borderId="46" xfId="0" applyBorder="1" applyAlignment="1">
      <alignment vertical="center" wrapText="1"/>
    </xf>
    <xf numFmtId="0" fontId="37" fillId="0" borderId="44" xfId="0" applyFont="1" applyBorder="1" applyAlignment="1">
      <alignment vertical="center" wrapText="1"/>
    </xf>
    <xf numFmtId="0" fontId="37" fillId="0" borderId="45" xfId="0" applyFont="1" applyBorder="1" applyAlignment="1">
      <alignment vertical="center" wrapText="1"/>
    </xf>
    <xf numFmtId="0" fontId="37" fillId="0" borderId="46" xfId="0" applyFont="1" applyBorder="1" applyAlignment="1">
      <alignment vertical="center" wrapText="1"/>
    </xf>
    <xf numFmtId="0" fontId="0" fillId="0" borderId="47" xfId="0" applyBorder="1" applyAlignment="1">
      <alignment vertical="center" wrapText="1"/>
    </xf>
    <xf numFmtId="0" fontId="0" fillId="0" borderId="50" xfId="0" applyBorder="1" applyAlignment="1">
      <alignment vertical="center" wrapText="1"/>
    </xf>
    <xf numFmtId="0" fontId="0" fillId="0" borderId="57" xfId="0" applyBorder="1" applyAlignment="1">
      <alignment vertical="center" wrapText="1"/>
    </xf>
    <xf numFmtId="0" fontId="0" fillId="0" borderId="48" xfId="0" applyBorder="1" applyAlignment="1">
      <alignment vertical="center" wrapText="1"/>
    </xf>
    <xf numFmtId="0" fontId="0" fillId="0" borderId="49" xfId="0" applyBorder="1" applyAlignment="1">
      <alignment vertical="center" wrapText="1"/>
    </xf>
    <xf numFmtId="0" fontId="35" fillId="0" borderId="35" xfId="0" applyFont="1" applyBorder="1" applyAlignment="1">
      <alignment vertical="center" wrapText="1"/>
    </xf>
    <xf numFmtId="0" fontId="35" fillId="0" borderId="38" xfId="0" applyFont="1" applyBorder="1" applyAlignment="1">
      <alignment vertical="center" wrapText="1"/>
    </xf>
    <xf numFmtId="0" fontId="35" fillId="0" borderId="41" xfId="0" applyFont="1" applyBorder="1" applyAlignment="1">
      <alignment vertical="center" wrapText="1"/>
    </xf>
    <xf numFmtId="0" fontId="0" fillId="0" borderId="35" xfId="0" applyBorder="1" applyAlignment="1">
      <alignment vertical="center" wrapText="1"/>
    </xf>
    <xf numFmtId="0" fontId="0" fillId="0" borderId="38" xfId="0" applyBorder="1" applyAlignment="1">
      <alignment vertical="center" wrapText="1"/>
    </xf>
    <xf numFmtId="0" fontId="0" fillId="0" borderId="41" xfId="0" applyBorder="1" applyAlignment="1">
      <alignment vertical="center" wrapText="1"/>
    </xf>
    <xf numFmtId="0" fontId="0" fillId="0" borderId="36" xfId="0" applyBorder="1" applyAlignment="1">
      <alignment vertical="center" wrapText="1"/>
    </xf>
    <xf numFmtId="0" fontId="0" fillId="0" borderId="37" xfId="0" applyBorder="1" applyAlignment="1">
      <alignment vertical="center" wrapText="1"/>
    </xf>
    <xf numFmtId="0" fontId="36" fillId="0" borderId="39" xfId="0" applyFont="1" applyBorder="1" applyAlignment="1">
      <alignment horizontal="left" vertical="center" wrapText="1" indent="4"/>
    </xf>
    <xf numFmtId="0" fontId="36" fillId="0" borderId="40" xfId="0" applyFont="1" applyBorder="1" applyAlignment="1">
      <alignment horizontal="left" vertical="center" wrapText="1" indent="4"/>
    </xf>
    <xf numFmtId="0" fontId="36" fillId="0" borderId="42" xfId="0" applyFont="1" applyBorder="1" applyAlignment="1">
      <alignment horizontal="left" vertical="center" wrapText="1" indent="4"/>
    </xf>
    <xf numFmtId="0" fontId="36" fillId="0" borderId="43" xfId="0" applyFont="1" applyBorder="1" applyAlignment="1">
      <alignment horizontal="left" vertical="center" wrapText="1" indent="4"/>
    </xf>
  </cellXfs>
  <cellStyles count="5">
    <cellStyle name="Goed" xfId="2" builtinId="26"/>
    <cellStyle name="Komma" xfId="4" builtinId="3"/>
    <cellStyle name="Normal 2" xfId="1" xr:uid="{00000000-0005-0000-0000-000000000000}"/>
    <cellStyle name="Procent" xfId="3" builtinId="5"/>
    <cellStyle name="Standaard" xfId="0" builtinId="0"/>
  </cellStyles>
  <dxfs count="0"/>
  <tableStyles count="0" defaultTableStyle="TableStyleMedium2" defaultPivotStyle="PivotStyleLight16"/>
  <colors>
    <mruColors>
      <color rgb="FF1533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sng"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6B5F-4436-85AD-41935F0B3F44}"/>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6B5F-4436-85AD-41935F0B3F44}"/>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6B5F-4436-85AD-41935F0B3F44}"/>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6B5F-4436-85AD-41935F0B3F44}"/>
              </c:ext>
            </c:extLst>
          </c:dPt>
          <c:dPt>
            <c:idx val="4"/>
            <c:bubble3D val="0"/>
            <c:spPr>
              <a:noFill/>
              <a:ln w="19050">
                <a:solidFill>
                  <a:schemeClr val="lt1"/>
                </a:solidFill>
              </a:ln>
              <a:effectLst/>
            </c:spPr>
            <c:extLst>
              <c:ext xmlns:c16="http://schemas.microsoft.com/office/drawing/2014/chart" uri="{C3380CC4-5D6E-409C-BE32-E72D297353CC}">
                <c16:uniqueId val="{00000009-6B5F-4436-85AD-41935F0B3F44}"/>
              </c:ext>
            </c:extLst>
          </c:dPt>
          <c:dLbls>
            <c:dLbl>
              <c:idx val="0"/>
              <c:tx>
                <c:rich>
                  <a:bodyPr/>
                  <a:lstStyle/>
                  <a:p>
                    <a:fld id="{BFC99B44-74C2-4B84-A2EF-D24FBBCAC9EF}"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6B5F-4436-85AD-41935F0B3F44}"/>
                </c:ext>
              </c:extLst>
            </c:dLbl>
            <c:dLbl>
              <c:idx val="1"/>
              <c:tx>
                <c:rich>
                  <a:bodyPr/>
                  <a:lstStyle/>
                  <a:p>
                    <a:fld id="{949B2C9B-3ADC-4718-BC73-A05B049CF0C0}"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6B5F-4436-85AD-41935F0B3F44}"/>
                </c:ext>
              </c:extLst>
            </c:dLbl>
            <c:dLbl>
              <c:idx val="2"/>
              <c:tx>
                <c:rich>
                  <a:bodyPr/>
                  <a:lstStyle/>
                  <a:p>
                    <a:fld id="{AEB7C80E-5F47-4F89-A321-4F040B5D689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6B5F-4436-85AD-41935F0B3F44}"/>
                </c:ext>
              </c:extLst>
            </c:dLbl>
            <c:dLbl>
              <c:idx val="3"/>
              <c:tx>
                <c:rich>
                  <a:bodyPr/>
                  <a:lstStyle/>
                  <a:p>
                    <a:fld id="{EF2F0331-938C-46C4-8F6A-4E2370BB32F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6B5F-4436-85AD-41935F0B3F44}"/>
                </c:ext>
              </c:extLst>
            </c:dLbl>
            <c:dLbl>
              <c:idx val="4"/>
              <c:tx>
                <c:rich>
                  <a:bodyPr/>
                  <a:lstStyle/>
                  <a:p>
                    <a:endParaRPr lang="nl-BE"/>
                  </a:p>
                </c:rich>
              </c:tx>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6B5F-4436-85AD-41935F0B3F44}"/>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radiofarmacie'!$P$158:$P$161</c15:f>
                <c15:dlblRangeCache>
                  <c:ptCount val="4"/>
                  <c:pt idx="1">
                    <c:v>0-60</c:v>
                  </c:pt>
                  <c:pt idx="2">
                    <c:v>60-90</c:v>
                  </c:pt>
                  <c:pt idx="3">
                    <c:v>90-100</c:v>
                  </c:pt>
                </c15:dlblRangeCache>
              </c15:datalabelsRange>
            </c:ext>
            <c:ext xmlns:c16="http://schemas.microsoft.com/office/drawing/2014/chart" uri="{C3380CC4-5D6E-409C-BE32-E72D297353CC}">
              <c16:uniqueId val="{0000000A-6B5F-4436-85AD-41935F0B3F44}"/>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6B5F-4436-85AD-41935F0B3F44}"/>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6B5F-4436-85AD-41935F0B3F44}"/>
              </c:ext>
            </c:extLst>
          </c:dPt>
          <c:dPt>
            <c:idx val="2"/>
            <c:bubble3D val="0"/>
            <c:spPr>
              <a:noFill/>
              <a:ln w="19050">
                <a:solidFill>
                  <a:schemeClr val="lt1"/>
                </a:solidFill>
              </a:ln>
              <a:effectLst/>
            </c:spPr>
            <c:extLst>
              <c:ext xmlns:c16="http://schemas.microsoft.com/office/drawing/2014/chart" uri="{C3380CC4-5D6E-409C-BE32-E72D297353CC}">
                <c16:uniqueId val="{00000010-6B5F-4436-85AD-41935F0B3F44}"/>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6B5F-4436-85AD-41935F0B3F44}"/>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radiofarmacie'!$Q$164:$Q$166</c15:sqref>
                  </c15:fullRef>
                </c:ext>
              </c:extLst>
              <c:f>'proces radiofarmacie'!$Q$164</c:f>
              <c:numCache>
                <c:formatCode>General</c:formatCode>
                <c:ptCount val="1"/>
                <c:pt idx="0">
                  <c:v>0</c:v>
                </c:pt>
              </c:numCache>
            </c:numRef>
          </c:val>
          <c:extLst>
            <c:ext xmlns:c16="http://schemas.microsoft.com/office/drawing/2014/chart" uri="{C3380CC4-5D6E-409C-BE32-E72D297353CC}">
              <c16:uniqueId val="{00000000-EB34-4462-800F-89D5A9626A14}"/>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radiofarmacie'!$R$164:$R$166</c15:sqref>
                  </c15:fullRef>
                </c:ext>
              </c:extLst>
              <c:f>'proces radiofarmacie'!$R$164</c:f>
              <c:numCache>
                <c:formatCode>General</c:formatCode>
                <c:ptCount val="1"/>
                <c:pt idx="0">
                  <c:v>0</c:v>
                </c:pt>
              </c:numCache>
            </c:numRef>
          </c:val>
          <c:extLst>
            <c:ext xmlns:c16="http://schemas.microsoft.com/office/drawing/2014/chart" uri="{C3380CC4-5D6E-409C-BE32-E72D297353CC}">
              <c16:uniqueId val="{00000001-EB34-4462-800F-89D5A9626A14}"/>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radiofarmacie'!$S$164:$S$166</c15:sqref>
                  </c15:fullRef>
                </c:ext>
              </c:extLst>
              <c:f>'proces radiofarmacie'!$S$164</c:f>
              <c:numCache>
                <c:formatCode>General</c:formatCode>
                <c:ptCount val="1"/>
                <c:pt idx="0">
                  <c:v>0</c:v>
                </c:pt>
              </c:numCache>
            </c:numRef>
          </c:val>
          <c:extLst>
            <c:ext xmlns:c16="http://schemas.microsoft.com/office/drawing/2014/chart" uri="{C3380CC4-5D6E-409C-BE32-E72D297353CC}">
              <c16:uniqueId val="{00000002-EB34-4462-800F-89D5A9626A1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radiofarmacie'!$Q$164:$Q$166</c15:sqref>
                  </c15:fullRef>
                </c:ext>
              </c:extLst>
              <c:f>'proces radiofarmacie'!$Q$165</c:f>
              <c:numCache>
                <c:formatCode>General</c:formatCode>
                <c:ptCount val="1"/>
                <c:pt idx="0">
                  <c:v>0</c:v>
                </c:pt>
              </c:numCache>
            </c:numRef>
          </c:val>
          <c:extLst>
            <c:ext xmlns:c16="http://schemas.microsoft.com/office/drawing/2014/chart" uri="{C3380CC4-5D6E-409C-BE32-E72D297353CC}">
              <c16:uniqueId val="{00000000-4473-42BE-BD7A-3A0D673EDA9C}"/>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radiofarmacie'!$R$164:$R$166</c15:sqref>
                  </c15:fullRef>
                </c:ext>
              </c:extLst>
              <c:f>'proces radiofarmacie'!$R$165</c:f>
              <c:numCache>
                <c:formatCode>General</c:formatCode>
                <c:ptCount val="1"/>
                <c:pt idx="0">
                  <c:v>0</c:v>
                </c:pt>
              </c:numCache>
            </c:numRef>
          </c:val>
          <c:extLst>
            <c:ext xmlns:c16="http://schemas.microsoft.com/office/drawing/2014/chart" uri="{C3380CC4-5D6E-409C-BE32-E72D297353CC}">
              <c16:uniqueId val="{00000001-4473-42BE-BD7A-3A0D673EDA9C}"/>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radiofarmacie'!$S$164:$S$166</c15:sqref>
                  </c15:fullRef>
                </c:ext>
              </c:extLst>
              <c:f>'proces radiofarmacie'!$S$165</c:f>
              <c:numCache>
                <c:formatCode>General</c:formatCode>
                <c:ptCount val="1"/>
                <c:pt idx="0">
                  <c:v>0</c:v>
                </c:pt>
              </c:numCache>
            </c:numRef>
          </c:val>
          <c:extLst>
            <c:ext xmlns:c16="http://schemas.microsoft.com/office/drawing/2014/chart" uri="{C3380CC4-5D6E-409C-BE32-E72D297353CC}">
              <c16:uniqueId val="{00000002-4473-42BE-BD7A-3A0D673EDA9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radiofarmacie'!$Q$164:$Q$166</c15:sqref>
                  </c15:fullRef>
                </c:ext>
              </c:extLst>
              <c:f>'proces radiofarmacie'!$Q$166</c:f>
              <c:numCache>
                <c:formatCode>General</c:formatCode>
                <c:ptCount val="1"/>
                <c:pt idx="0">
                  <c:v>1</c:v>
                </c:pt>
              </c:numCache>
            </c:numRef>
          </c:val>
          <c:extLst>
            <c:ext xmlns:c16="http://schemas.microsoft.com/office/drawing/2014/chart" uri="{C3380CC4-5D6E-409C-BE32-E72D297353CC}">
              <c16:uniqueId val="{00000000-B434-409A-9669-44A8B0412A67}"/>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radiofarmacie'!$R$164:$R$166</c15:sqref>
                  </c15:fullRef>
                </c:ext>
              </c:extLst>
              <c:f>'proces radiofarmacie'!$R$166</c:f>
              <c:numCache>
                <c:formatCode>General</c:formatCode>
                <c:ptCount val="1"/>
                <c:pt idx="0">
                  <c:v>0</c:v>
                </c:pt>
              </c:numCache>
            </c:numRef>
          </c:val>
          <c:extLst>
            <c:ext xmlns:c16="http://schemas.microsoft.com/office/drawing/2014/chart" uri="{C3380CC4-5D6E-409C-BE32-E72D297353CC}">
              <c16:uniqueId val="{00000001-B434-409A-9669-44A8B0412A67}"/>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radiofarmacie'!$S$164:$S$166</c15:sqref>
                  </c15:fullRef>
                </c:ext>
              </c:extLst>
              <c:f>'proces radiofarmacie'!$S$166</c:f>
              <c:numCache>
                <c:formatCode>General</c:formatCode>
                <c:ptCount val="1"/>
                <c:pt idx="0">
                  <c:v>0</c:v>
                </c:pt>
              </c:numCache>
            </c:numRef>
          </c:val>
          <c:extLst>
            <c:ext xmlns:c16="http://schemas.microsoft.com/office/drawing/2014/chart" uri="{C3380CC4-5D6E-409C-BE32-E72D297353CC}">
              <c16:uniqueId val="{00000002-B434-409A-9669-44A8B0412A67}"/>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1</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radiofarmacie'!$P$169</c:f>
              <c:strCache>
                <c:ptCount val="1"/>
                <c:pt idx="0">
                  <c:v>Niveau 1</c:v>
                </c:pt>
              </c:strCache>
            </c:strRef>
          </c:cat>
          <c:val>
            <c:numRef>
              <c:extLst>
                <c:ext xmlns:c15="http://schemas.microsoft.com/office/drawing/2012/chart" uri="{02D57815-91ED-43cb-92C2-25804820EDAC}">
                  <c15:fullRef>
                    <c15:sqref>'proces radiofarmacie'!$Q$169:$Q$171</c15:sqref>
                  </c15:fullRef>
                </c:ext>
              </c:extLst>
              <c:f>'proces radiofarmacie'!$Q$169</c:f>
              <c:numCache>
                <c:formatCode>0%</c:formatCode>
                <c:ptCount val="1"/>
                <c:pt idx="0">
                  <c:v>0</c:v>
                </c:pt>
              </c:numCache>
            </c:numRef>
          </c:val>
          <c:extLst>
            <c:ext xmlns:c16="http://schemas.microsoft.com/office/drawing/2014/chart" uri="{C3380CC4-5D6E-409C-BE32-E72D297353CC}">
              <c16:uniqueId val="{00000000-8203-464A-B268-ED58B723CAF1}"/>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radiofarmacie'!$P$169</c:f>
              <c:strCache>
                <c:ptCount val="1"/>
                <c:pt idx="0">
                  <c:v>Niveau 1</c:v>
                </c:pt>
              </c:strCache>
            </c:strRef>
          </c:cat>
          <c:val>
            <c:numRef>
              <c:extLst>
                <c:ext xmlns:c15="http://schemas.microsoft.com/office/drawing/2012/chart" uri="{02D57815-91ED-43cb-92C2-25804820EDAC}">
                  <c15:fullRef>
                    <c15:sqref>'proces radiofarmacie'!$R$169:$R$171</c15:sqref>
                  </c15:fullRef>
                </c:ext>
              </c:extLst>
              <c:f>'proces radiofarmacie'!$R$169</c:f>
              <c:numCache>
                <c:formatCode>0%</c:formatCode>
                <c:ptCount val="1"/>
                <c:pt idx="0">
                  <c:v>0</c:v>
                </c:pt>
              </c:numCache>
            </c:numRef>
          </c:val>
          <c:extLst>
            <c:ext xmlns:c16="http://schemas.microsoft.com/office/drawing/2014/chart" uri="{C3380CC4-5D6E-409C-BE32-E72D297353CC}">
              <c16:uniqueId val="{00000001-8203-464A-B268-ED58B723CAF1}"/>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radiofarmacie'!$P$169</c:f>
              <c:strCache>
                <c:ptCount val="1"/>
                <c:pt idx="0">
                  <c:v>Niveau 1</c:v>
                </c:pt>
              </c:strCache>
            </c:strRef>
          </c:cat>
          <c:val>
            <c:numRef>
              <c:extLst>
                <c:ext xmlns:c15="http://schemas.microsoft.com/office/drawing/2012/chart" uri="{02D57815-91ED-43cb-92C2-25804820EDAC}">
                  <c15:fullRef>
                    <c15:sqref>'proces radiofarmacie'!$S$169:$S$171</c15:sqref>
                  </c15:fullRef>
                </c:ext>
              </c:extLst>
              <c:f>'proces radiofarmacie'!$S$169</c:f>
              <c:numCache>
                <c:formatCode>0%</c:formatCode>
                <c:ptCount val="1"/>
                <c:pt idx="0">
                  <c:v>0</c:v>
                </c:pt>
              </c:numCache>
            </c:numRef>
          </c:val>
          <c:extLst>
            <c:ext xmlns:c16="http://schemas.microsoft.com/office/drawing/2014/chart" uri="{C3380CC4-5D6E-409C-BE32-E72D297353CC}">
              <c16:uniqueId val="{00000002-8203-464A-B268-ED58B723CAF1}"/>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2</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radiofarmacie'!$P$170</c:f>
              <c:strCache>
                <c:ptCount val="1"/>
                <c:pt idx="0">
                  <c:v>Niveau 2</c:v>
                </c:pt>
              </c:strCache>
            </c:strRef>
          </c:cat>
          <c:val>
            <c:numRef>
              <c:extLst>
                <c:ext xmlns:c15="http://schemas.microsoft.com/office/drawing/2012/chart" uri="{02D57815-91ED-43cb-92C2-25804820EDAC}">
                  <c15:fullRef>
                    <c15:sqref>'proces radiofarmacie'!$Q$169:$Q$171</c15:sqref>
                  </c15:fullRef>
                </c:ext>
              </c:extLst>
              <c:f>'proces radiofarmacie'!$Q$170</c:f>
              <c:numCache>
                <c:formatCode>0%</c:formatCode>
                <c:ptCount val="1"/>
                <c:pt idx="0">
                  <c:v>0</c:v>
                </c:pt>
              </c:numCache>
            </c:numRef>
          </c:val>
          <c:extLst>
            <c:ext xmlns:c16="http://schemas.microsoft.com/office/drawing/2014/chart" uri="{C3380CC4-5D6E-409C-BE32-E72D297353CC}">
              <c16:uniqueId val="{00000000-B4F9-4A6F-8514-ECF5DF850AEC}"/>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radiofarmacie'!$P$170</c:f>
              <c:strCache>
                <c:ptCount val="1"/>
                <c:pt idx="0">
                  <c:v>Niveau 2</c:v>
                </c:pt>
              </c:strCache>
            </c:strRef>
          </c:cat>
          <c:val>
            <c:numRef>
              <c:extLst>
                <c:ext xmlns:c15="http://schemas.microsoft.com/office/drawing/2012/chart" uri="{02D57815-91ED-43cb-92C2-25804820EDAC}">
                  <c15:fullRef>
                    <c15:sqref>'proces radiofarmacie'!$R$169:$R$171</c15:sqref>
                  </c15:fullRef>
                </c:ext>
              </c:extLst>
              <c:f>'proces radiofarmacie'!$R$170</c:f>
              <c:numCache>
                <c:formatCode>0%</c:formatCode>
                <c:ptCount val="1"/>
                <c:pt idx="0">
                  <c:v>0</c:v>
                </c:pt>
              </c:numCache>
            </c:numRef>
          </c:val>
          <c:extLst>
            <c:ext xmlns:c16="http://schemas.microsoft.com/office/drawing/2014/chart" uri="{C3380CC4-5D6E-409C-BE32-E72D297353CC}">
              <c16:uniqueId val="{00000001-B4F9-4A6F-8514-ECF5DF850AEC}"/>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radiofarmacie'!$P$170</c:f>
              <c:strCache>
                <c:ptCount val="1"/>
                <c:pt idx="0">
                  <c:v>Niveau 2</c:v>
                </c:pt>
              </c:strCache>
            </c:strRef>
          </c:cat>
          <c:val>
            <c:numRef>
              <c:extLst>
                <c:ext xmlns:c15="http://schemas.microsoft.com/office/drawing/2012/chart" uri="{02D57815-91ED-43cb-92C2-25804820EDAC}">
                  <c15:fullRef>
                    <c15:sqref>'proces radiofarmacie'!$S$169:$S$171</c15:sqref>
                  </c15:fullRef>
                </c:ext>
              </c:extLst>
              <c:f>'proces radiofarmacie'!$S$170</c:f>
              <c:numCache>
                <c:formatCode>0%</c:formatCode>
                <c:ptCount val="1"/>
                <c:pt idx="0">
                  <c:v>0</c:v>
                </c:pt>
              </c:numCache>
            </c:numRef>
          </c:val>
          <c:extLst>
            <c:ext xmlns:c16="http://schemas.microsoft.com/office/drawing/2014/chart" uri="{C3380CC4-5D6E-409C-BE32-E72D297353CC}">
              <c16:uniqueId val="{00000002-B4F9-4A6F-8514-ECF5DF850AEC}"/>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b="1"/>
              <a:t>Niveau 3</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radiofarmacie'!$P$171</c:f>
              <c:strCache>
                <c:ptCount val="1"/>
                <c:pt idx="0">
                  <c:v>Niveau 3</c:v>
                </c:pt>
              </c:strCache>
            </c:strRef>
          </c:cat>
          <c:val>
            <c:numRef>
              <c:extLst>
                <c:ext xmlns:c15="http://schemas.microsoft.com/office/drawing/2012/chart" uri="{02D57815-91ED-43cb-92C2-25804820EDAC}">
                  <c15:fullRef>
                    <c15:sqref>'proces radiofarmacie'!$Q$169:$Q$171</c15:sqref>
                  </c15:fullRef>
                </c:ext>
              </c:extLst>
              <c:f>'proces radiofarmacie'!$Q$171</c:f>
              <c:numCache>
                <c:formatCode>0%</c:formatCode>
                <c:ptCount val="1"/>
                <c:pt idx="0">
                  <c:v>1</c:v>
                </c:pt>
              </c:numCache>
            </c:numRef>
          </c:val>
          <c:extLst>
            <c:ext xmlns:c16="http://schemas.microsoft.com/office/drawing/2014/chart" uri="{C3380CC4-5D6E-409C-BE32-E72D297353CC}">
              <c16:uniqueId val="{00000000-E991-40EB-BA87-4AB1282CD12F}"/>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radiofarmacie'!$P$171</c:f>
              <c:strCache>
                <c:ptCount val="1"/>
                <c:pt idx="0">
                  <c:v>Niveau 3</c:v>
                </c:pt>
              </c:strCache>
            </c:strRef>
          </c:cat>
          <c:val>
            <c:numRef>
              <c:extLst>
                <c:ext xmlns:c15="http://schemas.microsoft.com/office/drawing/2012/chart" uri="{02D57815-91ED-43cb-92C2-25804820EDAC}">
                  <c15:fullRef>
                    <c15:sqref>'proces radiofarmacie'!$R$169:$R$171</c15:sqref>
                  </c15:fullRef>
                </c:ext>
              </c:extLst>
              <c:f>'proces radiofarmacie'!$R$171</c:f>
              <c:numCache>
                <c:formatCode>0%</c:formatCode>
                <c:ptCount val="1"/>
                <c:pt idx="0">
                  <c:v>0</c:v>
                </c:pt>
              </c:numCache>
            </c:numRef>
          </c:val>
          <c:extLst>
            <c:ext xmlns:c16="http://schemas.microsoft.com/office/drawing/2014/chart" uri="{C3380CC4-5D6E-409C-BE32-E72D297353CC}">
              <c16:uniqueId val="{00000001-E991-40EB-BA87-4AB1282CD12F}"/>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radiofarmacie'!$P$169:$P$171</c15:sqref>
                  </c15:fullRef>
                </c:ext>
              </c:extLst>
              <c:f>'proces radiofarmacie'!$P$171</c:f>
              <c:strCache>
                <c:ptCount val="1"/>
                <c:pt idx="0">
                  <c:v>Niveau 3</c:v>
                </c:pt>
              </c:strCache>
            </c:strRef>
          </c:cat>
          <c:val>
            <c:numRef>
              <c:extLst>
                <c:ext xmlns:c15="http://schemas.microsoft.com/office/drawing/2012/chart" uri="{02D57815-91ED-43cb-92C2-25804820EDAC}">
                  <c15:fullRef>
                    <c15:sqref>'proces radiofarmacie'!$S$169:$S$171</c15:sqref>
                  </c15:fullRef>
                </c:ext>
              </c:extLst>
              <c:f>'proces radiofarmacie'!$S$171</c:f>
              <c:numCache>
                <c:formatCode>0%</c:formatCode>
                <c:ptCount val="1"/>
                <c:pt idx="0">
                  <c:v>0</c:v>
                </c:pt>
              </c:numCache>
            </c:numRef>
          </c:val>
          <c:extLst>
            <c:ext xmlns:c16="http://schemas.microsoft.com/office/drawing/2014/chart" uri="{C3380CC4-5D6E-409C-BE32-E72D297353CC}">
              <c16:uniqueId val="{00000002-E991-40EB-BA87-4AB1282CD12F}"/>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legend>
      <c:legendPos val="r"/>
      <c:overlay val="1"/>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Mapping!$S$12</c:f>
          <c:strCache>
            <c:ptCount val="1"/>
            <c:pt idx="0">
              <c:v>Total Score : 100%</c:v>
            </c:pt>
          </c:strCache>
        </c:strRef>
      </c:tx>
      <c:layout>
        <c:manualLayout>
          <c:xMode val="edge"/>
          <c:yMode val="edge"/>
          <c:x val="3.7786111111111097E-2"/>
          <c:y val="4.1492743439986393E-2"/>
        </c:manualLayout>
      </c:layout>
      <c:overlay val="1"/>
      <c:spPr>
        <a:noFill/>
        <a:ln>
          <a:noFill/>
        </a:ln>
        <a:effectLst/>
      </c:spPr>
      <c:txPr>
        <a:bodyPr rot="0" spcFirstLastPara="1" vertOverflow="ellipsis" vert="horz" wrap="square" anchor="ctr" anchorCtr="1"/>
        <a:lstStyle/>
        <a:p>
          <a:pPr>
            <a:defRPr sz="2000" b="1" i="0" u="none" strike="noStrike" kern="1200" spc="0" baseline="0">
              <a:solidFill>
                <a:schemeClr val="tx1">
                  <a:lumMod val="65000"/>
                  <a:lumOff val="35000"/>
                </a:schemeClr>
              </a:solidFill>
              <a:latin typeface="+mn-lt"/>
              <a:ea typeface="+mn-ea"/>
              <a:cs typeface="+mn-cs"/>
            </a:defRPr>
          </a:pPr>
          <a:endParaRPr lang="nl-BE"/>
        </a:p>
      </c:txPr>
    </c:title>
    <c:autoTitleDeleted val="0"/>
    <c:plotArea>
      <c:layout/>
      <c:doughnutChart>
        <c:varyColors val="1"/>
        <c:ser>
          <c:idx val="0"/>
          <c:order val="0"/>
          <c:tx>
            <c:strRef>
              <c:f>Mapping!$P$5</c:f>
              <c:strCache>
                <c:ptCount val="1"/>
                <c:pt idx="0">
                  <c:v>Speedometer</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F776-429E-8E8E-1A844AB840B7}"/>
              </c:ext>
            </c:extLst>
          </c:dPt>
          <c:dPt>
            <c:idx val="1"/>
            <c:bubble3D val="0"/>
            <c:spPr>
              <a:solidFill>
                <a:srgbClr val="FF0000"/>
              </a:solidFill>
              <a:ln w="19050">
                <a:solidFill>
                  <a:schemeClr val="lt1"/>
                </a:solidFill>
              </a:ln>
              <a:effectLst/>
            </c:spPr>
            <c:extLst>
              <c:ext xmlns:c16="http://schemas.microsoft.com/office/drawing/2014/chart" uri="{C3380CC4-5D6E-409C-BE32-E72D297353CC}">
                <c16:uniqueId val="{00000003-F776-429E-8E8E-1A844AB840B7}"/>
              </c:ext>
            </c:extLst>
          </c:dPt>
          <c:dPt>
            <c:idx val="2"/>
            <c:bubble3D val="0"/>
            <c:spPr>
              <a:solidFill>
                <a:srgbClr val="FFC000"/>
              </a:solidFill>
              <a:ln w="19050">
                <a:solidFill>
                  <a:schemeClr val="lt1"/>
                </a:solidFill>
              </a:ln>
              <a:effectLst/>
            </c:spPr>
            <c:extLst>
              <c:ext xmlns:c16="http://schemas.microsoft.com/office/drawing/2014/chart" uri="{C3380CC4-5D6E-409C-BE32-E72D297353CC}">
                <c16:uniqueId val="{00000005-F776-429E-8E8E-1A844AB840B7}"/>
              </c:ext>
            </c:extLst>
          </c:dPt>
          <c:dPt>
            <c:idx val="3"/>
            <c:bubble3D val="0"/>
            <c:spPr>
              <a:solidFill>
                <a:schemeClr val="accent6"/>
              </a:solidFill>
              <a:ln w="19050">
                <a:solidFill>
                  <a:schemeClr val="lt1"/>
                </a:solidFill>
              </a:ln>
              <a:effectLst/>
            </c:spPr>
            <c:extLst>
              <c:ext xmlns:c16="http://schemas.microsoft.com/office/drawing/2014/chart" uri="{C3380CC4-5D6E-409C-BE32-E72D297353CC}">
                <c16:uniqueId val="{00000007-F776-429E-8E8E-1A844AB840B7}"/>
              </c:ext>
            </c:extLst>
          </c:dPt>
          <c:dPt>
            <c:idx val="4"/>
            <c:bubble3D val="0"/>
            <c:spPr>
              <a:noFill/>
              <a:ln w="19050">
                <a:solidFill>
                  <a:schemeClr val="lt1"/>
                </a:solidFill>
              </a:ln>
              <a:effectLst/>
            </c:spPr>
            <c:extLst>
              <c:ext xmlns:c16="http://schemas.microsoft.com/office/drawing/2014/chart" uri="{C3380CC4-5D6E-409C-BE32-E72D297353CC}">
                <c16:uniqueId val="{00000009-F776-429E-8E8E-1A844AB840B7}"/>
              </c:ext>
            </c:extLst>
          </c:dPt>
          <c:dLbls>
            <c:dLbl>
              <c:idx val="0"/>
              <c:tx>
                <c:rich>
                  <a:bodyPr/>
                  <a:lstStyle/>
                  <a:p>
                    <a:fld id="{4ED7A6A8-5AD2-470C-B956-B92B322211C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F776-429E-8E8E-1A844AB840B7}"/>
                </c:ext>
              </c:extLst>
            </c:dLbl>
            <c:dLbl>
              <c:idx val="1"/>
              <c:tx>
                <c:rich>
                  <a:bodyPr/>
                  <a:lstStyle/>
                  <a:p>
                    <a:fld id="{16421E72-A2BA-444A-8F65-41D94B2106D4}"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776-429E-8E8E-1A844AB840B7}"/>
                </c:ext>
              </c:extLst>
            </c:dLbl>
            <c:dLbl>
              <c:idx val="2"/>
              <c:tx>
                <c:rich>
                  <a:bodyPr/>
                  <a:lstStyle/>
                  <a:p>
                    <a:fld id="{5099CAAD-7438-4165-A01D-78DAA0056CDC}"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776-429E-8E8E-1A844AB840B7}"/>
                </c:ext>
              </c:extLst>
            </c:dLbl>
            <c:dLbl>
              <c:idx val="3"/>
              <c:tx>
                <c:rich>
                  <a:bodyPr/>
                  <a:lstStyle/>
                  <a:p>
                    <a:fld id="{C3330FEC-4E17-46DD-BEFE-1C5B82F8985B}" type="CELLRANGE">
                      <a:rPr lang="nl-BE"/>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776-429E-8E8E-1A844AB840B7}"/>
                </c:ext>
              </c:extLst>
            </c:dLbl>
            <c:dLbl>
              <c:idx val="4"/>
              <c:tx>
                <c:rich>
                  <a:bodyPr/>
                  <a:lstStyle/>
                  <a:p>
                    <a:fld id="{8D70E9AB-870B-4FDF-B39F-7C13DB6738B8}" type="CELLRANGE">
                      <a:rPr lang="en-US"/>
                      <a:pPr/>
                      <a:t>[CELLRANGE]</a:t>
                    </a:fld>
                    <a:endParaRPr lang="nl-BE"/>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F776-429E-8E8E-1A844AB840B7}"/>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nl-BE"/>
              </a:p>
            </c:txPr>
            <c:showLegendKey val="0"/>
            <c:showVal val="0"/>
            <c:showCatName val="0"/>
            <c:showSerName val="0"/>
            <c:showPercent val="0"/>
            <c:showBubbleSize val="0"/>
            <c:showLeaderLines val="0"/>
            <c:extLst>
              <c:ext xmlns:c15="http://schemas.microsoft.com/office/drawing/2012/chart" uri="{CE6537A1-D6FC-4f65-9D91-7224C49458BB}">
                <c15:showDataLabelsRange val="1"/>
              </c:ext>
            </c:extLst>
          </c:dLbls>
          <c:val>
            <c:numRef>
              <c:f>Mapping!$Q$6:$Q$10</c:f>
              <c:numCache>
                <c:formatCode>General</c:formatCode>
                <c:ptCount val="5"/>
                <c:pt idx="0">
                  <c:v>0</c:v>
                </c:pt>
                <c:pt idx="1">
                  <c:v>60</c:v>
                </c:pt>
                <c:pt idx="2">
                  <c:v>30</c:v>
                </c:pt>
                <c:pt idx="3">
                  <c:v>10</c:v>
                </c:pt>
                <c:pt idx="4">
                  <c:v>100</c:v>
                </c:pt>
              </c:numCache>
            </c:numRef>
          </c:val>
          <c:extLst>
            <c:ext xmlns:c15="http://schemas.microsoft.com/office/drawing/2012/chart" uri="{02D57815-91ED-43cb-92C2-25804820EDAC}">
              <c15:datalabelsRange>
                <c15:f>'proces radiofarmacie'!$P$158:$P$161</c15:f>
                <c15:dlblRangeCache>
                  <c:ptCount val="4"/>
                  <c:pt idx="1">
                    <c:v>0-60</c:v>
                  </c:pt>
                  <c:pt idx="2">
                    <c:v>60-90</c:v>
                  </c:pt>
                  <c:pt idx="3">
                    <c:v>90-100</c:v>
                  </c:pt>
                </c15:dlblRangeCache>
              </c15:datalabelsRange>
            </c:ext>
            <c:ext xmlns:c16="http://schemas.microsoft.com/office/drawing/2014/chart" uri="{C3380CC4-5D6E-409C-BE32-E72D297353CC}">
              <c16:uniqueId val="{0000000A-F776-429E-8E8E-1A844AB840B7}"/>
            </c:ext>
          </c:extLst>
        </c:ser>
        <c:dLbls>
          <c:showLegendKey val="0"/>
          <c:showVal val="0"/>
          <c:showCatName val="0"/>
          <c:showSerName val="0"/>
          <c:showPercent val="0"/>
          <c:showBubbleSize val="0"/>
          <c:showLeaderLines val="0"/>
        </c:dLbls>
        <c:firstSliceAng val="270"/>
        <c:holeSize val="65"/>
      </c:doughnutChart>
      <c:pieChart>
        <c:varyColors val="1"/>
        <c:ser>
          <c:idx val="1"/>
          <c:order val="1"/>
          <c:tx>
            <c:strRef>
              <c:f>Mapping!$R$5</c:f>
              <c:strCache>
                <c:ptCount val="1"/>
                <c:pt idx="0">
                  <c:v>Pointer</c:v>
                </c:pt>
              </c:strCache>
            </c:strRef>
          </c:tx>
          <c:spPr>
            <a:noFill/>
          </c:spPr>
          <c:dPt>
            <c:idx val="0"/>
            <c:bubble3D val="0"/>
            <c:spPr>
              <a:noFill/>
              <a:ln w="19050">
                <a:solidFill>
                  <a:schemeClr val="lt1"/>
                </a:solidFill>
              </a:ln>
              <a:effectLst/>
            </c:spPr>
            <c:extLst>
              <c:ext xmlns:c16="http://schemas.microsoft.com/office/drawing/2014/chart" uri="{C3380CC4-5D6E-409C-BE32-E72D297353CC}">
                <c16:uniqueId val="{0000000C-F776-429E-8E8E-1A844AB840B7}"/>
              </c:ext>
            </c:extLst>
          </c:dPt>
          <c:dPt>
            <c:idx val="1"/>
            <c:bubble3D val="0"/>
            <c:spPr>
              <a:solidFill>
                <a:schemeClr val="tx1"/>
              </a:solidFill>
              <a:ln w="19050">
                <a:noFill/>
              </a:ln>
              <a:effectLst>
                <a:outerShdw blurRad="50800" dist="38100" dir="2700000" algn="tl" rotWithShape="0">
                  <a:prstClr val="black">
                    <a:alpha val="40000"/>
                  </a:prstClr>
                </a:outerShdw>
              </a:effectLst>
            </c:spPr>
            <c:extLst>
              <c:ext xmlns:c16="http://schemas.microsoft.com/office/drawing/2014/chart" uri="{C3380CC4-5D6E-409C-BE32-E72D297353CC}">
                <c16:uniqueId val="{0000000E-F776-429E-8E8E-1A844AB840B7}"/>
              </c:ext>
            </c:extLst>
          </c:dPt>
          <c:dPt>
            <c:idx val="2"/>
            <c:bubble3D val="0"/>
            <c:spPr>
              <a:noFill/>
              <a:ln w="19050">
                <a:solidFill>
                  <a:schemeClr val="lt1"/>
                </a:solidFill>
              </a:ln>
              <a:effectLst/>
            </c:spPr>
            <c:extLst>
              <c:ext xmlns:c16="http://schemas.microsoft.com/office/drawing/2014/chart" uri="{C3380CC4-5D6E-409C-BE32-E72D297353CC}">
                <c16:uniqueId val="{00000010-F776-429E-8E8E-1A844AB840B7}"/>
              </c:ext>
            </c:extLst>
          </c:dPt>
          <c:val>
            <c:numRef>
              <c:f>Mapping!$S$6:$S$8</c:f>
              <c:numCache>
                <c:formatCode>General</c:formatCode>
                <c:ptCount val="3"/>
                <c:pt idx="0">
                  <c:v>100</c:v>
                </c:pt>
                <c:pt idx="1">
                  <c:v>1</c:v>
                </c:pt>
                <c:pt idx="2">
                  <c:v>99</c:v>
                </c:pt>
              </c:numCache>
            </c:numRef>
          </c:val>
          <c:extLst>
            <c:ext xmlns:c16="http://schemas.microsoft.com/office/drawing/2014/chart" uri="{C3380CC4-5D6E-409C-BE32-E72D297353CC}">
              <c16:uniqueId val="{00000011-F776-429E-8E8E-1A844AB840B7}"/>
            </c:ext>
          </c:extLst>
        </c:ser>
        <c:dLbls>
          <c:showLegendKey val="0"/>
          <c:showVal val="0"/>
          <c:showCatName val="0"/>
          <c:showSerName val="0"/>
          <c:showPercent val="0"/>
          <c:showBubbleSize val="0"/>
          <c:showLeaderLines val="1"/>
        </c:dLbls>
        <c:firstSliceAng val="270"/>
      </c:pie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25" r="0.25" t="0.75" header="0.3" footer="0.3"/>
    <c:pageSetup paperSize="9"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r>
              <a:rPr lang="en-US" sz="1100" b="0">
                <a:latin typeface="Open Sans" panose="020B0606030504020204" pitchFamily="34" charset="0"/>
                <a:ea typeface="Open Sans" panose="020B0606030504020204" pitchFamily="34" charset="0"/>
                <a:cs typeface="Open Sans" panose="020B0606030504020204" pitchFamily="34" charset="0"/>
              </a:rPr>
              <a:t>Niveau 1</a:t>
            </a:r>
          </a:p>
        </c:rich>
      </c:tx>
      <c:overlay val="0"/>
      <c:spPr>
        <a:noFill/>
        <a:ln>
          <a:noFill/>
        </a:ln>
        <a:effectLst/>
      </c:spPr>
      <c:txPr>
        <a:bodyPr rot="0" spcFirstLastPara="1" vertOverflow="ellipsis" vert="horz" wrap="square" anchor="ctr" anchorCtr="1"/>
        <a:lstStyle/>
        <a:p>
          <a:pPr>
            <a:defRPr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radiofarmacie'!$Q$164:$Q$166</c15:sqref>
                  </c15:fullRef>
                </c:ext>
              </c:extLst>
              <c:f>'proces radiofarmacie'!$Q$164</c:f>
              <c:numCache>
                <c:formatCode>General</c:formatCode>
                <c:ptCount val="1"/>
                <c:pt idx="0">
                  <c:v>0</c:v>
                </c:pt>
              </c:numCache>
            </c:numRef>
          </c:val>
          <c:extLst>
            <c:ext xmlns:c16="http://schemas.microsoft.com/office/drawing/2014/chart" uri="{C3380CC4-5D6E-409C-BE32-E72D297353CC}">
              <c16:uniqueId val="{00000000-758E-405F-B97E-E2A232A703AD}"/>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radiofarmacie'!$R$164:$R$166</c15:sqref>
                  </c15:fullRef>
                </c:ext>
              </c:extLst>
              <c:f>'proces radiofarmacie'!$R$164</c:f>
              <c:numCache>
                <c:formatCode>General</c:formatCode>
                <c:ptCount val="1"/>
                <c:pt idx="0">
                  <c:v>0</c:v>
                </c:pt>
              </c:numCache>
            </c:numRef>
          </c:val>
          <c:extLst>
            <c:ext xmlns:c16="http://schemas.microsoft.com/office/drawing/2014/chart" uri="{C3380CC4-5D6E-409C-BE32-E72D297353CC}">
              <c16:uniqueId val="{00000001-758E-405F-B97E-E2A232A703AD}"/>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radiofarmacie'!$P$164</c:f>
              <c:strCache>
                <c:ptCount val="1"/>
                <c:pt idx="0">
                  <c:v>Niveau 1</c:v>
                </c:pt>
              </c:strCache>
            </c:strRef>
          </c:cat>
          <c:val>
            <c:numRef>
              <c:extLst>
                <c:ext xmlns:c15="http://schemas.microsoft.com/office/drawing/2012/chart" uri="{02D57815-91ED-43cb-92C2-25804820EDAC}">
                  <c15:fullRef>
                    <c15:sqref>'proces radiofarmacie'!$S$164:$S$166</c15:sqref>
                  </c15:fullRef>
                </c:ext>
              </c:extLst>
              <c:f>'proces radiofarmacie'!$S$164</c:f>
              <c:numCache>
                <c:formatCode>General</c:formatCode>
                <c:ptCount val="1"/>
                <c:pt idx="0">
                  <c:v>0</c:v>
                </c:pt>
              </c:numCache>
            </c:numRef>
          </c:val>
          <c:extLst>
            <c:ext xmlns:c16="http://schemas.microsoft.com/office/drawing/2014/chart" uri="{C3380CC4-5D6E-409C-BE32-E72D297353CC}">
              <c16:uniqueId val="{00000002-758E-405F-B97E-E2A232A703AD}"/>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2</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radiofarmacie'!$Q$164:$Q$166</c15:sqref>
                  </c15:fullRef>
                </c:ext>
              </c:extLst>
              <c:f>'proces radiofarmacie'!$Q$165</c:f>
              <c:numCache>
                <c:formatCode>General</c:formatCode>
                <c:ptCount val="1"/>
                <c:pt idx="0">
                  <c:v>0</c:v>
                </c:pt>
              </c:numCache>
            </c:numRef>
          </c:val>
          <c:extLst>
            <c:ext xmlns:c16="http://schemas.microsoft.com/office/drawing/2014/chart" uri="{C3380CC4-5D6E-409C-BE32-E72D297353CC}">
              <c16:uniqueId val="{00000000-B91D-48DB-B27A-D21D150D4239}"/>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radiofarmacie'!$R$164:$R$166</c15:sqref>
                  </c15:fullRef>
                </c:ext>
              </c:extLst>
              <c:f>'proces radiofarmacie'!$R$165</c:f>
              <c:numCache>
                <c:formatCode>General</c:formatCode>
                <c:ptCount val="1"/>
                <c:pt idx="0">
                  <c:v>0</c:v>
                </c:pt>
              </c:numCache>
            </c:numRef>
          </c:val>
          <c:extLst>
            <c:ext xmlns:c16="http://schemas.microsoft.com/office/drawing/2014/chart" uri="{C3380CC4-5D6E-409C-BE32-E72D297353CC}">
              <c16:uniqueId val="{00000001-B91D-48DB-B27A-D21D150D4239}"/>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radiofarmacie'!$P$165</c:f>
              <c:strCache>
                <c:ptCount val="1"/>
                <c:pt idx="0">
                  <c:v>Niveau 2</c:v>
                </c:pt>
              </c:strCache>
            </c:strRef>
          </c:cat>
          <c:val>
            <c:numRef>
              <c:extLst>
                <c:ext xmlns:c15="http://schemas.microsoft.com/office/drawing/2012/chart" uri="{02D57815-91ED-43cb-92C2-25804820EDAC}">
                  <c15:fullRef>
                    <c15:sqref>'proces radiofarmacie'!$S$164:$S$166</c15:sqref>
                  </c15:fullRef>
                </c:ext>
              </c:extLst>
              <c:f>'proces radiofarmacie'!$S$165</c:f>
              <c:numCache>
                <c:formatCode>General</c:formatCode>
                <c:ptCount val="1"/>
                <c:pt idx="0">
                  <c:v>0</c:v>
                </c:pt>
              </c:numCache>
            </c:numRef>
          </c:val>
          <c:extLst>
            <c:ext xmlns:c16="http://schemas.microsoft.com/office/drawing/2014/chart" uri="{C3380CC4-5D6E-409C-BE32-E72D297353CC}">
              <c16:uniqueId val="{00000002-B91D-48DB-B27A-D21D150D4239}"/>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r>
              <a: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rPr>
              <a:t>Niveau 3</a:t>
            </a:r>
          </a:p>
        </c:rich>
      </c:tx>
      <c:overlay val="0"/>
      <c:spPr>
        <a:noFill/>
        <a:ln>
          <a:noFill/>
        </a:ln>
        <a:effectLst/>
      </c:spPr>
      <c:txPr>
        <a:bodyPr rot="0" spcFirstLastPara="1" vertOverflow="ellipsis" vert="horz" wrap="square" anchor="ctr" anchorCtr="1"/>
        <a:lstStyle/>
        <a:p>
          <a:pPr algn="ctr" rtl="0">
            <a:defRPr lang="en-US" sz="1100" b="0" i="0" u="none" strike="noStrike" kern="1200" spc="0" baseline="0">
              <a:solidFill>
                <a:sysClr val="windowText" lastClr="000000">
                  <a:lumMod val="65000"/>
                  <a:lumOff val="35000"/>
                </a:sysClr>
              </a:solidFill>
              <a:latin typeface="Open Sans" panose="020B0606030504020204" pitchFamily="34" charset="0"/>
              <a:ea typeface="Open Sans" panose="020B0606030504020204" pitchFamily="34" charset="0"/>
              <a:cs typeface="Open Sans" panose="020B0606030504020204" pitchFamily="34" charset="0"/>
            </a:defRPr>
          </a:pPr>
          <a:endParaRPr lang="nl-BE"/>
        </a:p>
      </c:txPr>
    </c:title>
    <c:autoTitleDeleted val="0"/>
    <c:plotArea>
      <c:layout/>
      <c:barChart>
        <c:barDir val="col"/>
        <c:grouping val="percentStacked"/>
        <c:varyColors val="0"/>
        <c:ser>
          <c:idx val="0"/>
          <c:order val="0"/>
          <c:tx>
            <c:strRef>
              <c:f>'proces radiofarmacie'!$Q$163</c:f>
              <c:strCache>
                <c:ptCount val="1"/>
                <c:pt idx="0">
                  <c:v>Ja</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radiofarmacie'!$Q$164:$Q$166</c15:sqref>
                  </c15:fullRef>
                </c:ext>
              </c:extLst>
              <c:f>'proces radiofarmacie'!$Q$166</c:f>
              <c:numCache>
                <c:formatCode>General</c:formatCode>
                <c:ptCount val="1"/>
                <c:pt idx="0">
                  <c:v>1</c:v>
                </c:pt>
              </c:numCache>
            </c:numRef>
          </c:val>
          <c:extLst>
            <c:ext xmlns:c16="http://schemas.microsoft.com/office/drawing/2014/chart" uri="{C3380CC4-5D6E-409C-BE32-E72D297353CC}">
              <c16:uniqueId val="{00000000-DAAC-4496-AC8E-A1C2081FBD34}"/>
            </c:ext>
          </c:extLst>
        </c:ser>
        <c:ser>
          <c:idx val="1"/>
          <c:order val="1"/>
          <c:tx>
            <c:strRef>
              <c:f>'proces radiofarmacie'!$R$163</c:f>
              <c:strCache>
                <c:ptCount val="1"/>
                <c:pt idx="0">
                  <c:v>Nee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radiofarmacie'!$R$164:$R$166</c15:sqref>
                  </c15:fullRef>
                </c:ext>
              </c:extLst>
              <c:f>'proces radiofarmacie'!$R$166</c:f>
              <c:numCache>
                <c:formatCode>General</c:formatCode>
                <c:ptCount val="1"/>
                <c:pt idx="0">
                  <c:v>0</c:v>
                </c:pt>
              </c:numCache>
            </c:numRef>
          </c:val>
          <c:extLst>
            <c:ext xmlns:c16="http://schemas.microsoft.com/office/drawing/2014/chart" uri="{C3380CC4-5D6E-409C-BE32-E72D297353CC}">
              <c16:uniqueId val="{00000001-DAAC-4496-AC8E-A1C2081FBD34}"/>
            </c:ext>
          </c:extLst>
        </c:ser>
        <c:ser>
          <c:idx val="2"/>
          <c:order val="2"/>
          <c:tx>
            <c:strRef>
              <c:f>'proces radiofarmacie'!$S$163</c:f>
              <c:strCache>
                <c:ptCount val="1"/>
                <c:pt idx="0">
                  <c:v>NVT</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'proces radiofarmacie'!$P$164:$P$166</c15:sqref>
                  </c15:fullRef>
                </c:ext>
              </c:extLst>
              <c:f>'proces radiofarmacie'!$P$166</c:f>
              <c:strCache>
                <c:ptCount val="1"/>
                <c:pt idx="0">
                  <c:v>Niveau 3</c:v>
                </c:pt>
              </c:strCache>
            </c:strRef>
          </c:cat>
          <c:val>
            <c:numRef>
              <c:extLst>
                <c:ext xmlns:c15="http://schemas.microsoft.com/office/drawing/2012/chart" uri="{02D57815-91ED-43cb-92C2-25804820EDAC}">
                  <c15:fullRef>
                    <c15:sqref>'proces radiofarmacie'!$S$164:$S$166</c15:sqref>
                  </c15:fullRef>
                </c:ext>
              </c:extLst>
              <c:f>'proces radiofarmacie'!$S$166</c:f>
              <c:numCache>
                <c:formatCode>General</c:formatCode>
                <c:ptCount val="1"/>
                <c:pt idx="0">
                  <c:v>0</c:v>
                </c:pt>
              </c:numCache>
            </c:numRef>
          </c:val>
          <c:extLst>
            <c:ext xmlns:c16="http://schemas.microsoft.com/office/drawing/2014/chart" uri="{C3380CC4-5D6E-409C-BE32-E72D297353CC}">
              <c16:uniqueId val="{00000002-DAAC-4496-AC8E-A1C2081FBD34}"/>
            </c:ext>
          </c:extLst>
        </c:ser>
        <c:dLbls>
          <c:dLblPos val="ctr"/>
          <c:showLegendKey val="0"/>
          <c:showVal val="1"/>
          <c:showCatName val="0"/>
          <c:showSerName val="0"/>
          <c:showPercent val="0"/>
          <c:showBubbleSize val="0"/>
        </c:dLbls>
        <c:gapWidth val="150"/>
        <c:overlap val="100"/>
        <c:axId val="1833956063"/>
        <c:axId val="1833955647"/>
      </c:barChart>
      <c:catAx>
        <c:axId val="1833956063"/>
        <c:scaling>
          <c:orientation val="minMax"/>
        </c:scaling>
        <c:delete val="1"/>
        <c:axPos val="b"/>
        <c:numFmt formatCode="General" sourceLinked="1"/>
        <c:majorTickMark val="none"/>
        <c:minorTickMark val="none"/>
        <c:tickLblPos val="nextTo"/>
        <c:crossAx val="1833955647"/>
        <c:crosses val="autoZero"/>
        <c:auto val="1"/>
        <c:lblAlgn val="ctr"/>
        <c:lblOffset val="100"/>
        <c:noMultiLvlLbl val="0"/>
      </c:catAx>
      <c:valAx>
        <c:axId val="1833955647"/>
        <c:scaling>
          <c:orientation val="minMax"/>
        </c:scaling>
        <c:delete val="1"/>
        <c:axPos val="l"/>
        <c:numFmt formatCode="0%" sourceLinked="1"/>
        <c:majorTickMark val="none"/>
        <c:minorTickMark val="none"/>
        <c:tickLblPos val="nextTo"/>
        <c:crossAx val="1833956063"/>
        <c:crosses val="autoZero"/>
        <c:crossBetween val="between"/>
      </c:valAx>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0"/>
          <c:order val="0"/>
          <c:tx>
            <c:strRef>
              <c:f>'proces radiofarmacie'!$P$169</c:f>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3-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5-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'proces radiofarmacie'!$Q$163:$S$163</c:f>
              <c:strCache>
                <c:ptCount val="3"/>
                <c:pt idx="0">
                  <c:v>Ja</c:v>
                </c:pt>
                <c:pt idx="1">
                  <c:v>Nee</c:v>
                </c:pt>
                <c:pt idx="2">
                  <c:v>NVT</c:v>
                </c:pt>
              </c:strCache>
            </c:strRef>
          </c:cat>
          <c:val>
            <c:numRef>
              <c:f>'proces radiofarmacie'!$Q$169:$S$169</c:f>
              <c:numCache>
                <c:formatCode>0%</c:formatCode>
                <c:ptCount val="3"/>
                <c:pt idx="0">
                  <c:v>0</c:v>
                </c:pt>
                <c:pt idx="1">
                  <c:v>0</c:v>
                </c:pt>
                <c:pt idx="2">
                  <c:v>0</c:v>
                </c:pt>
              </c:numCache>
            </c:numRef>
          </c:val>
          <c:extLst>
            <c:ext xmlns:c16="http://schemas.microsoft.com/office/drawing/2014/chart" uri="{C3380CC4-5D6E-409C-BE32-E72D297353CC}">
              <c16:uniqueId val="{00000000-24C4-401D-9EF4-9DBD29FA277F}"/>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1"/>
                <c:order val="1"/>
                <c:tx>
                  <c:strRef>
                    <c:extLst>
                      <c:ext uri="{02D57815-91ED-43cb-92C2-25804820EDAC}">
                        <c15:formulaRef>
                          <c15:sqref>'proces radiofarmacie'!$P$170</c15:sqref>
                        </c15:formulaRef>
                      </c:ext>
                    </c:extLst>
                    <c:strCache>
                      <c:ptCount val="1"/>
                      <c:pt idx="0">
                        <c:v>Niveau 2</c:v>
                      </c:pt>
                    </c:strCache>
                  </c:strRef>
                </c:tx>
                <c:dPt>
                  <c:idx val="0"/>
                  <c:bubble3D val="0"/>
                  <c:spPr>
                    <a:solidFill>
                      <a:schemeClr val="accent1"/>
                    </a:solidFill>
                    <a:ln>
                      <a:noFill/>
                    </a:ln>
                    <a:effectLst/>
                  </c:spPr>
                  <c:extLst>
                    <c:ext xmlns:c16="http://schemas.microsoft.com/office/drawing/2014/chart" uri="{C3380CC4-5D6E-409C-BE32-E72D297353CC}">
                      <c16:uniqueId val="{00000007-6DB4-4A43-8786-DBFB04D575CE}"/>
                    </c:ext>
                  </c:extLst>
                </c:dPt>
                <c:dPt>
                  <c:idx val="1"/>
                  <c:bubble3D val="0"/>
                  <c:spPr>
                    <a:solidFill>
                      <a:schemeClr val="accent2"/>
                    </a:solidFill>
                    <a:ln>
                      <a:noFill/>
                    </a:ln>
                    <a:effectLst/>
                  </c:spPr>
                  <c:extLst>
                    <c:ext xmlns:c16="http://schemas.microsoft.com/office/drawing/2014/chart" uri="{C3380CC4-5D6E-409C-BE32-E72D297353CC}">
                      <c16:uniqueId val="{00000009-6DB4-4A43-8786-DBFB04D575CE}"/>
                    </c:ext>
                  </c:extLst>
                </c:dPt>
                <c:dPt>
                  <c:idx val="2"/>
                  <c:bubble3D val="0"/>
                  <c:spPr>
                    <a:solidFill>
                      <a:schemeClr val="accent3"/>
                    </a:solidFill>
                    <a:ln>
                      <a:noFill/>
                    </a:ln>
                    <a:effectLst/>
                  </c:spPr>
                  <c:extLst>
                    <c:ext xmlns:c16="http://schemas.microsoft.com/office/drawing/2014/chart" uri="{C3380CC4-5D6E-409C-BE32-E72D297353CC}">
                      <c16:uniqueId val="{0000000B-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radiofarmacie'!$Q$163:$S$163</c15:sqref>
                        </c15:formulaRef>
                      </c:ext>
                    </c:extLst>
                    <c:strCache>
                      <c:ptCount val="3"/>
                      <c:pt idx="0">
                        <c:v>Ja</c:v>
                      </c:pt>
                      <c:pt idx="1">
                        <c:v>Nee</c:v>
                      </c:pt>
                      <c:pt idx="2">
                        <c:v>NVT</c:v>
                      </c:pt>
                    </c:strCache>
                  </c:strRef>
                </c:cat>
                <c:val>
                  <c:numRef>
                    <c:extLst>
                      <c:ext uri="{02D57815-91ED-43cb-92C2-25804820EDAC}">
                        <c15:formulaRef>
                          <c15:sqref>'proces radiofarmacie'!$Q$170:$S$170</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1-24C4-401D-9EF4-9DBD29FA277F}"/>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radiofarmacie'!$P$171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D-6DB4-4A43-8786-DBFB04D575CE}"/>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F-6DB4-4A43-8786-DBFB04D575CE}"/>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1-6DB4-4A43-8786-DBFB04D575CE}"/>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radiofarmacie'!$Q$163:$S$163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radiofarmacie'!$Q$171:$S$171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02-24C4-401D-9EF4-9DBD29FA277F}"/>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1"/>
          <c:order val="1"/>
          <c:tx>
            <c:strRef>
              <c:f>'proces radiofarmacie'!$P$170</c:f>
              <c:strCache>
                <c:ptCount val="1"/>
                <c:pt idx="0">
                  <c:v>Niveau 2</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8-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A-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C-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radiofarmacie'!$Q$163:$S$163</c:f>
              <c:strCache>
                <c:ptCount val="3"/>
                <c:pt idx="0">
                  <c:v>Ja</c:v>
                </c:pt>
                <c:pt idx="1">
                  <c:v>Nee</c:v>
                </c:pt>
                <c:pt idx="2">
                  <c:v>NVT</c:v>
                </c:pt>
              </c:strCache>
              <c:extLst xmlns:c15="http://schemas.microsoft.com/office/drawing/2012/chart"/>
            </c:strRef>
          </c:cat>
          <c:val>
            <c:numRef>
              <c:f>'proces radiofarmacie'!$Q$170:$S$170</c:f>
              <c:numCache>
                <c:formatCode>0%</c:formatCode>
                <c:ptCount val="3"/>
                <c:pt idx="0">
                  <c:v>0</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0D-6101-4482-86E9-B559C4017F22}"/>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radiofarmacie'!$P$169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6101-4482-86E9-B559C4017F22}"/>
                    </c:ext>
                  </c:extLst>
                </c:dPt>
                <c:dPt>
                  <c:idx val="1"/>
                  <c:bubble3D val="0"/>
                  <c:spPr>
                    <a:solidFill>
                      <a:schemeClr val="accent2"/>
                    </a:solidFill>
                    <a:ln>
                      <a:noFill/>
                    </a:ln>
                    <a:effectLst/>
                  </c:spPr>
                  <c:extLst>
                    <c:ext xmlns:c16="http://schemas.microsoft.com/office/drawing/2014/chart" uri="{C3380CC4-5D6E-409C-BE32-E72D297353CC}">
                      <c16:uniqueId val="{00000003-6101-4482-86E9-B559C4017F22}"/>
                    </c:ext>
                  </c:extLst>
                </c:dPt>
                <c:dPt>
                  <c:idx val="2"/>
                  <c:bubble3D val="0"/>
                  <c:spPr>
                    <a:solidFill>
                      <a:schemeClr val="accent3"/>
                    </a:solidFill>
                    <a:ln>
                      <a:noFill/>
                    </a:ln>
                    <a:effectLst/>
                  </c:spPr>
                  <c:extLst>
                    <c:ext xmlns:c16="http://schemas.microsoft.com/office/drawing/2014/chart" uri="{C3380CC4-5D6E-409C-BE32-E72D297353CC}">
                      <c16:uniqueId val="{00000005-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radiofarmacie'!$Q$163:$S$163</c15:sqref>
                        </c15:formulaRef>
                      </c:ext>
                    </c:extLst>
                    <c:strCache>
                      <c:ptCount val="3"/>
                      <c:pt idx="0">
                        <c:v>Ja</c:v>
                      </c:pt>
                      <c:pt idx="1">
                        <c:v>Nee</c:v>
                      </c:pt>
                      <c:pt idx="2">
                        <c:v>NVT</c:v>
                      </c:pt>
                    </c:strCache>
                  </c:strRef>
                </c:cat>
                <c:val>
                  <c:numRef>
                    <c:extLst>
                      <c:ext uri="{02D57815-91ED-43cb-92C2-25804820EDAC}">
                        <c15:formulaRef>
                          <c15:sqref>'proces radiofarmacie'!$Q$169:$S$169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6101-4482-86E9-B559C4017F22}"/>
                  </c:ext>
                </c:extLst>
              </c15:ser>
            </c15:filteredPieSeries>
            <c15:filteredPieSeries>
              <c15:ser>
                <c:idx val="2"/>
                <c:order val="2"/>
                <c:tx>
                  <c:strRef>
                    <c:extLst xmlns:c15="http://schemas.microsoft.com/office/drawing/2012/chart">
                      <c:ext xmlns:c15="http://schemas.microsoft.com/office/drawing/2012/chart" uri="{02D57815-91ED-43cb-92C2-25804820EDAC}">
                        <c15:formulaRef>
                          <c15:sqref>'proces radiofarmacie'!$P$171</c15:sqref>
                        </c15:formulaRef>
                      </c:ext>
                    </c:extLst>
                    <c:strCache>
                      <c:ptCount val="1"/>
                      <c:pt idx="0">
                        <c:v>Niveau 3</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F-6101-4482-86E9-B559C4017F22}"/>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11-6101-4482-86E9-B559C4017F22}"/>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13-6101-4482-86E9-B559C4017F22}"/>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radiofarmacie'!$Q$163:$S$163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radiofarmacie'!$Q$171:$S$171</c15:sqref>
                        </c15:formulaRef>
                      </c:ext>
                    </c:extLst>
                    <c:numCache>
                      <c:formatCode>0%</c:formatCode>
                      <c:ptCount val="3"/>
                      <c:pt idx="0">
                        <c:v>1</c:v>
                      </c:pt>
                      <c:pt idx="1">
                        <c:v>0</c:v>
                      </c:pt>
                      <c:pt idx="2">
                        <c:v>0</c:v>
                      </c:pt>
                    </c:numCache>
                  </c:numRef>
                </c:val>
                <c:extLst xmlns:c15="http://schemas.microsoft.com/office/drawing/2012/chart">
                  <c:ext xmlns:c16="http://schemas.microsoft.com/office/drawing/2014/chart" uri="{C3380CC4-5D6E-409C-BE32-E72D297353CC}">
                    <c16:uniqueId val="{00000014-6101-4482-86E9-B559C4017F22}"/>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pieChart>
        <c:varyColors val="1"/>
        <c:ser>
          <c:idx val="2"/>
          <c:order val="2"/>
          <c:tx>
            <c:strRef>
              <c:f>'proces radiofarmacie'!$P$171</c:f>
              <c:strCache>
                <c:ptCount val="1"/>
                <c:pt idx="0">
                  <c:v>Niveau 3</c:v>
                </c:pt>
              </c:strCache>
              <c:extLst xmlns:c15="http://schemas.microsoft.com/office/drawing/2012/chart"/>
            </c:strRef>
          </c:tx>
          <c:dPt>
            <c:idx val="0"/>
            <c:bubble3D val="0"/>
            <c:spPr>
              <a:solidFill>
                <a:schemeClr val="accent1"/>
              </a:solidFill>
              <a:ln>
                <a:noFill/>
              </a:ln>
              <a:effectLst/>
            </c:spPr>
            <c:extLst>
              <c:ext xmlns:c16="http://schemas.microsoft.com/office/drawing/2014/chart" uri="{C3380CC4-5D6E-409C-BE32-E72D297353CC}">
                <c16:uniqueId val="{0000000F-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11-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13-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f>'proces radiofarmacie'!$Q$163:$S$163</c:f>
              <c:strCache>
                <c:ptCount val="3"/>
                <c:pt idx="0">
                  <c:v>Ja</c:v>
                </c:pt>
                <c:pt idx="1">
                  <c:v>Nee</c:v>
                </c:pt>
                <c:pt idx="2">
                  <c:v>NVT</c:v>
                </c:pt>
              </c:strCache>
              <c:extLst xmlns:c15="http://schemas.microsoft.com/office/drawing/2012/chart"/>
            </c:strRef>
          </c:cat>
          <c:val>
            <c:numRef>
              <c:f>'proces radiofarmacie'!$Q$171:$S$171</c:f>
              <c:numCache>
                <c:formatCode>0%</c:formatCode>
                <c:ptCount val="3"/>
                <c:pt idx="0">
                  <c:v>1</c:v>
                </c:pt>
                <c:pt idx="1">
                  <c:v>0</c:v>
                </c:pt>
                <c:pt idx="2">
                  <c:v>0</c:v>
                </c:pt>
              </c:numCache>
              <c:extLst xmlns:c15="http://schemas.microsoft.com/office/drawing/2012/chart"/>
            </c:numRef>
          </c:val>
          <c:extLst xmlns:c15="http://schemas.microsoft.com/office/drawing/2012/chart">
            <c:ext xmlns:c16="http://schemas.microsoft.com/office/drawing/2014/chart" uri="{C3380CC4-5D6E-409C-BE32-E72D297353CC}">
              <c16:uniqueId val="{00000014-5389-487A-A58A-70BF60560FB4}"/>
            </c:ext>
          </c:extLst>
        </c:ser>
        <c:dLbls>
          <c:showLegendKey val="0"/>
          <c:showVal val="0"/>
          <c:showCatName val="0"/>
          <c:showSerName val="0"/>
          <c:showPercent val="0"/>
          <c:showBubbleSize val="0"/>
          <c:showLeaderLines val="1"/>
        </c:dLbls>
        <c:firstSliceAng val="0"/>
        <c:extLst>
          <c:ext xmlns:c15="http://schemas.microsoft.com/office/drawing/2012/chart" uri="{02D57815-91ED-43cb-92C2-25804820EDAC}">
            <c15:filteredPieSeries>
              <c15:ser>
                <c:idx val="0"/>
                <c:order val="0"/>
                <c:tx>
                  <c:strRef>
                    <c:extLst>
                      <c:ext uri="{02D57815-91ED-43cb-92C2-25804820EDAC}">
                        <c15:formulaRef>
                          <c15:sqref>'proces radiofarmacie'!$P$169</c15:sqref>
                        </c15:formulaRef>
                      </c:ext>
                    </c:extLst>
                    <c:strCache>
                      <c:ptCount val="1"/>
                      <c:pt idx="0">
                        <c:v>Niveau 1</c:v>
                      </c:pt>
                    </c:strCache>
                  </c:strRef>
                </c:tx>
                <c:dPt>
                  <c:idx val="0"/>
                  <c:bubble3D val="0"/>
                  <c:spPr>
                    <a:solidFill>
                      <a:schemeClr val="accent1"/>
                    </a:solidFill>
                    <a:ln>
                      <a:noFill/>
                    </a:ln>
                    <a:effectLst/>
                  </c:spPr>
                  <c:extLst>
                    <c:ext xmlns:c16="http://schemas.microsoft.com/office/drawing/2014/chart" uri="{C3380CC4-5D6E-409C-BE32-E72D297353CC}">
                      <c16:uniqueId val="{00000001-5389-487A-A58A-70BF60560FB4}"/>
                    </c:ext>
                  </c:extLst>
                </c:dPt>
                <c:dPt>
                  <c:idx val="1"/>
                  <c:bubble3D val="0"/>
                  <c:spPr>
                    <a:solidFill>
                      <a:schemeClr val="accent2"/>
                    </a:solidFill>
                    <a:ln>
                      <a:noFill/>
                    </a:ln>
                    <a:effectLst/>
                  </c:spPr>
                  <c:extLst>
                    <c:ext xmlns:c16="http://schemas.microsoft.com/office/drawing/2014/chart" uri="{C3380CC4-5D6E-409C-BE32-E72D297353CC}">
                      <c16:uniqueId val="{00000003-5389-487A-A58A-70BF60560FB4}"/>
                    </c:ext>
                  </c:extLst>
                </c:dPt>
                <c:dPt>
                  <c:idx val="2"/>
                  <c:bubble3D val="0"/>
                  <c:spPr>
                    <a:solidFill>
                      <a:schemeClr val="accent3"/>
                    </a:solidFill>
                    <a:ln>
                      <a:noFill/>
                    </a:ln>
                    <a:effectLst/>
                  </c:spPr>
                  <c:extLst>
                    <c:ext xmlns:c16="http://schemas.microsoft.com/office/drawing/2014/chart" uri="{C3380CC4-5D6E-409C-BE32-E72D297353CC}">
                      <c16:uniqueId val="{00000005-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ormulaRef>
                          <c15:sqref>'proces radiofarmacie'!$Q$163:$S$163</c15:sqref>
                        </c15:formulaRef>
                      </c:ext>
                    </c:extLst>
                    <c:strCache>
                      <c:ptCount val="3"/>
                      <c:pt idx="0">
                        <c:v>Ja</c:v>
                      </c:pt>
                      <c:pt idx="1">
                        <c:v>Nee</c:v>
                      </c:pt>
                      <c:pt idx="2">
                        <c:v>NVT</c:v>
                      </c:pt>
                    </c:strCache>
                  </c:strRef>
                </c:cat>
                <c:val>
                  <c:numRef>
                    <c:extLst>
                      <c:ext uri="{02D57815-91ED-43cb-92C2-25804820EDAC}">
                        <c15:formulaRef>
                          <c15:sqref>'proces radiofarmacie'!$Q$169:$S$169</c15:sqref>
                        </c15:formulaRef>
                      </c:ext>
                    </c:extLst>
                    <c:numCache>
                      <c:formatCode>0%</c:formatCode>
                      <c:ptCount val="3"/>
                      <c:pt idx="0">
                        <c:v>0</c:v>
                      </c:pt>
                      <c:pt idx="1">
                        <c:v>0</c:v>
                      </c:pt>
                      <c:pt idx="2">
                        <c:v>0</c:v>
                      </c:pt>
                    </c:numCache>
                  </c:numRef>
                </c:val>
                <c:extLst>
                  <c:ext xmlns:c16="http://schemas.microsoft.com/office/drawing/2014/chart" uri="{C3380CC4-5D6E-409C-BE32-E72D297353CC}">
                    <c16:uniqueId val="{00000006-5389-487A-A58A-70BF60560FB4}"/>
                  </c:ext>
                </c:extLst>
              </c15:ser>
            </c15:filteredPieSeries>
            <c15:filteredPieSeries>
              <c15:ser>
                <c:idx val="1"/>
                <c:order val="1"/>
                <c:tx>
                  <c:strRef>
                    <c:extLst xmlns:c15="http://schemas.microsoft.com/office/drawing/2012/chart">
                      <c:ext xmlns:c15="http://schemas.microsoft.com/office/drawing/2012/chart" uri="{02D57815-91ED-43cb-92C2-25804820EDAC}">
                        <c15:formulaRef>
                          <c15:sqref>'proces radiofarmacie'!$P$170</c15:sqref>
                        </c15:formulaRef>
                      </c:ext>
                    </c:extLst>
                    <c:strCache>
                      <c:ptCount val="1"/>
                      <c:pt idx="0">
                        <c:v>Niveau 2</c:v>
                      </c:pt>
                    </c:strCache>
                  </c:strRef>
                </c:tx>
                <c:dPt>
                  <c:idx val="0"/>
                  <c:bubble3D val="0"/>
                  <c:spPr>
                    <a:solidFill>
                      <a:schemeClr val="accent1"/>
                    </a:solidFill>
                    <a:ln>
                      <a:noFill/>
                    </a:ln>
                    <a:effectLst/>
                  </c:spPr>
                  <c:extLst xmlns:c15="http://schemas.microsoft.com/office/drawing/2012/chart">
                    <c:ext xmlns:c16="http://schemas.microsoft.com/office/drawing/2014/chart" uri="{C3380CC4-5D6E-409C-BE32-E72D297353CC}">
                      <c16:uniqueId val="{00000008-5389-487A-A58A-70BF60560FB4}"/>
                    </c:ext>
                  </c:extLst>
                </c:dPt>
                <c:dPt>
                  <c:idx val="1"/>
                  <c:bubble3D val="0"/>
                  <c:spPr>
                    <a:solidFill>
                      <a:schemeClr val="accent2"/>
                    </a:solidFill>
                    <a:ln>
                      <a:noFill/>
                    </a:ln>
                    <a:effectLst/>
                  </c:spPr>
                  <c:extLst xmlns:c15="http://schemas.microsoft.com/office/drawing/2012/chart">
                    <c:ext xmlns:c16="http://schemas.microsoft.com/office/drawing/2014/chart" uri="{C3380CC4-5D6E-409C-BE32-E72D297353CC}">
                      <c16:uniqueId val="{0000000A-5389-487A-A58A-70BF60560FB4}"/>
                    </c:ext>
                  </c:extLst>
                </c:dPt>
                <c:dPt>
                  <c:idx val="2"/>
                  <c:bubble3D val="0"/>
                  <c:spPr>
                    <a:solidFill>
                      <a:schemeClr val="accent3"/>
                    </a:solidFill>
                    <a:ln>
                      <a:noFill/>
                    </a:ln>
                    <a:effectLst/>
                  </c:spPr>
                  <c:extLst xmlns:c15="http://schemas.microsoft.com/office/drawing/2012/chart">
                    <c:ext xmlns:c16="http://schemas.microsoft.com/office/drawing/2014/chart" uri="{C3380CC4-5D6E-409C-BE32-E72D297353CC}">
                      <c16:uniqueId val="{0000000C-5389-487A-A58A-70BF60560FB4}"/>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nl-BE"/>
                    </a:p>
                  </c:txPr>
                  <c:dLblPos val="ctr"/>
                  <c:showLegendKey val="0"/>
                  <c:showVal val="1"/>
                  <c:showCatName val="0"/>
                  <c:showSerName val="0"/>
                  <c:showPercent val="0"/>
                  <c:showBubbleSize val="0"/>
                  <c:showLeaderLines val="1"/>
                  <c:leaderLines>
                    <c:spPr>
                      <a:ln w="9525" cap="flat" cmpd="sng" algn="ctr">
                        <a:solidFill>
                          <a:schemeClr val="tx1">
                            <a:lumMod val="35000"/>
                            <a:lumOff val="65000"/>
                          </a:schemeClr>
                        </a:solidFill>
                        <a:round/>
                      </a:ln>
                      <a:effectLst/>
                    </c:spPr>
                  </c:leaderLines>
                  <c:extLst xmlns:c15="http://schemas.microsoft.com/office/drawing/2012/chart">
                    <c:ext xmlns:c15="http://schemas.microsoft.com/office/drawing/2012/chart" uri="{CE6537A1-D6FC-4f65-9D91-7224C49458BB}"/>
                  </c:extLst>
                </c:dLbls>
                <c:cat>
                  <c:strRef>
                    <c:extLst xmlns:c15="http://schemas.microsoft.com/office/drawing/2012/chart">
                      <c:ext xmlns:c15="http://schemas.microsoft.com/office/drawing/2012/chart" uri="{02D57815-91ED-43cb-92C2-25804820EDAC}">
                        <c15:formulaRef>
                          <c15:sqref>'proces radiofarmacie'!$Q$163:$S$163</c15:sqref>
                        </c15:formulaRef>
                      </c:ext>
                    </c:extLst>
                    <c:strCache>
                      <c:ptCount val="3"/>
                      <c:pt idx="0">
                        <c:v>Ja</c:v>
                      </c:pt>
                      <c:pt idx="1">
                        <c:v>Nee</c:v>
                      </c:pt>
                      <c:pt idx="2">
                        <c:v>NVT</c:v>
                      </c:pt>
                    </c:strCache>
                  </c:strRef>
                </c:cat>
                <c:val>
                  <c:numRef>
                    <c:extLst xmlns:c15="http://schemas.microsoft.com/office/drawing/2012/chart">
                      <c:ext xmlns:c15="http://schemas.microsoft.com/office/drawing/2012/chart" uri="{02D57815-91ED-43cb-92C2-25804820EDAC}">
                        <c15:formulaRef>
                          <c15:sqref>'proces radiofarmacie'!$Q$170:$S$170</c15:sqref>
                        </c15:formulaRef>
                      </c:ext>
                    </c:extLst>
                    <c:numCache>
                      <c:formatCode>0%</c:formatCode>
                      <c:ptCount val="3"/>
                      <c:pt idx="0">
                        <c:v>0</c:v>
                      </c:pt>
                      <c:pt idx="1">
                        <c:v>0</c:v>
                      </c:pt>
                      <c:pt idx="2">
                        <c:v>0</c:v>
                      </c:pt>
                    </c:numCache>
                  </c:numRef>
                </c:val>
                <c:extLst xmlns:c15="http://schemas.microsoft.com/office/drawing/2012/chart">
                  <c:ext xmlns:c16="http://schemas.microsoft.com/office/drawing/2014/chart" uri="{C3380CC4-5D6E-409C-BE32-E72D297353CC}">
                    <c16:uniqueId val="{0000000D-5389-487A-A58A-70BF60560FB4}"/>
                  </c:ext>
                </c:extLst>
              </c15:ser>
            </c15:filteredPieSeries>
          </c:ext>
        </c:extLst>
      </c:pie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8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6.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chart" Target="../charts/chart10.xml"/><Relationship Id="rId7" Type="http://schemas.openxmlformats.org/officeDocument/2006/relationships/chart" Target="../charts/chart14.xml"/><Relationship Id="rId2" Type="http://schemas.openxmlformats.org/officeDocument/2006/relationships/chart" Target="../charts/chart9.xml"/><Relationship Id="rId1" Type="http://schemas.openxmlformats.org/officeDocument/2006/relationships/chart" Target="../charts/chart8.xml"/><Relationship Id="rId6" Type="http://schemas.openxmlformats.org/officeDocument/2006/relationships/chart" Target="../charts/chart13.xml"/><Relationship Id="rId5" Type="http://schemas.openxmlformats.org/officeDocument/2006/relationships/chart" Target="../charts/chart12.xml"/><Relationship Id="rId4"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343761</xdr:colOff>
      <xdr:row>48</xdr:row>
      <xdr:rowOff>10739</xdr:rowOff>
    </xdr:to>
    <xdr:pic>
      <xdr:nvPicPr>
        <xdr:cNvPr id="3" name="Afbeelding 2">
          <a:extLst>
            <a:ext uri="{FF2B5EF4-FFF2-40B4-BE49-F238E27FC236}">
              <a16:creationId xmlns:a16="http://schemas.microsoft.com/office/drawing/2014/main" id="{910E0555-50C2-45D0-9C7C-88AE82FE9F70}"/>
            </a:ext>
          </a:extLst>
        </xdr:cNvPr>
        <xdr:cNvPicPr>
          <a:picLocks noChangeAspect="1"/>
        </xdr:cNvPicPr>
      </xdr:nvPicPr>
      <xdr:blipFill>
        <a:blip xmlns:r="http://schemas.openxmlformats.org/officeDocument/2006/relationships" r:embed="rId1"/>
        <a:stretch>
          <a:fillRect/>
        </a:stretch>
      </xdr:blipFill>
      <xdr:spPr>
        <a:xfrm>
          <a:off x="0" y="0"/>
          <a:ext cx="6173061" cy="8697539"/>
        </a:xfrm>
        <a:prstGeom prst="rect">
          <a:avLst/>
        </a:prstGeom>
      </xdr:spPr>
    </xdr:pic>
    <xdr:clientData/>
  </xdr:twoCellAnchor>
  <xdr:twoCellAnchor editAs="oneCell">
    <xdr:from>
      <xdr:col>0</xdr:col>
      <xdr:colOff>0</xdr:colOff>
      <xdr:row>48</xdr:row>
      <xdr:rowOff>0</xdr:rowOff>
    </xdr:from>
    <xdr:to>
      <xdr:col>9</xdr:col>
      <xdr:colOff>353288</xdr:colOff>
      <xdr:row>65</xdr:row>
      <xdr:rowOff>162377</xdr:rowOff>
    </xdr:to>
    <xdr:pic>
      <xdr:nvPicPr>
        <xdr:cNvPr id="7" name="Afbeelding 6">
          <a:extLst>
            <a:ext uri="{FF2B5EF4-FFF2-40B4-BE49-F238E27FC236}">
              <a16:creationId xmlns:a16="http://schemas.microsoft.com/office/drawing/2014/main" id="{D6E4DAA4-1D9F-4602-8BD3-5D9638531DB5}"/>
            </a:ext>
          </a:extLst>
        </xdr:cNvPr>
        <xdr:cNvPicPr>
          <a:picLocks noChangeAspect="1"/>
        </xdr:cNvPicPr>
      </xdr:nvPicPr>
      <xdr:blipFill>
        <a:blip xmlns:r="http://schemas.openxmlformats.org/officeDocument/2006/relationships" r:embed="rId2"/>
        <a:stretch>
          <a:fillRect/>
        </a:stretch>
      </xdr:blipFill>
      <xdr:spPr>
        <a:xfrm>
          <a:off x="0" y="8686800"/>
          <a:ext cx="6182588" cy="323895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24887</xdr:colOff>
      <xdr:row>53</xdr:row>
      <xdr:rowOff>93300</xdr:rowOff>
    </xdr:to>
    <xdr:pic>
      <xdr:nvPicPr>
        <xdr:cNvPr id="8" name="Picture 3">
          <a:extLst>
            <a:ext uri="{FF2B5EF4-FFF2-40B4-BE49-F238E27FC236}">
              <a16:creationId xmlns:a16="http://schemas.microsoft.com/office/drawing/2014/main" id="{D003CEB7-9DF5-46E3-BB42-8DBCA0F24F82}"/>
            </a:ext>
          </a:extLst>
        </xdr:cNvPr>
        <xdr:cNvPicPr>
          <a:picLocks noChangeAspect="1"/>
        </xdr:cNvPicPr>
      </xdr:nvPicPr>
      <xdr:blipFill>
        <a:blip xmlns:r="http://schemas.openxmlformats.org/officeDocument/2006/relationships" r:embed="rId1"/>
        <a:stretch>
          <a:fillRect/>
        </a:stretch>
      </xdr:blipFill>
      <xdr:spPr>
        <a:xfrm>
          <a:off x="0" y="266700"/>
          <a:ext cx="6473312" cy="9504000"/>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22</xdr:row>
      <xdr:rowOff>0</xdr:rowOff>
    </xdr:from>
    <xdr:to>
      <xdr:col>26</xdr:col>
      <xdr:colOff>469050</xdr:colOff>
      <xdr:row>60</xdr:row>
      <xdr:rowOff>153381</xdr:rowOff>
    </xdr:to>
    <xdr:pic>
      <xdr:nvPicPr>
        <xdr:cNvPr id="2" name="Afbeelding 1">
          <a:extLst>
            <a:ext uri="{FF2B5EF4-FFF2-40B4-BE49-F238E27FC236}">
              <a16:creationId xmlns:a16="http://schemas.microsoft.com/office/drawing/2014/main" id="{32FCC167-2751-44B2-86C7-67D3543F0AD4}"/>
            </a:ext>
          </a:extLst>
        </xdr:cNvPr>
        <xdr:cNvPicPr>
          <a:picLocks noChangeAspect="1"/>
        </xdr:cNvPicPr>
      </xdr:nvPicPr>
      <xdr:blipFill>
        <a:blip xmlns:r="http://schemas.openxmlformats.org/officeDocument/2006/relationships" r:embed="rId1"/>
        <a:stretch>
          <a:fillRect/>
        </a:stretch>
      </xdr:blipFill>
      <xdr:spPr>
        <a:xfrm>
          <a:off x="1666875" y="4095750"/>
          <a:ext cx="16661550" cy="7030431"/>
        </a:xfrm>
        <a:prstGeom prst="rect">
          <a:avLst/>
        </a:prstGeom>
      </xdr:spPr>
    </xdr:pic>
    <xdr:clientData/>
  </xdr:twoCellAnchor>
  <xdr:twoCellAnchor>
    <xdr:from>
      <xdr:col>0</xdr:col>
      <xdr:colOff>0</xdr:colOff>
      <xdr:row>23</xdr:row>
      <xdr:rowOff>142875</xdr:rowOff>
    </xdr:from>
    <xdr:to>
      <xdr:col>0</xdr:col>
      <xdr:colOff>1600200</xdr:colOff>
      <xdr:row>30</xdr:row>
      <xdr:rowOff>142875</xdr:rowOff>
    </xdr:to>
    <xdr:sp macro="" textlink="">
      <xdr:nvSpPr>
        <xdr:cNvPr id="3" name="Tekstvak 2">
          <a:extLst>
            <a:ext uri="{FF2B5EF4-FFF2-40B4-BE49-F238E27FC236}">
              <a16:creationId xmlns:a16="http://schemas.microsoft.com/office/drawing/2014/main" id="{3C2097E7-45DF-42D3-9EB8-396AE35E3A80}"/>
            </a:ext>
          </a:extLst>
        </xdr:cNvPr>
        <xdr:cNvSpPr txBox="1"/>
      </xdr:nvSpPr>
      <xdr:spPr>
        <a:xfrm>
          <a:off x="0" y="4419600"/>
          <a:ext cx="1600200" cy="12668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A rij 2 wordt de versiedatum weergegeven. Alle vragen werden gevalideerd door de experten op deze datum</a:t>
          </a:r>
        </a:p>
        <a:p>
          <a:endParaRPr lang="nl-BE" sz="1100"/>
        </a:p>
      </xdr:txBody>
    </xdr:sp>
    <xdr:clientData/>
  </xdr:twoCellAnchor>
  <xdr:twoCellAnchor>
    <xdr:from>
      <xdr:col>0</xdr:col>
      <xdr:colOff>0</xdr:colOff>
      <xdr:row>6</xdr:row>
      <xdr:rowOff>19050</xdr:rowOff>
    </xdr:from>
    <xdr:to>
      <xdr:col>6</xdr:col>
      <xdr:colOff>333375</xdr:colOff>
      <xdr:row>11</xdr:row>
      <xdr:rowOff>85725</xdr:rowOff>
    </xdr:to>
    <xdr:sp macro="" textlink="">
      <xdr:nvSpPr>
        <xdr:cNvPr id="4" name="Tekstvak 3">
          <a:extLst>
            <a:ext uri="{FF2B5EF4-FFF2-40B4-BE49-F238E27FC236}">
              <a16:creationId xmlns:a16="http://schemas.microsoft.com/office/drawing/2014/main" id="{7842761A-0CFE-4607-B36F-97BEA6EE29F7}"/>
            </a:ext>
          </a:extLst>
        </xdr:cNvPr>
        <xdr:cNvSpPr txBox="1"/>
      </xdr:nvSpPr>
      <xdr:spPr>
        <a:xfrm>
          <a:off x="0" y="1219200"/>
          <a:ext cx="5238750" cy="9715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C geeft aan elke auditvraag een bepaald niveau.</a:t>
          </a:r>
        </a:p>
        <a:p>
          <a:r>
            <a:rPr lang="nl-BE" sz="1100"/>
            <a:t>De puntenscore is verschillend voor elk niveau. Niveau 1 krijgt altijd de hoogste score.</a:t>
          </a:r>
        </a:p>
        <a:p>
          <a:r>
            <a:rPr lang="nl-BE" sz="1100"/>
            <a:t>Niveau 1:</a:t>
          </a:r>
          <a:r>
            <a:rPr lang="nl-BE" sz="1100" baseline="0"/>
            <a:t> wetgeving (een ja antwoord levert 6 punten op)</a:t>
          </a:r>
        </a:p>
        <a:p>
          <a:r>
            <a:rPr lang="nl-BE" sz="1100" baseline="0"/>
            <a:t>Niveau 2: richtlijnen, normen, aanbevelingen,... (een ja antwoord levert 3 punten op) </a:t>
          </a:r>
        </a:p>
        <a:p>
          <a:r>
            <a:rPr lang="nl-BE" sz="1100" baseline="0"/>
            <a:t>Niveau 3: Good Practice (een ja antwoord levert 1 punt op)</a:t>
          </a:r>
          <a:endParaRPr lang="nl-BE" sz="1100"/>
        </a:p>
      </xdr:txBody>
    </xdr:sp>
    <xdr:clientData/>
  </xdr:twoCellAnchor>
  <xdr:twoCellAnchor>
    <xdr:from>
      <xdr:col>9</xdr:col>
      <xdr:colOff>600076</xdr:colOff>
      <xdr:row>11</xdr:row>
      <xdr:rowOff>9525</xdr:rowOff>
    </xdr:from>
    <xdr:to>
      <xdr:col>13</xdr:col>
      <xdr:colOff>447675</xdr:colOff>
      <xdr:row>15</xdr:row>
      <xdr:rowOff>142874</xdr:rowOff>
    </xdr:to>
    <xdr:sp macro="" textlink="">
      <xdr:nvSpPr>
        <xdr:cNvPr id="5" name="Tekstvak 4">
          <a:extLst>
            <a:ext uri="{FF2B5EF4-FFF2-40B4-BE49-F238E27FC236}">
              <a16:creationId xmlns:a16="http://schemas.microsoft.com/office/drawing/2014/main" id="{DC85A785-3BA7-4ABB-B200-9845DE30C72E}"/>
            </a:ext>
          </a:extLst>
        </xdr:cNvPr>
        <xdr:cNvSpPr txBox="1"/>
      </xdr:nvSpPr>
      <xdr:spPr>
        <a:xfrm>
          <a:off x="7448551" y="2114550"/>
          <a:ext cx="2438399" cy="85724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D vermeldt de referentie. D</a:t>
          </a:r>
          <a:r>
            <a:rPr lang="nl-BE" sz="1100" baseline="0"/>
            <a:t>it is de verwijzing naar de betrokken wetgeving, aanbeveling of Good Practice</a:t>
          </a:r>
          <a:endParaRPr lang="nl-BE" sz="1100"/>
        </a:p>
      </xdr:txBody>
    </xdr:sp>
    <xdr:clientData/>
  </xdr:twoCellAnchor>
  <xdr:twoCellAnchor>
    <xdr:from>
      <xdr:col>9</xdr:col>
      <xdr:colOff>628649</xdr:colOff>
      <xdr:row>16</xdr:row>
      <xdr:rowOff>123826</xdr:rowOff>
    </xdr:from>
    <xdr:to>
      <xdr:col>13</xdr:col>
      <xdr:colOff>276224</xdr:colOff>
      <xdr:row>21</xdr:row>
      <xdr:rowOff>76201</xdr:rowOff>
    </xdr:to>
    <xdr:sp macro="" textlink="">
      <xdr:nvSpPr>
        <xdr:cNvPr id="6" name="Tekstvak 5">
          <a:extLst>
            <a:ext uri="{FF2B5EF4-FFF2-40B4-BE49-F238E27FC236}">
              <a16:creationId xmlns:a16="http://schemas.microsoft.com/office/drawing/2014/main" id="{1DA2422E-D7EB-4FEA-A5D8-98E4D4EC1DB5}"/>
            </a:ext>
          </a:extLst>
        </xdr:cNvPr>
        <xdr:cNvSpPr txBox="1"/>
      </xdr:nvSpPr>
      <xdr:spPr>
        <a:xfrm>
          <a:off x="7477124" y="3133726"/>
          <a:ext cx="2238375" cy="857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E geeft eventueel een meer gedetailleerde informatie weer over de referentie. (bv artikelnummer in de wetgeving)</a:t>
          </a:r>
        </a:p>
      </xdr:txBody>
    </xdr:sp>
    <xdr:clientData/>
  </xdr:twoCellAnchor>
  <xdr:twoCellAnchor>
    <xdr:from>
      <xdr:col>0</xdr:col>
      <xdr:colOff>0</xdr:colOff>
      <xdr:row>32</xdr:row>
      <xdr:rowOff>114301</xdr:rowOff>
    </xdr:from>
    <xdr:to>
      <xdr:col>1</xdr:col>
      <xdr:colOff>171451</xdr:colOff>
      <xdr:row>36</xdr:row>
      <xdr:rowOff>171451</xdr:rowOff>
    </xdr:to>
    <xdr:sp macro="" textlink="">
      <xdr:nvSpPr>
        <xdr:cNvPr id="7" name="Tekstvak 6">
          <a:extLst>
            <a:ext uri="{FF2B5EF4-FFF2-40B4-BE49-F238E27FC236}">
              <a16:creationId xmlns:a16="http://schemas.microsoft.com/office/drawing/2014/main" id="{2E197769-5872-4687-9F48-EF107A029116}"/>
            </a:ext>
          </a:extLst>
        </xdr:cNvPr>
        <xdr:cNvSpPr txBox="1"/>
      </xdr:nvSpPr>
      <xdr:spPr>
        <a:xfrm>
          <a:off x="0" y="6019801"/>
          <a:ext cx="1838326" cy="7810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A vermeldt de indeling van de verschillende hoofdstukken (zie ook tabblad "inhoudstafel")</a:t>
          </a:r>
        </a:p>
      </xdr:txBody>
    </xdr:sp>
    <xdr:clientData/>
  </xdr:twoCellAnchor>
  <xdr:twoCellAnchor>
    <xdr:from>
      <xdr:col>0</xdr:col>
      <xdr:colOff>0</xdr:colOff>
      <xdr:row>37</xdr:row>
      <xdr:rowOff>161926</xdr:rowOff>
    </xdr:from>
    <xdr:to>
      <xdr:col>0</xdr:col>
      <xdr:colOff>1628774</xdr:colOff>
      <xdr:row>42</xdr:row>
      <xdr:rowOff>161925</xdr:rowOff>
    </xdr:to>
    <xdr:sp macro="" textlink="">
      <xdr:nvSpPr>
        <xdr:cNvPr id="8" name="Tekstvak 7">
          <a:extLst>
            <a:ext uri="{FF2B5EF4-FFF2-40B4-BE49-F238E27FC236}">
              <a16:creationId xmlns:a16="http://schemas.microsoft.com/office/drawing/2014/main" id="{CECC6628-B6E0-46D4-81BA-675D65B4D972}"/>
            </a:ext>
          </a:extLst>
        </xdr:cNvPr>
        <xdr:cNvSpPr txBox="1"/>
      </xdr:nvSpPr>
      <xdr:spPr>
        <a:xfrm>
          <a:off x="0" y="6972301"/>
          <a:ext cx="1628774" cy="904874"/>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B vermeldt</a:t>
          </a:r>
          <a:r>
            <a:rPr lang="nl-BE" sz="1100" baseline="0"/>
            <a:t> alle auditvragen waarop men verplicht moet antwoorden in kolom G</a:t>
          </a:r>
          <a:endParaRPr lang="nl-BE" sz="1100"/>
        </a:p>
      </xdr:txBody>
    </xdr:sp>
    <xdr:clientData/>
  </xdr:twoCellAnchor>
  <xdr:twoCellAnchor>
    <xdr:from>
      <xdr:col>13</xdr:col>
      <xdr:colOff>638175</xdr:colOff>
      <xdr:row>3</xdr:row>
      <xdr:rowOff>123825</xdr:rowOff>
    </xdr:from>
    <xdr:to>
      <xdr:col>18</xdr:col>
      <xdr:colOff>628650</xdr:colOff>
      <xdr:row>13</xdr:row>
      <xdr:rowOff>28575</xdr:rowOff>
    </xdr:to>
    <xdr:sp macro="" textlink="">
      <xdr:nvSpPr>
        <xdr:cNvPr id="9" name="Tekstvak 8">
          <a:extLst>
            <a:ext uri="{FF2B5EF4-FFF2-40B4-BE49-F238E27FC236}">
              <a16:creationId xmlns:a16="http://schemas.microsoft.com/office/drawing/2014/main" id="{303C6D8E-E435-4208-B49B-1C1517C227BF}"/>
            </a:ext>
          </a:extLst>
        </xdr:cNvPr>
        <xdr:cNvSpPr txBox="1"/>
      </xdr:nvSpPr>
      <xdr:spPr>
        <a:xfrm>
          <a:off x="10077450" y="781050"/>
          <a:ext cx="3228975" cy="17145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In kolom G moet de gebruiker op elke auditvraag een antwoord invullen</a:t>
          </a:r>
          <a:r>
            <a:rPr lang="nl-BE" sz="1100" baseline="0"/>
            <a:t> </a:t>
          </a:r>
          <a:r>
            <a:rPr lang="nl-BE" sz="1100"/>
            <a:t>aan de hand van een keuzelijst.</a:t>
          </a:r>
          <a:r>
            <a:rPr lang="nl-BE" sz="1100" baseline="0"/>
            <a:t> Er zijn telkens 3 antwoorden mogelijk</a:t>
          </a:r>
        </a:p>
        <a:p>
          <a:r>
            <a:rPr lang="nl-BE" sz="1100" baseline="0"/>
            <a:t>Antwoord Ja: u voldoet aan de auditvraag of aan de stelling.</a:t>
          </a:r>
        </a:p>
        <a:p>
          <a:r>
            <a:rPr lang="nl-BE" sz="1100" baseline="0"/>
            <a:t>Antwoord Neen: u voldoet niet aan de auditvraag of stelling</a:t>
          </a:r>
        </a:p>
        <a:p>
          <a:r>
            <a:rPr lang="nl-BE" sz="1100" baseline="0"/>
            <a:t>Antwoord NVT (niet van toepassing): in uw ziekenhuis is deze activiteit niet van toepassing</a:t>
          </a:r>
          <a:endParaRPr lang="nl-BE" sz="1100"/>
        </a:p>
      </xdr:txBody>
    </xdr:sp>
    <xdr:clientData/>
  </xdr:twoCellAnchor>
  <xdr:twoCellAnchor>
    <xdr:from>
      <xdr:col>14</xdr:col>
      <xdr:colOff>9525</xdr:colOff>
      <xdr:row>19</xdr:row>
      <xdr:rowOff>9525</xdr:rowOff>
    </xdr:from>
    <xdr:to>
      <xdr:col>18</xdr:col>
      <xdr:colOff>171450</xdr:colOff>
      <xdr:row>21</xdr:row>
      <xdr:rowOff>95250</xdr:rowOff>
    </xdr:to>
    <xdr:sp macro="" textlink="">
      <xdr:nvSpPr>
        <xdr:cNvPr id="10" name="Tekstvak 9">
          <a:extLst>
            <a:ext uri="{FF2B5EF4-FFF2-40B4-BE49-F238E27FC236}">
              <a16:creationId xmlns:a16="http://schemas.microsoft.com/office/drawing/2014/main" id="{1F9FE1C7-3B76-42BF-B223-2F7BCD3C8D8F}"/>
            </a:ext>
          </a:extLst>
        </xdr:cNvPr>
        <xdr:cNvSpPr txBox="1"/>
      </xdr:nvSpPr>
      <xdr:spPr>
        <a:xfrm>
          <a:off x="10096500" y="3562350"/>
          <a:ext cx="2752725" cy="447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Kolom H laat de auditor toe om tijdens de audit opmerkingen te noteren </a:t>
          </a:r>
        </a:p>
      </xdr:txBody>
    </xdr:sp>
    <xdr:clientData/>
  </xdr:twoCellAnchor>
  <xdr:twoCellAnchor>
    <xdr:from>
      <xdr:col>19</xdr:col>
      <xdr:colOff>123826</xdr:colOff>
      <xdr:row>4</xdr:row>
      <xdr:rowOff>57149</xdr:rowOff>
    </xdr:from>
    <xdr:to>
      <xdr:col>26</xdr:col>
      <xdr:colOff>609600</xdr:colOff>
      <xdr:row>19</xdr:row>
      <xdr:rowOff>152400</xdr:rowOff>
    </xdr:to>
    <xdr:sp macro="" textlink="">
      <xdr:nvSpPr>
        <xdr:cNvPr id="11" name="Tekstvak 10">
          <a:extLst>
            <a:ext uri="{FF2B5EF4-FFF2-40B4-BE49-F238E27FC236}">
              <a16:creationId xmlns:a16="http://schemas.microsoft.com/office/drawing/2014/main" id="{9308DECA-042F-48AE-9A92-59D0ED2ED1D0}"/>
            </a:ext>
          </a:extLst>
        </xdr:cNvPr>
        <xdr:cNvSpPr txBox="1"/>
      </xdr:nvSpPr>
      <xdr:spPr>
        <a:xfrm>
          <a:off x="13449301" y="895349"/>
          <a:ext cx="5019674" cy="2809876"/>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Bovenaan bevindt zich de hoofdbarometer met daaronder 6 blokbarometers.</a:t>
          </a:r>
        </a:p>
        <a:p>
          <a:r>
            <a:rPr lang="nl-BE" sz="1100"/>
            <a:t>De hoofdbarometer geeft het eindresultaat weer van de audit.</a:t>
          </a:r>
        </a:p>
        <a:p>
          <a:r>
            <a:rPr lang="nl-BE" sz="1100"/>
            <a:t>Het</a:t>
          </a:r>
          <a:r>
            <a:rPr lang="nl-BE" sz="1100" baseline="0"/>
            <a:t> geeft het aantal punten weer dat u kreeg door ja te antwoorden. Het antwoord NVT heeft in de hoofdbarometer geen impact op de totale score en wordt dus niet meegerekend.</a:t>
          </a:r>
        </a:p>
        <a:p>
          <a:endParaRPr lang="nl-BE" sz="1100" baseline="0"/>
        </a:p>
        <a:p>
          <a:r>
            <a:rPr lang="nl-BE" sz="1100" baseline="0"/>
            <a:t>Bij de volgende 3 barometers krijgt u een zicht op het "</a:t>
          </a:r>
          <a:r>
            <a:rPr lang="nl-BE" sz="1100" u="sng" baseline="0"/>
            <a:t>percentage</a:t>
          </a:r>
          <a:r>
            <a:rPr lang="nl-BE" sz="1100" baseline="0"/>
            <a:t>" van uw antwoorden in de verschillende niveaus. In deze barometers worden de NVT antwoorden wel zichtbaar gemaakt. </a:t>
          </a:r>
        </a:p>
        <a:p>
          <a:r>
            <a:rPr lang="nl-BE" sz="1100" baseline="0"/>
            <a:t>Daaronder zijn 3 barometers waarin het "</a:t>
          </a:r>
          <a:r>
            <a:rPr lang="nl-BE" sz="1100" u="sng" baseline="0"/>
            <a:t>aantal</a:t>
          </a:r>
          <a:r>
            <a:rPr lang="nl-BE" sz="1100" baseline="0"/>
            <a:t>" antwoorden wordt weergegeven in de verschillende niveaus. In deze barometers worden de NVT antwoorden ook zichtbaar gemaakt.</a:t>
          </a:r>
        </a:p>
        <a:p>
          <a:endParaRPr lang="nl-BE" sz="1100" baseline="0"/>
        </a:p>
        <a:p>
          <a:r>
            <a:rPr lang="nl-BE" sz="1100" baseline="0"/>
            <a:t>De blokbarometers laten u toe om op zoek te gaan naar tekortkomingen en verbeterpunten. </a:t>
          </a:r>
          <a:endParaRPr lang="nl-BE" sz="1100"/>
        </a:p>
      </xdr:txBody>
    </xdr:sp>
    <xdr:clientData/>
  </xdr:twoCellAnchor>
  <xdr:twoCellAnchor editAs="oneCell">
    <xdr:from>
      <xdr:col>1</xdr:col>
      <xdr:colOff>438149</xdr:colOff>
      <xdr:row>61</xdr:row>
      <xdr:rowOff>9523</xdr:rowOff>
    </xdr:from>
    <xdr:to>
      <xdr:col>18</xdr:col>
      <xdr:colOff>161284</xdr:colOff>
      <xdr:row>66</xdr:row>
      <xdr:rowOff>95250</xdr:rowOff>
    </xdr:to>
    <xdr:pic>
      <xdr:nvPicPr>
        <xdr:cNvPr id="12" name="Afbeelding 11">
          <a:extLst>
            <a:ext uri="{FF2B5EF4-FFF2-40B4-BE49-F238E27FC236}">
              <a16:creationId xmlns:a16="http://schemas.microsoft.com/office/drawing/2014/main" id="{EE018565-63B8-4DCC-9E3C-1C02209DC7EF}"/>
            </a:ext>
          </a:extLst>
        </xdr:cNvPr>
        <xdr:cNvPicPr>
          <a:picLocks noChangeAspect="1"/>
        </xdr:cNvPicPr>
      </xdr:nvPicPr>
      <xdr:blipFill>
        <a:blip xmlns:r="http://schemas.openxmlformats.org/officeDocument/2006/relationships" r:embed="rId2"/>
        <a:stretch>
          <a:fillRect/>
        </a:stretch>
      </xdr:blipFill>
      <xdr:spPr>
        <a:xfrm>
          <a:off x="2105024" y="11163298"/>
          <a:ext cx="10734035" cy="990602"/>
        </a:xfrm>
        <a:prstGeom prst="rect">
          <a:avLst/>
        </a:prstGeom>
      </xdr:spPr>
    </xdr:pic>
    <xdr:clientData/>
  </xdr:twoCellAnchor>
  <xdr:twoCellAnchor>
    <xdr:from>
      <xdr:col>0</xdr:col>
      <xdr:colOff>0</xdr:colOff>
      <xdr:row>3</xdr:row>
      <xdr:rowOff>66675</xdr:rowOff>
    </xdr:from>
    <xdr:to>
      <xdr:col>7</xdr:col>
      <xdr:colOff>304799</xdr:colOff>
      <xdr:row>5</xdr:row>
      <xdr:rowOff>95250</xdr:rowOff>
    </xdr:to>
    <xdr:sp macro="" textlink="">
      <xdr:nvSpPr>
        <xdr:cNvPr id="13" name="Tekstvak 12">
          <a:extLst>
            <a:ext uri="{FF2B5EF4-FFF2-40B4-BE49-F238E27FC236}">
              <a16:creationId xmlns:a16="http://schemas.microsoft.com/office/drawing/2014/main" id="{4924F00E-A0AD-45B1-A621-B7F0E8CF6074}"/>
            </a:ext>
          </a:extLst>
        </xdr:cNvPr>
        <xdr:cNvSpPr txBox="1"/>
      </xdr:nvSpPr>
      <xdr:spPr>
        <a:xfrm>
          <a:off x="0" y="723900"/>
          <a:ext cx="5857874" cy="3905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"auditvragen" is beveiligd.</a:t>
          </a:r>
          <a:r>
            <a:rPr lang="nl-BE" sz="1100" baseline="0"/>
            <a:t> Enkel kolom G en kolom H zijn invulbaar door de gebruiker.</a:t>
          </a:r>
          <a:endParaRPr lang="nl-BE" sz="1100"/>
        </a:p>
      </xdr:txBody>
    </xdr:sp>
    <xdr:clientData/>
  </xdr:twoCellAnchor>
  <xdr:twoCellAnchor>
    <xdr:from>
      <xdr:col>0</xdr:col>
      <xdr:colOff>47624</xdr:colOff>
      <xdr:row>12</xdr:row>
      <xdr:rowOff>9525</xdr:rowOff>
    </xdr:from>
    <xdr:to>
      <xdr:col>7</xdr:col>
      <xdr:colOff>600074</xdr:colOff>
      <xdr:row>17</xdr:row>
      <xdr:rowOff>95250</xdr:rowOff>
    </xdr:to>
    <xdr:sp macro="" textlink="">
      <xdr:nvSpPr>
        <xdr:cNvPr id="14" name="Tekstvak 13">
          <a:extLst>
            <a:ext uri="{FF2B5EF4-FFF2-40B4-BE49-F238E27FC236}">
              <a16:creationId xmlns:a16="http://schemas.microsoft.com/office/drawing/2014/main" id="{EDB808FC-4CC2-4230-86A0-4ECC3CBDD563}"/>
            </a:ext>
          </a:extLst>
        </xdr:cNvPr>
        <xdr:cNvSpPr txBox="1"/>
      </xdr:nvSpPr>
      <xdr:spPr>
        <a:xfrm>
          <a:off x="47624" y="2295525"/>
          <a:ext cx="6105525" cy="99060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vragen worden samen gequoteerd en krijgen in verhouding extra punten.</a:t>
          </a:r>
        </a:p>
        <a:p>
          <a:r>
            <a:rPr lang="nl-BE" sz="1100"/>
            <a:t>Bijvoorbeeld de auditvragen rond de kwaliteitsopvolging. (lijn 10,11 en 12)</a:t>
          </a:r>
        </a:p>
        <a:p>
          <a:r>
            <a:rPr lang="nl-BE" sz="1100"/>
            <a:t>Deze 3 vragen zitten in niveau 3 maar leveren niet allemaal 1 punt op</a:t>
          </a:r>
          <a:r>
            <a:rPr lang="nl-BE" sz="1100" baseline="0"/>
            <a:t> omdat </a:t>
          </a:r>
          <a:r>
            <a:rPr lang="nl-BE" sz="1100" baseline="0">
              <a:solidFill>
                <a:schemeClr val="dk1"/>
              </a:solidFill>
              <a:effectLst/>
              <a:latin typeface="+mn-lt"/>
              <a:ea typeface="+mn-ea"/>
              <a:cs typeface="+mn-cs"/>
            </a:rPr>
            <a:t>een ja antwoord op de eerste twee vragen meer doorweegt dan een ja antwoord op de derde vraag.</a:t>
          </a:r>
          <a:endParaRPr lang="nl-BE" sz="1100"/>
        </a:p>
        <a:p>
          <a:r>
            <a:rPr lang="nl-BE" sz="1100"/>
            <a:t>De eerste vraag krijgt dus een extra</a:t>
          </a:r>
          <a:r>
            <a:rPr lang="nl-BE" sz="1100" baseline="0"/>
            <a:t> factor x3 mee, de tweede vraag krijgt een extra factor x2 mee.</a:t>
          </a:r>
        </a:p>
        <a:p>
          <a:r>
            <a:rPr lang="nl-BE" sz="1100" baseline="0"/>
            <a:t> </a:t>
          </a:r>
          <a:endParaRPr lang="nl-BE" sz="1100"/>
        </a:p>
      </xdr:txBody>
    </xdr:sp>
    <xdr:clientData/>
  </xdr:twoCellAnchor>
  <xdr:twoCellAnchor>
    <xdr:from>
      <xdr:col>0</xdr:col>
      <xdr:colOff>0</xdr:colOff>
      <xdr:row>18</xdr:row>
      <xdr:rowOff>1</xdr:rowOff>
    </xdr:from>
    <xdr:to>
      <xdr:col>9</xdr:col>
      <xdr:colOff>476250</xdr:colOff>
      <xdr:row>22</xdr:row>
      <xdr:rowOff>76200</xdr:rowOff>
    </xdr:to>
    <xdr:sp macro="" textlink="">
      <xdr:nvSpPr>
        <xdr:cNvPr id="15" name="Tekstvak 14">
          <a:extLst>
            <a:ext uri="{FF2B5EF4-FFF2-40B4-BE49-F238E27FC236}">
              <a16:creationId xmlns:a16="http://schemas.microsoft.com/office/drawing/2014/main" id="{5C0CBA80-B0C2-4615-83C6-C77E8828A355}"/>
            </a:ext>
          </a:extLst>
        </xdr:cNvPr>
        <xdr:cNvSpPr txBox="1"/>
      </xdr:nvSpPr>
      <xdr:spPr>
        <a:xfrm>
          <a:off x="0" y="3371851"/>
          <a:ext cx="7324725" cy="800099"/>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Sommige antwoorden horen samen en</a:t>
          </a:r>
          <a:r>
            <a:rPr lang="nl-BE" sz="1100" baseline="0"/>
            <a:t> worden ook samen gequoteerd. In kolom H krijgt de gebruiker dan de melding dat men slechts éénmaal ja of neen mag antwoorden op deze serie van vragen en dat de andere vragen verplicht met NVT moeten beantwoord worden. Ook hier is er rekening gehouden met een multiplicator. (zie voorbeeld onderaan lijn 8,9 en 10) Een "ja"antwoord voor lijn 10 zal de meeste punten opleveren.</a:t>
          </a:r>
        </a:p>
        <a:p>
          <a:endParaRPr lang="nl-BE" sz="1100" baseline="0"/>
        </a:p>
      </xdr:txBody>
    </xdr:sp>
    <xdr:clientData/>
  </xdr:twoCellAnchor>
  <xdr:twoCellAnchor>
    <xdr:from>
      <xdr:col>0</xdr:col>
      <xdr:colOff>9526</xdr:colOff>
      <xdr:row>43</xdr:row>
      <xdr:rowOff>85725</xdr:rowOff>
    </xdr:from>
    <xdr:to>
      <xdr:col>0</xdr:col>
      <xdr:colOff>1552576</xdr:colOff>
      <xdr:row>55</xdr:row>
      <xdr:rowOff>57150</xdr:rowOff>
    </xdr:to>
    <xdr:sp macro="" textlink="">
      <xdr:nvSpPr>
        <xdr:cNvPr id="16" name="Tekstvak 15">
          <a:extLst>
            <a:ext uri="{FF2B5EF4-FFF2-40B4-BE49-F238E27FC236}">
              <a16:creationId xmlns:a16="http://schemas.microsoft.com/office/drawing/2014/main" id="{F6A08ED2-BF28-486F-8AB6-662701083B01}"/>
            </a:ext>
          </a:extLst>
        </xdr:cNvPr>
        <xdr:cNvSpPr txBox="1"/>
      </xdr:nvSpPr>
      <xdr:spPr>
        <a:xfrm>
          <a:off x="9526" y="7981950"/>
          <a:ext cx="1543050" cy="2143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Het tabblad "rapport"</a:t>
          </a:r>
          <a:r>
            <a:rPr lang="nl-BE" sz="1100" baseline="0"/>
            <a:t> geeft een </a:t>
          </a:r>
          <a:r>
            <a:rPr lang="nl-BE" sz="1100"/>
            <a:t>automatisch overzicht van de punten en de barometers. De auditor</a:t>
          </a:r>
          <a:r>
            <a:rPr lang="nl-BE" sz="1100" baseline="0"/>
            <a:t> kan de  tekortkomingen en verbeterpunten invullen.</a:t>
          </a:r>
        </a:p>
        <a:p>
          <a:r>
            <a:rPr lang="nl-BE" sz="1100" baseline="0"/>
            <a:t>Dit rapport kan indien nodig door de gebruiker afgeprint worden.</a:t>
          </a:r>
        </a:p>
      </xdr:txBody>
    </xdr:sp>
    <xdr:clientData/>
  </xdr:twoCellAnchor>
  <xdr:twoCellAnchor>
    <xdr:from>
      <xdr:col>0</xdr:col>
      <xdr:colOff>0</xdr:colOff>
      <xdr:row>55</xdr:row>
      <xdr:rowOff>123825</xdr:rowOff>
    </xdr:from>
    <xdr:to>
      <xdr:col>1</xdr:col>
      <xdr:colOff>19050</xdr:colOff>
      <xdr:row>68</xdr:row>
      <xdr:rowOff>152400</xdr:rowOff>
    </xdr:to>
    <xdr:sp macro="" textlink="">
      <xdr:nvSpPr>
        <xdr:cNvPr id="17" name="Tekstvak 16">
          <a:extLst>
            <a:ext uri="{FF2B5EF4-FFF2-40B4-BE49-F238E27FC236}">
              <a16:creationId xmlns:a16="http://schemas.microsoft.com/office/drawing/2014/main" id="{294D3FE2-7A58-4FE0-AC8F-5D629413BCB3}"/>
            </a:ext>
          </a:extLst>
        </xdr:cNvPr>
        <xdr:cNvSpPr txBox="1"/>
      </xdr:nvSpPr>
      <xdr:spPr>
        <a:xfrm>
          <a:off x="0" y="10191750"/>
          <a:ext cx="1685925" cy="2381250"/>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baseline="0">
              <a:solidFill>
                <a:schemeClr val="dk1"/>
              </a:solidFill>
              <a:effectLst/>
              <a:latin typeface="+mn-lt"/>
              <a:ea typeface="+mn-ea"/>
              <a:cs typeface="+mn-cs"/>
            </a:rPr>
            <a:t>In het tabblad "actiepunten auditee" </a:t>
          </a:r>
          <a:endParaRPr lang="nl-BE">
            <a:effectLst/>
          </a:endParaRPr>
        </a:p>
        <a:p>
          <a:r>
            <a:rPr lang="nl-BE" sz="1100" baseline="0">
              <a:solidFill>
                <a:schemeClr val="dk1"/>
              </a:solidFill>
              <a:effectLst/>
              <a:latin typeface="+mn-lt"/>
              <a:ea typeface="+mn-ea"/>
              <a:cs typeface="+mn-cs"/>
            </a:rPr>
            <a:t>kan de geauditeerde de actiepunten noteren en opvolgen. Voor elk actiepunt vult de gebruiker een aparte template in. </a:t>
          </a:r>
          <a:r>
            <a:rPr lang="nl-BE" sz="1100">
              <a:solidFill>
                <a:schemeClr val="dk1"/>
              </a:solidFill>
              <a:effectLst/>
              <a:latin typeface="+mn-lt"/>
              <a:ea typeface="+mn-ea"/>
              <a:cs typeface="+mn-cs"/>
            </a:rPr>
            <a:t>Bij de volgende audit kunnen deze ingevulde templates gebruikt worden op de kwaliteitsopvolging te checken.</a:t>
          </a:r>
          <a:endParaRPr lang="nl-BE">
            <a:effectLst/>
          </a:endParaRPr>
        </a:p>
        <a:p>
          <a:endParaRPr lang="nl-BE" sz="1100"/>
        </a:p>
      </xdr:txBody>
    </xdr:sp>
    <xdr:clientData/>
  </xdr:twoCellAnchor>
  <xdr:twoCellAnchor>
    <xdr:from>
      <xdr:col>14</xdr:col>
      <xdr:colOff>28575</xdr:colOff>
      <xdr:row>14</xdr:row>
      <xdr:rowOff>9525</xdr:rowOff>
    </xdr:from>
    <xdr:to>
      <xdr:col>18</xdr:col>
      <xdr:colOff>361950</xdr:colOff>
      <xdr:row>18</xdr:row>
      <xdr:rowOff>133350</xdr:rowOff>
    </xdr:to>
    <xdr:sp macro="" textlink="">
      <xdr:nvSpPr>
        <xdr:cNvPr id="18" name="Tekstvak 17">
          <a:extLst>
            <a:ext uri="{FF2B5EF4-FFF2-40B4-BE49-F238E27FC236}">
              <a16:creationId xmlns:a16="http://schemas.microsoft.com/office/drawing/2014/main" id="{5AA98CF5-F506-482D-A97A-4604A4C003F0}"/>
            </a:ext>
          </a:extLst>
        </xdr:cNvPr>
        <xdr:cNvSpPr txBox="1"/>
      </xdr:nvSpPr>
      <xdr:spPr>
        <a:xfrm>
          <a:off x="10115550" y="2657475"/>
          <a:ext cx="2924175" cy="8477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BE" sz="1100"/>
            <a:t>Aan het begin van elk hoofdstuk is er in de kolom G een progressiemeter te zien. Het geeft u een idee hoeveel vragen u nog moet beantwoorden voor dit hoofdstuk.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12</xdr:col>
      <xdr:colOff>600075</xdr:colOff>
      <xdr:row>25</xdr:row>
      <xdr:rowOff>23813</xdr:rowOff>
    </xdr:to>
    <xdr:pic>
      <xdr:nvPicPr>
        <xdr:cNvPr id="4" name="Afbeelding 3">
          <a:extLst>
            <a:ext uri="{FF2B5EF4-FFF2-40B4-BE49-F238E27FC236}">
              <a16:creationId xmlns:a16="http://schemas.microsoft.com/office/drawing/2014/main" id="{6F2EE358-3216-3D15-3D91-96D576D95B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372475" cy="4548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14</xdr:col>
      <xdr:colOff>165267</xdr:colOff>
      <xdr:row>1</xdr:row>
      <xdr:rowOff>31669</xdr:rowOff>
    </xdr:from>
    <xdr:to>
      <xdr:col>24</xdr:col>
      <xdr:colOff>207509</xdr:colOff>
      <xdr:row>82</xdr:row>
      <xdr:rowOff>0</xdr:rowOff>
    </xdr:to>
    <xdr:grpSp>
      <xdr:nvGrpSpPr>
        <xdr:cNvPr id="3" name="Group 2">
          <a:extLst>
            <a:ext uri="{FF2B5EF4-FFF2-40B4-BE49-F238E27FC236}">
              <a16:creationId xmlns:a16="http://schemas.microsoft.com/office/drawing/2014/main" id="{AC827420-F294-43AD-83F5-2DC2975CFA52}"/>
            </a:ext>
          </a:extLst>
        </xdr:cNvPr>
        <xdr:cNvGrpSpPr/>
      </xdr:nvGrpSpPr>
      <xdr:grpSpPr>
        <a:xfrm>
          <a:off x="18350873" y="238837"/>
          <a:ext cx="8252792" cy="26931226"/>
          <a:chOff x="13862082" y="1143000"/>
          <a:chExt cx="8652721" cy="8814473"/>
        </a:xfrm>
      </xdr:grpSpPr>
      <xdr:graphicFrame macro="">
        <xdr:nvGraphicFramePr>
          <xdr:cNvPr id="11" name="Chart 10">
            <a:extLst>
              <a:ext uri="{FF2B5EF4-FFF2-40B4-BE49-F238E27FC236}">
                <a16:creationId xmlns:a16="http://schemas.microsoft.com/office/drawing/2014/main" id="{FF8C7437-8799-47E4-8979-81AE4EDA3387}"/>
              </a:ext>
            </a:extLst>
          </xdr:cNvPr>
          <xdr:cNvGraphicFramePr>
            <a:graphicFrameLocks/>
          </xdr:cNvGraphicFramePr>
        </xdr:nvGraphicFramePr>
        <xdr:xfrm>
          <a:off x="13872881" y="1143000"/>
          <a:ext cx="8641922" cy="6923452"/>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12" name="Chart 11">
            <a:extLst>
              <a:ext uri="{FF2B5EF4-FFF2-40B4-BE49-F238E27FC236}">
                <a16:creationId xmlns:a16="http://schemas.microsoft.com/office/drawing/2014/main" id="{25278F4E-5726-4B5E-9449-76CCF0D252BD}"/>
              </a:ext>
            </a:extLst>
          </xdr:cNvPr>
          <xdr:cNvGraphicFramePr>
            <a:graphicFrameLocks/>
          </xdr:cNvGraphicFramePr>
        </xdr:nvGraphicFramePr>
        <xdr:xfrm>
          <a:off x="13866565" y="7797473"/>
          <a:ext cx="2880000" cy="2160000"/>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3" name="Chart 12">
            <a:extLst>
              <a:ext uri="{FF2B5EF4-FFF2-40B4-BE49-F238E27FC236}">
                <a16:creationId xmlns:a16="http://schemas.microsoft.com/office/drawing/2014/main" id="{4308B4CC-6C90-4A9F-99F0-EAF224E0A896}"/>
              </a:ext>
            </a:extLst>
          </xdr:cNvPr>
          <xdr:cNvGraphicFramePr>
            <a:graphicFrameLocks/>
          </xdr:cNvGraphicFramePr>
        </xdr:nvGraphicFramePr>
        <xdr:xfrm>
          <a:off x="16745230" y="7797473"/>
          <a:ext cx="2880000" cy="2160000"/>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4" name="Chart 13">
            <a:extLst>
              <a:ext uri="{FF2B5EF4-FFF2-40B4-BE49-F238E27FC236}">
                <a16:creationId xmlns:a16="http://schemas.microsoft.com/office/drawing/2014/main" id="{5B449289-8B48-4C2A-B95D-1A498306B813}"/>
              </a:ext>
            </a:extLst>
          </xdr:cNvPr>
          <xdr:cNvGraphicFramePr>
            <a:graphicFrameLocks/>
          </xdr:cNvGraphicFramePr>
        </xdr:nvGraphicFramePr>
        <xdr:xfrm>
          <a:off x="19621741" y="7796034"/>
          <a:ext cx="2880000" cy="2160000"/>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7" name="Chart 6">
            <a:extLst>
              <a:ext uri="{FF2B5EF4-FFF2-40B4-BE49-F238E27FC236}">
                <a16:creationId xmlns:a16="http://schemas.microsoft.com/office/drawing/2014/main" id="{538CC7FD-8E6B-4554-A736-2653B5EAB144}"/>
              </a:ext>
            </a:extLst>
          </xdr:cNvPr>
          <xdr:cNvGraphicFramePr>
            <a:graphicFrameLocks/>
          </xdr:cNvGraphicFramePr>
        </xdr:nvGraphicFramePr>
        <xdr:xfrm>
          <a:off x="13866564" y="5283848"/>
          <a:ext cx="2886723" cy="2160000"/>
        </xdr:xfrm>
        <a:graphic>
          <a:graphicData uri="http://schemas.openxmlformats.org/drawingml/2006/chart">
            <c:chart xmlns:c="http://schemas.openxmlformats.org/drawingml/2006/chart" xmlns:r="http://schemas.openxmlformats.org/officeDocument/2006/relationships" r:id="rId5"/>
          </a:graphicData>
        </a:graphic>
      </xdr:graphicFrame>
      <xdr:graphicFrame macro="">
        <xdr:nvGraphicFramePr>
          <xdr:cNvPr id="8" name="Chart 7">
            <a:extLst>
              <a:ext uri="{FF2B5EF4-FFF2-40B4-BE49-F238E27FC236}">
                <a16:creationId xmlns:a16="http://schemas.microsoft.com/office/drawing/2014/main" id="{6B21AF99-FAC3-4531-B847-CFA9C13D8543}"/>
              </a:ext>
            </a:extLst>
          </xdr:cNvPr>
          <xdr:cNvGraphicFramePr>
            <a:graphicFrameLocks/>
          </xdr:cNvGraphicFramePr>
        </xdr:nvGraphicFramePr>
        <xdr:xfrm>
          <a:off x="16751952" y="5283848"/>
          <a:ext cx="2880000" cy="2160000"/>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9" name="Chart 8">
            <a:extLst>
              <a:ext uri="{FF2B5EF4-FFF2-40B4-BE49-F238E27FC236}">
                <a16:creationId xmlns:a16="http://schemas.microsoft.com/office/drawing/2014/main" id="{74E0BCA9-F2FC-4308-9CB2-B63A61554139}"/>
              </a:ext>
            </a:extLst>
          </xdr:cNvPr>
          <xdr:cNvGraphicFramePr>
            <a:graphicFrameLocks/>
          </xdr:cNvGraphicFramePr>
        </xdr:nvGraphicFramePr>
        <xdr:xfrm>
          <a:off x="19628463" y="5282411"/>
          <a:ext cx="2880000" cy="2160000"/>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 name="Rectangle 1">
            <a:extLst>
              <a:ext uri="{FF2B5EF4-FFF2-40B4-BE49-F238E27FC236}">
                <a16:creationId xmlns:a16="http://schemas.microsoft.com/office/drawing/2014/main" id="{C7E78C20-B5B8-4508-B867-30827453AD52}"/>
              </a:ext>
            </a:extLst>
          </xdr:cNvPr>
          <xdr:cNvSpPr/>
        </xdr:nvSpPr>
        <xdr:spPr>
          <a:xfrm>
            <a:off x="13866565" y="7433584"/>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sp macro="" textlink="">
        <xdr:nvSpPr>
          <xdr:cNvPr id="10" name="Rectangle 9">
            <a:extLst>
              <a:ext uri="{FF2B5EF4-FFF2-40B4-BE49-F238E27FC236}">
                <a16:creationId xmlns:a16="http://schemas.microsoft.com/office/drawing/2014/main" id="{A5134064-AA36-49E7-94C5-096A91602F69}"/>
              </a:ext>
            </a:extLst>
          </xdr:cNvPr>
          <xdr:cNvSpPr/>
        </xdr:nvSpPr>
        <xdr:spPr>
          <a:xfrm>
            <a:off x="13862082" y="4919961"/>
            <a:ext cx="8640000" cy="360001"/>
          </a:xfrm>
          <a:prstGeom prst="rect">
            <a:avLst/>
          </a:prstGeom>
          <a:solidFill>
            <a:schemeClr val="bg1"/>
          </a:solidFill>
          <a:ln w="9525">
            <a:solidFill>
              <a:schemeClr val="bg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400" b="0" baseline="0">
                <a:ln>
                  <a:solidFill>
                    <a:sysClr val="windowText" lastClr="000000"/>
                  </a:solidFill>
                </a:ln>
                <a:solidFill>
                  <a:schemeClr val="tx1">
                    <a:lumMod val="50000"/>
                    <a:lumOff val="50000"/>
                  </a:schemeClr>
                </a:solidFill>
                <a:effectLst/>
                <a:latin typeface="Open Sans" panose="020B0606030504020204" pitchFamily="34" charset="0"/>
                <a:ea typeface="Open Sans" panose="020B0606030504020204" pitchFamily="34" charset="0"/>
                <a:cs typeface="Open Sans" panose="020B0606030504020204" pitchFamily="34" charset="0"/>
              </a:rPr>
              <a:t>% of answers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1129427</xdr:colOff>
      <xdr:row>51</xdr:row>
      <xdr:rowOff>28576</xdr:rowOff>
    </xdr:from>
    <xdr:to>
      <xdr:col>2</xdr:col>
      <xdr:colOff>193192</xdr:colOff>
      <xdr:row>76</xdr:row>
      <xdr:rowOff>85726</xdr:rowOff>
    </xdr:to>
    <xdr:grpSp>
      <xdr:nvGrpSpPr>
        <xdr:cNvPr id="3" name="Group 2">
          <a:extLst>
            <a:ext uri="{FF2B5EF4-FFF2-40B4-BE49-F238E27FC236}">
              <a16:creationId xmlns:a16="http://schemas.microsoft.com/office/drawing/2014/main" id="{6D69EE85-79D4-46DE-A2B0-34BBECCD89B2}"/>
            </a:ext>
          </a:extLst>
        </xdr:cNvPr>
        <xdr:cNvGrpSpPr/>
      </xdr:nvGrpSpPr>
      <xdr:grpSpPr>
        <a:xfrm>
          <a:off x="1134189" y="12166147"/>
          <a:ext cx="5350265" cy="5159829"/>
          <a:chOff x="14396175" y="1400175"/>
          <a:chExt cx="3243563" cy="3901397"/>
        </a:xfrm>
      </xdr:grpSpPr>
      <xdr:graphicFrame macro="">
        <xdr:nvGraphicFramePr>
          <xdr:cNvPr id="8" name="Chart 7">
            <a:extLst>
              <a:ext uri="{FF2B5EF4-FFF2-40B4-BE49-F238E27FC236}">
                <a16:creationId xmlns:a16="http://schemas.microsoft.com/office/drawing/2014/main" id="{9AFCCCC3-BF57-45B5-BDDA-7366E72877DC}"/>
              </a:ext>
            </a:extLst>
          </xdr:cNvPr>
          <xdr:cNvGraphicFramePr>
            <a:graphicFrameLocks/>
          </xdr:cNvGraphicFramePr>
        </xdr:nvGraphicFramePr>
        <xdr:xfrm>
          <a:off x="14396175" y="1400175"/>
          <a:ext cx="3240000" cy="2750626"/>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9" name="Chart 8">
            <a:extLst>
              <a:ext uri="{FF2B5EF4-FFF2-40B4-BE49-F238E27FC236}">
                <a16:creationId xmlns:a16="http://schemas.microsoft.com/office/drawing/2014/main" id="{3B21A5FB-5AA7-4EFA-8375-6A642F8F07E0}"/>
              </a:ext>
            </a:extLst>
          </xdr:cNvPr>
          <xdr:cNvGraphicFramePr>
            <a:graphicFrameLocks/>
          </xdr:cNvGraphicFramePr>
        </xdr:nvGraphicFramePr>
        <xdr:xfrm>
          <a:off x="14397641" y="2962270"/>
          <a:ext cx="1080000" cy="1060823"/>
        </xdr:xfrm>
        <a:graphic>
          <a:graphicData uri="http://schemas.openxmlformats.org/drawingml/2006/chart">
            <c:chart xmlns:c="http://schemas.openxmlformats.org/drawingml/2006/chart" xmlns:r="http://schemas.openxmlformats.org/officeDocument/2006/relationships" r:id="rId2"/>
          </a:graphicData>
        </a:graphic>
      </xdr:graphicFrame>
      <xdr:graphicFrame macro="">
        <xdr:nvGraphicFramePr>
          <xdr:cNvPr id="10" name="Chart 9">
            <a:extLst>
              <a:ext uri="{FF2B5EF4-FFF2-40B4-BE49-F238E27FC236}">
                <a16:creationId xmlns:a16="http://schemas.microsoft.com/office/drawing/2014/main" id="{BB8B77B9-FD2F-4697-894F-2A2292D23757}"/>
              </a:ext>
            </a:extLst>
          </xdr:cNvPr>
          <xdr:cNvGraphicFramePr>
            <a:graphicFrameLocks/>
          </xdr:cNvGraphicFramePr>
        </xdr:nvGraphicFramePr>
        <xdr:xfrm>
          <a:off x="15473259" y="2964572"/>
          <a:ext cx="1080000" cy="1060823"/>
        </xdr:xfrm>
        <a:graphic>
          <a:graphicData uri="http://schemas.openxmlformats.org/drawingml/2006/chart">
            <c:chart xmlns:c="http://schemas.openxmlformats.org/drawingml/2006/chart" xmlns:r="http://schemas.openxmlformats.org/officeDocument/2006/relationships" r:id="rId3"/>
          </a:graphicData>
        </a:graphic>
      </xdr:graphicFrame>
      <xdr:graphicFrame macro="">
        <xdr:nvGraphicFramePr>
          <xdr:cNvPr id="11" name="Chart 10">
            <a:extLst>
              <a:ext uri="{FF2B5EF4-FFF2-40B4-BE49-F238E27FC236}">
                <a16:creationId xmlns:a16="http://schemas.microsoft.com/office/drawing/2014/main" id="{08FC394D-8447-450B-AF78-C66BDB93D1D1}"/>
              </a:ext>
            </a:extLst>
          </xdr:cNvPr>
          <xdr:cNvGraphicFramePr>
            <a:graphicFrameLocks/>
          </xdr:cNvGraphicFramePr>
        </xdr:nvGraphicFramePr>
        <xdr:xfrm>
          <a:off x="16553099" y="2963095"/>
          <a:ext cx="1080000" cy="1060823"/>
        </xdr:xfrm>
        <a:graphic>
          <a:graphicData uri="http://schemas.openxmlformats.org/drawingml/2006/chart">
            <c:chart xmlns:c="http://schemas.openxmlformats.org/drawingml/2006/chart" xmlns:r="http://schemas.openxmlformats.org/officeDocument/2006/relationships" r:id="rId4"/>
          </a:graphicData>
        </a:graphic>
      </xdr:graphicFrame>
      <xdr:graphicFrame macro="">
        <xdr:nvGraphicFramePr>
          <xdr:cNvPr id="12" name="Chart 11">
            <a:extLst>
              <a:ext uri="{FF2B5EF4-FFF2-40B4-BE49-F238E27FC236}">
                <a16:creationId xmlns:a16="http://schemas.microsoft.com/office/drawing/2014/main" id="{F395531F-BDF3-4F44-9818-88DA6B8DEB18}"/>
              </a:ext>
            </a:extLst>
          </xdr:cNvPr>
          <xdr:cNvGraphicFramePr>
            <a:graphicFrameLocks/>
          </xdr:cNvGraphicFramePr>
        </xdr:nvGraphicFramePr>
        <xdr:xfrm>
          <a:off x="14401899" y="4022823"/>
          <a:ext cx="1080000" cy="1060823"/>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15" name="Rectangle 14">
            <a:extLst>
              <a:ext uri="{FF2B5EF4-FFF2-40B4-BE49-F238E27FC236}">
                <a16:creationId xmlns:a16="http://schemas.microsoft.com/office/drawing/2014/main" id="{50ACBA08-4E65-4D37-AF7F-56039F5B4483}"/>
              </a:ext>
            </a:extLst>
          </xdr:cNvPr>
          <xdr:cNvSpPr/>
        </xdr:nvSpPr>
        <xdr:spPr>
          <a:xfrm>
            <a:off x="14396175" y="2810567"/>
            <a:ext cx="3240000" cy="154372"/>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of</a:t>
            </a:r>
            <a:r>
              <a:rPr lang="fr-BE" sz="11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 </a:t>
            </a:r>
            <a:r>
              <a:rPr lang="fr-BE" sz="11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rPr>
              <a:t>answers</a:t>
            </a:r>
          </a:p>
        </xdr:txBody>
      </xdr:sp>
      <xdr:graphicFrame macro="">
        <xdr:nvGraphicFramePr>
          <xdr:cNvPr id="21" name="Chart 20">
            <a:extLst>
              <a:ext uri="{FF2B5EF4-FFF2-40B4-BE49-F238E27FC236}">
                <a16:creationId xmlns:a16="http://schemas.microsoft.com/office/drawing/2014/main" id="{BB753476-D5BD-4676-B92C-CF3D746C9A68}"/>
              </a:ext>
            </a:extLst>
          </xdr:cNvPr>
          <xdr:cNvGraphicFramePr>
            <a:graphicFrameLocks/>
          </xdr:cNvGraphicFramePr>
        </xdr:nvGraphicFramePr>
        <xdr:xfrm>
          <a:off x="15479634" y="4021725"/>
          <a:ext cx="1080000" cy="1060823"/>
        </xdr:xfrm>
        <a:graphic>
          <a:graphicData uri="http://schemas.openxmlformats.org/drawingml/2006/chart">
            <c:chart xmlns:c="http://schemas.openxmlformats.org/drawingml/2006/chart" xmlns:r="http://schemas.openxmlformats.org/officeDocument/2006/relationships" r:id="rId6"/>
          </a:graphicData>
        </a:graphic>
      </xdr:graphicFrame>
      <xdr:graphicFrame macro="">
        <xdr:nvGraphicFramePr>
          <xdr:cNvPr id="22" name="Chart 21">
            <a:extLst>
              <a:ext uri="{FF2B5EF4-FFF2-40B4-BE49-F238E27FC236}">
                <a16:creationId xmlns:a16="http://schemas.microsoft.com/office/drawing/2014/main" id="{EAF7FA9E-8525-4AE9-9A2A-3740659E3967}"/>
              </a:ext>
            </a:extLst>
          </xdr:cNvPr>
          <xdr:cNvGraphicFramePr>
            <a:graphicFrameLocks/>
          </xdr:cNvGraphicFramePr>
        </xdr:nvGraphicFramePr>
        <xdr:xfrm>
          <a:off x="16558341" y="4021724"/>
          <a:ext cx="1080000" cy="1060823"/>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18" name="Rectangle 17">
            <a:extLst>
              <a:ext uri="{FF2B5EF4-FFF2-40B4-BE49-F238E27FC236}">
                <a16:creationId xmlns:a16="http://schemas.microsoft.com/office/drawing/2014/main" id="{AAF52652-0FF2-4758-AFBC-7236F8D0B3EC}"/>
              </a:ext>
            </a:extLst>
          </xdr:cNvPr>
          <xdr:cNvSpPr/>
        </xdr:nvSpPr>
        <xdr:spPr>
          <a:xfrm>
            <a:off x="14399738" y="5092097"/>
            <a:ext cx="3240000" cy="209475"/>
          </a:xfrm>
          <a:prstGeom prst="rect">
            <a:avLst/>
          </a:prstGeom>
          <a:solidFill>
            <a:schemeClr val="bg1"/>
          </a:solidFill>
          <a:ln w="9525">
            <a:solidFill>
              <a:schemeClr val="bg1">
                <a:lumMod val="75000"/>
              </a:schemeClr>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fr-BE" sz="1000" b="0" baseline="0">
                <a:ln>
                  <a:noFill/>
                </a:ln>
                <a:solidFill>
                  <a:schemeClr val="tx1">
                    <a:lumMod val="65000"/>
                    <a:lumOff val="35000"/>
                  </a:schemeClr>
                </a:solidFill>
                <a:effectLst/>
                <a:latin typeface="Open Sans" panose="020B0606030504020204" pitchFamily="34" charset="0"/>
                <a:ea typeface="Open Sans" panose="020B0606030504020204" pitchFamily="34" charset="0"/>
                <a:cs typeface="Open Sans" panose="020B0606030504020204" pitchFamily="34" charset="0"/>
              </a:rPr>
              <a:t>Ja	Nee	NVT</a:t>
            </a:r>
            <a:endParaRPr lang="fr-BE" sz="1000" b="0" i="0" u="none" strike="noStrike" kern="1200" spc="0" baseline="0">
              <a:solidFill>
                <a:schemeClr val="tx1">
                  <a:lumMod val="65000"/>
                  <a:lumOff val="35000"/>
                </a:schemeClr>
              </a:solidFill>
              <a:latin typeface="Open Sans" panose="020B0606030504020204" pitchFamily="34" charset="0"/>
              <a:ea typeface="Open Sans" panose="020B0606030504020204" pitchFamily="34" charset="0"/>
              <a:cs typeface="Open Sans" panose="020B0606030504020204" pitchFamily="34" charset="0"/>
            </a:endParaRPr>
          </a:p>
        </xdr:txBody>
      </xdr:sp>
      <xdr:sp macro="" textlink="">
        <xdr:nvSpPr>
          <xdr:cNvPr id="2" name="Rectangle 1">
            <a:extLst>
              <a:ext uri="{FF2B5EF4-FFF2-40B4-BE49-F238E27FC236}">
                <a16:creationId xmlns:a16="http://schemas.microsoft.com/office/drawing/2014/main" id="{BB1172D7-75FA-47E6-B744-ED2AFA892840}"/>
              </a:ext>
            </a:extLst>
          </xdr:cNvPr>
          <xdr:cNvSpPr/>
        </xdr:nvSpPr>
        <xdr:spPr>
          <a:xfrm>
            <a:off x="15788092" y="5159540"/>
            <a:ext cx="72000" cy="72000"/>
          </a:xfrm>
          <a:prstGeom prst="rect">
            <a:avLst/>
          </a:prstGeom>
          <a:solidFill>
            <a:schemeClr val="accent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19" name="Rectangle 18">
            <a:extLst>
              <a:ext uri="{FF2B5EF4-FFF2-40B4-BE49-F238E27FC236}">
                <a16:creationId xmlns:a16="http://schemas.microsoft.com/office/drawing/2014/main" id="{B1701FC9-8D68-4BF5-AD80-4750F534CF54}"/>
              </a:ext>
            </a:extLst>
          </xdr:cNvPr>
          <xdr:cNvSpPr/>
        </xdr:nvSpPr>
        <xdr:spPr>
          <a:xfrm>
            <a:off x="15179943" y="5159557"/>
            <a:ext cx="72000" cy="72000"/>
          </a:xfrm>
          <a:prstGeom prst="rect">
            <a:avLst/>
          </a:prstGeom>
          <a:solidFill>
            <a:schemeClr val="accent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sp macro="" textlink="">
        <xdr:nvSpPr>
          <xdr:cNvPr id="20" name="Rectangle 19">
            <a:extLst>
              <a:ext uri="{FF2B5EF4-FFF2-40B4-BE49-F238E27FC236}">
                <a16:creationId xmlns:a16="http://schemas.microsoft.com/office/drawing/2014/main" id="{01629013-6911-467B-9B04-87D5F69097F6}"/>
              </a:ext>
            </a:extLst>
          </xdr:cNvPr>
          <xdr:cNvSpPr/>
        </xdr:nvSpPr>
        <xdr:spPr>
          <a:xfrm>
            <a:off x="16411668" y="5164198"/>
            <a:ext cx="72000" cy="72000"/>
          </a:xfrm>
          <a:prstGeom prst="rect">
            <a:avLst/>
          </a:prstGeom>
          <a:solidFill>
            <a:schemeClr val="bg1">
              <a:lumMod val="7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BE" sz="1100"/>
          </a:p>
        </xdr:txBody>
      </xdr:sp>
    </xdr:grpSp>
    <xdr:clientData/>
  </xdr:twoCellAnchor>
  <xdr:twoCellAnchor editAs="oneCell">
    <xdr:from>
      <xdr:col>2</xdr:col>
      <xdr:colOff>123825</xdr:colOff>
      <xdr:row>2</xdr:row>
      <xdr:rowOff>0</xdr:rowOff>
    </xdr:from>
    <xdr:to>
      <xdr:col>3</xdr:col>
      <xdr:colOff>630576</xdr:colOff>
      <xdr:row>5</xdr:row>
      <xdr:rowOff>141064</xdr:rowOff>
    </xdr:to>
    <xdr:pic>
      <xdr:nvPicPr>
        <xdr:cNvPr id="17" name="Afbeelding 4">
          <a:extLst>
            <a:ext uri="{FF2B5EF4-FFF2-40B4-BE49-F238E27FC236}">
              <a16:creationId xmlns:a16="http://schemas.microsoft.com/office/drawing/2014/main" id="{25D461C3-D18D-4C6F-AD0D-7EFCC886E6A9}"/>
            </a:ext>
          </a:extLst>
        </xdr:cNvPr>
        <xdr:cNvPicPr>
          <a:picLocks noChangeAspect="1"/>
        </xdr:cNvPicPr>
      </xdr:nvPicPr>
      <xdr:blipFill>
        <a:blip xmlns:r="http://schemas.openxmlformats.org/officeDocument/2006/relationships" r:embed="rId8"/>
        <a:stretch>
          <a:fillRect/>
        </a:stretch>
      </xdr:blipFill>
      <xdr:spPr>
        <a:xfrm>
          <a:off x="5991225" y="447675"/>
          <a:ext cx="1349714" cy="764952"/>
        </a:xfrm>
        <a:prstGeom prst="rect">
          <a:avLst/>
        </a:prstGeom>
      </xdr:spPr>
    </xdr:pic>
    <xdr:clientData/>
  </xdr:twoCellAnchor>
  <xdr:twoCellAnchor editAs="oneCell">
    <xdr:from>
      <xdr:col>2</xdr:col>
      <xdr:colOff>255815</xdr:colOff>
      <xdr:row>51</xdr:row>
      <xdr:rowOff>89807</xdr:rowOff>
    </xdr:from>
    <xdr:to>
      <xdr:col>3</xdr:col>
      <xdr:colOff>762566</xdr:colOff>
      <xdr:row>55</xdr:row>
      <xdr:rowOff>21323</xdr:rowOff>
    </xdr:to>
    <xdr:pic>
      <xdr:nvPicPr>
        <xdr:cNvPr id="23" name="Afbeelding 4">
          <a:extLst>
            <a:ext uri="{FF2B5EF4-FFF2-40B4-BE49-F238E27FC236}">
              <a16:creationId xmlns:a16="http://schemas.microsoft.com/office/drawing/2014/main" id="{CCA5714F-0A6D-4855-BBDD-E9A75285E679}"/>
            </a:ext>
          </a:extLst>
        </xdr:cNvPr>
        <xdr:cNvPicPr>
          <a:picLocks noChangeAspect="1"/>
        </xdr:cNvPicPr>
      </xdr:nvPicPr>
      <xdr:blipFill>
        <a:blip xmlns:r="http://schemas.openxmlformats.org/officeDocument/2006/relationships" r:embed="rId8"/>
        <a:stretch>
          <a:fillRect/>
        </a:stretch>
      </xdr:blipFill>
      <xdr:spPr>
        <a:xfrm>
          <a:off x="6120494" y="14635843"/>
          <a:ext cx="1345631" cy="743180"/>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05AD-F5C2-4EC1-BABA-4C23BDC1A880}">
  <dimension ref="A1"/>
  <sheetViews>
    <sheetView tabSelected="1" topLeftCell="A30" workbookViewId="0">
      <selection activeCell="P58" sqref="P58"/>
    </sheetView>
  </sheetViews>
  <sheetFormatPr defaultRowHeight="14.25" x14ac:dyDescent="0.45"/>
  <sheetData/>
  <sheetProtection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7A5FF-E0B2-46B1-9C66-A0976B049D6E}">
  <dimension ref="A1"/>
  <sheetViews>
    <sheetView topLeftCell="A8" zoomScale="120" zoomScaleNormal="120" workbookViewId="0">
      <selection activeCell="D35" sqref="D35"/>
    </sheetView>
  </sheetViews>
  <sheetFormatPr defaultRowHeight="14.25" x14ac:dyDescent="0.45"/>
  <cols>
    <col min="1" max="1" width="90.19921875" customWidth="1"/>
  </cols>
  <sheetData>
    <row r="1" spans="1:1" ht="21" x14ac:dyDescent="0.65">
      <c r="A1" s="71" t="s">
        <v>325</v>
      </c>
    </row>
  </sheetData>
  <sheetProtection sheet="1" objects="1" scenarios="1"/>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CCE4F-1CD1-4A8C-936F-05DAA875B33A}">
  <dimension ref="A1:A10"/>
  <sheetViews>
    <sheetView workbookViewId="0">
      <selection activeCell="B17" sqref="B17"/>
    </sheetView>
  </sheetViews>
  <sheetFormatPr defaultRowHeight="14.25" x14ac:dyDescent="0.45"/>
  <cols>
    <col min="1" max="1" width="75.265625" customWidth="1"/>
  </cols>
  <sheetData>
    <row r="1" spans="1:1" ht="21" x14ac:dyDescent="0.65">
      <c r="A1" s="153" t="s">
        <v>134</v>
      </c>
    </row>
    <row r="2" spans="1:1" x14ac:dyDescent="0.45">
      <c r="A2" s="118" t="s">
        <v>316</v>
      </c>
    </row>
    <row r="3" spans="1:1" x14ac:dyDescent="0.45">
      <c r="A3" s="154" t="s">
        <v>317</v>
      </c>
    </row>
    <row r="4" spans="1:1" x14ac:dyDescent="0.45">
      <c r="A4" s="154" t="s">
        <v>318</v>
      </c>
    </row>
    <row r="5" spans="1:1" x14ac:dyDescent="0.45">
      <c r="A5" s="154" t="s">
        <v>319</v>
      </c>
    </row>
    <row r="6" spans="1:1" x14ac:dyDescent="0.45">
      <c r="A6" s="154" t="s">
        <v>320</v>
      </c>
    </row>
    <row r="7" spans="1:1" x14ac:dyDescent="0.45">
      <c r="A7" s="154" t="s">
        <v>321</v>
      </c>
    </row>
    <row r="8" spans="1:1" x14ac:dyDescent="0.45">
      <c r="A8" s="154" t="s">
        <v>322</v>
      </c>
    </row>
    <row r="9" spans="1:1" x14ac:dyDescent="0.45">
      <c r="A9" s="154" t="s">
        <v>323</v>
      </c>
    </row>
    <row r="10" spans="1:1" x14ac:dyDescent="0.45">
      <c r="A10" s="154" t="s">
        <v>324</v>
      </c>
    </row>
  </sheetData>
  <sheetProtection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5A08E-F474-4299-B3A0-938292E0731E}">
  <dimension ref="A2:I2"/>
  <sheetViews>
    <sheetView workbookViewId="0">
      <selection activeCell="I8" sqref="I8"/>
    </sheetView>
  </sheetViews>
  <sheetFormatPr defaultRowHeight="14.25" x14ac:dyDescent="0.45"/>
  <cols>
    <col min="1" max="1" width="23.33203125" customWidth="1"/>
  </cols>
  <sheetData>
    <row r="2" spans="1:9" ht="23.25" x14ac:dyDescent="0.7">
      <c r="A2" s="155" t="s">
        <v>135</v>
      </c>
      <c r="B2" s="155"/>
      <c r="C2" s="155"/>
      <c r="D2" s="155"/>
      <c r="E2" s="155"/>
      <c r="F2" s="155"/>
      <c r="G2" s="155"/>
      <c r="H2" s="155"/>
      <c r="I2" s="155"/>
    </row>
  </sheetData>
  <sheetProtection sheet="1" objects="1" scenarios="1"/>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E9937-F695-47EB-97BD-0018C2E7C04B}">
  <dimension ref="A1"/>
  <sheetViews>
    <sheetView workbookViewId="0">
      <selection activeCell="I29" sqref="I29"/>
    </sheetView>
  </sheetViews>
  <sheetFormatPr defaultRowHeight="14.25" x14ac:dyDescent="0.45"/>
  <sheetData/>
  <sheetProtection sheet="1" objects="1" scenarios="1"/>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0FF67-BE29-48DE-B946-454CA4D5E1B0}">
  <sheetPr>
    <pageSetUpPr fitToPage="1"/>
  </sheetPr>
  <dimension ref="A1:WVQ420"/>
  <sheetViews>
    <sheetView showGridLines="0" showRuler="0" zoomScale="80" zoomScaleNormal="80" zoomScaleSheetLayoutView="10" zoomScalePageLayoutView="25" workbookViewId="0">
      <selection activeCell="B21" sqref="B21"/>
    </sheetView>
  </sheetViews>
  <sheetFormatPr defaultColWidth="0" defaultRowHeight="15.75" zeroHeight="1" outlineLevelRow="1" outlineLevelCol="1" x14ac:dyDescent="0.55000000000000004"/>
  <cols>
    <col min="1" max="1" width="17.1328125" style="85" bestFit="1" customWidth="1"/>
    <col min="2" max="2" width="100" style="86" customWidth="1"/>
    <col min="3" max="3" width="24.1328125" style="87" customWidth="1"/>
    <col min="4" max="4" width="23.6640625" style="86" customWidth="1" outlineLevel="1"/>
    <col min="5" max="5" width="19.6640625" style="86" customWidth="1" outlineLevel="1"/>
    <col min="6" max="6" width="4.3984375" customWidth="1"/>
    <col min="7" max="7" width="24.1328125" style="85" customWidth="1"/>
    <col min="8" max="8" width="37" style="88" customWidth="1"/>
    <col min="9" max="9" width="4.3984375" style="11" customWidth="1"/>
    <col min="10" max="14" width="15.265625" style="87" hidden="1" customWidth="1" outlineLevel="1"/>
    <col min="15" max="15" width="11.3984375" style="11" customWidth="1" collapsed="1"/>
    <col min="16" max="25" width="11.3984375" style="11" customWidth="1"/>
    <col min="26" max="46" width="11.3984375" style="11" hidden="1"/>
    <col min="47" max="47" width="12.265625" style="11" hidden="1"/>
    <col min="48" max="50" width="13.265625" style="11" hidden="1"/>
    <col min="51" max="256" width="11.3984375" style="11" hidden="1"/>
    <col min="257" max="257" width="16.73046875" style="11" hidden="1"/>
    <col min="258" max="258" width="15.73046875" style="11" hidden="1"/>
    <col min="259" max="259" width="13.73046875" style="11" hidden="1"/>
    <col min="260" max="260" width="51.73046875" style="11" hidden="1"/>
    <col min="261" max="261" width="14" style="11" hidden="1"/>
    <col min="262" max="262" width="37" style="11" hidden="1"/>
    <col min="263" max="263" width="5.265625" style="11" hidden="1"/>
    <col min="264" max="264" width="13.265625" style="11" hidden="1"/>
    <col min="265" max="265" width="5.73046875" style="11" hidden="1"/>
    <col min="266" max="512" width="11.3984375" style="11" hidden="1"/>
    <col min="513" max="513" width="16.73046875" style="11" hidden="1"/>
    <col min="514" max="514" width="15.73046875" style="11" hidden="1"/>
    <col min="515" max="515" width="13.73046875" style="11" hidden="1"/>
    <col min="516" max="516" width="51.73046875" style="11" hidden="1"/>
    <col min="517" max="517" width="14" style="11" hidden="1"/>
    <col min="518" max="518" width="37" style="11" hidden="1"/>
    <col min="519" max="519" width="5.265625" style="11" hidden="1"/>
    <col min="520" max="520" width="13.265625" style="11" hidden="1"/>
    <col min="521" max="521" width="5.73046875" style="11" hidden="1"/>
    <col min="522" max="768" width="11.3984375" style="11" hidden="1"/>
    <col min="769" max="769" width="16.73046875" style="11" hidden="1"/>
    <col min="770" max="770" width="15.73046875" style="11" hidden="1"/>
    <col min="771" max="771" width="13.73046875" style="11" hidden="1"/>
    <col min="772" max="772" width="51.73046875" style="11" hidden="1"/>
    <col min="773" max="773" width="14" style="11" hidden="1"/>
    <col min="774" max="774" width="37" style="11" hidden="1"/>
    <col min="775" max="775" width="5.265625" style="11" hidden="1"/>
    <col min="776" max="776" width="13.265625" style="11" hidden="1"/>
    <col min="777" max="777" width="5.73046875" style="11" hidden="1"/>
    <col min="778" max="1024" width="11.3984375" style="11" hidden="1"/>
    <col min="1025" max="1025" width="16.73046875" style="11" hidden="1"/>
    <col min="1026" max="1026" width="15.73046875" style="11" hidden="1"/>
    <col min="1027" max="1027" width="13.73046875" style="11" hidden="1"/>
    <col min="1028" max="1028" width="51.73046875" style="11" hidden="1"/>
    <col min="1029" max="1029" width="14" style="11" hidden="1"/>
    <col min="1030" max="1030" width="37" style="11" hidden="1"/>
    <col min="1031" max="1031" width="5.265625" style="11" hidden="1"/>
    <col min="1032" max="1032" width="13.265625" style="11" hidden="1"/>
    <col min="1033" max="1033" width="5.73046875" style="11" hidden="1"/>
    <col min="1034" max="1280" width="11.3984375" style="11" hidden="1"/>
    <col min="1281" max="1281" width="16.73046875" style="11" hidden="1"/>
    <col min="1282" max="1282" width="15.73046875" style="11" hidden="1"/>
    <col min="1283" max="1283" width="13.73046875" style="11" hidden="1"/>
    <col min="1284" max="1284" width="51.73046875" style="11" hidden="1"/>
    <col min="1285" max="1285" width="14" style="11" hidden="1"/>
    <col min="1286" max="1286" width="37" style="11" hidden="1"/>
    <col min="1287" max="1287" width="5.265625" style="11" hidden="1"/>
    <col min="1288" max="1288" width="13.265625" style="11" hidden="1"/>
    <col min="1289" max="1289" width="5.73046875" style="11" hidden="1"/>
    <col min="1290" max="1536" width="11.3984375" style="11" hidden="1"/>
    <col min="1537" max="1537" width="16.73046875" style="11" hidden="1"/>
    <col min="1538" max="1538" width="15.73046875" style="11" hidden="1"/>
    <col min="1539" max="1539" width="13.73046875" style="11" hidden="1"/>
    <col min="1540" max="1540" width="51.73046875" style="11" hidden="1"/>
    <col min="1541" max="1541" width="14" style="11" hidden="1"/>
    <col min="1542" max="1542" width="37" style="11" hidden="1"/>
    <col min="1543" max="1543" width="5.265625" style="11" hidden="1"/>
    <col min="1544" max="1544" width="13.265625" style="11" hidden="1"/>
    <col min="1545" max="1545" width="5.73046875" style="11" hidden="1"/>
    <col min="1546" max="1792" width="11.3984375" style="11" hidden="1"/>
    <col min="1793" max="1793" width="16.73046875" style="11" hidden="1"/>
    <col min="1794" max="1794" width="15.73046875" style="11" hidden="1"/>
    <col min="1795" max="1795" width="13.73046875" style="11" hidden="1"/>
    <col min="1796" max="1796" width="51.73046875" style="11" hidden="1"/>
    <col min="1797" max="1797" width="14" style="11" hidden="1"/>
    <col min="1798" max="1798" width="37" style="11" hidden="1"/>
    <col min="1799" max="1799" width="5.265625" style="11" hidden="1"/>
    <col min="1800" max="1800" width="13.265625" style="11" hidden="1"/>
    <col min="1801" max="1801" width="5.73046875" style="11" hidden="1"/>
    <col min="1802" max="2048" width="11.3984375" style="11" hidden="1"/>
    <col min="2049" max="2049" width="16.73046875" style="11" hidden="1"/>
    <col min="2050" max="2050" width="15.73046875" style="11" hidden="1"/>
    <col min="2051" max="2051" width="13.73046875" style="11" hidden="1"/>
    <col min="2052" max="2052" width="51.73046875" style="11" hidden="1"/>
    <col min="2053" max="2053" width="14" style="11" hidden="1"/>
    <col min="2054" max="2054" width="37" style="11" hidden="1"/>
    <col min="2055" max="2055" width="5.265625" style="11" hidden="1"/>
    <col min="2056" max="2056" width="13.265625" style="11" hidden="1"/>
    <col min="2057" max="2057" width="5.73046875" style="11" hidden="1"/>
    <col min="2058" max="2304" width="11.3984375" style="11" hidden="1"/>
    <col min="2305" max="2305" width="16.73046875" style="11" hidden="1"/>
    <col min="2306" max="2306" width="15.73046875" style="11" hidden="1"/>
    <col min="2307" max="2307" width="13.73046875" style="11" hidden="1"/>
    <col min="2308" max="2308" width="51.73046875" style="11" hidden="1"/>
    <col min="2309" max="2309" width="14" style="11" hidden="1"/>
    <col min="2310" max="2310" width="37" style="11" hidden="1"/>
    <col min="2311" max="2311" width="5.265625" style="11" hidden="1"/>
    <col min="2312" max="2312" width="13.265625" style="11" hidden="1"/>
    <col min="2313" max="2313" width="5.73046875" style="11" hidden="1"/>
    <col min="2314" max="2560" width="11.3984375" style="11" hidden="1"/>
    <col min="2561" max="2561" width="16.73046875" style="11" hidden="1"/>
    <col min="2562" max="2562" width="15.73046875" style="11" hidden="1"/>
    <col min="2563" max="2563" width="13.73046875" style="11" hidden="1"/>
    <col min="2564" max="2564" width="51.73046875" style="11" hidden="1"/>
    <col min="2565" max="2565" width="14" style="11" hidden="1"/>
    <col min="2566" max="2566" width="37" style="11" hidden="1"/>
    <col min="2567" max="2567" width="5.265625" style="11" hidden="1"/>
    <col min="2568" max="2568" width="13.265625" style="11" hidden="1"/>
    <col min="2569" max="2569" width="5.73046875" style="11" hidden="1"/>
    <col min="2570" max="2816" width="11.3984375" style="11" hidden="1"/>
    <col min="2817" max="2817" width="16.73046875" style="11" hidden="1"/>
    <col min="2818" max="2818" width="15.73046875" style="11" hidden="1"/>
    <col min="2819" max="2819" width="13.73046875" style="11" hidden="1"/>
    <col min="2820" max="2820" width="51.73046875" style="11" hidden="1"/>
    <col min="2821" max="2821" width="14" style="11" hidden="1"/>
    <col min="2822" max="2822" width="37" style="11" hidden="1"/>
    <col min="2823" max="2823" width="5.265625" style="11" hidden="1"/>
    <col min="2824" max="2824" width="13.265625" style="11" hidden="1"/>
    <col min="2825" max="2825" width="5.73046875" style="11" hidden="1"/>
    <col min="2826" max="3072" width="11.3984375" style="11" hidden="1"/>
    <col min="3073" max="3073" width="16.73046875" style="11" hidden="1"/>
    <col min="3074" max="3074" width="15.73046875" style="11" hidden="1"/>
    <col min="3075" max="3075" width="13.73046875" style="11" hidden="1"/>
    <col min="3076" max="3076" width="51.73046875" style="11" hidden="1"/>
    <col min="3077" max="3077" width="14" style="11" hidden="1"/>
    <col min="3078" max="3078" width="37" style="11" hidden="1"/>
    <col min="3079" max="3079" width="5.265625" style="11" hidden="1"/>
    <col min="3080" max="3080" width="13.265625" style="11" hidden="1"/>
    <col min="3081" max="3081" width="5.73046875" style="11" hidden="1"/>
    <col min="3082" max="3328" width="11.3984375" style="11" hidden="1"/>
    <col min="3329" max="3329" width="16.73046875" style="11" hidden="1"/>
    <col min="3330" max="3330" width="15.73046875" style="11" hidden="1"/>
    <col min="3331" max="3331" width="13.73046875" style="11" hidden="1"/>
    <col min="3332" max="3332" width="51.73046875" style="11" hidden="1"/>
    <col min="3333" max="3333" width="14" style="11" hidden="1"/>
    <col min="3334" max="3334" width="37" style="11" hidden="1"/>
    <col min="3335" max="3335" width="5.265625" style="11" hidden="1"/>
    <col min="3336" max="3336" width="13.265625" style="11" hidden="1"/>
    <col min="3337" max="3337" width="5.73046875" style="11" hidden="1"/>
    <col min="3338" max="3584" width="11.3984375" style="11" hidden="1"/>
    <col min="3585" max="3585" width="16.73046875" style="11" hidden="1"/>
    <col min="3586" max="3586" width="15.73046875" style="11" hidden="1"/>
    <col min="3587" max="3587" width="13.73046875" style="11" hidden="1"/>
    <col min="3588" max="3588" width="51.73046875" style="11" hidden="1"/>
    <col min="3589" max="3589" width="14" style="11" hidden="1"/>
    <col min="3590" max="3590" width="37" style="11" hidden="1"/>
    <col min="3591" max="3591" width="5.265625" style="11" hidden="1"/>
    <col min="3592" max="3592" width="13.265625" style="11" hidden="1"/>
    <col min="3593" max="3593" width="5.73046875" style="11" hidden="1"/>
    <col min="3594" max="3840" width="11.3984375" style="11" hidden="1"/>
    <col min="3841" max="3841" width="16.73046875" style="11" hidden="1"/>
    <col min="3842" max="3842" width="15.73046875" style="11" hidden="1"/>
    <col min="3843" max="3843" width="13.73046875" style="11" hidden="1"/>
    <col min="3844" max="3844" width="51.73046875" style="11" hidden="1"/>
    <col min="3845" max="3845" width="14" style="11" hidden="1"/>
    <col min="3846" max="3846" width="37" style="11" hidden="1"/>
    <col min="3847" max="3847" width="5.265625" style="11" hidden="1"/>
    <col min="3848" max="3848" width="13.265625" style="11" hidden="1"/>
    <col min="3849" max="3849" width="5.73046875" style="11" hidden="1"/>
    <col min="3850" max="4096" width="11.3984375" style="11" hidden="1"/>
    <col min="4097" max="4097" width="16.73046875" style="11" hidden="1"/>
    <col min="4098" max="4098" width="15.73046875" style="11" hidden="1"/>
    <col min="4099" max="4099" width="13.73046875" style="11" hidden="1"/>
    <col min="4100" max="4100" width="51.73046875" style="11" hidden="1"/>
    <col min="4101" max="4101" width="14" style="11" hidden="1"/>
    <col min="4102" max="4102" width="37" style="11" hidden="1"/>
    <col min="4103" max="4103" width="5.265625" style="11" hidden="1"/>
    <col min="4104" max="4104" width="13.265625" style="11" hidden="1"/>
    <col min="4105" max="4105" width="5.73046875" style="11" hidden="1"/>
    <col min="4106" max="4352" width="11.3984375" style="11" hidden="1"/>
    <col min="4353" max="4353" width="16.73046875" style="11" hidden="1"/>
    <col min="4354" max="4354" width="15.73046875" style="11" hidden="1"/>
    <col min="4355" max="4355" width="13.73046875" style="11" hidden="1"/>
    <col min="4356" max="4356" width="51.73046875" style="11" hidden="1"/>
    <col min="4357" max="4357" width="14" style="11" hidden="1"/>
    <col min="4358" max="4358" width="37" style="11" hidden="1"/>
    <col min="4359" max="4359" width="5.265625" style="11" hidden="1"/>
    <col min="4360" max="4360" width="13.265625" style="11" hidden="1"/>
    <col min="4361" max="4361" width="5.73046875" style="11" hidden="1"/>
    <col min="4362" max="4608" width="11.3984375" style="11" hidden="1"/>
    <col min="4609" max="4609" width="16.73046875" style="11" hidden="1"/>
    <col min="4610" max="4610" width="15.73046875" style="11" hidden="1"/>
    <col min="4611" max="4611" width="13.73046875" style="11" hidden="1"/>
    <col min="4612" max="4612" width="51.73046875" style="11" hidden="1"/>
    <col min="4613" max="4613" width="14" style="11" hidden="1"/>
    <col min="4614" max="4614" width="37" style="11" hidden="1"/>
    <col min="4615" max="4615" width="5.265625" style="11" hidden="1"/>
    <col min="4616" max="4616" width="13.265625" style="11" hidden="1"/>
    <col min="4617" max="4617" width="5.73046875" style="11" hidden="1"/>
    <col min="4618" max="4864" width="11.3984375" style="11" hidden="1"/>
    <col min="4865" max="4865" width="16.73046875" style="11" hidden="1"/>
    <col min="4866" max="4866" width="15.73046875" style="11" hidden="1"/>
    <col min="4867" max="4867" width="13.73046875" style="11" hidden="1"/>
    <col min="4868" max="4868" width="51.73046875" style="11" hidden="1"/>
    <col min="4869" max="4869" width="14" style="11" hidden="1"/>
    <col min="4870" max="4870" width="37" style="11" hidden="1"/>
    <col min="4871" max="4871" width="5.265625" style="11" hidden="1"/>
    <col min="4872" max="4872" width="13.265625" style="11" hidden="1"/>
    <col min="4873" max="4873" width="5.73046875" style="11" hidden="1"/>
    <col min="4874" max="5120" width="11.3984375" style="11" hidden="1"/>
    <col min="5121" max="5121" width="16.73046875" style="11" hidden="1"/>
    <col min="5122" max="5122" width="15.73046875" style="11" hidden="1"/>
    <col min="5123" max="5123" width="13.73046875" style="11" hidden="1"/>
    <col min="5124" max="5124" width="51.73046875" style="11" hidden="1"/>
    <col min="5125" max="5125" width="14" style="11" hidden="1"/>
    <col min="5126" max="5126" width="37" style="11" hidden="1"/>
    <col min="5127" max="5127" width="5.265625" style="11" hidden="1"/>
    <col min="5128" max="5128" width="13.265625" style="11" hidden="1"/>
    <col min="5129" max="5129" width="5.73046875" style="11" hidden="1"/>
    <col min="5130" max="5376" width="11.3984375" style="11" hidden="1"/>
    <col min="5377" max="5377" width="16.73046875" style="11" hidden="1"/>
    <col min="5378" max="5378" width="15.73046875" style="11" hidden="1"/>
    <col min="5379" max="5379" width="13.73046875" style="11" hidden="1"/>
    <col min="5380" max="5380" width="51.73046875" style="11" hidden="1"/>
    <col min="5381" max="5381" width="14" style="11" hidden="1"/>
    <col min="5382" max="5382" width="37" style="11" hidden="1"/>
    <col min="5383" max="5383" width="5.265625" style="11" hidden="1"/>
    <col min="5384" max="5384" width="13.265625" style="11" hidden="1"/>
    <col min="5385" max="5385" width="5.73046875" style="11" hidden="1"/>
    <col min="5386" max="5632" width="11.3984375" style="11" hidden="1"/>
    <col min="5633" max="5633" width="16.73046875" style="11" hidden="1"/>
    <col min="5634" max="5634" width="15.73046875" style="11" hidden="1"/>
    <col min="5635" max="5635" width="13.73046875" style="11" hidden="1"/>
    <col min="5636" max="5636" width="51.73046875" style="11" hidden="1"/>
    <col min="5637" max="5637" width="14" style="11" hidden="1"/>
    <col min="5638" max="5638" width="37" style="11" hidden="1"/>
    <col min="5639" max="5639" width="5.265625" style="11" hidden="1"/>
    <col min="5640" max="5640" width="13.265625" style="11" hidden="1"/>
    <col min="5641" max="5641" width="5.73046875" style="11" hidden="1"/>
    <col min="5642" max="5888" width="11.3984375" style="11" hidden="1"/>
    <col min="5889" max="5889" width="16.73046875" style="11" hidden="1"/>
    <col min="5890" max="5890" width="15.73046875" style="11" hidden="1"/>
    <col min="5891" max="5891" width="13.73046875" style="11" hidden="1"/>
    <col min="5892" max="5892" width="51.73046875" style="11" hidden="1"/>
    <col min="5893" max="5893" width="14" style="11" hidden="1"/>
    <col min="5894" max="5894" width="37" style="11" hidden="1"/>
    <col min="5895" max="5895" width="5.265625" style="11" hidden="1"/>
    <col min="5896" max="5896" width="13.265625" style="11" hidden="1"/>
    <col min="5897" max="5897" width="5.73046875" style="11" hidden="1"/>
    <col min="5898" max="6144" width="11.3984375" style="11" hidden="1"/>
    <col min="6145" max="6145" width="16.73046875" style="11" hidden="1"/>
    <col min="6146" max="6146" width="15.73046875" style="11" hidden="1"/>
    <col min="6147" max="6147" width="13.73046875" style="11" hidden="1"/>
    <col min="6148" max="6148" width="51.73046875" style="11" hidden="1"/>
    <col min="6149" max="6149" width="14" style="11" hidden="1"/>
    <col min="6150" max="6150" width="37" style="11" hidden="1"/>
    <col min="6151" max="6151" width="5.265625" style="11" hidden="1"/>
    <col min="6152" max="6152" width="13.265625" style="11" hidden="1"/>
    <col min="6153" max="6153" width="5.73046875" style="11" hidden="1"/>
    <col min="6154" max="6400" width="11.3984375" style="11" hidden="1"/>
    <col min="6401" max="6401" width="16.73046875" style="11" hidden="1"/>
    <col min="6402" max="6402" width="15.73046875" style="11" hidden="1"/>
    <col min="6403" max="6403" width="13.73046875" style="11" hidden="1"/>
    <col min="6404" max="6404" width="51.73046875" style="11" hidden="1"/>
    <col min="6405" max="6405" width="14" style="11" hidden="1"/>
    <col min="6406" max="6406" width="37" style="11" hidden="1"/>
    <col min="6407" max="6407" width="5.265625" style="11" hidden="1"/>
    <col min="6408" max="6408" width="13.265625" style="11" hidden="1"/>
    <col min="6409" max="6409" width="5.73046875" style="11" hidden="1"/>
    <col min="6410" max="6656" width="11.3984375" style="11" hidden="1"/>
    <col min="6657" max="6657" width="16.73046875" style="11" hidden="1"/>
    <col min="6658" max="6658" width="15.73046875" style="11" hidden="1"/>
    <col min="6659" max="6659" width="13.73046875" style="11" hidden="1"/>
    <col min="6660" max="6660" width="51.73046875" style="11" hidden="1"/>
    <col min="6661" max="6661" width="14" style="11" hidden="1"/>
    <col min="6662" max="6662" width="37" style="11" hidden="1"/>
    <col min="6663" max="6663" width="5.265625" style="11" hidden="1"/>
    <col min="6664" max="6664" width="13.265625" style="11" hidden="1"/>
    <col min="6665" max="6665" width="5.73046875" style="11" hidden="1"/>
    <col min="6666" max="6912" width="11.3984375" style="11" hidden="1"/>
    <col min="6913" max="6913" width="16.73046875" style="11" hidden="1"/>
    <col min="6914" max="6914" width="15.73046875" style="11" hidden="1"/>
    <col min="6915" max="6915" width="13.73046875" style="11" hidden="1"/>
    <col min="6916" max="6916" width="51.73046875" style="11" hidden="1"/>
    <col min="6917" max="6917" width="14" style="11" hidden="1"/>
    <col min="6918" max="6918" width="37" style="11" hidden="1"/>
    <col min="6919" max="6919" width="5.265625" style="11" hidden="1"/>
    <col min="6920" max="6920" width="13.265625" style="11" hidden="1"/>
    <col min="6921" max="6921" width="5.73046875" style="11" hidden="1"/>
    <col min="6922" max="7168" width="11.3984375" style="11" hidden="1"/>
    <col min="7169" max="7169" width="16.73046875" style="11" hidden="1"/>
    <col min="7170" max="7170" width="15.73046875" style="11" hidden="1"/>
    <col min="7171" max="7171" width="13.73046875" style="11" hidden="1"/>
    <col min="7172" max="7172" width="51.73046875" style="11" hidden="1"/>
    <col min="7173" max="7173" width="14" style="11" hidden="1"/>
    <col min="7174" max="7174" width="37" style="11" hidden="1"/>
    <col min="7175" max="7175" width="5.265625" style="11" hidden="1"/>
    <col min="7176" max="7176" width="13.265625" style="11" hidden="1"/>
    <col min="7177" max="7177" width="5.73046875" style="11" hidden="1"/>
    <col min="7178" max="7424" width="11.3984375" style="11" hidden="1"/>
    <col min="7425" max="7425" width="16.73046875" style="11" hidden="1"/>
    <col min="7426" max="7426" width="15.73046875" style="11" hidden="1"/>
    <col min="7427" max="7427" width="13.73046875" style="11" hidden="1"/>
    <col min="7428" max="7428" width="51.73046875" style="11" hidden="1"/>
    <col min="7429" max="7429" width="14" style="11" hidden="1"/>
    <col min="7430" max="7430" width="37" style="11" hidden="1"/>
    <col min="7431" max="7431" width="5.265625" style="11" hidden="1"/>
    <col min="7432" max="7432" width="13.265625" style="11" hidden="1"/>
    <col min="7433" max="7433" width="5.73046875" style="11" hidden="1"/>
    <col min="7434" max="7680" width="11.3984375" style="11" hidden="1"/>
    <col min="7681" max="7681" width="16.73046875" style="11" hidden="1"/>
    <col min="7682" max="7682" width="15.73046875" style="11" hidden="1"/>
    <col min="7683" max="7683" width="13.73046875" style="11" hidden="1"/>
    <col min="7684" max="7684" width="51.73046875" style="11" hidden="1"/>
    <col min="7685" max="7685" width="14" style="11" hidden="1"/>
    <col min="7686" max="7686" width="37" style="11" hidden="1"/>
    <col min="7687" max="7687" width="5.265625" style="11" hidden="1"/>
    <col min="7688" max="7688" width="13.265625" style="11" hidden="1"/>
    <col min="7689" max="7689" width="5.73046875" style="11" hidden="1"/>
    <col min="7690" max="7936" width="11.3984375" style="11" hidden="1"/>
    <col min="7937" max="7937" width="16.73046875" style="11" hidden="1"/>
    <col min="7938" max="7938" width="15.73046875" style="11" hidden="1"/>
    <col min="7939" max="7939" width="13.73046875" style="11" hidden="1"/>
    <col min="7940" max="7940" width="51.73046875" style="11" hidden="1"/>
    <col min="7941" max="7941" width="14" style="11" hidden="1"/>
    <col min="7942" max="7942" width="37" style="11" hidden="1"/>
    <col min="7943" max="7943" width="5.265625" style="11" hidden="1"/>
    <col min="7944" max="7944" width="13.265625" style="11" hidden="1"/>
    <col min="7945" max="7945" width="5.73046875" style="11" hidden="1"/>
    <col min="7946" max="8192" width="11.3984375" style="11" hidden="1"/>
    <col min="8193" max="8193" width="16.73046875" style="11" hidden="1"/>
    <col min="8194" max="8194" width="15.73046875" style="11" hidden="1"/>
    <col min="8195" max="8195" width="13.73046875" style="11" hidden="1"/>
    <col min="8196" max="8196" width="51.73046875" style="11" hidden="1"/>
    <col min="8197" max="8197" width="14" style="11" hidden="1"/>
    <col min="8198" max="8198" width="37" style="11" hidden="1"/>
    <col min="8199" max="8199" width="5.265625" style="11" hidden="1"/>
    <col min="8200" max="8200" width="13.265625" style="11" hidden="1"/>
    <col min="8201" max="8201" width="5.73046875" style="11" hidden="1"/>
    <col min="8202" max="8448" width="11.3984375" style="11" hidden="1"/>
    <col min="8449" max="8449" width="16.73046875" style="11" hidden="1"/>
    <col min="8450" max="8450" width="15.73046875" style="11" hidden="1"/>
    <col min="8451" max="8451" width="13.73046875" style="11" hidden="1"/>
    <col min="8452" max="8452" width="51.73046875" style="11" hidden="1"/>
    <col min="8453" max="8453" width="14" style="11" hidden="1"/>
    <col min="8454" max="8454" width="37" style="11" hidden="1"/>
    <col min="8455" max="8455" width="5.265625" style="11" hidden="1"/>
    <col min="8456" max="8456" width="13.265625" style="11" hidden="1"/>
    <col min="8457" max="8457" width="5.73046875" style="11" hidden="1"/>
    <col min="8458" max="8704" width="11.3984375" style="11" hidden="1"/>
    <col min="8705" max="8705" width="16.73046875" style="11" hidden="1"/>
    <col min="8706" max="8706" width="15.73046875" style="11" hidden="1"/>
    <col min="8707" max="8707" width="13.73046875" style="11" hidden="1"/>
    <col min="8708" max="8708" width="51.73046875" style="11" hidden="1"/>
    <col min="8709" max="8709" width="14" style="11" hidden="1"/>
    <col min="8710" max="8710" width="37" style="11" hidden="1"/>
    <col min="8711" max="8711" width="5.265625" style="11" hidden="1"/>
    <col min="8712" max="8712" width="13.265625" style="11" hidden="1"/>
    <col min="8713" max="8713" width="5.73046875" style="11" hidden="1"/>
    <col min="8714" max="8960" width="11.3984375" style="11" hidden="1"/>
    <col min="8961" max="8961" width="16.73046875" style="11" hidden="1"/>
    <col min="8962" max="8962" width="15.73046875" style="11" hidden="1"/>
    <col min="8963" max="8963" width="13.73046875" style="11" hidden="1"/>
    <col min="8964" max="8964" width="51.73046875" style="11" hidden="1"/>
    <col min="8965" max="8965" width="14" style="11" hidden="1"/>
    <col min="8966" max="8966" width="37" style="11" hidden="1"/>
    <col min="8967" max="8967" width="5.265625" style="11" hidden="1"/>
    <col min="8968" max="8968" width="13.265625" style="11" hidden="1"/>
    <col min="8969" max="8969" width="5.73046875" style="11" hidden="1"/>
    <col min="8970" max="9216" width="11.3984375" style="11" hidden="1"/>
    <col min="9217" max="9217" width="16.73046875" style="11" hidden="1"/>
    <col min="9218" max="9218" width="15.73046875" style="11" hidden="1"/>
    <col min="9219" max="9219" width="13.73046875" style="11" hidden="1"/>
    <col min="9220" max="9220" width="51.73046875" style="11" hidden="1"/>
    <col min="9221" max="9221" width="14" style="11" hidden="1"/>
    <col min="9222" max="9222" width="37" style="11" hidden="1"/>
    <col min="9223" max="9223" width="5.265625" style="11" hidden="1"/>
    <col min="9224" max="9224" width="13.265625" style="11" hidden="1"/>
    <col min="9225" max="9225" width="5.73046875" style="11" hidden="1"/>
    <col min="9226" max="9472" width="11.3984375" style="11" hidden="1"/>
    <col min="9473" max="9473" width="16.73046875" style="11" hidden="1"/>
    <col min="9474" max="9474" width="15.73046875" style="11" hidden="1"/>
    <col min="9475" max="9475" width="13.73046875" style="11" hidden="1"/>
    <col min="9476" max="9476" width="51.73046875" style="11" hidden="1"/>
    <col min="9477" max="9477" width="14" style="11" hidden="1"/>
    <col min="9478" max="9478" width="37" style="11" hidden="1"/>
    <col min="9479" max="9479" width="5.265625" style="11" hidden="1"/>
    <col min="9480" max="9480" width="13.265625" style="11" hidden="1"/>
    <col min="9481" max="9481" width="5.73046875" style="11" hidden="1"/>
    <col min="9482" max="9728" width="11.3984375" style="11" hidden="1"/>
    <col min="9729" max="9729" width="16.73046875" style="11" hidden="1"/>
    <col min="9730" max="9730" width="15.73046875" style="11" hidden="1"/>
    <col min="9731" max="9731" width="13.73046875" style="11" hidden="1"/>
    <col min="9732" max="9732" width="51.73046875" style="11" hidden="1"/>
    <col min="9733" max="9733" width="14" style="11" hidden="1"/>
    <col min="9734" max="9734" width="37" style="11" hidden="1"/>
    <col min="9735" max="9735" width="5.265625" style="11" hidden="1"/>
    <col min="9736" max="9736" width="13.265625" style="11" hidden="1"/>
    <col min="9737" max="9737" width="5.73046875" style="11" hidden="1"/>
    <col min="9738" max="9984" width="11.3984375" style="11" hidden="1"/>
    <col min="9985" max="9985" width="16.73046875" style="11" hidden="1"/>
    <col min="9986" max="9986" width="15.73046875" style="11" hidden="1"/>
    <col min="9987" max="9987" width="13.73046875" style="11" hidden="1"/>
    <col min="9988" max="9988" width="51.73046875" style="11" hidden="1"/>
    <col min="9989" max="9989" width="14" style="11" hidden="1"/>
    <col min="9990" max="9990" width="37" style="11" hidden="1"/>
    <col min="9991" max="9991" width="5.265625" style="11" hidden="1"/>
    <col min="9992" max="9992" width="13.265625" style="11" hidden="1"/>
    <col min="9993" max="9993" width="5.73046875" style="11" hidden="1"/>
    <col min="9994" max="10240" width="11.3984375" style="11" hidden="1"/>
    <col min="10241" max="10241" width="16.73046875" style="11" hidden="1"/>
    <col min="10242" max="10242" width="15.73046875" style="11" hidden="1"/>
    <col min="10243" max="10243" width="13.73046875" style="11" hidden="1"/>
    <col min="10244" max="10244" width="51.73046875" style="11" hidden="1"/>
    <col min="10245" max="10245" width="14" style="11" hidden="1"/>
    <col min="10246" max="10246" width="37" style="11" hidden="1"/>
    <col min="10247" max="10247" width="5.265625" style="11" hidden="1"/>
    <col min="10248" max="10248" width="13.265625" style="11" hidden="1"/>
    <col min="10249" max="10249" width="5.73046875" style="11" hidden="1"/>
    <col min="10250" max="10496" width="11.3984375" style="11" hidden="1"/>
    <col min="10497" max="10497" width="16.73046875" style="11" hidden="1"/>
    <col min="10498" max="10498" width="15.73046875" style="11" hidden="1"/>
    <col min="10499" max="10499" width="13.73046875" style="11" hidden="1"/>
    <col min="10500" max="10500" width="51.73046875" style="11" hidden="1"/>
    <col min="10501" max="10501" width="14" style="11" hidden="1"/>
    <col min="10502" max="10502" width="37" style="11" hidden="1"/>
    <col min="10503" max="10503" width="5.265625" style="11" hidden="1"/>
    <col min="10504" max="10504" width="13.265625" style="11" hidden="1"/>
    <col min="10505" max="10505" width="5.73046875" style="11" hidden="1"/>
    <col min="10506" max="10752" width="11.3984375" style="11" hidden="1"/>
    <col min="10753" max="10753" width="16.73046875" style="11" hidden="1"/>
    <col min="10754" max="10754" width="15.73046875" style="11" hidden="1"/>
    <col min="10755" max="10755" width="13.73046875" style="11" hidden="1"/>
    <col min="10756" max="10756" width="51.73046875" style="11" hidden="1"/>
    <col min="10757" max="10757" width="14" style="11" hidden="1"/>
    <col min="10758" max="10758" width="37" style="11" hidden="1"/>
    <col min="10759" max="10759" width="5.265625" style="11" hidden="1"/>
    <col min="10760" max="10760" width="13.265625" style="11" hidden="1"/>
    <col min="10761" max="10761" width="5.73046875" style="11" hidden="1"/>
    <col min="10762" max="11008" width="11.3984375" style="11" hidden="1"/>
    <col min="11009" max="11009" width="16.73046875" style="11" hidden="1"/>
    <col min="11010" max="11010" width="15.73046875" style="11" hidden="1"/>
    <col min="11011" max="11011" width="13.73046875" style="11" hidden="1"/>
    <col min="11012" max="11012" width="51.73046875" style="11" hidden="1"/>
    <col min="11013" max="11013" width="14" style="11" hidden="1"/>
    <col min="11014" max="11014" width="37" style="11" hidden="1"/>
    <col min="11015" max="11015" width="5.265625" style="11" hidden="1"/>
    <col min="11016" max="11016" width="13.265625" style="11" hidden="1"/>
    <col min="11017" max="11017" width="5.73046875" style="11" hidden="1"/>
    <col min="11018" max="11264" width="11.3984375" style="11" hidden="1"/>
    <col min="11265" max="11265" width="16.73046875" style="11" hidden="1"/>
    <col min="11266" max="11266" width="15.73046875" style="11" hidden="1"/>
    <col min="11267" max="11267" width="13.73046875" style="11" hidden="1"/>
    <col min="11268" max="11268" width="51.73046875" style="11" hidden="1"/>
    <col min="11269" max="11269" width="14" style="11" hidden="1"/>
    <col min="11270" max="11270" width="37" style="11" hidden="1"/>
    <col min="11271" max="11271" width="5.265625" style="11" hidden="1"/>
    <col min="11272" max="11272" width="13.265625" style="11" hidden="1"/>
    <col min="11273" max="11273" width="5.73046875" style="11" hidden="1"/>
    <col min="11274" max="11520" width="11.3984375" style="11" hidden="1"/>
    <col min="11521" max="11521" width="16.73046875" style="11" hidden="1"/>
    <col min="11522" max="11522" width="15.73046875" style="11" hidden="1"/>
    <col min="11523" max="11523" width="13.73046875" style="11" hidden="1"/>
    <col min="11524" max="11524" width="51.73046875" style="11" hidden="1"/>
    <col min="11525" max="11525" width="14" style="11" hidden="1"/>
    <col min="11526" max="11526" width="37" style="11" hidden="1"/>
    <col min="11527" max="11527" width="5.265625" style="11" hidden="1"/>
    <col min="11528" max="11528" width="13.265625" style="11" hidden="1"/>
    <col min="11529" max="11529" width="5.73046875" style="11" hidden="1"/>
    <col min="11530" max="11776" width="11.3984375" style="11" hidden="1"/>
    <col min="11777" max="11777" width="16.73046875" style="11" hidden="1"/>
    <col min="11778" max="11778" width="15.73046875" style="11" hidden="1"/>
    <col min="11779" max="11779" width="13.73046875" style="11" hidden="1"/>
    <col min="11780" max="11780" width="51.73046875" style="11" hidden="1"/>
    <col min="11781" max="11781" width="14" style="11" hidden="1"/>
    <col min="11782" max="11782" width="37" style="11" hidden="1"/>
    <col min="11783" max="11783" width="5.265625" style="11" hidden="1"/>
    <col min="11784" max="11784" width="13.265625" style="11" hidden="1"/>
    <col min="11785" max="11785" width="5.73046875" style="11" hidden="1"/>
    <col min="11786" max="12032" width="11.3984375" style="11" hidden="1"/>
    <col min="12033" max="12033" width="16.73046875" style="11" hidden="1"/>
    <col min="12034" max="12034" width="15.73046875" style="11" hidden="1"/>
    <col min="12035" max="12035" width="13.73046875" style="11" hidden="1"/>
    <col min="12036" max="12036" width="51.73046875" style="11" hidden="1"/>
    <col min="12037" max="12037" width="14" style="11" hidden="1"/>
    <col min="12038" max="12038" width="37" style="11" hidden="1"/>
    <col min="12039" max="12039" width="5.265625" style="11" hidden="1"/>
    <col min="12040" max="12040" width="13.265625" style="11" hidden="1"/>
    <col min="12041" max="12041" width="5.73046875" style="11" hidden="1"/>
    <col min="12042" max="12288" width="11.3984375" style="11" hidden="1"/>
    <col min="12289" max="12289" width="16.73046875" style="11" hidden="1"/>
    <col min="12290" max="12290" width="15.73046875" style="11" hidden="1"/>
    <col min="12291" max="12291" width="13.73046875" style="11" hidden="1"/>
    <col min="12292" max="12292" width="51.73046875" style="11" hidden="1"/>
    <col min="12293" max="12293" width="14" style="11" hidden="1"/>
    <col min="12294" max="12294" width="37" style="11" hidden="1"/>
    <col min="12295" max="12295" width="5.265625" style="11" hidden="1"/>
    <col min="12296" max="12296" width="13.265625" style="11" hidden="1"/>
    <col min="12297" max="12297" width="5.73046875" style="11" hidden="1"/>
    <col min="12298" max="12544" width="11.3984375" style="11" hidden="1"/>
    <col min="12545" max="12545" width="16.73046875" style="11" hidden="1"/>
    <col min="12546" max="12546" width="15.73046875" style="11" hidden="1"/>
    <col min="12547" max="12547" width="13.73046875" style="11" hidden="1"/>
    <col min="12548" max="12548" width="51.73046875" style="11" hidden="1"/>
    <col min="12549" max="12549" width="14" style="11" hidden="1"/>
    <col min="12550" max="12550" width="37" style="11" hidden="1"/>
    <col min="12551" max="12551" width="5.265625" style="11" hidden="1"/>
    <col min="12552" max="12552" width="13.265625" style="11" hidden="1"/>
    <col min="12553" max="12553" width="5.73046875" style="11" hidden="1"/>
    <col min="12554" max="12800" width="11.3984375" style="11" hidden="1"/>
    <col min="12801" max="12801" width="16.73046875" style="11" hidden="1"/>
    <col min="12802" max="12802" width="15.73046875" style="11" hidden="1"/>
    <col min="12803" max="12803" width="13.73046875" style="11" hidden="1"/>
    <col min="12804" max="12804" width="51.73046875" style="11" hidden="1"/>
    <col min="12805" max="12805" width="14" style="11" hidden="1"/>
    <col min="12806" max="12806" width="37" style="11" hidden="1"/>
    <col min="12807" max="12807" width="5.265625" style="11" hidden="1"/>
    <col min="12808" max="12808" width="13.265625" style="11" hidden="1"/>
    <col min="12809" max="12809" width="5.73046875" style="11" hidden="1"/>
    <col min="12810" max="13056" width="11.3984375" style="11" hidden="1"/>
    <col min="13057" max="13057" width="16.73046875" style="11" hidden="1"/>
    <col min="13058" max="13058" width="15.73046875" style="11" hidden="1"/>
    <col min="13059" max="13059" width="13.73046875" style="11" hidden="1"/>
    <col min="13060" max="13060" width="51.73046875" style="11" hidden="1"/>
    <col min="13061" max="13061" width="14" style="11" hidden="1"/>
    <col min="13062" max="13062" width="37" style="11" hidden="1"/>
    <col min="13063" max="13063" width="5.265625" style="11" hidden="1"/>
    <col min="13064" max="13064" width="13.265625" style="11" hidden="1"/>
    <col min="13065" max="13065" width="5.73046875" style="11" hidden="1"/>
    <col min="13066" max="13312" width="11.3984375" style="11" hidden="1"/>
    <col min="13313" max="13313" width="16.73046875" style="11" hidden="1"/>
    <col min="13314" max="13314" width="15.73046875" style="11" hidden="1"/>
    <col min="13315" max="13315" width="13.73046875" style="11" hidden="1"/>
    <col min="13316" max="13316" width="51.73046875" style="11" hidden="1"/>
    <col min="13317" max="13317" width="14" style="11" hidden="1"/>
    <col min="13318" max="13318" width="37" style="11" hidden="1"/>
    <col min="13319" max="13319" width="5.265625" style="11" hidden="1"/>
    <col min="13320" max="13320" width="13.265625" style="11" hidden="1"/>
    <col min="13321" max="13321" width="5.73046875" style="11" hidden="1"/>
    <col min="13322" max="13568" width="11.3984375" style="11" hidden="1"/>
    <col min="13569" max="13569" width="16.73046875" style="11" hidden="1"/>
    <col min="13570" max="13570" width="15.73046875" style="11" hidden="1"/>
    <col min="13571" max="13571" width="13.73046875" style="11" hidden="1"/>
    <col min="13572" max="13572" width="51.73046875" style="11" hidden="1"/>
    <col min="13573" max="13573" width="14" style="11" hidden="1"/>
    <col min="13574" max="13574" width="37" style="11" hidden="1"/>
    <col min="13575" max="13575" width="5.265625" style="11" hidden="1"/>
    <col min="13576" max="13576" width="13.265625" style="11" hidden="1"/>
    <col min="13577" max="13577" width="5.73046875" style="11" hidden="1"/>
    <col min="13578" max="13824" width="11.3984375" style="11" hidden="1"/>
    <col min="13825" max="13825" width="16.73046875" style="11" hidden="1"/>
    <col min="13826" max="13826" width="15.73046875" style="11" hidden="1"/>
    <col min="13827" max="13827" width="13.73046875" style="11" hidden="1"/>
    <col min="13828" max="13828" width="51.73046875" style="11" hidden="1"/>
    <col min="13829" max="13829" width="14" style="11" hidden="1"/>
    <col min="13830" max="13830" width="37" style="11" hidden="1"/>
    <col min="13831" max="13831" width="5.265625" style="11" hidden="1"/>
    <col min="13832" max="13832" width="13.265625" style="11" hidden="1"/>
    <col min="13833" max="13833" width="5.73046875" style="11" hidden="1"/>
    <col min="13834" max="14080" width="11.3984375" style="11" hidden="1"/>
    <col min="14081" max="14081" width="16.73046875" style="11" hidden="1"/>
    <col min="14082" max="14082" width="15.73046875" style="11" hidden="1"/>
    <col min="14083" max="14083" width="13.73046875" style="11" hidden="1"/>
    <col min="14084" max="14084" width="51.73046875" style="11" hidden="1"/>
    <col min="14085" max="14085" width="14" style="11" hidden="1"/>
    <col min="14086" max="14086" width="37" style="11" hidden="1"/>
    <col min="14087" max="14087" width="5.265625" style="11" hidden="1"/>
    <col min="14088" max="14088" width="13.265625" style="11" hidden="1"/>
    <col min="14089" max="14089" width="5.73046875" style="11" hidden="1"/>
    <col min="14090" max="14336" width="11.3984375" style="11" hidden="1"/>
    <col min="14337" max="14337" width="16.73046875" style="11" hidden="1"/>
    <col min="14338" max="14338" width="15.73046875" style="11" hidden="1"/>
    <col min="14339" max="14339" width="13.73046875" style="11" hidden="1"/>
    <col min="14340" max="14340" width="51.73046875" style="11" hidden="1"/>
    <col min="14341" max="14341" width="14" style="11" hidden="1"/>
    <col min="14342" max="14342" width="37" style="11" hidden="1"/>
    <col min="14343" max="14343" width="5.265625" style="11" hidden="1"/>
    <col min="14344" max="14344" width="13.265625" style="11" hidden="1"/>
    <col min="14345" max="14345" width="5.73046875" style="11" hidden="1"/>
    <col min="14346" max="14592" width="11.3984375" style="11" hidden="1"/>
    <col min="14593" max="14593" width="16.73046875" style="11" hidden="1"/>
    <col min="14594" max="14594" width="15.73046875" style="11" hidden="1"/>
    <col min="14595" max="14595" width="13.73046875" style="11" hidden="1"/>
    <col min="14596" max="14596" width="51.73046875" style="11" hidden="1"/>
    <col min="14597" max="14597" width="14" style="11" hidden="1"/>
    <col min="14598" max="14598" width="37" style="11" hidden="1"/>
    <col min="14599" max="14599" width="5.265625" style="11" hidden="1"/>
    <col min="14600" max="14600" width="13.265625" style="11" hidden="1"/>
    <col min="14601" max="14601" width="5.73046875" style="11" hidden="1"/>
    <col min="14602" max="14848" width="11.3984375" style="11" hidden="1"/>
    <col min="14849" max="14849" width="16.73046875" style="11" hidden="1"/>
    <col min="14850" max="14850" width="15.73046875" style="11" hidden="1"/>
    <col min="14851" max="14851" width="13.73046875" style="11" hidden="1"/>
    <col min="14852" max="14852" width="51.73046875" style="11" hidden="1"/>
    <col min="14853" max="14853" width="14" style="11" hidden="1"/>
    <col min="14854" max="14854" width="37" style="11" hidden="1"/>
    <col min="14855" max="14855" width="5.265625" style="11" hidden="1"/>
    <col min="14856" max="14856" width="13.265625" style="11" hidden="1"/>
    <col min="14857" max="14857" width="5.73046875" style="11" hidden="1"/>
    <col min="14858" max="15104" width="11.3984375" style="11" hidden="1"/>
    <col min="15105" max="15105" width="16.73046875" style="11" hidden="1"/>
    <col min="15106" max="15106" width="15.73046875" style="11" hidden="1"/>
    <col min="15107" max="15107" width="13.73046875" style="11" hidden="1"/>
    <col min="15108" max="15108" width="51.73046875" style="11" hidden="1"/>
    <col min="15109" max="15109" width="14" style="11" hidden="1"/>
    <col min="15110" max="15110" width="37" style="11" hidden="1"/>
    <col min="15111" max="15111" width="5.265625" style="11" hidden="1"/>
    <col min="15112" max="15112" width="13.265625" style="11" hidden="1"/>
    <col min="15113" max="15113" width="5.73046875" style="11" hidden="1"/>
    <col min="15114" max="15360" width="11.3984375" style="11" hidden="1"/>
    <col min="15361" max="15361" width="16.73046875" style="11" hidden="1"/>
    <col min="15362" max="15362" width="15.73046875" style="11" hidden="1"/>
    <col min="15363" max="15363" width="13.73046875" style="11" hidden="1"/>
    <col min="15364" max="15364" width="51.73046875" style="11" hidden="1"/>
    <col min="15365" max="15365" width="14" style="11" hidden="1"/>
    <col min="15366" max="15366" width="37" style="11" hidden="1"/>
    <col min="15367" max="15367" width="5.265625" style="11" hidden="1"/>
    <col min="15368" max="15368" width="13.265625" style="11" hidden="1"/>
    <col min="15369" max="15369" width="5.73046875" style="11" hidden="1"/>
    <col min="15370" max="15616" width="11.3984375" style="11" hidden="1"/>
    <col min="15617" max="15617" width="16.73046875" style="11" hidden="1"/>
    <col min="15618" max="15618" width="15.73046875" style="11" hidden="1"/>
    <col min="15619" max="15619" width="13.73046875" style="11" hidden="1"/>
    <col min="15620" max="15620" width="51.73046875" style="11" hidden="1"/>
    <col min="15621" max="15621" width="14" style="11" hidden="1"/>
    <col min="15622" max="15622" width="37" style="11" hidden="1"/>
    <col min="15623" max="15623" width="5.265625" style="11" hidden="1"/>
    <col min="15624" max="15624" width="13.265625" style="11" hidden="1"/>
    <col min="15625" max="15625" width="5.73046875" style="11" hidden="1"/>
    <col min="15626" max="15872" width="11.3984375" style="11" hidden="1"/>
    <col min="15873" max="15873" width="16.73046875" style="11" hidden="1"/>
    <col min="15874" max="15874" width="15.73046875" style="11" hidden="1"/>
    <col min="15875" max="15875" width="13.73046875" style="11" hidden="1"/>
    <col min="15876" max="15876" width="51.73046875" style="11" hidden="1"/>
    <col min="15877" max="15877" width="14" style="11" hidden="1"/>
    <col min="15878" max="15878" width="37" style="11" hidden="1"/>
    <col min="15879" max="15879" width="5.265625" style="11" hidden="1"/>
    <col min="15880" max="15880" width="13.265625" style="11" hidden="1"/>
    <col min="15881" max="15881" width="5.73046875" style="11" hidden="1"/>
    <col min="15882" max="16128" width="11.3984375" style="11" hidden="1"/>
    <col min="16129" max="16129" width="16.73046875" style="11" hidden="1"/>
    <col min="16130" max="16130" width="15.73046875" style="11" hidden="1"/>
    <col min="16131" max="16131" width="13.73046875" style="11" hidden="1"/>
    <col min="16132" max="16132" width="51.73046875" style="11" hidden="1"/>
    <col min="16133" max="16133" width="14" style="11" hidden="1"/>
    <col min="16134" max="16134" width="37" style="11" hidden="1"/>
    <col min="16135" max="16135" width="5.265625" style="11" hidden="1"/>
    <col min="16136" max="16136" width="13.265625" style="11" hidden="1"/>
    <col min="16137" max="16137" width="5.73046875" style="11" hidden="1"/>
    <col min="16138" max="16384" width="11.3984375" style="11" hidden="1"/>
  </cols>
  <sheetData>
    <row r="1" spans="1:14" x14ac:dyDescent="0.55000000000000004">
      <c r="A1" s="13"/>
      <c r="B1" s="25"/>
      <c r="C1" s="14"/>
      <c r="D1" s="25"/>
      <c r="E1" s="25"/>
      <c r="G1" s="13"/>
      <c r="H1" s="15"/>
      <c r="J1" s="14"/>
      <c r="K1" s="14"/>
      <c r="L1" s="14"/>
      <c r="M1" s="14"/>
      <c r="N1" s="14"/>
    </row>
    <row r="2" spans="1:14" s="78" customFormat="1" ht="54.75" customHeight="1" x14ac:dyDescent="0.9">
      <c r="A2" s="146" t="s">
        <v>137</v>
      </c>
      <c r="B2" s="77" t="s">
        <v>136</v>
      </c>
      <c r="C2" s="19" t="s">
        <v>44</v>
      </c>
      <c r="D2" s="27" t="s">
        <v>13</v>
      </c>
      <c r="E2" s="24" t="s">
        <v>14</v>
      </c>
      <c r="G2" s="19" t="s">
        <v>43</v>
      </c>
      <c r="H2" s="76" t="s">
        <v>15</v>
      </c>
      <c r="J2" s="24" t="s">
        <v>16</v>
      </c>
      <c r="K2" s="24"/>
      <c r="L2" s="24" t="s">
        <v>92</v>
      </c>
      <c r="M2" s="24" t="s">
        <v>93</v>
      </c>
      <c r="N2" s="24"/>
    </row>
    <row r="3" spans="1:14" outlineLevel="1" x14ac:dyDescent="0.55000000000000004">
      <c r="A3" s="13"/>
      <c r="B3" s="25"/>
      <c r="C3" s="158" t="s">
        <v>17</v>
      </c>
      <c r="D3" s="158"/>
      <c r="E3" s="158"/>
      <c r="G3" s="14"/>
      <c r="H3" s="14" t="s">
        <v>15</v>
      </c>
      <c r="J3" s="13"/>
      <c r="K3" s="13"/>
      <c r="L3" s="13">
        <f>SUBTOTAL(9,L7:L234)</f>
        <v>3</v>
      </c>
      <c r="M3" s="13">
        <f>SUBTOTAL(9,M7:M234)</f>
        <v>3</v>
      </c>
      <c r="N3" s="13"/>
    </row>
    <row r="4" spans="1:14" ht="31.5" customHeight="1" outlineLevel="1" x14ac:dyDescent="0.55000000000000004">
      <c r="A4" s="13"/>
      <c r="B4" s="25"/>
      <c r="C4" s="158" t="s">
        <v>18</v>
      </c>
      <c r="D4" s="158"/>
      <c r="E4" s="158"/>
      <c r="G4" s="13" t="s">
        <v>5</v>
      </c>
      <c r="H4" s="15"/>
      <c r="J4" s="13"/>
      <c r="K4" s="13"/>
      <c r="L4" s="13"/>
      <c r="M4" s="13"/>
      <c r="N4" s="13"/>
    </row>
    <row r="5" spans="1:14" ht="32.25" customHeight="1" outlineLevel="1" x14ac:dyDescent="0.55000000000000004">
      <c r="A5" s="13"/>
      <c r="B5" s="15"/>
      <c r="C5" s="158" t="s">
        <v>19</v>
      </c>
      <c r="D5" s="158"/>
      <c r="E5" s="158"/>
      <c r="G5" s="13" t="s">
        <v>6</v>
      </c>
      <c r="H5" s="15"/>
      <c r="J5" s="13"/>
      <c r="K5" s="13"/>
      <c r="L5" s="13"/>
      <c r="M5" s="13"/>
      <c r="N5" s="13"/>
    </row>
    <row r="6" spans="1:14" ht="27.75" customHeight="1" outlineLevel="1" x14ac:dyDescent="0.55000000000000004">
      <c r="A6" s="13"/>
      <c r="B6" s="25"/>
      <c r="C6" s="158"/>
      <c r="D6" s="158"/>
      <c r="E6" s="158"/>
      <c r="G6" s="13" t="s">
        <v>10</v>
      </c>
      <c r="H6" s="15"/>
      <c r="J6" s="13"/>
      <c r="K6" s="13" t="s">
        <v>21</v>
      </c>
      <c r="L6" s="13" t="s">
        <v>22</v>
      </c>
      <c r="M6" s="13" t="s">
        <v>23</v>
      </c>
      <c r="N6" s="13"/>
    </row>
    <row r="7" spans="1:14" s="22" customFormat="1" ht="30.75" customHeight="1" x14ac:dyDescent="0.75">
      <c r="A7" s="21" t="s">
        <v>45</v>
      </c>
      <c r="B7" s="72" t="s">
        <v>213</v>
      </c>
      <c r="C7" s="47" t="s">
        <v>72</v>
      </c>
      <c r="D7" s="45"/>
      <c r="E7" s="46"/>
      <c r="G7" s="48">
        <f>SUBTOTAL(3,G10:G12)/SUBTOTAL(3,C10:C12)</f>
        <v>0.33333333333333331</v>
      </c>
      <c r="H7" s="20"/>
      <c r="J7" s="53"/>
      <c r="K7" s="53"/>
      <c r="L7" s="53">
        <f>SUBTOTAL(9,L10:L12)</f>
        <v>3</v>
      </c>
      <c r="M7" s="53">
        <f>SUBTOTAL(9,M10:M12)</f>
        <v>3</v>
      </c>
      <c r="N7" s="53"/>
    </row>
    <row r="8" spans="1:14" outlineLevel="1" x14ac:dyDescent="0.55000000000000004">
      <c r="A8" s="16"/>
      <c r="B8" s="17" t="s">
        <v>103</v>
      </c>
      <c r="C8" s="16"/>
      <c r="D8" s="26"/>
      <c r="E8" s="18"/>
      <c r="G8" s="16"/>
      <c r="H8" s="17"/>
      <c r="J8" s="16"/>
      <c r="K8" s="16"/>
      <c r="L8" s="16"/>
      <c r="M8" s="16"/>
      <c r="N8" s="16"/>
    </row>
    <row r="9" spans="1:14" outlineLevel="1" x14ac:dyDescent="0.55000000000000004">
      <c r="A9" s="16"/>
      <c r="B9" s="17" t="s">
        <v>0</v>
      </c>
      <c r="C9" s="16"/>
      <c r="D9" s="26"/>
      <c r="E9" s="18"/>
      <c r="G9" s="16"/>
      <c r="H9" s="17"/>
      <c r="J9" s="16"/>
      <c r="K9" s="16"/>
      <c r="L9" s="16"/>
      <c r="M9" s="16"/>
      <c r="N9" s="16"/>
    </row>
    <row r="10" spans="1:14" ht="31.5" outlineLevel="1" collapsed="1" x14ac:dyDescent="0.55000000000000004">
      <c r="A10" s="29">
        <v>1</v>
      </c>
      <c r="B10" s="28" t="s">
        <v>104</v>
      </c>
      <c r="C10" s="29">
        <v>3</v>
      </c>
      <c r="D10" s="30" t="s">
        <v>4</v>
      </c>
      <c r="E10" s="31"/>
      <c r="G10" s="39" t="s">
        <v>5</v>
      </c>
      <c r="H10" s="40"/>
      <c r="J10" s="29" t="s">
        <v>9</v>
      </c>
      <c r="K10" s="29" t="str">
        <f>C10&amp;J10&amp;G10</f>
        <v>3X3Ja</v>
      </c>
      <c r="L10" s="29">
        <f>IFERROR(VLOOKUP($K10,Mapping!$F:$H,2,0),"")</f>
        <v>3</v>
      </c>
      <c r="M10" s="29">
        <f>IFERROR(VLOOKUP($K10,Mapping!$F:$H,3,0),"")</f>
        <v>3</v>
      </c>
      <c r="N10" s="29" t="str">
        <f>C10&amp;G10</f>
        <v>3Ja</v>
      </c>
    </row>
    <row r="11" spans="1:14" ht="31.5" outlineLevel="1" x14ac:dyDescent="0.55000000000000004">
      <c r="A11" s="33">
        <v>2</v>
      </c>
      <c r="B11" s="32" t="s">
        <v>105</v>
      </c>
      <c r="C11" s="33">
        <v>3</v>
      </c>
      <c r="D11" s="34" t="s">
        <v>4</v>
      </c>
      <c r="E11" s="35"/>
      <c r="G11" s="41"/>
      <c r="H11" s="42"/>
      <c r="J11" s="33" t="s">
        <v>7</v>
      </c>
      <c r="K11" s="33" t="str">
        <f>C11&amp;J11&amp;G11</f>
        <v>3X2</v>
      </c>
      <c r="L11" s="33" t="str">
        <f>IFERROR(VLOOKUP($K11,Mapping!F:H,2,0),"")</f>
        <v/>
      </c>
      <c r="M11" s="33" t="str">
        <f>IFERROR(VLOOKUP($K11,Mapping!$F:$H,3,0),"")</f>
        <v/>
      </c>
      <c r="N11" s="33" t="str">
        <f t="shared" ref="N11:N113" si="0">C11&amp;G11</f>
        <v>3</v>
      </c>
    </row>
    <row r="12" spans="1:14" ht="31.5" outlineLevel="1" x14ac:dyDescent="0.55000000000000004">
      <c r="A12" s="33">
        <v>3</v>
      </c>
      <c r="B12" s="32" t="s">
        <v>106</v>
      </c>
      <c r="C12" s="33">
        <v>3</v>
      </c>
      <c r="D12" s="34" t="s">
        <v>4</v>
      </c>
      <c r="E12" s="35"/>
      <c r="G12" s="41"/>
      <c r="H12" s="42"/>
      <c r="J12" s="33" t="s">
        <v>8</v>
      </c>
      <c r="K12" s="33" t="str">
        <f>C12&amp;J12&amp;G12</f>
        <v>3X1</v>
      </c>
      <c r="L12" s="33" t="str">
        <f>IFERROR(VLOOKUP($K12,Mapping!F:H,2,0),"")</f>
        <v/>
      </c>
      <c r="M12" s="33" t="str">
        <f>IFERROR(VLOOKUP($K12,Mapping!$F:$H,3,0),"")</f>
        <v/>
      </c>
      <c r="N12" s="33" t="str">
        <f t="shared" si="0"/>
        <v>3</v>
      </c>
    </row>
    <row r="13" spans="1:14" s="22" customFormat="1" ht="28.5" customHeight="1" x14ac:dyDescent="0.75">
      <c r="A13" s="21" t="s">
        <v>46</v>
      </c>
      <c r="B13" s="72" t="s">
        <v>2</v>
      </c>
      <c r="C13" s="47" t="s">
        <v>72</v>
      </c>
      <c r="D13" s="45"/>
      <c r="E13" s="46"/>
      <c r="G13" s="48">
        <f>SUBTOTAL(3,G16:G28)/(SUBTOTAL(3,C16:C28)-3)</f>
        <v>0</v>
      </c>
      <c r="H13" s="20"/>
      <c r="J13" s="53"/>
      <c r="K13" s="53"/>
      <c r="L13" s="53">
        <f>SUBTOTAL(9,L16:L28)</f>
        <v>0</v>
      </c>
      <c r="M13" s="53">
        <f>SUBTOTAL(9,M16:M28)</f>
        <v>0</v>
      </c>
      <c r="N13" s="53"/>
    </row>
    <row r="14" spans="1:14" outlineLevel="1" x14ac:dyDescent="0.55000000000000004">
      <c r="A14" s="16"/>
      <c r="B14" s="17" t="s">
        <v>103</v>
      </c>
      <c r="C14" s="16"/>
      <c r="D14" s="26"/>
      <c r="E14" s="18"/>
      <c r="G14" s="16"/>
      <c r="H14" s="17"/>
      <c r="J14" s="16"/>
      <c r="K14" s="16"/>
      <c r="L14" s="16"/>
      <c r="M14" s="16"/>
      <c r="N14" s="16"/>
    </row>
    <row r="15" spans="1:14" outlineLevel="1" x14ac:dyDescent="0.55000000000000004">
      <c r="A15" s="16"/>
      <c r="B15" s="17" t="s">
        <v>0</v>
      </c>
      <c r="C15" s="16"/>
      <c r="D15" s="26"/>
      <c r="E15" s="18"/>
      <c r="G15" s="16"/>
      <c r="H15" s="17"/>
      <c r="J15" s="16"/>
      <c r="K15" s="16"/>
      <c r="L15" s="16"/>
      <c r="M15" s="16"/>
      <c r="N15" s="16"/>
    </row>
    <row r="16" spans="1:14" ht="31.5" outlineLevel="1" x14ac:dyDescent="0.55000000000000004">
      <c r="A16" s="29">
        <v>1</v>
      </c>
      <c r="B16" s="28" t="s">
        <v>138</v>
      </c>
      <c r="C16" s="82">
        <v>1</v>
      </c>
      <c r="D16" s="30" t="s">
        <v>150</v>
      </c>
      <c r="E16" s="28" t="s">
        <v>146</v>
      </c>
      <c r="G16" s="39"/>
      <c r="H16" s="40"/>
      <c r="J16" s="29" t="s">
        <v>8</v>
      </c>
      <c r="K16" s="29" t="str">
        <f t="shared" ref="K16:K28" si="1">C16&amp;J16&amp;G16</f>
        <v>1X1</v>
      </c>
      <c r="L16" s="29" t="str">
        <f>IFERROR(VLOOKUP($K16,Mapping!F:H,2,0),"")</f>
        <v/>
      </c>
      <c r="M16" s="29" t="str">
        <f>IFERROR(VLOOKUP($K16,Mapping!$F:$H,3,0),"")</f>
        <v/>
      </c>
      <c r="N16" s="29" t="str">
        <f t="shared" ref="N16:N28" si="2">C16&amp;G16</f>
        <v>1</v>
      </c>
    </row>
    <row r="17" spans="1:14" outlineLevel="1" x14ac:dyDescent="0.55000000000000004">
      <c r="A17" s="29">
        <v>2</v>
      </c>
      <c r="B17" s="32" t="s">
        <v>145</v>
      </c>
      <c r="C17" s="33">
        <v>1</v>
      </c>
      <c r="D17" s="34" t="s">
        <v>108</v>
      </c>
      <c r="E17" s="32" t="s">
        <v>181</v>
      </c>
      <c r="G17" s="41"/>
      <c r="H17" s="42"/>
      <c r="J17" s="33" t="s">
        <v>8</v>
      </c>
      <c r="K17" s="33" t="str">
        <f t="shared" si="1"/>
        <v>1X1</v>
      </c>
      <c r="L17" s="33" t="str">
        <f>IFERROR(VLOOKUP($K17,Mapping!F:H,2,0),"")</f>
        <v/>
      </c>
      <c r="M17" s="33" t="str">
        <f>IFERROR(VLOOKUP($K17,Mapping!$F:$H,3,0),"")</f>
        <v/>
      </c>
      <c r="N17" s="33" t="str">
        <f t="shared" si="2"/>
        <v>1</v>
      </c>
    </row>
    <row r="18" spans="1:14" ht="31.5" outlineLevel="1" x14ac:dyDescent="0.55000000000000004">
      <c r="A18" s="29">
        <v>3</v>
      </c>
      <c r="B18" s="28" t="s">
        <v>139</v>
      </c>
      <c r="C18" s="82">
        <v>3</v>
      </c>
      <c r="D18" s="30" t="s">
        <v>3</v>
      </c>
      <c r="E18" s="28"/>
      <c r="G18" s="39"/>
      <c r="H18" s="40"/>
      <c r="J18" s="29" t="s">
        <v>8</v>
      </c>
      <c r="K18" s="29" t="str">
        <f t="shared" si="1"/>
        <v>3X1</v>
      </c>
      <c r="L18" s="29" t="str">
        <f>IFERROR(VLOOKUP($K18,Mapping!F:H,2,0),"")</f>
        <v/>
      </c>
      <c r="M18" s="29" t="str">
        <f>IFERROR(VLOOKUP($K18,Mapping!$F:$H,3,0),"")</f>
        <v/>
      </c>
      <c r="N18" s="29" t="str">
        <f t="shared" si="2"/>
        <v>3</v>
      </c>
    </row>
    <row r="19" spans="1:14" outlineLevel="1" x14ac:dyDescent="0.55000000000000004">
      <c r="A19" s="29">
        <v>4</v>
      </c>
      <c r="B19" s="32" t="s">
        <v>140</v>
      </c>
      <c r="C19" s="33">
        <v>1</v>
      </c>
      <c r="D19" s="34" t="s">
        <v>152</v>
      </c>
      <c r="E19" s="32" t="s">
        <v>147</v>
      </c>
      <c r="G19" s="41"/>
      <c r="H19" s="42"/>
      <c r="J19" s="33" t="s">
        <v>8</v>
      </c>
      <c r="K19" s="33" t="str">
        <f t="shared" si="1"/>
        <v>1X1</v>
      </c>
      <c r="L19" s="33" t="str">
        <f>IFERROR(VLOOKUP($K19,Mapping!F:H,2,0),"")</f>
        <v/>
      </c>
      <c r="M19" s="33" t="str">
        <f>IFERROR(VLOOKUP($K19,Mapping!$F:$H,3,0),"")</f>
        <v/>
      </c>
      <c r="N19" s="33" t="str">
        <f t="shared" si="2"/>
        <v>1</v>
      </c>
    </row>
    <row r="20" spans="1:14" outlineLevel="1" x14ac:dyDescent="0.55000000000000004">
      <c r="A20" s="29">
        <v>5</v>
      </c>
      <c r="B20" s="36" t="s">
        <v>153</v>
      </c>
      <c r="C20" s="37">
        <v>1</v>
      </c>
      <c r="D20" s="38" t="s">
        <v>150</v>
      </c>
      <c r="E20" s="36" t="s">
        <v>148</v>
      </c>
      <c r="G20" s="43"/>
      <c r="H20" s="44"/>
      <c r="J20" s="37" t="s">
        <v>8</v>
      </c>
      <c r="K20" s="37" t="str">
        <f t="shared" si="1"/>
        <v>1X1</v>
      </c>
      <c r="L20" s="37" t="str">
        <f>IFERROR(VLOOKUP($K20,Mapping!F:H,2,0),"")</f>
        <v/>
      </c>
      <c r="M20" s="37" t="str">
        <f>IFERROR(VLOOKUP($K20,Mapping!$F:$H,3,0),"")</f>
        <v/>
      </c>
      <c r="N20" s="37" t="str">
        <f t="shared" si="2"/>
        <v>1</v>
      </c>
    </row>
    <row r="21" spans="1:14" outlineLevel="1" x14ac:dyDescent="0.55000000000000004">
      <c r="A21" s="29">
        <v>6</v>
      </c>
      <c r="B21" s="32" t="s">
        <v>154</v>
      </c>
      <c r="C21" s="33">
        <v>3</v>
      </c>
      <c r="D21" s="34" t="s">
        <v>4</v>
      </c>
      <c r="E21" s="32"/>
      <c r="G21" s="41"/>
      <c r="H21" s="42"/>
      <c r="J21" s="33" t="s">
        <v>8</v>
      </c>
      <c r="K21" s="33" t="str">
        <f t="shared" si="1"/>
        <v>3X1</v>
      </c>
      <c r="L21" s="33" t="str">
        <f>IFERROR(VLOOKUP($K21,Mapping!F:H,2,0),"")</f>
        <v/>
      </c>
      <c r="M21" s="33" t="str">
        <f>IFERROR(VLOOKUP($K21,Mapping!$F:$H,3,0),"")</f>
        <v/>
      </c>
      <c r="N21" s="33" t="str">
        <f t="shared" si="2"/>
        <v>3</v>
      </c>
    </row>
    <row r="22" spans="1:14" outlineLevel="1" x14ac:dyDescent="0.55000000000000004">
      <c r="A22" s="29">
        <v>7</v>
      </c>
      <c r="B22" s="32" t="s">
        <v>157</v>
      </c>
      <c r="C22" s="33">
        <v>3</v>
      </c>
      <c r="D22" s="34" t="s">
        <v>4</v>
      </c>
      <c r="E22" s="32"/>
      <c r="G22" s="41"/>
      <c r="H22" s="42"/>
      <c r="J22" s="33" t="s">
        <v>8</v>
      </c>
      <c r="K22" s="33" t="str">
        <f t="shared" si="1"/>
        <v>3X1</v>
      </c>
      <c r="L22" s="33" t="str">
        <f>IFERROR(VLOOKUP($K22,Mapping!F:H,2,0),"")</f>
        <v/>
      </c>
      <c r="M22" s="33" t="str">
        <f>IFERROR(VLOOKUP($K22,Mapping!$F:$H,3,0),"")</f>
        <v/>
      </c>
      <c r="N22" s="33" t="str">
        <f t="shared" si="2"/>
        <v>3</v>
      </c>
    </row>
    <row r="23" spans="1:14" ht="31.5" outlineLevel="1" x14ac:dyDescent="0.55000000000000004">
      <c r="A23" s="29">
        <v>8</v>
      </c>
      <c r="B23" s="28" t="s">
        <v>141</v>
      </c>
      <c r="C23" s="33">
        <v>1</v>
      </c>
      <c r="D23" s="30" t="s">
        <v>150</v>
      </c>
      <c r="E23" s="28" t="s">
        <v>149</v>
      </c>
      <c r="G23" s="39"/>
      <c r="H23" s="40"/>
      <c r="J23" s="29" t="s">
        <v>8</v>
      </c>
      <c r="K23" s="29" t="str">
        <f t="shared" si="1"/>
        <v>1X1</v>
      </c>
      <c r="L23" s="29" t="str">
        <f>IFERROR(VLOOKUP($K23,Mapping!F:H,2,0),"")</f>
        <v/>
      </c>
      <c r="M23" s="29" t="str">
        <f>IFERROR(VLOOKUP($K23,Mapping!$F:$H,3,0),"")</f>
        <v/>
      </c>
      <c r="N23" s="29" t="str">
        <f t="shared" si="2"/>
        <v>1</v>
      </c>
    </row>
    <row r="24" spans="1:14" ht="31.5" outlineLevel="1" x14ac:dyDescent="0.55000000000000004">
      <c r="A24" s="29">
        <v>9</v>
      </c>
      <c r="B24" s="32" t="s">
        <v>142</v>
      </c>
      <c r="C24" s="33">
        <v>1</v>
      </c>
      <c r="D24" s="34" t="s">
        <v>107</v>
      </c>
      <c r="E24" s="32" t="s">
        <v>179</v>
      </c>
      <c r="G24" s="41"/>
      <c r="H24" s="42"/>
      <c r="J24" s="33" t="s">
        <v>8</v>
      </c>
      <c r="K24" s="33" t="str">
        <f t="shared" si="1"/>
        <v>1X1</v>
      </c>
      <c r="L24" s="33" t="str">
        <f>IFERROR(VLOOKUP($K24,Mapping!F:H,2,0),"")</f>
        <v/>
      </c>
      <c r="M24" s="33" t="str">
        <f>IFERROR(VLOOKUP($K24,Mapping!$F:$H,3,0),"")</f>
        <v/>
      </c>
      <c r="N24" s="33" t="str">
        <f t="shared" si="2"/>
        <v>1</v>
      </c>
    </row>
    <row r="25" spans="1:14" ht="31.5" outlineLevel="1" x14ac:dyDescent="0.55000000000000004">
      <c r="A25" s="29">
        <v>10</v>
      </c>
      <c r="B25" s="36" t="s">
        <v>143</v>
      </c>
      <c r="C25" s="37">
        <v>1</v>
      </c>
      <c r="D25" s="34" t="s">
        <v>107</v>
      </c>
      <c r="E25" s="32" t="s">
        <v>179</v>
      </c>
      <c r="G25" s="43"/>
      <c r="H25" s="44"/>
      <c r="J25" s="37" t="s">
        <v>8</v>
      </c>
      <c r="K25" s="37" t="str">
        <f t="shared" si="1"/>
        <v>1X1</v>
      </c>
      <c r="L25" s="37" t="str">
        <f>IFERROR(VLOOKUP($K25,Mapping!F:H,2,0),"")</f>
        <v/>
      </c>
      <c r="M25" s="37" t="str">
        <f>IFERROR(VLOOKUP($K25,Mapping!$F:$H,3,0),"")</f>
        <v/>
      </c>
      <c r="N25" s="37" t="str">
        <f t="shared" si="2"/>
        <v>1</v>
      </c>
    </row>
    <row r="26" spans="1:14" ht="31.5" outlineLevel="1" x14ac:dyDescent="0.55000000000000004">
      <c r="A26" s="29">
        <v>11</v>
      </c>
      <c r="B26" s="32" t="s">
        <v>144</v>
      </c>
      <c r="C26" s="33">
        <v>1</v>
      </c>
      <c r="D26" s="34" t="s">
        <v>107</v>
      </c>
      <c r="E26" s="32" t="s">
        <v>179</v>
      </c>
      <c r="G26" s="41"/>
      <c r="H26" s="42"/>
      <c r="J26" s="33" t="s">
        <v>8</v>
      </c>
      <c r="K26" s="33" t="str">
        <f t="shared" si="1"/>
        <v>1X1</v>
      </c>
      <c r="L26" s="33" t="str">
        <f>IFERROR(VLOOKUP($K26,Mapping!F:H,2,0),"")</f>
        <v/>
      </c>
      <c r="M26" s="33" t="str">
        <f>IFERROR(VLOOKUP($K26,Mapping!$F:$H,3,0),"")</f>
        <v/>
      </c>
      <c r="N26" s="33" t="str">
        <f t="shared" si="2"/>
        <v>1</v>
      </c>
    </row>
    <row r="27" spans="1:14" ht="31.5" outlineLevel="1" x14ac:dyDescent="0.55000000000000004">
      <c r="A27" s="29">
        <v>12</v>
      </c>
      <c r="B27" s="28" t="s">
        <v>155</v>
      </c>
      <c r="C27" s="82">
        <v>1</v>
      </c>
      <c r="D27" s="30" t="s">
        <v>107</v>
      </c>
      <c r="E27" s="32" t="s">
        <v>180</v>
      </c>
      <c r="G27" s="39"/>
      <c r="H27" s="40"/>
      <c r="J27" s="29" t="s">
        <v>8</v>
      </c>
      <c r="K27" s="29" t="str">
        <f t="shared" si="1"/>
        <v>1X1</v>
      </c>
      <c r="L27" s="29" t="str">
        <f>IFERROR(VLOOKUP($K27,Mapping!F:H,2,0),"")</f>
        <v/>
      </c>
      <c r="M27" s="29" t="str">
        <f>IFERROR(VLOOKUP($K27,Mapping!$F:$H,3,0),"")</f>
        <v/>
      </c>
      <c r="N27" s="29" t="str">
        <f t="shared" si="2"/>
        <v>1</v>
      </c>
    </row>
    <row r="28" spans="1:14" ht="31.5" outlineLevel="1" x14ac:dyDescent="0.55000000000000004">
      <c r="A28" s="29">
        <v>13</v>
      </c>
      <c r="B28" s="32" t="s">
        <v>156</v>
      </c>
      <c r="C28" s="33">
        <v>1</v>
      </c>
      <c r="D28" s="30" t="s">
        <v>107</v>
      </c>
      <c r="E28" s="32" t="s">
        <v>181</v>
      </c>
      <c r="G28" s="41"/>
      <c r="H28" s="42"/>
      <c r="J28" s="33" t="s">
        <v>8</v>
      </c>
      <c r="K28" s="33" t="str">
        <f t="shared" si="1"/>
        <v>1X1</v>
      </c>
      <c r="L28" s="33" t="str">
        <f>IFERROR(VLOOKUP($K28,Mapping!F:H,2,0),"")</f>
        <v/>
      </c>
      <c r="M28" s="33" t="str">
        <f>IFERROR(VLOOKUP($K28,Mapping!$F:$H,3,0),"")</f>
        <v/>
      </c>
      <c r="N28" s="33" t="str">
        <f t="shared" si="2"/>
        <v>1</v>
      </c>
    </row>
    <row r="29" spans="1:14" s="22" customFormat="1" ht="28.5" customHeight="1" x14ac:dyDescent="0.75">
      <c r="A29" s="21" t="s">
        <v>47</v>
      </c>
      <c r="B29" s="72" t="s">
        <v>158</v>
      </c>
      <c r="C29" s="47" t="s">
        <v>72</v>
      </c>
      <c r="D29" s="45"/>
      <c r="E29" s="46"/>
      <c r="G29" s="48">
        <f>SUBTOTAL(3,G32:G51)/(SUBTOTAL(3,C32:C51)-3)</f>
        <v>0</v>
      </c>
      <c r="H29" s="20"/>
      <c r="J29" s="53"/>
      <c r="K29" s="53"/>
      <c r="L29" s="53">
        <f>SUBTOTAL(9,L32:L51)</f>
        <v>0</v>
      </c>
      <c r="M29" s="53">
        <f>SUBTOTAL(9,M32:M51)</f>
        <v>0</v>
      </c>
      <c r="N29" s="53"/>
    </row>
    <row r="30" spans="1:14" outlineLevel="1" x14ac:dyDescent="0.55000000000000004">
      <c r="A30" s="16"/>
      <c r="B30" s="17" t="s">
        <v>103</v>
      </c>
      <c r="C30" s="16"/>
      <c r="D30" s="26"/>
      <c r="E30" s="18"/>
      <c r="G30" s="16"/>
      <c r="H30" s="17"/>
      <c r="J30" s="16"/>
      <c r="K30" s="16"/>
      <c r="L30" s="16"/>
      <c r="M30" s="16"/>
      <c r="N30" s="16"/>
    </row>
    <row r="31" spans="1:14" outlineLevel="1" x14ac:dyDescent="0.55000000000000004">
      <c r="A31" s="16"/>
      <c r="B31" s="17" t="s">
        <v>0</v>
      </c>
      <c r="C31" s="16"/>
      <c r="D31" s="26"/>
      <c r="E31" s="18"/>
      <c r="G31" s="16"/>
      <c r="H31" s="17"/>
      <c r="J31" s="16"/>
      <c r="K31" s="16"/>
      <c r="L31" s="16"/>
      <c r="M31" s="16"/>
      <c r="N31" s="16"/>
    </row>
    <row r="32" spans="1:14" ht="31.5" outlineLevel="1" x14ac:dyDescent="0.55000000000000004">
      <c r="A32" s="29">
        <v>1</v>
      </c>
      <c r="B32" s="28" t="s">
        <v>159</v>
      </c>
      <c r="C32" s="82">
        <v>1</v>
      </c>
      <c r="D32" s="30" t="s">
        <v>107</v>
      </c>
      <c r="E32" s="28" t="s">
        <v>182</v>
      </c>
      <c r="G32" s="39"/>
      <c r="H32" s="40"/>
      <c r="J32" s="29" t="s">
        <v>8</v>
      </c>
      <c r="K32" s="29" t="str">
        <f t="shared" ref="K32:K51" si="3">C32&amp;J32&amp;G32</f>
        <v>1X1</v>
      </c>
      <c r="L32" s="29" t="str">
        <f>IFERROR(VLOOKUP($K32,Mapping!F:H,2,0),"")</f>
        <v/>
      </c>
      <c r="M32" s="29" t="str">
        <f>IFERROR(VLOOKUP($K32,Mapping!$F:$H,3,0),"")</f>
        <v/>
      </c>
      <c r="N32" s="29" t="str">
        <f t="shared" ref="N32:N51" si="4">C32&amp;G32</f>
        <v>1</v>
      </c>
    </row>
    <row r="33" spans="1:14" ht="31.5" outlineLevel="1" x14ac:dyDescent="0.55000000000000004">
      <c r="A33" s="29">
        <v>2</v>
      </c>
      <c r="B33" s="32" t="s">
        <v>160</v>
      </c>
      <c r="C33" s="33">
        <v>1</v>
      </c>
      <c r="D33" s="30" t="s">
        <v>107</v>
      </c>
      <c r="E33" s="28" t="s">
        <v>182</v>
      </c>
      <c r="G33" s="41"/>
      <c r="H33" s="42"/>
      <c r="J33" s="33" t="s">
        <v>8</v>
      </c>
      <c r="K33" s="33" t="str">
        <f t="shared" si="3"/>
        <v>1X1</v>
      </c>
      <c r="L33" s="33" t="str">
        <f>IFERROR(VLOOKUP($K33,Mapping!F:H,2,0),"")</f>
        <v/>
      </c>
      <c r="M33" s="33" t="str">
        <f>IFERROR(VLOOKUP($K33,Mapping!$F:$H,3,0),"")</f>
        <v/>
      </c>
      <c r="N33" s="33" t="str">
        <f t="shared" si="4"/>
        <v>1</v>
      </c>
    </row>
    <row r="34" spans="1:14" ht="31.5" outlineLevel="1" x14ac:dyDescent="0.55000000000000004">
      <c r="A34" s="29">
        <v>3</v>
      </c>
      <c r="B34" s="28" t="s">
        <v>161</v>
      </c>
      <c r="C34" s="82">
        <v>1</v>
      </c>
      <c r="D34" s="30" t="s">
        <v>107</v>
      </c>
      <c r="E34" s="28" t="s">
        <v>182</v>
      </c>
      <c r="G34" s="39"/>
      <c r="H34" s="40"/>
      <c r="J34" s="29" t="s">
        <v>8</v>
      </c>
      <c r="K34" s="29" t="str">
        <f t="shared" si="3"/>
        <v>1X1</v>
      </c>
      <c r="L34" s="29" t="str">
        <f>IFERROR(VLOOKUP($K34,Mapping!F:H,2,0),"")</f>
        <v/>
      </c>
      <c r="M34" s="29" t="str">
        <f>IFERROR(VLOOKUP($K34,Mapping!$F:$H,3,0),"")</f>
        <v/>
      </c>
      <c r="N34" s="29" t="str">
        <f t="shared" si="4"/>
        <v>1</v>
      </c>
    </row>
    <row r="35" spans="1:14" ht="31.5" outlineLevel="1" x14ac:dyDescent="0.55000000000000004">
      <c r="A35" s="29">
        <v>4</v>
      </c>
      <c r="B35" s="32" t="s">
        <v>176</v>
      </c>
      <c r="C35" s="33">
        <v>1</v>
      </c>
      <c r="D35" s="30" t="s">
        <v>107</v>
      </c>
      <c r="E35" s="28" t="s">
        <v>182</v>
      </c>
      <c r="G35" s="41"/>
      <c r="H35" s="42"/>
      <c r="J35" s="33" t="s">
        <v>8</v>
      </c>
      <c r="K35" s="33" t="str">
        <f t="shared" si="3"/>
        <v>1X1</v>
      </c>
      <c r="L35" s="33" t="str">
        <f>IFERROR(VLOOKUP($K35,Mapping!F:H,2,0),"")</f>
        <v/>
      </c>
      <c r="M35" s="33" t="str">
        <f>IFERROR(VLOOKUP($K35,Mapping!$F:$H,3,0),"")</f>
        <v/>
      </c>
      <c r="N35" s="33" t="str">
        <f t="shared" si="4"/>
        <v>1</v>
      </c>
    </row>
    <row r="36" spans="1:14" outlineLevel="1" x14ac:dyDescent="0.55000000000000004">
      <c r="A36" s="29">
        <v>5</v>
      </c>
      <c r="B36" s="36" t="s">
        <v>162</v>
      </c>
      <c r="C36" s="37">
        <v>1</v>
      </c>
      <c r="D36" s="38" t="s">
        <v>152</v>
      </c>
      <c r="E36" s="36" t="s">
        <v>149</v>
      </c>
      <c r="G36" s="43"/>
      <c r="H36" s="44"/>
      <c r="J36" s="37" t="s">
        <v>8</v>
      </c>
      <c r="K36" s="37" t="str">
        <f t="shared" si="3"/>
        <v>1X1</v>
      </c>
      <c r="L36" s="37" t="str">
        <f>IFERROR(VLOOKUP($K36,Mapping!F:H,2,0),"")</f>
        <v/>
      </c>
      <c r="M36" s="37" t="str">
        <f>IFERROR(VLOOKUP($K36,Mapping!$F:$H,3,0),"")</f>
        <v/>
      </c>
      <c r="N36" s="37" t="str">
        <f t="shared" si="4"/>
        <v>1</v>
      </c>
    </row>
    <row r="37" spans="1:14" ht="31.5" outlineLevel="1" x14ac:dyDescent="0.55000000000000004">
      <c r="A37" s="29">
        <v>6</v>
      </c>
      <c r="B37" s="32" t="s">
        <v>170</v>
      </c>
      <c r="C37" s="33">
        <v>1</v>
      </c>
      <c r="D37" s="34" t="s">
        <v>107</v>
      </c>
      <c r="E37" s="36" t="s">
        <v>182</v>
      </c>
      <c r="G37" s="41"/>
      <c r="H37" s="42"/>
      <c r="J37" s="33" t="s">
        <v>8</v>
      </c>
      <c r="K37" s="33" t="str">
        <f t="shared" si="3"/>
        <v>1X1</v>
      </c>
      <c r="L37" s="33" t="str">
        <f>IFERROR(VLOOKUP($K37,Mapping!F:H,2,0),"")</f>
        <v/>
      </c>
      <c r="M37" s="33" t="str">
        <f>IFERROR(VLOOKUP($K37,Mapping!$F:$H,3,0),"")</f>
        <v/>
      </c>
      <c r="N37" s="33" t="str">
        <f t="shared" si="4"/>
        <v>1</v>
      </c>
    </row>
    <row r="38" spans="1:14" ht="31.5" outlineLevel="1" x14ac:dyDescent="0.55000000000000004">
      <c r="A38" s="29">
        <v>7</v>
      </c>
      <c r="B38" s="32" t="s">
        <v>163</v>
      </c>
      <c r="C38" s="33">
        <v>1</v>
      </c>
      <c r="D38" s="34" t="s">
        <v>178</v>
      </c>
      <c r="E38" s="36" t="s">
        <v>177</v>
      </c>
      <c r="G38" s="41"/>
      <c r="H38" s="42"/>
      <c r="J38" s="33" t="s">
        <v>8</v>
      </c>
      <c r="K38" s="33" t="str">
        <f t="shared" si="3"/>
        <v>1X1</v>
      </c>
      <c r="L38" s="33" t="str">
        <f>IFERROR(VLOOKUP($K38,Mapping!F:H,2,0),"")</f>
        <v/>
      </c>
      <c r="M38" s="33" t="str">
        <f>IFERROR(VLOOKUP($K38,Mapping!$F:$H,3,0),"")</f>
        <v/>
      </c>
      <c r="N38" s="33" t="str">
        <f t="shared" si="4"/>
        <v>1</v>
      </c>
    </row>
    <row r="39" spans="1:14" outlineLevel="1" x14ac:dyDescent="0.55000000000000004">
      <c r="A39" s="29">
        <v>8</v>
      </c>
      <c r="B39" s="32" t="s">
        <v>164</v>
      </c>
      <c r="C39" s="33">
        <v>1</v>
      </c>
      <c r="D39" s="34" t="s">
        <v>107</v>
      </c>
      <c r="E39" s="32" t="s">
        <v>261</v>
      </c>
      <c r="G39" s="41"/>
      <c r="H39" s="42"/>
      <c r="J39" s="33" t="s">
        <v>8</v>
      </c>
      <c r="K39" s="33" t="str">
        <f t="shared" si="3"/>
        <v>1X1</v>
      </c>
      <c r="L39" s="33" t="str">
        <f>IFERROR(VLOOKUP($K39,Mapping!F:H,2,0),"")</f>
        <v/>
      </c>
      <c r="M39" s="33" t="str">
        <f>IFERROR(VLOOKUP($K39,Mapping!$F:$H,3,0),"")</f>
        <v/>
      </c>
      <c r="N39" s="33" t="str">
        <f t="shared" si="4"/>
        <v>1</v>
      </c>
    </row>
    <row r="40" spans="1:14" outlineLevel="1" x14ac:dyDescent="0.55000000000000004">
      <c r="A40" s="29">
        <v>9</v>
      </c>
      <c r="B40" s="28" t="s">
        <v>165</v>
      </c>
      <c r="C40" s="33">
        <v>1</v>
      </c>
      <c r="D40" s="30" t="s">
        <v>108</v>
      </c>
      <c r="E40" s="28" t="s">
        <v>151</v>
      </c>
      <c r="G40" s="39"/>
      <c r="H40" s="40"/>
      <c r="J40" s="29" t="s">
        <v>8</v>
      </c>
      <c r="K40" s="29" t="str">
        <f t="shared" si="3"/>
        <v>1X1</v>
      </c>
      <c r="L40" s="29" t="str">
        <f>IFERROR(VLOOKUP($K40,Mapping!F:H,2,0),"")</f>
        <v/>
      </c>
      <c r="M40" s="29" t="str">
        <f>IFERROR(VLOOKUP($K40,Mapping!$F:$H,3,0),"")</f>
        <v/>
      </c>
      <c r="N40" s="29" t="str">
        <f t="shared" si="4"/>
        <v>1</v>
      </c>
    </row>
    <row r="41" spans="1:14" ht="21.75" customHeight="1" outlineLevel="1" x14ac:dyDescent="0.55000000000000004">
      <c r="A41" s="29">
        <v>10</v>
      </c>
      <c r="B41" s="32" t="s">
        <v>183</v>
      </c>
      <c r="C41" s="33">
        <v>1</v>
      </c>
      <c r="D41" s="34" t="s">
        <v>108</v>
      </c>
      <c r="E41" s="32" t="s">
        <v>261</v>
      </c>
      <c r="G41" s="41"/>
      <c r="H41" s="42"/>
      <c r="J41" s="33" t="s">
        <v>8</v>
      </c>
      <c r="K41" s="33" t="str">
        <f t="shared" si="3"/>
        <v>1X1</v>
      </c>
      <c r="L41" s="33" t="str">
        <f>IFERROR(VLOOKUP($K41,Mapping!F:H,2,0),"")</f>
        <v/>
      </c>
      <c r="M41" s="33" t="str">
        <f>IFERROR(VLOOKUP($K41,Mapping!$F:$H,3,0),"")</f>
        <v/>
      </c>
      <c r="N41" s="33" t="str">
        <f t="shared" si="4"/>
        <v>1</v>
      </c>
    </row>
    <row r="42" spans="1:14" ht="36" customHeight="1" outlineLevel="1" x14ac:dyDescent="0.55000000000000004">
      <c r="A42" s="29">
        <v>11</v>
      </c>
      <c r="B42" s="36" t="s">
        <v>166</v>
      </c>
      <c r="C42" s="37">
        <v>1</v>
      </c>
      <c r="D42" s="34" t="s">
        <v>108</v>
      </c>
      <c r="E42" s="32" t="s">
        <v>261</v>
      </c>
      <c r="G42" s="43"/>
      <c r="H42" s="44"/>
      <c r="J42" s="37" t="s">
        <v>8</v>
      </c>
      <c r="K42" s="37" t="str">
        <f t="shared" si="3"/>
        <v>1X1</v>
      </c>
      <c r="L42" s="37" t="str">
        <f>IFERROR(VLOOKUP($K42,Mapping!F:H,2,0),"")</f>
        <v/>
      </c>
      <c r="M42" s="37" t="str">
        <f>IFERROR(VLOOKUP($K42,Mapping!$F:$H,3,0),"")</f>
        <v/>
      </c>
      <c r="N42" s="37" t="str">
        <f t="shared" si="4"/>
        <v>1</v>
      </c>
    </row>
    <row r="43" spans="1:14" ht="31.5" outlineLevel="1" x14ac:dyDescent="0.55000000000000004">
      <c r="A43" s="29">
        <v>12</v>
      </c>
      <c r="B43" s="32" t="s">
        <v>167</v>
      </c>
      <c r="C43" s="33">
        <v>3</v>
      </c>
      <c r="D43" s="34" t="s">
        <v>3</v>
      </c>
      <c r="E43" s="32"/>
      <c r="G43" s="41"/>
      <c r="H43" s="42"/>
      <c r="J43" s="33" t="s">
        <v>8</v>
      </c>
      <c r="K43" s="33" t="str">
        <f t="shared" si="3"/>
        <v>3X1</v>
      </c>
      <c r="L43" s="33" t="str">
        <f>IFERROR(VLOOKUP($K43,Mapping!F:H,2,0),"")</f>
        <v/>
      </c>
      <c r="M43" s="33" t="str">
        <f>IFERROR(VLOOKUP($K43,Mapping!$F:$H,3,0),"")</f>
        <v/>
      </c>
      <c r="N43" s="33" t="str">
        <f t="shared" si="4"/>
        <v>3</v>
      </c>
    </row>
    <row r="44" spans="1:14" ht="31.5" outlineLevel="1" x14ac:dyDescent="0.55000000000000004">
      <c r="A44" s="29">
        <v>13</v>
      </c>
      <c r="B44" s="28" t="s">
        <v>168</v>
      </c>
      <c r="C44" s="82">
        <v>1</v>
      </c>
      <c r="D44" s="30" t="s">
        <v>152</v>
      </c>
      <c r="E44" s="32" t="s">
        <v>148</v>
      </c>
      <c r="G44" s="39"/>
      <c r="H44" s="40"/>
      <c r="J44" s="29" t="s">
        <v>8</v>
      </c>
      <c r="K44" s="29" t="str">
        <f t="shared" si="3"/>
        <v>1X1</v>
      </c>
      <c r="L44" s="29" t="str">
        <f>IFERROR(VLOOKUP($K44,Mapping!F:H,2,0),"")</f>
        <v/>
      </c>
      <c r="M44" s="29" t="str">
        <f>IFERROR(VLOOKUP($K44,Mapping!$F:$H,3,0),"")</f>
        <v/>
      </c>
      <c r="N44" s="29" t="str">
        <f t="shared" si="4"/>
        <v>1</v>
      </c>
    </row>
    <row r="45" spans="1:14" ht="31.5" outlineLevel="1" x14ac:dyDescent="0.55000000000000004">
      <c r="A45" s="29">
        <v>14</v>
      </c>
      <c r="B45" s="32" t="s">
        <v>184</v>
      </c>
      <c r="C45" s="33">
        <v>3</v>
      </c>
      <c r="D45" s="30" t="s">
        <v>3</v>
      </c>
      <c r="E45" s="32"/>
      <c r="G45" s="41"/>
      <c r="H45" s="42"/>
      <c r="J45" s="33" t="s">
        <v>8</v>
      </c>
      <c r="K45" s="33" t="str">
        <f t="shared" si="3"/>
        <v>3X1</v>
      </c>
      <c r="L45" s="33" t="str">
        <f>IFERROR(VLOOKUP($K45,Mapping!F:H,2,0),"")</f>
        <v/>
      </c>
      <c r="M45" s="33" t="str">
        <f>IFERROR(VLOOKUP($K45,Mapping!$F:$H,3,0),"")</f>
        <v/>
      </c>
      <c r="N45" s="33" t="str">
        <f t="shared" si="4"/>
        <v>3</v>
      </c>
    </row>
    <row r="46" spans="1:14" outlineLevel="1" x14ac:dyDescent="0.55000000000000004">
      <c r="A46" s="29">
        <v>15</v>
      </c>
      <c r="B46" s="28" t="s">
        <v>169</v>
      </c>
      <c r="C46" s="82">
        <v>3</v>
      </c>
      <c r="D46" s="30" t="s">
        <v>3</v>
      </c>
      <c r="E46" s="28"/>
      <c r="G46" s="39"/>
      <c r="H46" s="40"/>
      <c r="J46" s="29" t="s">
        <v>8</v>
      </c>
      <c r="K46" s="29" t="str">
        <f t="shared" si="3"/>
        <v>3X1</v>
      </c>
      <c r="L46" s="29" t="str">
        <f>IFERROR(VLOOKUP($K46,Mapping!F:H,2,0),"")</f>
        <v/>
      </c>
      <c r="M46" s="29" t="str">
        <f>IFERROR(VLOOKUP($K46,Mapping!$F:$H,3,0),"")</f>
        <v/>
      </c>
      <c r="N46" s="29" t="str">
        <f t="shared" si="4"/>
        <v>3</v>
      </c>
    </row>
    <row r="47" spans="1:14" ht="31.5" outlineLevel="1" x14ac:dyDescent="0.55000000000000004">
      <c r="A47" s="29">
        <v>16</v>
      </c>
      <c r="B47" s="32" t="s">
        <v>171</v>
      </c>
      <c r="C47" s="33">
        <v>1</v>
      </c>
      <c r="D47" s="34" t="s">
        <v>107</v>
      </c>
      <c r="E47" s="32" t="s">
        <v>182</v>
      </c>
      <c r="G47" s="41"/>
      <c r="H47" s="42"/>
      <c r="J47" s="33" t="s">
        <v>8</v>
      </c>
      <c r="K47" s="33" t="str">
        <f t="shared" si="3"/>
        <v>1X1</v>
      </c>
      <c r="L47" s="33" t="str">
        <f>IFERROR(VLOOKUP($K47,Mapping!F:H,2,0),"")</f>
        <v/>
      </c>
      <c r="M47" s="33" t="str">
        <f>IFERROR(VLOOKUP($K47,Mapping!$F:$H,3,0),"")</f>
        <v/>
      </c>
      <c r="N47" s="33" t="str">
        <f t="shared" si="4"/>
        <v>1</v>
      </c>
    </row>
    <row r="48" spans="1:14" ht="31.5" outlineLevel="1" x14ac:dyDescent="0.55000000000000004">
      <c r="A48" s="29">
        <v>17</v>
      </c>
      <c r="B48" s="36" t="s">
        <v>172</v>
      </c>
      <c r="C48" s="37">
        <v>1</v>
      </c>
      <c r="D48" s="34" t="s">
        <v>107</v>
      </c>
      <c r="E48" s="32" t="s">
        <v>182</v>
      </c>
      <c r="G48" s="43"/>
      <c r="H48" s="44"/>
      <c r="J48" s="37" t="s">
        <v>8</v>
      </c>
      <c r="K48" s="37" t="str">
        <f t="shared" si="3"/>
        <v>1X1</v>
      </c>
      <c r="L48" s="37" t="str">
        <f>IFERROR(VLOOKUP($K48,Mapping!F:H,2,0),"")</f>
        <v/>
      </c>
      <c r="M48" s="37" t="str">
        <f>IFERROR(VLOOKUP($K48,Mapping!$F:$H,3,0),"")</f>
        <v/>
      </c>
      <c r="N48" s="37" t="str">
        <f t="shared" si="4"/>
        <v>1</v>
      </c>
    </row>
    <row r="49" spans="1:14" ht="31.5" outlineLevel="1" x14ac:dyDescent="0.55000000000000004">
      <c r="A49" s="29">
        <v>18</v>
      </c>
      <c r="B49" s="32" t="s">
        <v>173</v>
      </c>
      <c r="C49" s="33">
        <v>1</v>
      </c>
      <c r="D49" s="34" t="s">
        <v>107</v>
      </c>
      <c r="E49" s="32" t="s">
        <v>182</v>
      </c>
      <c r="G49" s="41"/>
      <c r="H49" s="42"/>
      <c r="J49" s="33" t="s">
        <v>8</v>
      </c>
      <c r="K49" s="33" t="str">
        <f t="shared" si="3"/>
        <v>1X1</v>
      </c>
      <c r="L49" s="33" t="str">
        <f>IFERROR(VLOOKUP($K49,Mapping!F:H,2,0),"")</f>
        <v/>
      </c>
      <c r="M49" s="33" t="str">
        <f>IFERROR(VLOOKUP($K49,Mapping!$F:$H,3,0),"")</f>
        <v/>
      </c>
      <c r="N49" s="33" t="str">
        <f t="shared" si="4"/>
        <v>1</v>
      </c>
    </row>
    <row r="50" spans="1:14" ht="31.5" outlineLevel="1" x14ac:dyDescent="0.55000000000000004">
      <c r="A50" s="29">
        <v>19</v>
      </c>
      <c r="B50" s="32" t="s">
        <v>174</v>
      </c>
      <c r="C50" s="33">
        <v>1</v>
      </c>
      <c r="D50" s="34" t="s">
        <v>107</v>
      </c>
      <c r="E50" s="32" t="s">
        <v>182</v>
      </c>
      <c r="G50" s="41"/>
      <c r="H50" s="42"/>
      <c r="J50" s="33" t="s">
        <v>8</v>
      </c>
      <c r="K50" s="33" t="str">
        <f t="shared" si="3"/>
        <v>1X1</v>
      </c>
      <c r="L50" s="33" t="str">
        <f>IFERROR(VLOOKUP($K50,Mapping!F:H,2,0),"")</f>
        <v/>
      </c>
      <c r="M50" s="33" t="str">
        <f>IFERROR(VLOOKUP($K50,Mapping!$F:$H,3,0),"")</f>
        <v/>
      </c>
      <c r="N50" s="33" t="str">
        <f t="shared" si="4"/>
        <v>1</v>
      </c>
    </row>
    <row r="51" spans="1:14" ht="31.5" outlineLevel="1" x14ac:dyDescent="0.55000000000000004">
      <c r="A51" s="29">
        <v>20</v>
      </c>
      <c r="B51" s="28" t="s">
        <v>175</v>
      </c>
      <c r="C51" s="33">
        <v>1</v>
      </c>
      <c r="D51" s="34" t="s">
        <v>107</v>
      </c>
      <c r="E51" s="32" t="s">
        <v>182</v>
      </c>
      <c r="G51" s="39"/>
      <c r="H51" s="40"/>
      <c r="J51" s="29" t="s">
        <v>8</v>
      </c>
      <c r="K51" s="29" t="str">
        <f t="shared" si="3"/>
        <v>1X1</v>
      </c>
      <c r="L51" s="29" t="str">
        <f>IFERROR(VLOOKUP($K51,Mapping!F:H,2,0),"")</f>
        <v/>
      </c>
      <c r="M51" s="29" t="str">
        <f>IFERROR(VLOOKUP($K51,Mapping!$F:$H,3,0),"")</f>
        <v/>
      </c>
      <c r="N51" s="29" t="str">
        <f t="shared" si="4"/>
        <v>1</v>
      </c>
    </row>
    <row r="52" spans="1:14" s="22" customFormat="1" ht="28.5" customHeight="1" x14ac:dyDescent="0.75">
      <c r="A52" s="21" t="s">
        <v>48</v>
      </c>
      <c r="B52" s="72" t="s">
        <v>185</v>
      </c>
      <c r="C52" s="47" t="s">
        <v>72</v>
      </c>
      <c r="D52" s="45"/>
      <c r="E52" s="46"/>
      <c r="G52" s="48">
        <f>SUBTOTAL(3,G55:G69)/(SUBTOTAL(3,C55:C69)-3)</f>
        <v>0</v>
      </c>
      <c r="H52" s="20"/>
      <c r="J52" s="53"/>
      <c r="K52" s="53"/>
      <c r="L52" s="53">
        <f>SUBTOTAL(9,L55:L69)</f>
        <v>0</v>
      </c>
      <c r="M52" s="53">
        <f>SUBTOTAL(9,M55:M69)</f>
        <v>0</v>
      </c>
      <c r="N52" s="53"/>
    </row>
    <row r="53" spans="1:14" outlineLevel="1" x14ac:dyDescent="0.55000000000000004">
      <c r="A53" s="16"/>
      <c r="B53" s="17" t="s">
        <v>103</v>
      </c>
      <c r="C53" s="16"/>
      <c r="D53" s="26"/>
      <c r="E53" s="18"/>
      <c r="G53" s="16"/>
      <c r="H53" s="17"/>
      <c r="J53" s="16"/>
      <c r="K53" s="16"/>
      <c r="L53" s="16"/>
      <c r="M53" s="16"/>
      <c r="N53" s="16"/>
    </row>
    <row r="54" spans="1:14" outlineLevel="1" x14ac:dyDescent="0.55000000000000004">
      <c r="A54" s="16"/>
      <c r="B54" s="17" t="s">
        <v>0</v>
      </c>
      <c r="C54" s="16"/>
      <c r="D54" s="26"/>
      <c r="E54" s="18"/>
      <c r="G54" s="16"/>
      <c r="H54" s="17"/>
      <c r="J54" s="16"/>
      <c r="K54" s="16"/>
      <c r="L54" s="16"/>
      <c r="M54" s="16"/>
      <c r="N54" s="16"/>
    </row>
    <row r="55" spans="1:14" ht="31.5" outlineLevel="1" x14ac:dyDescent="0.55000000000000004">
      <c r="A55" s="29">
        <v>1</v>
      </c>
      <c r="B55" s="28" t="s">
        <v>186</v>
      </c>
      <c r="C55" s="82">
        <v>1</v>
      </c>
      <c r="D55" s="30" t="s">
        <v>107</v>
      </c>
      <c r="E55" s="28" t="s">
        <v>199</v>
      </c>
      <c r="G55" s="39"/>
      <c r="H55" s="40"/>
      <c r="J55" s="29" t="s">
        <v>8</v>
      </c>
      <c r="K55" s="29" t="str">
        <f t="shared" ref="K55:K69" si="5">C55&amp;J55&amp;G55</f>
        <v>1X1</v>
      </c>
      <c r="L55" s="29" t="str">
        <f>IFERROR(VLOOKUP($K55,Mapping!F:H,2,0),"")</f>
        <v/>
      </c>
      <c r="M55" s="29" t="str">
        <f>IFERROR(VLOOKUP($K55,Mapping!$F:$H,3,0),"")</f>
        <v/>
      </c>
      <c r="N55" s="29" t="str">
        <f t="shared" ref="N55:N69" si="6">C55&amp;G55</f>
        <v>1</v>
      </c>
    </row>
    <row r="56" spans="1:14" outlineLevel="1" x14ac:dyDescent="0.55000000000000004">
      <c r="A56" s="29">
        <v>2</v>
      </c>
      <c r="B56" s="32" t="s">
        <v>187</v>
      </c>
      <c r="C56" s="33">
        <v>1</v>
      </c>
      <c r="D56" s="30" t="s">
        <v>108</v>
      </c>
      <c r="E56" s="28" t="s">
        <v>200</v>
      </c>
      <c r="G56" s="41"/>
      <c r="H56" s="42"/>
      <c r="J56" s="33" t="s">
        <v>8</v>
      </c>
      <c r="K56" s="33" t="str">
        <f t="shared" si="5"/>
        <v>1X1</v>
      </c>
      <c r="L56" s="33" t="str">
        <f>IFERROR(VLOOKUP($K56,Mapping!F:H,2,0),"")</f>
        <v/>
      </c>
      <c r="M56" s="33" t="str">
        <f>IFERROR(VLOOKUP($K56,Mapping!$F:$H,3,0),"")</f>
        <v/>
      </c>
      <c r="N56" s="33" t="str">
        <f t="shared" si="6"/>
        <v>1</v>
      </c>
    </row>
    <row r="57" spans="1:14" ht="31.5" outlineLevel="1" x14ac:dyDescent="0.55000000000000004">
      <c r="A57" s="29">
        <v>3</v>
      </c>
      <c r="B57" s="28" t="s">
        <v>188</v>
      </c>
      <c r="C57" s="82">
        <v>1</v>
      </c>
      <c r="D57" s="30" t="s">
        <v>107</v>
      </c>
      <c r="E57" s="28" t="s">
        <v>201</v>
      </c>
      <c r="G57" s="39"/>
      <c r="H57" s="40"/>
      <c r="J57" s="29" t="s">
        <v>8</v>
      </c>
      <c r="K57" s="29" t="str">
        <f t="shared" si="5"/>
        <v>1X1</v>
      </c>
      <c r="L57" s="29" t="str">
        <f>IFERROR(VLOOKUP($K57,Mapping!F:H,2,0),"")</f>
        <v/>
      </c>
      <c r="M57" s="29" t="str">
        <f>IFERROR(VLOOKUP($K57,Mapping!$F:$H,3,0),"")</f>
        <v/>
      </c>
      <c r="N57" s="29" t="str">
        <f t="shared" si="6"/>
        <v>1</v>
      </c>
    </row>
    <row r="58" spans="1:14" ht="31.5" outlineLevel="1" x14ac:dyDescent="0.55000000000000004">
      <c r="A58" s="29">
        <v>4</v>
      </c>
      <c r="B58" s="32" t="s">
        <v>189</v>
      </c>
      <c r="C58" s="33">
        <v>1</v>
      </c>
      <c r="D58" s="30" t="s">
        <v>107</v>
      </c>
      <c r="E58" s="28" t="s">
        <v>202</v>
      </c>
      <c r="G58" s="41"/>
      <c r="H58" s="42"/>
      <c r="J58" s="33" t="s">
        <v>8</v>
      </c>
      <c r="K58" s="33" t="str">
        <f t="shared" si="5"/>
        <v>1X1</v>
      </c>
      <c r="L58" s="33" t="str">
        <f>IFERROR(VLOOKUP($K58,Mapping!F:H,2,0),"")</f>
        <v/>
      </c>
      <c r="M58" s="33" t="str">
        <f>IFERROR(VLOOKUP($K58,Mapping!$F:$H,3,0),"")</f>
        <v/>
      </c>
      <c r="N58" s="33" t="str">
        <f t="shared" si="6"/>
        <v>1</v>
      </c>
    </row>
    <row r="59" spans="1:14" outlineLevel="1" x14ac:dyDescent="0.55000000000000004">
      <c r="A59" s="29">
        <v>5</v>
      </c>
      <c r="B59" s="36" t="s">
        <v>190</v>
      </c>
      <c r="C59" s="37">
        <v>1</v>
      </c>
      <c r="D59" s="38" t="s">
        <v>152</v>
      </c>
      <c r="E59" s="36" t="s">
        <v>148</v>
      </c>
      <c r="G59" s="43"/>
      <c r="H59" s="44"/>
      <c r="J59" s="37" t="s">
        <v>8</v>
      </c>
      <c r="K59" s="37" t="str">
        <f t="shared" si="5"/>
        <v>1X1</v>
      </c>
      <c r="L59" s="37" t="str">
        <f>IFERROR(VLOOKUP($K59,Mapping!F:H,2,0),"")</f>
        <v/>
      </c>
      <c r="M59" s="37" t="str">
        <f>IFERROR(VLOOKUP($K59,Mapping!$F:$H,3,0),"")</f>
        <v/>
      </c>
      <c r="N59" s="37" t="str">
        <f t="shared" si="6"/>
        <v>1</v>
      </c>
    </row>
    <row r="60" spans="1:14" ht="31.5" outlineLevel="1" x14ac:dyDescent="0.55000000000000004">
      <c r="A60" s="29">
        <v>6</v>
      </c>
      <c r="B60" s="32" t="s">
        <v>191</v>
      </c>
      <c r="C60" s="33">
        <v>1</v>
      </c>
      <c r="D60" s="34" t="s">
        <v>107</v>
      </c>
      <c r="E60" s="36" t="s">
        <v>203</v>
      </c>
      <c r="G60" s="41"/>
      <c r="H60" s="42"/>
      <c r="J60" s="33" t="s">
        <v>8</v>
      </c>
      <c r="K60" s="33" t="str">
        <f t="shared" si="5"/>
        <v>1X1</v>
      </c>
      <c r="L60" s="33" t="str">
        <f>IFERROR(VLOOKUP($K60,Mapping!F:H,2,0),"")</f>
        <v/>
      </c>
      <c r="M60" s="33" t="str">
        <f>IFERROR(VLOOKUP($K60,Mapping!$F:$H,3,0),"")</f>
        <v/>
      </c>
      <c r="N60" s="33" t="str">
        <f t="shared" si="6"/>
        <v>1</v>
      </c>
    </row>
    <row r="61" spans="1:14" outlineLevel="1" x14ac:dyDescent="0.55000000000000004">
      <c r="A61" s="29">
        <v>7</v>
      </c>
      <c r="B61" s="32" t="s">
        <v>192</v>
      </c>
      <c r="C61" s="33">
        <v>3</v>
      </c>
      <c r="D61" s="34" t="s">
        <v>3</v>
      </c>
      <c r="E61" s="36"/>
      <c r="G61" s="41"/>
      <c r="H61" s="42"/>
      <c r="J61" s="33" t="s">
        <v>8</v>
      </c>
      <c r="K61" s="33" t="str">
        <f t="shared" si="5"/>
        <v>3X1</v>
      </c>
      <c r="L61" s="33" t="str">
        <f>IFERROR(VLOOKUP($K61,Mapping!F:H,2,0),"")</f>
        <v/>
      </c>
      <c r="M61" s="33" t="str">
        <f>IFERROR(VLOOKUP($K61,Mapping!$F:$H,3,0),"")</f>
        <v/>
      </c>
      <c r="N61" s="33" t="str">
        <f t="shared" si="6"/>
        <v>3</v>
      </c>
    </row>
    <row r="62" spans="1:14" ht="31.5" outlineLevel="1" x14ac:dyDescent="0.55000000000000004">
      <c r="A62" s="29">
        <v>8</v>
      </c>
      <c r="B62" s="32" t="s">
        <v>206</v>
      </c>
      <c r="C62" s="33">
        <v>1</v>
      </c>
      <c r="D62" s="34" t="s">
        <v>107</v>
      </c>
      <c r="E62" s="36" t="s">
        <v>204</v>
      </c>
      <c r="G62" s="41"/>
      <c r="H62" s="42"/>
      <c r="J62" s="33" t="s">
        <v>8</v>
      </c>
      <c r="K62" s="33" t="str">
        <f t="shared" si="5"/>
        <v>1X1</v>
      </c>
      <c r="L62" s="33" t="str">
        <f>IFERROR(VLOOKUP($K62,Mapping!F:H,2,0),"")</f>
        <v/>
      </c>
      <c r="M62" s="33" t="str">
        <f>IFERROR(VLOOKUP($K62,Mapping!$F:$H,3,0),"")</f>
        <v/>
      </c>
      <c r="N62" s="33" t="str">
        <f t="shared" si="6"/>
        <v>1</v>
      </c>
    </row>
    <row r="63" spans="1:14" ht="31.5" outlineLevel="1" x14ac:dyDescent="0.55000000000000004">
      <c r="A63" s="29">
        <v>9</v>
      </c>
      <c r="B63" s="28" t="s">
        <v>193</v>
      </c>
      <c r="C63" s="33">
        <v>1</v>
      </c>
      <c r="D63" s="34" t="s">
        <v>107</v>
      </c>
      <c r="E63" s="36" t="s">
        <v>205</v>
      </c>
      <c r="G63" s="39"/>
      <c r="H63" s="40"/>
      <c r="J63" s="29" t="s">
        <v>8</v>
      </c>
      <c r="K63" s="29" t="str">
        <f t="shared" si="5"/>
        <v>1X1</v>
      </c>
      <c r="L63" s="29" t="str">
        <f>IFERROR(VLOOKUP($K63,Mapping!F:H,2,0),"")</f>
        <v/>
      </c>
      <c r="M63" s="29" t="str">
        <f>IFERROR(VLOOKUP($K63,Mapping!$F:$H,3,0),"")</f>
        <v/>
      </c>
      <c r="N63" s="29" t="str">
        <f t="shared" si="6"/>
        <v>1</v>
      </c>
    </row>
    <row r="64" spans="1:14" ht="48" customHeight="1" outlineLevel="1" x14ac:dyDescent="0.55000000000000004">
      <c r="A64" s="29">
        <v>10</v>
      </c>
      <c r="B64" s="32" t="s">
        <v>194</v>
      </c>
      <c r="C64" s="33">
        <v>1</v>
      </c>
      <c r="D64" s="34" t="s">
        <v>107</v>
      </c>
      <c r="E64" s="36" t="s">
        <v>207</v>
      </c>
      <c r="G64" s="41"/>
      <c r="H64" s="42"/>
      <c r="J64" s="33" t="s">
        <v>8</v>
      </c>
      <c r="K64" s="33" t="str">
        <f t="shared" si="5"/>
        <v>1X1</v>
      </c>
      <c r="L64" s="33" t="str">
        <f>IFERROR(VLOOKUP($K64,Mapping!F:H,2,0),"")</f>
        <v/>
      </c>
      <c r="M64" s="33" t="str">
        <f>IFERROR(VLOOKUP($K64,Mapping!$F:$H,3,0),"")</f>
        <v/>
      </c>
      <c r="N64" s="33" t="str">
        <f t="shared" si="6"/>
        <v>1</v>
      </c>
    </row>
    <row r="65" spans="1:14" ht="36" customHeight="1" outlineLevel="1" x14ac:dyDescent="0.55000000000000004">
      <c r="A65" s="29">
        <v>11</v>
      </c>
      <c r="B65" s="36" t="s">
        <v>195</v>
      </c>
      <c r="C65" s="37">
        <v>1</v>
      </c>
      <c r="D65" s="34" t="s">
        <v>107</v>
      </c>
      <c r="E65" s="36" t="s">
        <v>207</v>
      </c>
      <c r="G65" s="43"/>
      <c r="H65" s="44"/>
      <c r="J65" s="37" t="s">
        <v>8</v>
      </c>
      <c r="K65" s="37" t="str">
        <f t="shared" si="5"/>
        <v>1X1</v>
      </c>
      <c r="L65" s="37" t="str">
        <f>IFERROR(VLOOKUP($K65,Mapping!F:H,2,0),"")</f>
        <v/>
      </c>
      <c r="M65" s="37" t="str">
        <f>IFERROR(VLOOKUP($K65,Mapping!$F:$H,3,0),"")</f>
        <v/>
      </c>
      <c r="N65" s="37" t="str">
        <f t="shared" si="6"/>
        <v>1</v>
      </c>
    </row>
    <row r="66" spans="1:14" ht="31.5" outlineLevel="1" x14ac:dyDescent="0.55000000000000004">
      <c r="A66" s="29">
        <v>12</v>
      </c>
      <c r="B66" s="32" t="s">
        <v>196</v>
      </c>
      <c r="C66" s="33">
        <v>1</v>
      </c>
      <c r="D66" s="34" t="s">
        <v>107</v>
      </c>
      <c r="E66" s="36" t="s">
        <v>209</v>
      </c>
      <c r="G66" s="41"/>
      <c r="H66" s="42"/>
      <c r="J66" s="33" t="s">
        <v>8</v>
      </c>
      <c r="K66" s="33" t="str">
        <f t="shared" si="5"/>
        <v>1X1</v>
      </c>
      <c r="L66" s="33" t="str">
        <f>IFERROR(VLOOKUP($K66,Mapping!F:H,2,0),"")</f>
        <v/>
      </c>
      <c r="M66" s="33" t="str">
        <f>IFERROR(VLOOKUP($K66,Mapping!$F:$H,3,0),"")</f>
        <v/>
      </c>
      <c r="N66" s="33" t="str">
        <f t="shared" si="6"/>
        <v>1</v>
      </c>
    </row>
    <row r="67" spans="1:14" ht="31.5" outlineLevel="1" x14ac:dyDescent="0.55000000000000004">
      <c r="A67" s="29">
        <v>13</v>
      </c>
      <c r="B67" s="28" t="s">
        <v>197</v>
      </c>
      <c r="C67" s="82">
        <v>1</v>
      </c>
      <c r="D67" s="34" t="s">
        <v>107</v>
      </c>
      <c r="E67" s="36" t="s">
        <v>210</v>
      </c>
      <c r="G67" s="39"/>
      <c r="H67" s="40"/>
      <c r="J67" s="29" t="s">
        <v>8</v>
      </c>
      <c r="K67" s="29" t="str">
        <f t="shared" si="5"/>
        <v>1X1</v>
      </c>
      <c r="L67" s="29" t="str">
        <f>IFERROR(VLOOKUP($K67,Mapping!F:H,2,0),"")</f>
        <v/>
      </c>
      <c r="M67" s="29" t="str">
        <f>IFERROR(VLOOKUP($K67,Mapping!$F:$H,3,0),"")</f>
        <v/>
      </c>
      <c r="N67" s="29" t="str">
        <f t="shared" si="6"/>
        <v>1</v>
      </c>
    </row>
    <row r="68" spans="1:14" ht="31.5" outlineLevel="1" x14ac:dyDescent="0.55000000000000004">
      <c r="A68" s="29">
        <v>14</v>
      </c>
      <c r="B68" s="32" t="s">
        <v>326</v>
      </c>
      <c r="C68" s="33">
        <v>1</v>
      </c>
      <c r="D68" s="34" t="s">
        <v>107</v>
      </c>
      <c r="E68" s="36" t="s">
        <v>208</v>
      </c>
      <c r="G68" s="41"/>
      <c r="H68" s="42"/>
      <c r="J68" s="33" t="s">
        <v>8</v>
      </c>
      <c r="K68" s="33" t="str">
        <f t="shared" si="5"/>
        <v>1X1</v>
      </c>
      <c r="L68" s="33" t="str">
        <f>IFERROR(VLOOKUP($K68,Mapping!F:H,2,0),"")</f>
        <v/>
      </c>
      <c r="M68" s="33" t="str">
        <f>IFERROR(VLOOKUP($K68,Mapping!$F:$H,3,0),"")</f>
        <v/>
      </c>
      <c r="N68" s="33" t="str">
        <f t="shared" si="6"/>
        <v>1</v>
      </c>
    </row>
    <row r="69" spans="1:14" ht="31.5" outlineLevel="1" x14ac:dyDescent="0.55000000000000004">
      <c r="A69" s="29">
        <v>15</v>
      </c>
      <c r="B69" s="28" t="s">
        <v>198</v>
      </c>
      <c r="C69" s="82">
        <v>1</v>
      </c>
      <c r="D69" s="34" t="s">
        <v>107</v>
      </c>
      <c r="E69" s="36" t="s">
        <v>211</v>
      </c>
      <c r="G69" s="39"/>
      <c r="H69" s="40"/>
      <c r="J69" s="29" t="s">
        <v>8</v>
      </c>
      <c r="K69" s="29" t="str">
        <f t="shared" si="5"/>
        <v>1X1</v>
      </c>
      <c r="L69" s="29" t="str">
        <f>IFERROR(VLOOKUP($K69,Mapping!F:H,2,0),"")</f>
        <v/>
      </c>
      <c r="M69" s="29" t="str">
        <f>IFERROR(VLOOKUP($K69,Mapping!$F:$H,3,0),"")</f>
        <v/>
      </c>
      <c r="N69" s="29" t="str">
        <f t="shared" si="6"/>
        <v>1</v>
      </c>
    </row>
    <row r="70" spans="1:14" s="22" customFormat="1" ht="28.5" customHeight="1" x14ac:dyDescent="0.75">
      <c r="A70" s="21" t="s">
        <v>49</v>
      </c>
      <c r="B70" s="72" t="s">
        <v>214</v>
      </c>
      <c r="C70" s="47" t="s">
        <v>72</v>
      </c>
      <c r="D70" s="45"/>
      <c r="E70" s="46"/>
      <c r="G70" s="48">
        <f>SUBTOTAL(3,G73:G82)/(SUBTOTAL(3,C73:C82)-3)</f>
        <v>0</v>
      </c>
      <c r="H70" s="20"/>
      <c r="J70" s="53"/>
      <c r="K70" s="53"/>
      <c r="L70" s="53">
        <f>SUBTOTAL(9,L73:L82)</f>
        <v>0</v>
      </c>
      <c r="M70" s="53">
        <f>SUBTOTAL(9,M73:M82)</f>
        <v>0</v>
      </c>
      <c r="N70" s="53"/>
    </row>
    <row r="71" spans="1:14" outlineLevel="1" x14ac:dyDescent="0.55000000000000004">
      <c r="A71" s="16"/>
      <c r="B71" s="17" t="s">
        <v>103</v>
      </c>
      <c r="C71" s="16"/>
      <c r="D71" s="26"/>
      <c r="E71" s="18"/>
      <c r="G71" s="16"/>
      <c r="H71" s="17"/>
      <c r="J71" s="16"/>
      <c r="K71" s="16"/>
      <c r="L71" s="16"/>
      <c r="M71" s="16"/>
      <c r="N71" s="16"/>
    </row>
    <row r="72" spans="1:14" outlineLevel="1" x14ac:dyDescent="0.55000000000000004">
      <c r="A72" s="16"/>
      <c r="B72" s="17" t="s">
        <v>0</v>
      </c>
      <c r="C72" s="16"/>
      <c r="D72" s="26"/>
      <c r="E72" s="18"/>
      <c r="G72" s="16"/>
      <c r="H72" s="17"/>
      <c r="J72" s="16"/>
      <c r="K72" s="16"/>
      <c r="L72" s="16"/>
      <c r="M72" s="16"/>
      <c r="N72" s="16"/>
    </row>
    <row r="73" spans="1:14" ht="31.5" outlineLevel="1" x14ac:dyDescent="0.55000000000000004">
      <c r="A73" s="29">
        <v>1</v>
      </c>
      <c r="B73" s="28" t="s">
        <v>223</v>
      </c>
      <c r="C73" s="82">
        <v>1</v>
      </c>
      <c r="D73" s="30" t="s">
        <v>107</v>
      </c>
      <c r="E73" s="28" t="s">
        <v>310</v>
      </c>
      <c r="G73" s="39"/>
      <c r="H73" s="40"/>
      <c r="J73" s="29" t="s">
        <v>8</v>
      </c>
      <c r="K73" s="29" t="str">
        <f t="shared" ref="K73:K82" si="7">C73&amp;J73&amp;G73</f>
        <v>1X1</v>
      </c>
      <c r="L73" s="29" t="str">
        <f>IFERROR(VLOOKUP($K73,Mapping!F:H,2,0),"")</f>
        <v/>
      </c>
      <c r="M73" s="29" t="str">
        <f>IFERROR(VLOOKUP($K73,Mapping!$F:$H,3,0),"")</f>
        <v/>
      </c>
      <c r="N73" s="29" t="str">
        <f t="shared" ref="N73:N82" si="8">C73&amp;G73</f>
        <v>1</v>
      </c>
    </row>
    <row r="74" spans="1:14" outlineLevel="1" x14ac:dyDescent="0.55000000000000004">
      <c r="A74" s="29">
        <v>2</v>
      </c>
      <c r="B74" s="32" t="s">
        <v>215</v>
      </c>
      <c r="C74" s="33">
        <v>3</v>
      </c>
      <c r="D74" s="30" t="s">
        <v>3</v>
      </c>
      <c r="E74" s="28"/>
      <c r="G74" s="41"/>
      <c r="H74" s="42"/>
      <c r="J74" s="33" t="s">
        <v>8</v>
      </c>
      <c r="K74" s="33" t="str">
        <f t="shared" si="7"/>
        <v>3X1</v>
      </c>
      <c r="L74" s="33" t="str">
        <f>IFERROR(VLOOKUP($K74,Mapping!F:H,2,0),"")</f>
        <v/>
      </c>
      <c r="M74" s="33" t="str">
        <f>IFERROR(VLOOKUP($K74,Mapping!$F:$H,3,0),"")</f>
        <v/>
      </c>
      <c r="N74" s="33" t="str">
        <f t="shared" si="8"/>
        <v>3</v>
      </c>
    </row>
    <row r="75" spans="1:14" ht="37.5" customHeight="1" outlineLevel="1" x14ac:dyDescent="0.55000000000000004">
      <c r="A75" s="29">
        <v>3</v>
      </c>
      <c r="B75" s="28" t="s">
        <v>216</v>
      </c>
      <c r="C75" s="82">
        <v>1</v>
      </c>
      <c r="D75" s="30" t="s">
        <v>107</v>
      </c>
      <c r="E75" s="28" t="s">
        <v>224</v>
      </c>
      <c r="G75" s="39"/>
      <c r="H75" s="40"/>
      <c r="J75" s="29" t="s">
        <v>8</v>
      </c>
      <c r="K75" s="29" t="str">
        <f t="shared" si="7"/>
        <v>1X1</v>
      </c>
      <c r="L75" s="29" t="str">
        <f>IFERROR(VLOOKUP($K75,Mapping!F:H,2,0),"")</f>
        <v/>
      </c>
      <c r="M75" s="29" t="str">
        <f>IFERROR(VLOOKUP($K75,Mapping!$F:$H,3,0),"")</f>
        <v/>
      </c>
      <c r="N75" s="29" t="str">
        <f t="shared" si="8"/>
        <v>1</v>
      </c>
    </row>
    <row r="76" spans="1:14" ht="30" customHeight="1" outlineLevel="1" x14ac:dyDescent="0.55000000000000004">
      <c r="A76" s="29">
        <v>4</v>
      </c>
      <c r="B76" s="32" t="s">
        <v>217</v>
      </c>
      <c r="C76" s="33">
        <v>1</v>
      </c>
      <c r="D76" s="30" t="s">
        <v>107</v>
      </c>
      <c r="E76" s="28" t="s">
        <v>224</v>
      </c>
      <c r="G76" s="41"/>
      <c r="H76" s="42"/>
      <c r="J76" s="33" t="s">
        <v>8</v>
      </c>
      <c r="K76" s="33" t="str">
        <f t="shared" si="7"/>
        <v>1X1</v>
      </c>
      <c r="L76" s="33" t="str">
        <f>IFERROR(VLOOKUP($K76,Mapping!F:H,2,0),"")</f>
        <v/>
      </c>
      <c r="M76" s="33" t="str">
        <f>IFERROR(VLOOKUP($K76,Mapping!$F:$H,3,0),"")</f>
        <v/>
      </c>
      <c r="N76" s="33" t="str">
        <f t="shared" si="8"/>
        <v>1</v>
      </c>
    </row>
    <row r="77" spans="1:14" outlineLevel="1" x14ac:dyDescent="0.55000000000000004">
      <c r="A77" s="29">
        <v>5</v>
      </c>
      <c r="B77" s="36" t="s">
        <v>218</v>
      </c>
      <c r="C77" s="37">
        <v>1</v>
      </c>
      <c r="D77" s="30" t="s">
        <v>107</v>
      </c>
      <c r="E77" s="36" t="s">
        <v>226</v>
      </c>
      <c r="G77" s="43"/>
      <c r="H77" s="44"/>
      <c r="J77" s="37" t="s">
        <v>8</v>
      </c>
      <c r="K77" s="37" t="str">
        <f t="shared" si="7"/>
        <v>1X1</v>
      </c>
      <c r="L77" s="37" t="str">
        <f>IFERROR(VLOOKUP($K77,Mapping!F:H,2,0),"")</f>
        <v/>
      </c>
      <c r="M77" s="37" t="str">
        <f>IFERROR(VLOOKUP($K77,Mapping!$F:$H,3,0),"")</f>
        <v/>
      </c>
      <c r="N77" s="37" t="str">
        <f t="shared" si="8"/>
        <v>1</v>
      </c>
    </row>
    <row r="78" spans="1:14" outlineLevel="1" x14ac:dyDescent="0.55000000000000004">
      <c r="A78" s="29">
        <v>6</v>
      </c>
      <c r="B78" s="32" t="s">
        <v>219</v>
      </c>
      <c r="C78" s="33">
        <v>1</v>
      </c>
      <c r="D78" s="30" t="s">
        <v>107</v>
      </c>
      <c r="E78" s="36" t="s">
        <v>226</v>
      </c>
      <c r="G78" s="41"/>
      <c r="H78" s="42"/>
      <c r="J78" s="33" t="s">
        <v>8</v>
      </c>
      <c r="K78" s="33" t="str">
        <f t="shared" si="7"/>
        <v>1X1</v>
      </c>
      <c r="L78" s="33" t="str">
        <f>IFERROR(VLOOKUP($K78,Mapping!F:H,2,0),"")</f>
        <v/>
      </c>
      <c r="M78" s="33" t="str">
        <f>IFERROR(VLOOKUP($K78,Mapping!$F:$H,3,0),"")</f>
        <v/>
      </c>
      <c r="N78" s="33" t="str">
        <f t="shared" ref="N78" si="9">C78&amp;G78</f>
        <v>1</v>
      </c>
    </row>
    <row r="79" spans="1:14" outlineLevel="1" x14ac:dyDescent="0.55000000000000004">
      <c r="A79" s="29">
        <v>7</v>
      </c>
      <c r="B79" s="32" t="s">
        <v>220</v>
      </c>
      <c r="C79" s="33">
        <v>1</v>
      </c>
      <c r="D79" s="30" t="s">
        <v>107</v>
      </c>
      <c r="E79" s="36" t="s">
        <v>226</v>
      </c>
      <c r="G79" s="41"/>
      <c r="H79" s="42"/>
      <c r="J79" s="33" t="s">
        <v>8</v>
      </c>
      <c r="K79" s="33" t="str">
        <f t="shared" si="7"/>
        <v>1X1</v>
      </c>
      <c r="L79" s="33" t="str">
        <f>IFERROR(VLOOKUP($K79,Mapping!F:H,2,0),"")</f>
        <v/>
      </c>
      <c r="M79" s="33" t="str">
        <f>IFERROR(VLOOKUP($K79,Mapping!$F:$H,3,0),"")</f>
        <v/>
      </c>
      <c r="N79" s="33" t="str">
        <f t="shared" si="8"/>
        <v>1</v>
      </c>
    </row>
    <row r="80" spans="1:14" outlineLevel="1" x14ac:dyDescent="0.55000000000000004">
      <c r="A80" s="29">
        <v>8</v>
      </c>
      <c r="B80" s="32" t="s">
        <v>221</v>
      </c>
      <c r="C80" s="33">
        <v>1</v>
      </c>
      <c r="D80" s="30" t="s">
        <v>107</v>
      </c>
      <c r="E80" s="36" t="s">
        <v>226</v>
      </c>
      <c r="G80" s="41"/>
      <c r="H80" s="42"/>
      <c r="J80" s="33" t="s">
        <v>8</v>
      </c>
      <c r="K80" s="33" t="str">
        <f t="shared" si="7"/>
        <v>1X1</v>
      </c>
      <c r="L80" s="33" t="str">
        <f>IFERROR(VLOOKUP($K80,Mapping!F:H,2,0),"")</f>
        <v/>
      </c>
      <c r="M80" s="33" t="str">
        <f>IFERROR(VLOOKUP($K80,Mapping!$F:$H,3,0),"")</f>
        <v/>
      </c>
      <c r="N80" s="33" t="str">
        <f t="shared" si="8"/>
        <v>1</v>
      </c>
    </row>
    <row r="81" spans="1:14" outlineLevel="1" x14ac:dyDescent="0.55000000000000004">
      <c r="A81" s="29">
        <v>9</v>
      </c>
      <c r="B81" s="28" t="s">
        <v>222</v>
      </c>
      <c r="C81" s="33">
        <v>1</v>
      </c>
      <c r="D81" s="30" t="s">
        <v>107</v>
      </c>
      <c r="E81" s="36" t="s">
        <v>226</v>
      </c>
      <c r="G81" s="39"/>
      <c r="H81" s="40"/>
      <c r="J81" s="29" t="s">
        <v>8</v>
      </c>
      <c r="K81" s="29" t="str">
        <f t="shared" si="7"/>
        <v>1X1</v>
      </c>
      <c r="L81" s="29" t="str">
        <f>IFERROR(VLOOKUP($K81,Mapping!F:H,2,0),"")</f>
        <v/>
      </c>
      <c r="M81" s="29" t="str">
        <f>IFERROR(VLOOKUP($K81,Mapping!$F:$H,3,0),"")</f>
        <v/>
      </c>
      <c r="N81" s="29" t="str">
        <f t="shared" si="8"/>
        <v>1</v>
      </c>
    </row>
    <row r="82" spans="1:14" outlineLevel="1" x14ac:dyDescent="0.55000000000000004">
      <c r="A82" s="29">
        <v>10</v>
      </c>
      <c r="B82" s="32" t="s">
        <v>225</v>
      </c>
      <c r="C82" s="33">
        <v>1</v>
      </c>
      <c r="D82" s="30" t="s">
        <v>107</v>
      </c>
      <c r="E82" s="36" t="s">
        <v>226</v>
      </c>
      <c r="G82" s="41"/>
      <c r="H82" s="42"/>
      <c r="J82" s="33" t="s">
        <v>8</v>
      </c>
      <c r="K82" s="33" t="str">
        <f t="shared" si="7"/>
        <v>1X1</v>
      </c>
      <c r="L82" s="33" t="str">
        <f>IFERROR(VLOOKUP($K82,Mapping!F:H,2,0),"")</f>
        <v/>
      </c>
      <c r="M82" s="33" t="str">
        <f>IFERROR(VLOOKUP($K82,Mapping!$F:$H,3,0),"")</f>
        <v/>
      </c>
      <c r="N82" s="33" t="str">
        <f t="shared" si="8"/>
        <v>1</v>
      </c>
    </row>
    <row r="83" spans="1:14" s="22" customFormat="1" ht="33" customHeight="1" x14ac:dyDescent="0.75">
      <c r="A83" s="21" t="s">
        <v>50</v>
      </c>
      <c r="B83" s="72" t="s">
        <v>227</v>
      </c>
      <c r="C83" s="47" t="s">
        <v>72</v>
      </c>
      <c r="D83" s="45"/>
      <c r="E83" s="46"/>
      <c r="G83" s="48">
        <f>SUBTOTAL(3,G86:G118)/(SUBTOTAL(3,C86:C118)-3)</f>
        <v>0</v>
      </c>
      <c r="H83" s="20"/>
      <c r="J83" s="53"/>
      <c r="K83" s="53"/>
      <c r="L83" s="53">
        <f>SUBTOTAL(9,L86:L118)</f>
        <v>0</v>
      </c>
      <c r="M83" s="53">
        <f>SUBTOTAL(9,M86:M118)</f>
        <v>0</v>
      </c>
      <c r="N83" s="53"/>
    </row>
    <row r="84" spans="1:14" outlineLevel="1" x14ac:dyDescent="0.55000000000000004">
      <c r="A84" s="16"/>
      <c r="B84" s="17" t="s">
        <v>109</v>
      </c>
      <c r="C84" s="16"/>
      <c r="D84" s="26"/>
      <c r="E84" s="18"/>
      <c r="F84" s="11"/>
      <c r="G84" s="16"/>
      <c r="H84" s="17"/>
      <c r="J84" s="16"/>
      <c r="K84" s="16"/>
      <c r="L84" s="16"/>
      <c r="M84" s="16"/>
      <c r="N84" s="16"/>
    </row>
    <row r="85" spans="1:14" outlineLevel="1" x14ac:dyDescent="0.55000000000000004">
      <c r="A85" s="16"/>
      <c r="B85" s="17" t="s">
        <v>0</v>
      </c>
      <c r="C85" s="16"/>
      <c r="D85" s="26"/>
      <c r="E85" s="18"/>
      <c r="F85" s="11"/>
      <c r="G85" s="16"/>
      <c r="H85" s="17"/>
      <c r="J85" s="16"/>
      <c r="K85" s="16"/>
      <c r="L85" s="16"/>
      <c r="M85" s="16"/>
      <c r="N85" s="16"/>
    </row>
    <row r="86" spans="1:14" s="12" customFormat="1" ht="17.25" x14ac:dyDescent="0.6">
      <c r="A86" s="23" t="s">
        <v>53</v>
      </c>
      <c r="B86" s="73" t="s">
        <v>2</v>
      </c>
      <c r="C86" s="79" t="s">
        <v>72</v>
      </c>
      <c r="D86" s="74"/>
      <c r="E86" s="80"/>
      <c r="G86" s="81">
        <f>SUBTOTAL(3,G87:G103)/SUBTOTAL(3,C87:C103)</f>
        <v>0</v>
      </c>
      <c r="H86" s="73"/>
      <c r="J86" s="75"/>
      <c r="K86" s="75"/>
      <c r="L86" s="75">
        <f>SUBTOTAL(9,L87:L103)</f>
        <v>0</v>
      </c>
      <c r="M86" s="75">
        <f>SUBTOTAL(9,M87:M103)</f>
        <v>0</v>
      </c>
      <c r="N86" s="75"/>
    </row>
    <row r="87" spans="1:14" ht="31.5" outlineLevel="1" x14ac:dyDescent="0.55000000000000004">
      <c r="A87" s="29">
        <v>1</v>
      </c>
      <c r="B87" s="28" t="s">
        <v>228</v>
      </c>
      <c r="C87" s="82">
        <v>1</v>
      </c>
      <c r="D87" s="30" t="s">
        <v>107</v>
      </c>
      <c r="E87" s="28" t="s">
        <v>244</v>
      </c>
      <c r="F87" s="11"/>
      <c r="G87" s="39"/>
      <c r="H87" s="40"/>
      <c r="J87" s="29" t="s">
        <v>8</v>
      </c>
      <c r="K87" s="29" t="str">
        <f t="shared" ref="K87:K103" si="10">C87&amp;J87&amp;G87</f>
        <v>1X1</v>
      </c>
      <c r="L87" s="29" t="str">
        <f>IFERROR(VLOOKUP($K87,Mapping!F:H,2,0),"")</f>
        <v/>
      </c>
      <c r="M87" s="29" t="str">
        <f>IFERROR(VLOOKUP($K87,Mapping!$F:$H,3,0),"")</f>
        <v/>
      </c>
      <c r="N87" s="29" t="str">
        <f t="shared" ref="N87:N102" si="11">C87&amp;G87</f>
        <v>1</v>
      </c>
    </row>
    <row r="88" spans="1:14" ht="31.5" outlineLevel="1" x14ac:dyDescent="0.55000000000000004">
      <c r="A88" s="29">
        <v>2</v>
      </c>
      <c r="B88" s="32" t="s">
        <v>229</v>
      </c>
      <c r="C88" s="83">
        <v>1</v>
      </c>
      <c r="D88" s="30" t="s">
        <v>107</v>
      </c>
      <c r="E88" s="28" t="s">
        <v>244</v>
      </c>
      <c r="F88" s="11"/>
      <c r="G88" s="41"/>
      <c r="H88" s="42"/>
      <c r="J88" s="33" t="s">
        <v>8</v>
      </c>
      <c r="K88" s="33" t="str">
        <f t="shared" si="10"/>
        <v>1X1</v>
      </c>
      <c r="L88" s="33" t="str">
        <f>IFERROR(VLOOKUP($K88,Mapping!F:H,2,0),"")</f>
        <v/>
      </c>
      <c r="M88" s="33" t="str">
        <f>IFERROR(VLOOKUP($K88,Mapping!$F:$H,3,0),"")</f>
        <v/>
      </c>
      <c r="N88" s="33" t="str">
        <f t="shared" si="11"/>
        <v>1</v>
      </c>
    </row>
    <row r="89" spans="1:14" ht="31.5" outlineLevel="1" x14ac:dyDescent="0.55000000000000004">
      <c r="A89" s="29">
        <v>3</v>
      </c>
      <c r="B89" s="32" t="s">
        <v>230</v>
      </c>
      <c r="C89" s="83">
        <v>1</v>
      </c>
      <c r="D89" s="30" t="s">
        <v>107</v>
      </c>
      <c r="E89" s="28" t="s">
        <v>244</v>
      </c>
      <c r="F89" s="11"/>
      <c r="G89" s="41"/>
      <c r="H89" s="42"/>
      <c r="J89" s="33" t="s">
        <v>8</v>
      </c>
      <c r="K89" s="33" t="str">
        <f t="shared" si="10"/>
        <v>1X1</v>
      </c>
      <c r="L89" s="33" t="str">
        <f>IFERROR(VLOOKUP($K89,Mapping!F:H,2,0),"")</f>
        <v/>
      </c>
      <c r="M89" s="33" t="str">
        <f>IFERROR(VLOOKUP($K89,Mapping!$F:$H,3,0),"")</f>
        <v/>
      </c>
      <c r="N89" s="33" t="str">
        <f t="shared" si="11"/>
        <v>1</v>
      </c>
    </row>
    <row r="90" spans="1:14" ht="52.5" customHeight="1" outlineLevel="1" x14ac:dyDescent="0.55000000000000004">
      <c r="A90" s="29">
        <v>4</v>
      </c>
      <c r="B90" s="32" t="s">
        <v>231</v>
      </c>
      <c r="C90" s="83">
        <v>1</v>
      </c>
      <c r="D90" s="30" t="s">
        <v>107</v>
      </c>
      <c r="E90" s="28" t="s">
        <v>245</v>
      </c>
      <c r="F90" s="11"/>
      <c r="G90" s="43"/>
      <c r="H90" s="44"/>
      <c r="J90" s="37" t="s">
        <v>8</v>
      </c>
      <c r="K90" s="37" t="str">
        <f t="shared" si="10"/>
        <v>1X1</v>
      </c>
      <c r="L90" s="37" t="str">
        <f>IFERROR(VLOOKUP($K90,Mapping!F:H,2,0),"")</f>
        <v/>
      </c>
      <c r="M90" s="37" t="str">
        <f>IFERROR(VLOOKUP($K90,Mapping!$F:$H,3,0),"")</f>
        <v/>
      </c>
      <c r="N90" s="37" t="str">
        <f t="shared" si="11"/>
        <v>1</v>
      </c>
    </row>
    <row r="91" spans="1:14" ht="31.5" outlineLevel="1" x14ac:dyDescent="0.55000000000000004">
      <c r="A91" s="29">
        <v>5</v>
      </c>
      <c r="B91" s="32" t="s">
        <v>232</v>
      </c>
      <c r="C91" s="82">
        <v>1</v>
      </c>
      <c r="D91" s="30" t="s">
        <v>107</v>
      </c>
      <c r="E91" s="28" t="s">
        <v>246</v>
      </c>
      <c r="F91" s="11"/>
      <c r="G91" s="39"/>
      <c r="H91" s="40"/>
      <c r="J91" s="29" t="s">
        <v>8</v>
      </c>
      <c r="K91" s="29" t="str">
        <f t="shared" si="10"/>
        <v>1X1</v>
      </c>
      <c r="L91" s="29" t="str">
        <f>IFERROR(VLOOKUP($K91,Mapping!F:H,2,0),"")</f>
        <v/>
      </c>
      <c r="M91" s="29" t="str">
        <f>IFERROR(VLOOKUP($K91,Mapping!$F:$H,3,0),"")</f>
        <v/>
      </c>
      <c r="N91" s="29" t="str">
        <f t="shared" si="11"/>
        <v>1</v>
      </c>
    </row>
    <row r="92" spans="1:14" ht="31.5" outlineLevel="1" x14ac:dyDescent="0.55000000000000004">
      <c r="A92" s="29">
        <v>6</v>
      </c>
      <c r="B92" s="32" t="s">
        <v>233</v>
      </c>
      <c r="C92" s="83">
        <v>1</v>
      </c>
      <c r="D92" s="30" t="s">
        <v>107</v>
      </c>
      <c r="E92" s="28" t="s">
        <v>247</v>
      </c>
      <c r="F92" s="11"/>
      <c r="G92" s="41"/>
      <c r="H92" s="42"/>
      <c r="J92" s="33" t="s">
        <v>8</v>
      </c>
      <c r="K92" s="33" t="str">
        <f t="shared" si="10"/>
        <v>1X1</v>
      </c>
      <c r="L92" s="33" t="str">
        <f>IFERROR(VLOOKUP($K92,Mapping!F:H,2,0),"")</f>
        <v/>
      </c>
      <c r="M92" s="33" t="str">
        <f>IFERROR(VLOOKUP($K92,Mapping!$F:$H,3,0),"")</f>
        <v/>
      </c>
      <c r="N92" s="33" t="str">
        <f t="shared" si="11"/>
        <v>1</v>
      </c>
    </row>
    <row r="93" spans="1:14" ht="31.5" outlineLevel="1" x14ac:dyDescent="0.55000000000000004">
      <c r="A93" s="29">
        <v>7</v>
      </c>
      <c r="B93" s="32" t="s">
        <v>234</v>
      </c>
      <c r="C93" s="83">
        <v>1</v>
      </c>
      <c r="D93" s="30" t="s">
        <v>107</v>
      </c>
      <c r="E93" s="28" t="s">
        <v>247</v>
      </c>
      <c r="F93" s="11"/>
      <c r="G93" s="41"/>
      <c r="H93" s="42"/>
      <c r="J93" s="33" t="s">
        <v>8</v>
      </c>
      <c r="K93" s="33" t="str">
        <f t="shared" si="10"/>
        <v>1X1</v>
      </c>
      <c r="L93" s="33" t="str">
        <f>IFERROR(VLOOKUP($K93,Mapping!F:H,2,0),"")</f>
        <v/>
      </c>
      <c r="M93" s="33" t="str">
        <f>IFERROR(VLOOKUP($K93,Mapping!$F:$H,3,0),"")</f>
        <v/>
      </c>
      <c r="N93" s="33" t="str">
        <f t="shared" si="11"/>
        <v>1</v>
      </c>
    </row>
    <row r="94" spans="1:14" ht="31.5" outlineLevel="1" x14ac:dyDescent="0.55000000000000004">
      <c r="A94" s="29">
        <v>8</v>
      </c>
      <c r="B94" s="32" t="s">
        <v>235</v>
      </c>
      <c r="C94" s="83">
        <v>1</v>
      </c>
      <c r="D94" s="30" t="s">
        <v>107</v>
      </c>
      <c r="E94" s="28" t="s">
        <v>248</v>
      </c>
      <c r="F94" s="11"/>
      <c r="G94" s="43"/>
      <c r="H94" s="44"/>
      <c r="J94" s="37" t="s">
        <v>8</v>
      </c>
      <c r="K94" s="37" t="str">
        <f t="shared" si="10"/>
        <v>1X1</v>
      </c>
      <c r="L94" s="37" t="str">
        <f>IFERROR(VLOOKUP($K94,Mapping!F:H,2,0),"")</f>
        <v/>
      </c>
      <c r="M94" s="37" t="str">
        <f>IFERROR(VLOOKUP($K94,Mapping!$F:$H,3,0),"")</f>
        <v/>
      </c>
      <c r="N94" s="37" t="str">
        <f t="shared" si="11"/>
        <v>1</v>
      </c>
    </row>
    <row r="95" spans="1:14" ht="31.5" outlineLevel="1" x14ac:dyDescent="0.55000000000000004">
      <c r="A95" s="29">
        <v>9</v>
      </c>
      <c r="B95" s="28" t="s">
        <v>236</v>
      </c>
      <c r="C95" s="82">
        <v>1</v>
      </c>
      <c r="D95" s="30" t="s">
        <v>107</v>
      </c>
      <c r="E95" s="28" t="s">
        <v>249</v>
      </c>
      <c r="F95" s="11"/>
      <c r="G95" s="39"/>
      <c r="H95" s="40"/>
      <c r="J95" s="29" t="s">
        <v>8</v>
      </c>
      <c r="K95" s="29" t="str">
        <f t="shared" si="10"/>
        <v>1X1</v>
      </c>
      <c r="L95" s="29" t="str">
        <f>IFERROR(VLOOKUP($K95,Mapping!F:H,2,0),"")</f>
        <v/>
      </c>
      <c r="M95" s="29" t="str">
        <f>IFERROR(VLOOKUP($K95,Mapping!$F:$H,3,0),"")</f>
        <v/>
      </c>
      <c r="N95" s="29" t="str">
        <f t="shared" si="11"/>
        <v>1</v>
      </c>
    </row>
    <row r="96" spans="1:14" ht="31.5" outlineLevel="1" x14ac:dyDescent="0.55000000000000004">
      <c r="A96" s="29">
        <v>10</v>
      </c>
      <c r="B96" s="32" t="s">
        <v>237</v>
      </c>
      <c r="C96" s="83">
        <v>1</v>
      </c>
      <c r="D96" s="30" t="s">
        <v>107</v>
      </c>
      <c r="E96" s="28" t="s">
        <v>250</v>
      </c>
      <c r="F96" s="11"/>
      <c r="G96" s="41"/>
      <c r="H96" s="42"/>
      <c r="J96" s="33" t="s">
        <v>8</v>
      </c>
      <c r="K96" s="33" t="str">
        <f t="shared" si="10"/>
        <v>1X1</v>
      </c>
      <c r="L96" s="33" t="str">
        <f>IFERROR(VLOOKUP($K96,Mapping!F:H,2,0),"")</f>
        <v/>
      </c>
      <c r="M96" s="33" t="str">
        <f>IFERROR(VLOOKUP($K96,Mapping!$F:$H,3,0),"")</f>
        <v/>
      </c>
      <c r="N96" s="33" t="str">
        <f t="shared" si="11"/>
        <v>1</v>
      </c>
    </row>
    <row r="97" spans="1:14" ht="31.5" outlineLevel="1" x14ac:dyDescent="0.55000000000000004">
      <c r="A97" s="29">
        <v>11</v>
      </c>
      <c r="B97" s="32" t="s">
        <v>238</v>
      </c>
      <c r="C97" s="83">
        <v>1</v>
      </c>
      <c r="D97" s="30" t="s">
        <v>107</v>
      </c>
      <c r="E97" s="28" t="s">
        <v>251</v>
      </c>
      <c r="F97" s="11"/>
      <c r="G97" s="41"/>
      <c r="H97" s="42"/>
      <c r="J97" s="33" t="s">
        <v>8</v>
      </c>
      <c r="K97" s="33" t="str">
        <f t="shared" si="10"/>
        <v>1X1</v>
      </c>
      <c r="L97" s="33" t="str">
        <f>IFERROR(VLOOKUP($K97,Mapping!F:H,2,0),"")</f>
        <v/>
      </c>
      <c r="M97" s="33" t="str">
        <f>IFERROR(VLOOKUP($K97,Mapping!$F:$H,3,0),"")</f>
        <v/>
      </c>
      <c r="N97" s="33" t="str">
        <f t="shared" si="11"/>
        <v>1</v>
      </c>
    </row>
    <row r="98" spans="1:14" ht="31.5" outlineLevel="1" x14ac:dyDescent="0.55000000000000004">
      <c r="A98" s="29">
        <v>12</v>
      </c>
      <c r="B98" s="36" t="s">
        <v>239</v>
      </c>
      <c r="C98" s="84">
        <v>1</v>
      </c>
      <c r="D98" s="30" t="s">
        <v>107</v>
      </c>
      <c r="E98" s="28" t="s">
        <v>251</v>
      </c>
      <c r="F98" s="11"/>
      <c r="G98" s="43"/>
      <c r="H98" s="44"/>
      <c r="J98" s="37" t="s">
        <v>8</v>
      </c>
      <c r="K98" s="37" t="str">
        <f t="shared" si="10"/>
        <v>1X1</v>
      </c>
      <c r="L98" s="37" t="str">
        <f>IFERROR(VLOOKUP($K98,Mapping!F:H,2,0),"")</f>
        <v/>
      </c>
      <c r="M98" s="37" t="str">
        <f>IFERROR(VLOOKUP($K98,Mapping!$F:$H,3,0),"")</f>
        <v/>
      </c>
      <c r="N98" s="37" t="str">
        <f t="shared" si="11"/>
        <v>1</v>
      </c>
    </row>
    <row r="99" spans="1:14" ht="31.5" outlineLevel="1" x14ac:dyDescent="0.55000000000000004">
      <c r="A99" s="29">
        <v>13</v>
      </c>
      <c r="B99" s="28" t="s">
        <v>327</v>
      </c>
      <c r="C99" s="82">
        <v>1</v>
      </c>
      <c r="D99" s="30" t="s">
        <v>107</v>
      </c>
      <c r="E99" s="28" t="s">
        <v>252</v>
      </c>
      <c r="F99" s="11"/>
      <c r="G99" s="39"/>
      <c r="H99" s="40"/>
      <c r="J99" s="29" t="s">
        <v>8</v>
      </c>
      <c r="K99" s="29" t="str">
        <f t="shared" si="10"/>
        <v>1X1</v>
      </c>
      <c r="L99" s="29" t="str">
        <f>IFERROR(VLOOKUP($K99,Mapping!F:H,2,0),"")</f>
        <v/>
      </c>
      <c r="M99" s="29" t="str">
        <f>IFERROR(VLOOKUP($K99,Mapping!$F:$H,3,0),"")</f>
        <v/>
      </c>
      <c r="N99" s="29" t="str">
        <f t="shared" si="11"/>
        <v>1</v>
      </c>
    </row>
    <row r="100" spans="1:14" ht="31.5" outlineLevel="1" x14ac:dyDescent="0.55000000000000004">
      <c r="A100" s="29">
        <v>14</v>
      </c>
      <c r="B100" s="32" t="s">
        <v>240</v>
      </c>
      <c r="C100" s="83">
        <v>1</v>
      </c>
      <c r="D100" s="30" t="s">
        <v>107</v>
      </c>
      <c r="E100" s="28" t="s">
        <v>253</v>
      </c>
      <c r="F100" s="11"/>
      <c r="G100" s="41"/>
      <c r="H100" s="42"/>
      <c r="J100" s="33" t="s">
        <v>8</v>
      </c>
      <c r="K100" s="33" t="str">
        <f t="shared" si="10"/>
        <v>1X1</v>
      </c>
      <c r="L100" s="33" t="str">
        <f>IFERROR(VLOOKUP($K100,Mapping!F:H,2,0),"")</f>
        <v/>
      </c>
      <c r="M100" s="33" t="str">
        <f>IFERROR(VLOOKUP($K100,Mapping!$F:$H,3,0),"")</f>
        <v/>
      </c>
      <c r="N100" s="33" t="str">
        <f t="shared" si="11"/>
        <v>1</v>
      </c>
    </row>
    <row r="101" spans="1:14" ht="31.5" outlineLevel="1" x14ac:dyDescent="0.55000000000000004">
      <c r="A101" s="29">
        <v>15</v>
      </c>
      <c r="B101" s="32" t="s">
        <v>241</v>
      </c>
      <c r="C101" s="83">
        <v>1</v>
      </c>
      <c r="D101" s="30" t="s">
        <v>107</v>
      </c>
      <c r="E101" s="28" t="s">
        <v>254</v>
      </c>
      <c r="F101" s="11"/>
      <c r="G101" s="41"/>
      <c r="H101" s="42"/>
      <c r="J101" s="33" t="s">
        <v>8</v>
      </c>
      <c r="K101" s="33" t="str">
        <f t="shared" si="10"/>
        <v>1X1</v>
      </c>
      <c r="L101" s="33" t="str">
        <f>IFERROR(VLOOKUP($K101,Mapping!F:H,2,0),"")</f>
        <v/>
      </c>
      <c r="M101" s="33" t="str">
        <f>IFERROR(VLOOKUP($K101,Mapping!$F:$H,3,0),"")</f>
        <v/>
      </c>
      <c r="N101" s="33" t="str">
        <f t="shared" si="11"/>
        <v>1</v>
      </c>
    </row>
    <row r="102" spans="1:14" ht="31.5" outlineLevel="1" x14ac:dyDescent="0.55000000000000004">
      <c r="A102" s="29">
        <v>16</v>
      </c>
      <c r="B102" s="32" t="s">
        <v>242</v>
      </c>
      <c r="C102" s="83">
        <v>1</v>
      </c>
      <c r="D102" s="30" t="s">
        <v>107</v>
      </c>
      <c r="E102" s="28" t="s">
        <v>255</v>
      </c>
      <c r="F102" s="11"/>
      <c r="G102" s="43"/>
      <c r="H102" s="44"/>
      <c r="J102" s="37" t="s">
        <v>8</v>
      </c>
      <c r="K102" s="37" t="str">
        <f t="shared" si="10"/>
        <v>1X1</v>
      </c>
      <c r="L102" s="37" t="str">
        <f>IFERROR(VLOOKUP($K102,Mapping!F:H,2,0),"")</f>
        <v/>
      </c>
      <c r="M102" s="37" t="str">
        <f>IFERROR(VLOOKUP($K102,Mapping!$F:$H,3,0),"")</f>
        <v/>
      </c>
      <c r="N102" s="37" t="str">
        <f t="shared" si="11"/>
        <v>1</v>
      </c>
    </row>
    <row r="103" spans="1:14" ht="31.5" outlineLevel="1" x14ac:dyDescent="0.55000000000000004">
      <c r="A103" s="29">
        <v>17</v>
      </c>
      <c r="B103" s="28" t="s">
        <v>243</v>
      </c>
      <c r="C103" s="82">
        <v>1</v>
      </c>
      <c r="D103" s="30" t="s">
        <v>107</v>
      </c>
      <c r="E103" s="28" t="s">
        <v>256</v>
      </c>
      <c r="F103" s="11"/>
      <c r="G103" s="39"/>
      <c r="H103" s="40"/>
      <c r="J103" s="29" t="s">
        <v>8</v>
      </c>
      <c r="K103" s="29" t="str">
        <f t="shared" si="10"/>
        <v>1X1</v>
      </c>
      <c r="L103" s="29" t="str">
        <f>IFERROR(VLOOKUP($K103,Mapping!F:H,2,0),"")</f>
        <v/>
      </c>
      <c r="M103" s="29" t="str">
        <f>IFERROR(VLOOKUP($K103,Mapping!$F:$H,3,0),"")</f>
        <v/>
      </c>
      <c r="N103" s="29" t="str">
        <f t="shared" ref="N103" si="12">C103&amp;G103</f>
        <v>1</v>
      </c>
    </row>
    <row r="104" spans="1:14" s="12" customFormat="1" ht="17.25" x14ac:dyDescent="0.6">
      <c r="A104" s="23" t="s">
        <v>54</v>
      </c>
      <c r="B104" s="73" t="s">
        <v>257</v>
      </c>
      <c r="C104" s="79" t="s">
        <v>72</v>
      </c>
      <c r="D104" s="74"/>
      <c r="E104" s="80"/>
      <c r="G104" s="81">
        <f>SUBTOTAL(3,G105:G113)/SUBTOTAL(3,C105:C113)</f>
        <v>0</v>
      </c>
      <c r="H104" s="73"/>
      <c r="J104" s="75"/>
      <c r="K104" s="75"/>
      <c r="L104" s="75">
        <f>SUBTOTAL(9,L105:L113)</f>
        <v>0</v>
      </c>
      <c r="M104" s="75">
        <f>SUBTOTAL(9,M105:M113)</f>
        <v>0</v>
      </c>
      <c r="N104" s="75"/>
    </row>
    <row r="105" spans="1:14" ht="31.5" outlineLevel="1" x14ac:dyDescent="0.55000000000000004">
      <c r="A105" s="29">
        <v>1</v>
      </c>
      <c r="B105" s="28" t="s">
        <v>270</v>
      </c>
      <c r="C105" s="82">
        <v>1</v>
      </c>
      <c r="D105" s="30" t="s">
        <v>108</v>
      </c>
      <c r="E105" s="28" t="s">
        <v>260</v>
      </c>
      <c r="F105" s="11"/>
      <c r="G105" s="39"/>
      <c r="H105" s="40"/>
      <c r="J105" s="29" t="s">
        <v>8</v>
      </c>
      <c r="K105" s="29" t="str">
        <f t="shared" ref="K105:K113" si="13">C105&amp;J105&amp;G105</f>
        <v>1X1</v>
      </c>
      <c r="L105" s="29" t="str">
        <f>IFERROR(VLOOKUP($K105,Mapping!F:H,2,0),"")</f>
        <v/>
      </c>
      <c r="M105" s="29" t="str">
        <f>IFERROR(VLOOKUP($K105,Mapping!$F:$H,3,0),"")</f>
        <v/>
      </c>
      <c r="N105" s="29" t="str">
        <f t="shared" si="0"/>
        <v>1</v>
      </c>
    </row>
    <row r="106" spans="1:14" outlineLevel="1" x14ac:dyDescent="0.55000000000000004">
      <c r="A106" s="29">
        <v>2</v>
      </c>
      <c r="B106" s="32" t="s">
        <v>264</v>
      </c>
      <c r="C106" s="82">
        <v>1</v>
      </c>
      <c r="D106" s="30" t="s">
        <v>108</v>
      </c>
      <c r="E106" s="28" t="s">
        <v>181</v>
      </c>
      <c r="F106" s="11"/>
      <c r="G106" s="41"/>
      <c r="H106" s="42"/>
      <c r="J106" s="33" t="s">
        <v>8</v>
      </c>
      <c r="K106" s="33" t="str">
        <f t="shared" ref="K106" si="14">C106&amp;J106&amp;G106</f>
        <v>1X1</v>
      </c>
      <c r="L106" s="33" t="str">
        <f>IFERROR(VLOOKUP($K106,Mapping!F:H,2,0),"")</f>
        <v/>
      </c>
      <c r="M106" s="33" t="str">
        <f>IFERROR(VLOOKUP($K106,Mapping!$F:$H,3,0),"")</f>
        <v/>
      </c>
      <c r="N106" s="33" t="str">
        <f t="shared" ref="N106" si="15">C106&amp;G106</f>
        <v>1</v>
      </c>
    </row>
    <row r="107" spans="1:14" ht="31.5" outlineLevel="1" x14ac:dyDescent="0.55000000000000004">
      <c r="A107" s="29">
        <v>3</v>
      </c>
      <c r="B107" s="32" t="s">
        <v>271</v>
      </c>
      <c r="C107" s="82">
        <v>1</v>
      </c>
      <c r="D107" s="30" t="s">
        <v>108</v>
      </c>
      <c r="E107" s="28" t="s">
        <v>181</v>
      </c>
      <c r="F107" s="11"/>
      <c r="G107" s="41"/>
      <c r="H107" s="42"/>
      <c r="J107" s="33" t="s">
        <v>8</v>
      </c>
      <c r="K107" s="33" t="str">
        <f t="shared" si="13"/>
        <v>1X1</v>
      </c>
      <c r="L107" s="33" t="str">
        <f>IFERROR(VLOOKUP($K107,Mapping!F:H,2,0),"")</f>
        <v/>
      </c>
      <c r="M107" s="33" t="str">
        <f>IFERROR(VLOOKUP($K107,Mapping!$F:$H,3,0),"")</f>
        <v/>
      </c>
      <c r="N107" s="33" t="str">
        <f t="shared" si="0"/>
        <v>1</v>
      </c>
    </row>
    <row r="108" spans="1:14" outlineLevel="1" x14ac:dyDescent="0.55000000000000004">
      <c r="A108" s="29">
        <v>4</v>
      </c>
      <c r="B108" s="32" t="s">
        <v>258</v>
      </c>
      <c r="C108" s="82">
        <v>1</v>
      </c>
      <c r="D108" s="30" t="s">
        <v>108</v>
      </c>
      <c r="E108" s="28" t="s">
        <v>181</v>
      </c>
      <c r="F108" s="11"/>
      <c r="G108" s="41"/>
      <c r="H108" s="42"/>
      <c r="J108" s="33" t="s">
        <v>8</v>
      </c>
      <c r="K108" s="33" t="str">
        <f t="shared" si="13"/>
        <v>1X1</v>
      </c>
      <c r="L108" s="33" t="str">
        <f>IFERROR(VLOOKUP($K108,Mapping!F:H,2,0),"")</f>
        <v/>
      </c>
      <c r="M108" s="33" t="str">
        <f>IFERROR(VLOOKUP($K108,Mapping!$F:$H,3,0),"")</f>
        <v/>
      </c>
      <c r="N108" s="33" t="str">
        <f t="shared" si="0"/>
        <v>1</v>
      </c>
    </row>
    <row r="109" spans="1:14" outlineLevel="1" x14ac:dyDescent="0.55000000000000004">
      <c r="A109" s="29">
        <v>5</v>
      </c>
      <c r="B109" s="32" t="s">
        <v>265</v>
      </c>
      <c r="C109" s="82">
        <v>1</v>
      </c>
      <c r="D109" s="30" t="s">
        <v>108</v>
      </c>
      <c r="E109" s="28" t="s">
        <v>181</v>
      </c>
      <c r="F109" s="11"/>
      <c r="G109" s="41"/>
      <c r="H109" s="42"/>
      <c r="J109" s="33" t="s">
        <v>8</v>
      </c>
      <c r="K109" s="33" t="str">
        <f t="shared" ref="K109" si="16">C109&amp;J109&amp;G109</f>
        <v>1X1</v>
      </c>
      <c r="L109" s="33" t="str">
        <f>IFERROR(VLOOKUP($K109,Mapping!F:H,2,0),"")</f>
        <v/>
      </c>
      <c r="M109" s="33" t="str">
        <f>IFERROR(VLOOKUP($K109,Mapping!$F:$H,3,0),"")</f>
        <v/>
      </c>
      <c r="N109" s="33" t="str">
        <f t="shared" ref="N109" si="17">C109&amp;G109</f>
        <v>1</v>
      </c>
    </row>
    <row r="110" spans="1:14" outlineLevel="1" x14ac:dyDescent="0.55000000000000004">
      <c r="A110" s="29">
        <v>6</v>
      </c>
      <c r="B110" s="32" t="s">
        <v>269</v>
      </c>
      <c r="C110" s="82">
        <v>1</v>
      </c>
      <c r="D110" s="30" t="s">
        <v>108</v>
      </c>
      <c r="E110" s="28" t="s">
        <v>181</v>
      </c>
      <c r="F110" s="11"/>
      <c r="G110" s="41"/>
      <c r="H110" s="42"/>
      <c r="J110" s="33" t="s">
        <v>8</v>
      </c>
      <c r="K110" s="33" t="s">
        <v>266</v>
      </c>
      <c r="L110" s="33" t="s">
        <v>267</v>
      </c>
      <c r="M110" s="33" t="s">
        <v>267</v>
      </c>
      <c r="N110" s="33" t="s">
        <v>268</v>
      </c>
    </row>
    <row r="111" spans="1:14" ht="31.5" outlineLevel="1" x14ac:dyDescent="0.55000000000000004">
      <c r="A111" s="29">
        <v>7</v>
      </c>
      <c r="B111" s="32" t="s">
        <v>262</v>
      </c>
      <c r="C111" s="82">
        <v>1</v>
      </c>
      <c r="D111" s="30" t="s">
        <v>108</v>
      </c>
      <c r="E111" s="28" t="s">
        <v>181</v>
      </c>
      <c r="F111" s="11"/>
      <c r="G111" s="41"/>
      <c r="H111" s="42"/>
      <c r="J111" s="33" t="s">
        <v>8</v>
      </c>
      <c r="K111" s="33" t="s">
        <v>266</v>
      </c>
      <c r="L111" s="33" t="s">
        <v>267</v>
      </c>
      <c r="M111" s="33" t="s">
        <v>267</v>
      </c>
      <c r="N111" s="33" t="s">
        <v>268</v>
      </c>
    </row>
    <row r="112" spans="1:14" outlineLevel="1" x14ac:dyDescent="0.55000000000000004">
      <c r="A112" s="29">
        <v>8</v>
      </c>
      <c r="B112" s="32" t="s">
        <v>263</v>
      </c>
      <c r="C112" s="82">
        <v>3</v>
      </c>
      <c r="D112" s="30" t="s">
        <v>3</v>
      </c>
      <c r="E112" s="32"/>
      <c r="F112" s="11"/>
      <c r="G112" s="41"/>
      <c r="H112" s="42"/>
      <c r="J112" s="33" t="s">
        <v>8</v>
      </c>
      <c r="K112" s="33" t="str">
        <f t="shared" si="13"/>
        <v>3X1</v>
      </c>
      <c r="L112" s="33" t="str">
        <f>IFERROR(VLOOKUP($K112,Mapping!F:H,2,0),"")</f>
        <v/>
      </c>
      <c r="M112" s="33" t="str">
        <f>IFERROR(VLOOKUP($K112,Mapping!$F:$H,3,0),"")</f>
        <v/>
      </c>
      <c r="N112" s="33" t="str">
        <f t="shared" si="0"/>
        <v>3</v>
      </c>
    </row>
    <row r="113" spans="1:14" outlineLevel="1" x14ac:dyDescent="0.55000000000000004">
      <c r="A113" s="29">
        <v>9</v>
      </c>
      <c r="B113" s="32" t="s">
        <v>259</v>
      </c>
      <c r="C113" s="82">
        <v>3</v>
      </c>
      <c r="D113" s="30" t="s">
        <v>3</v>
      </c>
      <c r="E113" s="32"/>
      <c r="F113" s="11"/>
      <c r="G113" s="41"/>
      <c r="H113" s="42"/>
      <c r="J113" s="33" t="s">
        <v>8</v>
      </c>
      <c r="K113" s="33" t="str">
        <f t="shared" si="13"/>
        <v>3X1</v>
      </c>
      <c r="L113" s="33" t="str">
        <f>IFERROR(VLOOKUP($K113,Mapping!F:H,2,0),"")</f>
        <v/>
      </c>
      <c r="M113" s="33" t="str">
        <f>IFERROR(VLOOKUP($K113,Mapping!$F:$H,3,0),"")</f>
        <v/>
      </c>
      <c r="N113" s="33" t="str">
        <f t="shared" si="0"/>
        <v>3</v>
      </c>
    </row>
    <row r="114" spans="1:14" s="12" customFormat="1" ht="17.25" x14ac:dyDescent="0.6">
      <c r="A114" s="23" t="s">
        <v>55</v>
      </c>
      <c r="B114" s="73" t="s">
        <v>276</v>
      </c>
      <c r="C114" s="79" t="s">
        <v>72</v>
      </c>
      <c r="D114" s="74"/>
      <c r="E114" s="80"/>
      <c r="G114" s="81">
        <f>SUBTOTAL(3,G115:G118)/SUBTOTAL(3,C115:C118)</f>
        <v>0</v>
      </c>
      <c r="H114" s="73"/>
      <c r="J114" s="75"/>
      <c r="K114" s="75"/>
      <c r="L114" s="75">
        <f>SUBTOTAL(9,L115:L118)</f>
        <v>0</v>
      </c>
      <c r="M114" s="75">
        <f>SUBTOTAL(9,M115:M118)</f>
        <v>0</v>
      </c>
      <c r="N114" s="75"/>
    </row>
    <row r="115" spans="1:14" ht="31.5" outlineLevel="1" x14ac:dyDescent="0.55000000000000004">
      <c r="A115" s="29">
        <v>1</v>
      </c>
      <c r="B115" s="28" t="s">
        <v>272</v>
      </c>
      <c r="C115" s="29">
        <v>1</v>
      </c>
      <c r="D115" s="30" t="s">
        <v>107</v>
      </c>
      <c r="E115" s="28" t="s">
        <v>277</v>
      </c>
      <c r="F115" s="11"/>
      <c r="G115" s="39"/>
      <c r="H115" s="40"/>
      <c r="J115" s="29" t="s">
        <v>8</v>
      </c>
      <c r="K115" s="29" t="str">
        <f>C115&amp;J115&amp;G115</f>
        <v>1X1</v>
      </c>
      <c r="L115" s="29" t="str">
        <f>IFERROR(VLOOKUP($K115,Mapping!F:H,2,0),"")</f>
        <v/>
      </c>
      <c r="M115" s="29" t="str">
        <f>IFERROR(VLOOKUP($K115,Mapping!$F:$H,3,0),"")</f>
        <v/>
      </c>
      <c r="N115" s="29" t="str">
        <f t="shared" ref="N115:N148" si="18">C115&amp;G115</f>
        <v>1</v>
      </c>
    </row>
    <row r="116" spans="1:14" outlineLevel="1" x14ac:dyDescent="0.55000000000000004">
      <c r="A116" s="29">
        <v>2</v>
      </c>
      <c r="B116" s="32" t="s">
        <v>273</v>
      </c>
      <c r="C116" s="83">
        <v>3</v>
      </c>
      <c r="D116" s="30" t="s">
        <v>3</v>
      </c>
      <c r="E116" s="28"/>
      <c r="F116" s="11"/>
      <c r="G116" s="41"/>
      <c r="H116" s="42"/>
      <c r="J116" s="33" t="s">
        <v>8</v>
      </c>
      <c r="K116" s="33" t="str">
        <f>C116&amp;J116&amp;G116</f>
        <v>3X1</v>
      </c>
      <c r="L116" s="33" t="str">
        <f>IFERROR(VLOOKUP($K116,Mapping!F:H,2,0),"")</f>
        <v/>
      </c>
      <c r="M116" s="33" t="str">
        <f>IFERROR(VLOOKUP($K116,Mapping!$F:$H,3,0),"")</f>
        <v/>
      </c>
      <c r="N116" s="33" t="str">
        <f t="shared" ref="N116" si="19">C116&amp;G116</f>
        <v>3</v>
      </c>
    </row>
    <row r="117" spans="1:14" outlineLevel="1" x14ac:dyDescent="0.55000000000000004">
      <c r="A117" s="29">
        <v>3</v>
      </c>
      <c r="B117" s="32" t="s">
        <v>274</v>
      </c>
      <c r="C117" s="83">
        <v>1</v>
      </c>
      <c r="D117" s="30" t="s">
        <v>107</v>
      </c>
      <c r="E117" s="28" t="s">
        <v>277</v>
      </c>
      <c r="F117" s="11"/>
      <c r="G117" s="41"/>
      <c r="H117" s="42"/>
      <c r="J117" s="33" t="s">
        <v>8</v>
      </c>
      <c r="K117" s="33" t="str">
        <f>C117&amp;J117&amp;G117</f>
        <v>1X1</v>
      </c>
      <c r="L117" s="33" t="str">
        <f>IFERROR(VLOOKUP($K117,Mapping!F:H,2,0),"")</f>
        <v/>
      </c>
      <c r="M117" s="33" t="str">
        <f>IFERROR(VLOOKUP($K117,Mapping!$F:$H,3,0),"")</f>
        <v/>
      </c>
      <c r="N117" s="33" t="str">
        <f t="shared" si="18"/>
        <v>1</v>
      </c>
    </row>
    <row r="118" spans="1:14" outlineLevel="1" x14ac:dyDescent="0.55000000000000004">
      <c r="A118" s="29">
        <v>4</v>
      </c>
      <c r="B118" s="36" t="s">
        <v>275</v>
      </c>
      <c r="C118" s="84">
        <v>1</v>
      </c>
      <c r="D118" s="30" t="s">
        <v>107</v>
      </c>
      <c r="E118" s="28" t="s">
        <v>277</v>
      </c>
      <c r="F118" s="11"/>
      <c r="G118" s="43"/>
      <c r="H118" s="44"/>
      <c r="J118" s="37" t="s">
        <v>8</v>
      </c>
      <c r="K118" s="37" t="str">
        <f>C118&amp;J118&amp;G118</f>
        <v>1X1</v>
      </c>
      <c r="L118" s="37" t="str">
        <f>IFERROR(VLOOKUP($K118,Mapping!F:H,2,0),"")</f>
        <v/>
      </c>
      <c r="M118" s="37" t="str">
        <f>IFERROR(VLOOKUP($K118,Mapping!$F:$H,3,0),"")</f>
        <v/>
      </c>
      <c r="N118" s="37" t="str">
        <f t="shared" si="18"/>
        <v>1</v>
      </c>
    </row>
    <row r="119" spans="1:14" s="22" customFormat="1" ht="33" customHeight="1" x14ac:dyDescent="0.75">
      <c r="A119" s="21" t="s">
        <v>51</v>
      </c>
      <c r="B119" s="72" t="s">
        <v>278</v>
      </c>
      <c r="C119" s="47" t="s">
        <v>72</v>
      </c>
      <c r="D119" s="45"/>
      <c r="E119" s="46"/>
      <c r="G119" s="48">
        <f>SUBTOTAL(3,G122:G128)/(SUBTOTAL(3,C122:C128)-0)</f>
        <v>0</v>
      </c>
      <c r="H119" s="20"/>
      <c r="J119" s="53"/>
      <c r="K119" s="53"/>
      <c r="L119" s="53">
        <f>SUBTOTAL(9,L122:L128)</f>
        <v>0</v>
      </c>
      <c r="M119" s="53">
        <f>SUBTOTAL(9,M122:M128)</f>
        <v>0</v>
      </c>
      <c r="N119" s="53"/>
    </row>
    <row r="120" spans="1:14" outlineLevel="1" x14ac:dyDescent="0.55000000000000004">
      <c r="A120" s="16"/>
      <c r="B120" s="17" t="s">
        <v>103</v>
      </c>
      <c r="C120" s="16"/>
      <c r="D120" s="26"/>
      <c r="E120" s="18"/>
      <c r="F120" s="11"/>
      <c r="G120" s="16"/>
      <c r="H120" s="17"/>
      <c r="J120" s="16"/>
      <c r="K120" s="16"/>
      <c r="L120" s="16"/>
      <c r="M120" s="16"/>
      <c r="N120" s="16"/>
    </row>
    <row r="121" spans="1:14" outlineLevel="1" x14ac:dyDescent="0.55000000000000004">
      <c r="A121" s="16"/>
      <c r="B121" s="17" t="s">
        <v>0</v>
      </c>
      <c r="C121" s="16"/>
      <c r="D121" s="26"/>
      <c r="E121" s="18"/>
      <c r="F121" s="11"/>
      <c r="G121" s="16"/>
      <c r="H121" s="17"/>
      <c r="J121" s="16"/>
      <c r="K121" s="16"/>
      <c r="L121" s="16"/>
      <c r="M121" s="16"/>
      <c r="N121" s="16"/>
    </row>
    <row r="122" spans="1:14" ht="31.5" outlineLevel="1" collapsed="1" x14ac:dyDescent="0.55000000000000004">
      <c r="A122" s="29">
        <v>1</v>
      </c>
      <c r="B122" s="28" t="s">
        <v>279</v>
      </c>
      <c r="C122" s="29">
        <v>3</v>
      </c>
      <c r="D122" s="30" t="s">
        <v>3</v>
      </c>
      <c r="E122" s="28"/>
      <c r="G122" s="39"/>
      <c r="H122" s="40"/>
      <c r="J122" s="29" t="s">
        <v>8</v>
      </c>
      <c r="K122" s="29" t="str">
        <f t="shared" ref="K122:K128" si="20">C122&amp;J122&amp;G122</f>
        <v>3X1</v>
      </c>
      <c r="L122" s="29" t="str">
        <f>IFERROR(VLOOKUP($K122,Mapping!F:H,2,0),"")</f>
        <v/>
      </c>
      <c r="M122" s="29" t="str">
        <f>IFERROR(VLOOKUP($K122,Mapping!$F:$H,3,0),"")</f>
        <v/>
      </c>
      <c r="N122" s="29" t="str">
        <f t="shared" si="18"/>
        <v>3</v>
      </c>
    </row>
    <row r="123" spans="1:14" outlineLevel="1" x14ac:dyDescent="0.55000000000000004">
      <c r="A123" s="29">
        <v>2</v>
      </c>
      <c r="B123" s="32" t="s">
        <v>280</v>
      </c>
      <c r="C123" s="83">
        <v>1</v>
      </c>
      <c r="D123" s="30" t="s">
        <v>286</v>
      </c>
      <c r="E123" s="28"/>
      <c r="G123" s="41"/>
      <c r="H123" s="42"/>
      <c r="J123" s="33" t="s">
        <v>8</v>
      </c>
      <c r="K123" s="33" t="str">
        <f t="shared" ref="K123" si="21">C123&amp;J123&amp;G123</f>
        <v>1X1</v>
      </c>
      <c r="L123" s="33" t="str">
        <f>IFERROR(VLOOKUP($K123,Mapping!F:H,2,0),"")</f>
        <v/>
      </c>
      <c r="M123" s="33" t="str">
        <f>IFERROR(VLOOKUP($K123,Mapping!$F:$H,3,0),"")</f>
        <v/>
      </c>
      <c r="N123" s="33" t="str">
        <f t="shared" ref="N123" si="22">C123&amp;G123</f>
        <v>1</v>
      </c>
    </row>
    <row r="124" spans="1:14" outlineLevel="1" x14ac:dyDescent="0.55000000000000004">
      <c r="A124" s="29">
        <v>3</v>
      </c>
      <c r="B124" s="32" t="s">
        <v>281</v>
      </c>
      <c r="C124" s="83">
        <v>1</v>
      </c>
      <c r="D124" s="30" t="s">
        <v>286</v>
      </c>
      <c r="E124" s="28"/>
      <c r="G124" s="41"/>
      <c r="H124" s="42"/>
      <c r="J124" s="33" t="s">
        <v>8</v>
      </c>
      <c r="K124" s="33" t="str">
        <f t="shared" si="20"/>
        <v>1X1</v>
      </c>
      <c r="L124" s="33" t="str">
        <f>IFERROR(VLOOKUP($K124,Mapping!F:H,2,0),"")</f>
        <v/>
      </c>
      <c r="M124" s="33" t="str">
        <f>IFERROR(VLOOKUP($K124,Mapping!$F:$H,3,0),"")</f>
        <v/>
      </c>
      <c r="N124" s="33" t="str">
        <f t="shared" si="18"/>
        <v>1</v>
      </c>
    </row>
    <row r="125" spans="1:14" ht="31.5" outlineLevel="1" x14ac:dyDescent="0.55000000000000004">
      <c r="A125" s="29">
        <v>4</v>
      </c>
      <c r="B125" s="32" t="s">
        <v>282</v>
      </c>
      <c r="C125" s="83">
        <v>1</v>
      </c>
      <c r="D125" s="30" t="s">
        <v>286</v>
      </c>
      <c r="E125" s="28"/>
      <c r="G125" s="41"/>
      <c r="H125" s="42"/>
      <c r="J125" s="33" t="s">
        <v>8</v>
      </c>
      <c r="K125" s="33" t="str">
        <f t="shared" si="20"/>
        <v>1X1</v>
      </c>
      <c r="L125" s="33" t="str">
        <f>IFERROR(VLOOKUP($K125,Mapping!F:H,2,0),"")</f>
        <v/>
      </c>
      <c r="M125" s="33" t="str">
        <f>IFERROR(VLOOKUP($K125,Mapping!$F:$H,3,0),"")</f>
        <v/>
      </c>
      <c r="N125" s="33" t="str">
        <f t="shared" si="18"/>
        <v>1</v>
      </c>
    </row>
    <row r="126" spans="1:14" ht="31.5" outlineLevel="1" x14ac:dyDescent="0.55000000000000004">
      <c r="A126" s="29">
        <v>5</v>
      </c>
      <c r="B126" s="32" t="s">
        <v>283</v>
      </c>
      <c r="C126" s="33">
        <v>1</v>
      </c>
      <c r="D126" s="30" t="s">
        <v>286</v>
      </c>
      <c r="E126" s="28"/>
      <c r="G126" s="41"/>
      <c r="H126" s="42"/>
      <c r="J126" s="33" t="s">
        <v>8</v>
      </c>
      <c r="K126" s="33" t="str">
        <f t="shared" si="20"/>
        <v>1X1</v>
      </c>
      <c r="L126" s="33" t="str">
        <f>IFERROR(VLOOKUP($K126,Mapping!F:H,2,0),"")</f>
        <v/>
      </c>
      <c r="M126" s="33" t="str">
        <f>IFERROR(VLOOKUP($K126,Mapping!$F:$H,3,0),"")</f>
        <v/>
      </c>
      <c r="N126" s="33" t="str">
        <f t="shared" si="18"/>
        <v>1</v>
      </c>
    </row>
    <row r="127" spans="1:14" outlineLevel="1" x14ac:dyDescent="0.55000000000000004">
      <c r="A127" s="29">
        <v>6</v>
      </c>
      <c r="B127" s="32" t="s">
        <v>284</v>
      </c>
      <c r="C127" s="33">
        <v>1</v>
      </c>
      <c r="D127" s="30" t="s">
        <v>286</v>
      </c>
      <c r="E127" s="32"/>
      <c r="G127" s="41"/>
      <c r="H127" s="42"/>
      <c r="J127" s="33" t="s">
        <v>8</v>
      </c>
      <c r="K127" s="33" t="str">
        <f t="shared" si="20"/>
        <v>1X1</v>
      </c>
      <c r="L127" s="33" t="str">
        <f>IFERROR(VLOOKUP($K127,Mapping!F:H,2,0),"")</f>
        <v/>
      </c>
      <c r="M127" s="33" t="str">
        <f>IFERROR(VLOOKUP($K127,Mapping!$F:$H,3,0),"")</f>
        <v/>
      </c>
      <c r="N127" s="33" t="str">
        <f t="shared" si="18"/>
        <v>1</v>
      </c>
    </row>
    <row r="128" spans="1:14" ht="31.5" outlineLevel="1" x14ac:dyDescent="0.55000000000000004">
      <c r="A128" s="29">
        <v>7</v>
      </c>
      <c r="B128" s="32" t="s">
        <v>285</v>
      </c>
      <c r="C128" s="83">
        <v>3</v>
      </c>
      <c r="D128" s="34" t="s">
        <v>3</v>
      </c>
      <c r="E128" s="32"/>
      <c r="G128" s="41"/>
      <c r="H128" s="42"/>
      <c r="J128" s="33" t="s">
        <v>8</v>
      </c>
      <c r="K128" s="33" t="str">
        <f t="shared" si="20"/>
        <v>3X1</v>
      </c>
      <c r="L128" s="33" t="str">
        <f>IFERROR(VLOOKUP($K128,Mapping!F:H,2,0),"")</f>
        <v/>
      </c>
      <c r="M128" s="33" t="str">
        <f>IFERROR(VLOOKUP($K128,Mapping!$F:$H,3,0),"")</f>
        <v/>
      </c>
      <c r="N128" s="33" t="str">
        <f t="shared" si="18"/>
        <v>3</v>
      </c>
    </row>
    <row r="129" spans="1:14" s="22" customFormat="1" ht="33" customHeight="1" x14ac:dyDescent="0.75">
      <c r="A129" s="21" t="s">
        <v>52</v>
      </c>
      <c r="B129" s="72" t="s">
        <v>287</v>
      </c>
      <c r="C129" s="47" t="s">
        <v>72</v>
      </c>
      <c r="D129" s="45"/>
      <c r="E129" s="46"/>
      <c r="G129" s="48">
        <f>SUBTOTAL(3,G132:G148)/(SUBTOTAL(3,C132:C148)-0)</f>
        <v>0</v>
      </c>
      <c r="H129" s="20"/>
      <c r="J129" s="53"/>
      <c r="K129" s="53"/>
      <c r="L129" s="53">
        <f>SUBTOTAL(9,L132:L148)</f>
        <v>0</v>
      </c>
      <c r="M129" s="53">
        <f>SUBTOTAL(9,M132:M148)</f>
        <v>0</v>
      </c>
      <c r="N129" s="53"/>
    </row>
    <row r="130" spans="1:14" outlineLevel="1" x14ac:dyDescent="0.55000000000000004">
      <c r="A130" s="16"/>
      <c r="B130" s="17" t="s">
        <v>103</v>
      </c>
      <c r="C130" s="16"/>
      <c r="D130" s="26"/>
      <c r="E130" s="18"/>
      <c r="G130" s="16"/>
      <c r="H130" s="17"/>
      <c r="J130" s="16"/>
      <c r="K130" s="16"/>
      <c r="L130" s="16"/>
      <c r="M130" s="16"/>
      <c r="N130" s="16"/>
    </row>
    <row r="131" spans="1:14" outlineLevel="1" x14ac:dyDescent="0.55000000000000004">
      <c r="A131" s="16"/>
      <c r="B131" s="17" t="s">
        <v>0</v>
      </c>
      <c r="C131" s="16"/>
      <c r="D131" s="26"/>
      <c r="E131" s="18"/>
      <c r="F131" s="11"/>
      <c r="G131" s="16"/>
      <c r="H131" s="17"/>
      <c r="J131" s="16"/>
      <c r="K131" s="16"/>
      <c r="L131" s="16"/>
      <c r="M131" s="16"/>
      <c r="N131" s="16"/>
    </row>
    <row r="132" spans="1:14" outlineLevel="1" collapsed="1" x14ac:dyDescent="0.55000000000000004">
      <c r="A132" s="29">
        <v>1</v>
      </c>
      <c r="B132" s="28" t="s">
        <v>288</v>
      </c>
      <c r="C132" s="82">
        <v>3</v>
      </c>
      <c r="D132" s="30" t="s">
        <v>3</v>
      </c>
      <c r="E132" s="28"/>
      <c r="G132" s="39"/>
      <c r="H132" s="40"/>
      <c r="J132" s="29" t="s">
        <v>8</v>
      </c>
      <c r="K132" s="29" t="str">
        <f t="shared" ref="K132:K148" si="23">C132&amp;J132&amp;G132</f>
        <v>3X1</v>
      </c>
      <c r="L132" s="29" t="str">
        <f>IFERROR(VLOOKUP($K132,Mapping!F:H,2,0),"")</f>
        <v/>
      </c>
      <c r="M132" s="29" t="str">
        <f>IFERROR(VLOOKUP($K132,Mapping!$F:$H,3,0),"")</f>
        <v/>
      </c>
      <c r="N132" s="29" t="str">
        <f t="shared" si="18"/>
        <v>3</v>
      </c>
    </row>
    <row r="133" spans="1:14" outlineLevel="1" x14ac:dyDescent="0.55000000000000004">
      <c r="A133" s="29">
        <v>2</v>
      </c>
      <c r="B133" s="32" t="s">
        <v>289</v>
      </c>
      <c r="C133" s="82">
        <v>3</v>
      </c>
      <c r="D133" s="30" t="s">
        <v>3</v>
      </c>
      <c r="E133" s="28"/>
      <c r="G133" s="41"/>
      <c r="H133" s="42"/>
      <c r="J133" s="33" t="s">
        <v>8</v>
      </c>
      <c r="K133" s="33" t="str">
        <f t="shared" ref="K133:K143" si="24">C133&amp;J133&amp;G133</f>
        <v>3X1</v>
      </c>
      <c r="L133" s="33" t="str">
        <f>IFERROR(VLOOKUP($K133,Mapping!F:H,2,0),"")</f>
        <v/>
      </c>
      <c r="M133" s="33" t="str">
        <f>IFERROR(VLOOKUP($K133,Mapping!$F:$H,3,0),"")</f>
        <v/>
      </c>
      <c r="N133" s="33" t="str">
        <f t="shared" ref="N133:N143" si="25">C133&amp;G133</f>
        <v>3</v>
      </c>
    </row>
    <row r="134" spans="1:14" ht="31.5" outlineLevel="1" x14ac:dyDescent="0.55000000000000004">
      <c r="A134" s="29">
        <v>3</v>
      </c>
      <c r="B134" s="32" t="s">
        <v>290</v>
      </c>
      <c r="C134" s="82">
        <v>3</v>
      </c>
      <c r="D134" s="30" t="s">
        <v>3</v>
      </c>
      <c r="E134" s="28"/>
      <c r="G134" s="41"/>
      <c r="H134" s="42"/>
      <c r="J134" s="33" t="s">
        <v>8</v>
      </c>
      <c r="K134" s="33" t="str">
        <f t="shared" si="24"/>
        <v>3X1</v>
      </c>
      <c r="L134" s="33" t="str">
        <f>IFERROR(VLOOKUP($K134,Mapping!F:H,2,0),"")</f>
        <v/>
      </c>
      <c r="M134" s="33" t="str">
        <f>IFERROR(VLOOKUP($K134,Mapping!$F:$H,3,0),"")</f>
        <v/>
      </c>
      <c r="N134" s="33" t="str">
        <f t="shared" si="25"/>
        <v>3</v>
      </c>
    </row>
    <row r="135" spans="1:14" ht="31.5" outlineLevel="1" x14ac:dyDescent="0.55000000000000004">
      <c r="A135" s="29">
        <v>4</v>
      </c>
      <c r="B135" s="32" t="s">
        <v>291</v>
      </c>
      <c r="C135" s="83">
        <v>1</v>
      </c>
      <c r="D135" s="30" t="s">
        <v>108</v>
      </c>
      <c r="E135" s="28" t="s">
        <v>304</v>
      </c>
      <c r="G135" s="41"/>
      <c r="H135" s="42"/>
      <c r="J135" s="33" t="s">
        <v>8</v>
      </c>
      <c r="K135" s="33" t="str">
        <f t="shared" si="24"/>
        <v>1X1</v>
      </c>
      <c r="L135" s="33" t="str">
        <f>IFERROR(VLOOKUP($K135,Mapping!F:H,2,0),"")</f>
        <v/>
      </c>
      <c r="M135" s="33" t="str">
        <f>IFERROR(VLOOKUP($K135,Mapping!$F:$H,3,0),"")</f>
        <v/>
      </c>
      <c r="N135" s="33" t="str">
        <f t="shared" si="25"/>
        <v>1</v>
      </c>
    </row>
    <row r="136" spans="1:14" outlineLevel="1" x14ac:dyDescent="0.55000000000000004">
      <c r="A136" s="29">
        <v>5</v>
      </c>
      <c r="B136" s="32" t="s">
        <v>292</v>
      </c>
      <c r="C136" s="83">
        <v>1</v>
      </c>
      <c r="D136" s="30" t="s">
        <v>108</v>
      </c>
      <c r="E136" s="28" t="s">
        <v>305</v>
      </c>
      <c r="G136" s="41"/>
      <c r="H136" s="42"/>
      <c r="J136" s="33" t="s">
        <v>8</v>
      </c>
      <c r="K136" s="33" t="str">
        <f t="shared" si="24"/>
        <v>1X1</v>
      </c>
      <c r="L136" s="33" t="str">
        <f>IFERROR(VLOOKUP($K136,Mapping!F:H,2,0),"")</f>
        <v/>
      </c>
      <c r="M136" s="33" t="str">
        <f>IFERROR(VLOOKUP($K136,Mapping!$F:$H,3,0),"")</f>
        <v/>
      </c>
      <c r="N136" s="33" t="str">
        <f t="shared" si="25"/>
        <v>1</v>
      </c>
    </row>
    <row r="137" spans="1:14" outlineLevel="1" x14ac:dyDescent="0.55000000000000004">
      <c r="A137" s="29">
        <v>6</v>
      </c>
      <c r="B137" s="32" t="s">
        <v>293</v>
      </c>
      <c r="C137" s="83">
        <v>1</v>
      </c>
      <c r="D137" s="30" t="s">
        <v>108</v>
      </c>
      <c r="E137" s="28" t="s">
        <v>306</v>
      </c>
      <c r="G137" s="41"/>
      <c r="H137" s="42"/>
      <c r="J137" s="33" t="s">
        <v>8</v>
      </c>
      <c r="K137" s="33" t="str">
        <f t="shared" si="24"/>
        <v>1X1</v>
      </c>
      <c r="L137" s="33" t="str">
        <f>IFERROR(VLOOKUP($K137,Mapping!F:H,2,0),"")</f>
        <v/>
      </c>
      <c r="M137" s="33" t="str">
        <f>IFERROR(VLOOKUP($K137,Mapping!$F:$H,3,0),"")</f>
        <v/>
      </c>
      <c r="N137" s="33" t="str">
        <f t="shared" si="25"/>
        <v>1</v>
      </c>
    </row>
    <row r="138" spans="1:14" outlineLevel="1" x14ac:dyDescent="0.55000000000000004">
      <c r="A138" s="29">
        <v>7</v>
      </c>
      <c r="B138" s="32" t="s">
        <v>294</v>
      </c>
      <c r="C138" s="33">
        <v>3</v>
      </c>
      <c r="D138" s="30" t="s">
        <v>3</v>
      </c>
      <c r="E138" s="28"/>
      <c r="G138" s="41"/>
      <c r="H138" s="42"/>
      <c r="J138" s="33" t="s">
        <v>8</v>
      </c>
      <c r="K138" s="33" t="str">
        <f t="shared" si="24"/>
        <v>3X1</v>
      </c>
      <c r="L138" s="33" t="str">
        <f>IFERROR(VLOOKUP($K138,Mapping!F:H,2,0),"")</f>
        <v/>
      </c>
      <c r="M138" s="33" t="str">
        <f>IFERROR(VLOOKUP($K138,Mapping!$F:$H,3,0),"")</f>
        <v/>
      </c>
      <c r="N138" s="33" t="str">
        <f t="shared" si="25"/>
        <v>3</v>
      </c>
    </row>
    <row r="139" spans="1:14" ht="31.5" outlineLevel="1" x14ac:dyDescent="0.55000000000000004">
      <c r="A139" s="29">
        <v>8</v>
      </c>
      <c r="B139" s="32" t="s">
        <v>314</v>
      </c>
      <c r="C139" s="83">
        <v>1</v>
      </c>
      <c r="D139" s="30" t="s">
        <v>307</v>
      </c>
      <c r="E139" s="28" t="s">
        <v>308</v>
      </c>
      <c r="G139" s="41"/>
      <c r="H139" s="42"/>
      <c r="J139" s="33" t="s">
        <v>8</v>
      </c>
      <c r="K139" s="33" t="str">
        <f t="shared" si="24"/>
        <v>1X1</v>
      </c>
      <c r="L139" s="33" t="str">
        <f>IFERROR(VLOOKUP($K139,Mapping!F:H,2,0),"")</f>
        <v/>
      </c>
      <c r="M139" s="33" t="str">
        <f>IFERROR(VLOOKUP($K139,Mapping!$F:$H,3,0),"")</f>
        <v/>
      </c>
      <c r="N139" s="33" t="str">
        <f t="shared" si="25"/>
        <v>1</v>
      </c>
    </row>
    <row r="140" spans="1:14" ht="31.5" outlineLevel="1" x14ac:dyDescent="0.55000000000000004">
      <c r="A140" s="29">
        <v>9</v>
      </c>
      <c r="B140" s="32" t="s">
        <v>295</v>
      </c>
      <c r="C140" s="83">
        <v>1</v>
      </c>
      <c r="D140" s="30" t="s">
        <v>307</v>
      </c>
      <c r="E140" s="28" t="s">
        <v>308</v>
      </c>
      <c r="G140" s="41"/>
      <c r="H140" s="42"/>
      <c r="J140" s="33" t="s">
        <v>8</v>
      </c>
      <c r="K140" s="33" t="str">
        <f t="shared" si="24"/>
        <v>1X1</v>
      </c>
      <c r="L140" s="33" t="str">
        <f>IFERROR(VLOOKUP($K140,Mapping!F:H,2,0),"")</f>
        <v/>
      </c>
      <c r="M140" s="33" t="str">
        <f>IFERROR(VLOOKUP($K140,Mapping!$F:$H,3,0),"")</f>
        <v/>
      </c>
      <c r="N140" s="33" t="str">
        <f t="shared" si="25"/>
        <v>1</v>
      </c>
    </row>
    <row r="141" spans="1:14" ht="31.5" outlineLevel="1" x14ac:dyDescent="0.55000000000000004">
      <c r="A141" s="29">
        <v>10</v>
      </c>
      <c r="B141" s="32" t="s">
        <v>296</v>
      </c>
      <c r="C141" s="83">
        <v>1</v>
      </c>
      <c r="D141" s="30" t="s">
        <v>107</v>
      </c>
      <c r="E141" s="28" t="s">
        <v>309</v>
      </c>
      <c r="G141" s="41"/>
      <c r="H141" s="42"/>
      <c r="J141" s="33" t="s">
        <v>8</v>
      </c>
      <c r="K141" s="33" t="str">
        <f t="shared" si="24"/>
        <v>1X1</v>
      </c>
      <c r="L141" s="33" t="str">
        <f>IFERROR(VLOOKUP($K141,Mapping!F:H,2,0),"")</f>
        <v/>
      </c>
      <c r="M141" s="33" t="str">
        <f>IFERROR(VLOOKUP($K141,Mapping!$F:$H,3,0),"")</f>
        <v/>
      </c>
      <c r="N141" s="33" t="str">
        <f t="shared" si="25"/>
        <v>1</v>
      </c>
    </row>
    <row r="142" spans="1:14" outlineLevel="1" x14ac:dyDescent="0.55000000000000004">
      <c r="A142" s="29">
        <v>11</v>
      </c>
      <c r="B142" s="32" t="s">
        <v>297</v>
      </c>
      <c r="C142" s="33">
        <v>1</v>
      </c>
      <c r="D142" s="30" t="s">
        <v>107</v>
      </c>
      <c r="E142" s="28" t="s">
        <v>311</v>
      </c>
      <c r="G142" s="41"/>
      <c r="H142" s="42"/>
      <c r="J142" s="33" t="s">
        <v>8</v>
      </c>
      <c r="K142" s="33" t="str">
        <f t="shared" si="24"/>
        <v>1X1</v>
      </c>
      <c r="L142" s="33" t="str">
        <f>IFERROR(VLOOKUP($K142,Mapping!F:H,2,0),"")</f>
        <v/>
      </c>
      <c r="M142" s="33" t="str">
        <f>IFERROR(VLOOKUP($K142,Mapping!$F:$H,3,0),"")</f>
        <v/>
      </c>
      <c r="N142" s="33" t="str">
        <f t="shared" si="25"/>
        <v>1</v>
      </c>
    </row>
    <row r="143" spans="1:14" ht="31.5" outlineLevel="1" x14ac:dyDescent="0.55000000000000004">
      <c r="A143" s="29">
        <v>12</v>
      </c>
      <c r="B143" s="36" t="s">
        <v>298</v>
      </c>
      <c r="C143" s="84">
        <v>3</v>
      </c>
      <c r="D143" s="30" t="s">
        <v>3</v>
      </c>
      <c r="E143" s="28"/>
      <c r="G143" s="43"/>
      <c r="H143" s="44"/>
      <c r="J143" s="37" t="s">
        <v>8</v>
      </c>
      <c r="K143" s="37" t="str">
        <f t="shared" si="24"/>
        <v>3X1</v>
      </c>
      <c r="L143" s="37" t="str">
        <f>IFERROR(VLOOKUP($K143,Mapping!F:H,2,0),"")</f>
        <v/>
      </c>
      <c r="M143" s="37" t="str">
        <f>IFERROR(VLOOKUP($K143,Mapping!$F:$H,3,0),"")</f>
        <v/>
      </c>
      <c r="N143" s="37" t="str">
        <f t="shared" si="25"/>
        <v>3</v>
      </c>
    </row>
    <row r="144" spans="1:14" ht="31.5" outlineLevel="1" x14ac:dyDescent="0.55000000000000004">
      <c r="A144" s="29">
        <v>13</v>
      </c>
      <c r="B144" s="32" t="s">
        <v>299</v>
      </c>
      <c r="C144" s="83">
        <v>3</v>
      </c>
      <c r="D144" s="30" t="s">
        <v>3</v>
      </c>
      <c r="E144" s="28"/>
      <c r="G144" s="41"/>
      <c r="H144" s="42"/>
      <c r="J144" s="33" t="s">
        <v>8</v>
      </c>
      <c r="K144" s="33" t="str">
        <f t="shared" si="23"/>
        <v>3X1</v>
      </c>
      <c r="L144" s="33" t="str">
        <f>IFERROR(VLOOKUP($K144,Mapping!F:H,2,0),"")</f>
        <v/>
      </c>
      <c r="M144" s="33" t="str">
        <f>IFERROR(VLOOKUP($K144,Mapping!$F:$H,3,0),"")</f>
        <v/>
      </c>
      <c r="N144" s="33" t="str">
        <f t="shared" si="18"/>
        <v>3</v>
      </c>
    </row>
    <row r="145" spans="1:21" ht="31.5" outlineLevel="1" x14ac:dyDescent="0.55000000000000004">
      <c r="A145" s="29">
        <v>14</v>
      </c>
      <c r="B145" s="32" t="s">
        <v>300</v>
      </c>
      <c r="C145" s="33">
        <v>1</v>
      </c>
      <c r="D145" s="30" t="s">
        <v>107</v>
      </c>
      <c r="E145" s="28" t="s">
        <v>312</v>
      </c>
      <c r="G145" s="41"/>
      <c r="H145" s="42"/>
      <c r="J145" s="33" t="s">
        <v>8</v>
      </c>
      <c r="K145" s="33" t="str">
        <f t="shared" si="23"/>
        <v>1X1</v>
      </c>
      <c r="L145" s="33" t="str">
        <f>IFERROR(VLOOKUP($K145,Mapping!F:H,2,0),"")</f>
        <v/>
      </c>
      <c r="M145" s="33" t="str">
        <f>IFERROR(VLOOKUP($K145,Mapping!$F:$H,3,0),"")</f>
        <v/>
      </c>
      <c r="N145" s="33" t="str">
        <f t="shared" si="18"/>
        <v>1</v>
      </c>
    </row>
    <row r="146" spans="1:21" ht="31.5" outlineLevel="1" x14ac:dyDescent="0.55000000000000004">
      <c r="A146" s="29">
        <v>15</v>
      </c>
      <c r="B146" s="32" t="s">
        <v>301</v>
      </c>
      <c r="C146" s="83">
        <v>1</v>
      </c>
      <c r="D146" s="30" t="s">
        <v>107</v>
      </c>
      <c r="E146" s="28" t="s">
        <v>313</v>
      </c>
      <c r="G146" s="41"/>
      <c r="H146" s="42"/>
      <c r="J146" s="33" t="s">
        <v>8</v>
      </c>
      <c r="K146" s="33" t="str">
        <f t="shared" si="23"/>
        <v>1X1</v>
      </c>
      <c r="L146" s="33" t="str">
        <f>IFERROR(VLOOKUP($K146,Mapping!F:H,2,0),"")</f>
        <v/>
      </c>
      <c r="M146" s="33" t="str">
        <f>IFERROR(VLOOKUP($K146,Mapping!$F:$H,3,0),"")</f>
        <v/>
      </c>
      <c r="N146" s="33" t="str">
        <f t="shared" si="18"/>
        <v>1</v>
      </c>
    </row>
    <row r="147" spans="1:21" ht="31.5" outlineLevel="1" x14ac:dyDescent="0.55000000000000004">
      <c r="A147" s="29">
        <v>16</v>
      </c>
      <c r="B147" s="32" t="s">
        <v>302</v>
      </c>
      <c r="C147" s="83">
        <v>1</v>
      </c>
      <c r="D147" s="30" t="s">
        <v>107</v>
      </c>
      <c r="E147" s="28" t="s">
        <v>313</v>
      </c>
      <c r="G147" s="41"/>
      <c r="H147" s="42"/>
      <c r="J147" s="33" t="s">
        <v>8</v>
      </c>
      <c r="K147" s="33" t="str">
        <f t="shared" si="23"/>
        <v>1X1</v>
      </c>
      <c r="L147" s="33" t="str">
        <f>IFERROR(VLOOKUP($K147,Mapping!F:H,2,0),"")</f>
        <v/>
      </c>
      <c r="M147" s="33" t="str">
        <f>IFERROR(VLOOKUP($K147,Mapping!$F:$H,3,0),"")</f>
        <v/>
      </c>
      <c r="N147" s="33" t="str">
        <f t="shared" si="18"/>
        <v>1</v>
      </c>
    </row>
    <row r="148" spans="1:21" ht="31.5" outlineLevel="1" x14ac:dyDescent="0.55000000000000004">
      <c r="A148" s="29">
        <v>17</v>
      </c>
      <c r="B148" s="32" t="s">
        <v>303</v>
      </c>
      <c r="C148" s="83">
        <v>1</v>
      </c>
      <c r="D148" s="30" t="s">
        <v>107</v>
      </c>
      <c r="E148" s="28" t="s">
        <v>328</v>
      </c>
      <c r="G148" s="41"/>
      <c r="H148" s="42"/>
      <c r="J148" s="33" t="s">
        <v>8</v>
      </c>
      <c r="K148" s="33" t="str">
        <f t="shared" si="23"/>
        <v>1X1</v>
      </c>
      <c r="L148" s="33" t="str">
        <f>IFERROR(VLOOKUP($K148,Mapping!F:H,2,0),"")</f>
        <v/>
      </c>
      <c r="M148" s="33" t="str">
        <f>IFERROR(VLOOKUP($K148,Mapping!$F:$H,3,0),"")</f>
        <v/>
      </c>
      <c r="N148" s="33" t="str">
        <f t="shared" si="18"/>
        <v>1</v>
      </c>
    </row>
    <row r="149" spans="1:21" customFormat="1" ht="14.25" x14ac:dyDescent="0.45"/>
    <row r="150" spans="1:21" customFormat="1" ht="14.25" x14ac:dyDescent="0.45"/>
    <row r="151" spans="1:21" customFormat="1" ht="14.25" x14ac:dyDescent="0.45"/>
    <row r="152" spans="1:21" customFormat="1" ht="14.25" x14ac:dyDescent="0.45"/>
    <row r="153" spans="1:21" customFormat="1" ht="14.25" x14ac:dyDescent="0.45"/>
    <row r="154" spans="1:21" customFormat="1" ht="14.25" x14ac:dyDescent="0.45"/>
    <row r="155" spans="1:21" customFormat="1" x14ac:dyDescent="0.55000000000000004">
      <c r="O155" s="11"/>
      <c r="P155" s="11"/>
      <c r="Q155" s="11"/>
      <c r="R155" s="11"/>
      <c r="S155" s="11"/>
      <c r="T155" s="11"/>
      <c r="U155" s="11"/>
    </row>
    <row r="156" spans="1:21" customFormat="1" x14ac:dyDescent="0.55000000000000004">
      <c r="O156" s="89" t="s">
        <v>81</v>
      </c>
      <c r="P156" s="54"/>
      <c r="Q156" s="54"/>
      <c r="R156" s="54"/>
      <c r="S156" s="54"/>
      <c r="T156" s="54"/>
      <c r="U156" s="11"/>
    </row>
    <row r="157" spans="1:21" customFormat="1" ht="17.25" x14ac:dyDescent="0.6">
      <c r="O157" s="59"/>
      <c r="P157" s="59"/>
      <c r="Q157" s="59"/>
      <c r="R157" s="59"/>
      <c r="S157" s="59"/>
      <c r="T157" s="59"/>
      <c r="U157" s="11"/>
    </row>
    <row r="158" spans="1:21" customFormat="1" x14ac:dyDescent="0.55000000000000004">
      <c r="O158" s="54"/>
      <c r="P158" s="90"/>
      <c r="Q158" s="54"/>
      <c r="R158" s="54"/>
      <c r="S158" s="54"/>
      <c r="T158" s="54"/>
      <c r="U158" s="11"/>
    </row>
    <row r="159" spans="1:21" customFormat="1" x14ac:dyDescent="0.55000000000000004">
      <c r="O159" s="54"/>
      <c r="P159" s="54" t="s">
        <v>73</v>
      </c>
      <c r="Q159" s="54"/>
      <c r="R159" s="54"/>
      <c r="S159" s="54"/>
      <c r="T159" s="54"/>
      <c r="U159" s="11"/>
    </row>
    <row r="160" spans="1:21" customFormat="1" x14ac:dyDescent="0.55000000000000004">
      <c r="O160" s="54"/>
      <c r="P160" s="54" t="s">
        <v>74</v>
      </c>
      <c r="Q160" s="54"/>
      <c r="R160" s="54"/>
      <c r="S160" s="54"/>
      <c r="T160" s="54"/>
      <c r="U160" s="11"/>
    </row>
    <row r="161" spans="15:21" customFormat="1" ht="20.65" x14ac:dyDescent="0.75">
      <c r="O161" s="55"/>
      <c r="P161" s="54" t="s">
        <v>75</v>
      </c>
      <c r="Q161" s="55"/>
      <c r="R161" s="54"/>
      <c r="S161" s="54"/>
      <c r="T161" s="54"/>
      <c r="U161" s="11"/>
    </row>
    <row r="162" spans="15:21" customFormat="1" x14ac:dyDescent="0.55000000000000004">
      <c r="O162" s="54"/>
      <c r="P162" s="54"/>
      <c r="Q162" s="54"/>
      <c r="R162" s="54"/>
      <c r="S162" s="54"/>
      <c r="T162" s="54"/>
      <c r="U162" s="11"/>
    </row>
    <row r="163" spans="15:21" customFormat="1" x14ac:dyDescent="0.55000000000000004">
      <c r="O163" s="54"/>
      <c r="P163" s="56"/>
      <c r="Q163" s="56" t="s">
        <v>5</v>
      </c>
      <c r="R163" s="56" t="s">
        <v>71</v>
      </c>
      <c r="S163" s="56" t="s">
        <v>10</v>
      </c>
      <c r="T163" s="54"/>
      <c r="U163" s="11"/>
    </row>
    <row r="164" spans="15:21" customFormat="1" x14ac:dyDescent="0.55000000000000004">
      <c r="O164" s="54"/>
      <c r="P164" s="57" t="s">
        <v>68</v>
      </c>
      <c r="Q164" s="54">
        <f>+N244</f>
        <v>0</v>
      </c>
      <c r="R164" s="54">
        <f>+N238</f>
        <v>0</v>
      </c>
      <c r="S164" s="54">
        <f>+N241</f>
        <v>0</v>
      </c>
      <c r="T164" s="54"/>
      <c r="U164" s="11"/>
    </row>
    <row r="165" spans="15:21" customFormat="1" x14ac:dyDescent="0.55000000000000004">
      <c r="O165" s="54"/>
      <c r="P165" s="57" t="s">
        <v>69</v>
      </c>
      <c r="Q165" s="54">
        <f>+N245</f>
        <v>0</v>
      </c>
      <c r="R165" s="54">
        <f>+N239</f>
        <v>0</v>
      </c>
      <c r="S165" s="54">
        <f>+N242</f>
        <v>0</v>
      </c>
      <c r="T165" s="54"/>
      <c r="U165" s="11"/>
    </row>
    <row r="166" spans="15:21" customFormat="1" x14ac:dyDescent="0.55000000000000004">
      <c r="O166" s="54"/>
      <c r="P166" s="57" t="s">
        <v>70</v>
      </c>
      <c r="Q166" s="54">
        <f>+N246</f>
        <v>1</v>
      </c>
      <c r="R166" s="54">
        <f>+N240</f>
        <v>0</v>
      </c>
      <c r="S166" s="54">
        <f>+N243</f>
        <v>0</v>
      </c>
      <c r="T166" s="54"/>
      <c r="U166" s="11"/>
    </row>
    <row r="167" spans="15:21" customFormat="1" x14ac:dyDescent="0.55000000000000004">
      <c r="O167" s="54"/>
      <c r="P167" s="54"/>
      <c r="Q167" s="54"/>
      <c r="R167" s="54"/>
      <c r="S167" s="54"/>
      <c r="T167" s="54"/>
      <c r="U167" s="11"/>
    </row>
    <row r="168" spans="15:21" customFormat="1" x14ac:dyDescent="0.55000000000000004">
      <c r="O168" s="54"/>
      <c r="P168" s="56"/>
      <c r="Q168" s="56" t="s">
        <v>5</v>
      </c>
      <c r="R168" s="56" t="s">
        <v>71</v>
      </c>
      <c r="S168" s="56" t="s">
        <v>10</v>
      </c>
      <c r="T168" s="54"/>
      <c r="U168" s="11"/>
    </row>
    <row r="169" spans="15:21" customFormat="1" x14ac:dyDescent="0.55000000000000004">
      <c r="O169" s="54"/>
      <c r="P169" s="57" t="s">
        <v>68</v>
      </c>
      <c r="Q169" s="58">
        <f t="shared" ref="Q169:S171" si="26">IFERROR(Q164/SUM($Q164:$S164),0)</f>
        <v>0</v>
      </c>
      <c r="R169" s="58">
        <f t="shared" si="26"/>
        <v>0</v>
      </c>
      <c r="S169" s="58">
        <f t="shared" si="26"/>
        <v>0</v>
      </c>
      <c r="T169" s="54"/>
      <c r="U169" s="11"/>
    </row>
    <row r="170" spans="15:21" customFormat="1" ht="17.25" x14ac:dyDescent="0.6">
      <c r="O170" s="59"/>
      <c r="P170" s="57" t="s">
        <v>69</v>
      </c>
      <c r="Q170" s="58">
        <f t="shared" si="26"/>
        <v>0</v>
      </c>
      <c r="R170" s="58">
        <f t="shared" si="26"/>
        <v>0</v>
      </c>
      <c r="S170" s="58">
        <f t="shared" si="26"/>
        <v>0</v>
      </c>
      <c r="T170" s="59"/>
      <c r="U170" s="11"/>
    </row>
    <row r="171" spans="15:21" customFormat="1" x14ac:dyDescent="0.55000000000000004">
      <c r="O171" s="54"/>
      <c r="P171" s="57" t="s">
        <v>70</v>
      </c>
      <c r="Q171" s="58">
        <f t="shared" si="26"/>
        <v>1</v>
      </c>
      <c r="R171" s="58">
        <f t="shared" si="26"/>
        <v>0</v>
      </c>
      <c r="S171" s="58">
        <f t="shared" si="26"/>
        <v>0</v>
      </c>
      <c r="T171" s="54"/>
      <c r="U171" s="11"/>
    </row>
    <row r="172" spans="15:21" customFormat="1" x14ac:dyDescent="0.55000000000000004">
      <c r="O172" s="54"/>
      <c r="P172" s="54"/>
      <c r="Q172" s="54"/>
      <c r="R172" s="54"/>
      <c r="S172" s="54"/>
      <c r="T172" s="54"/>
      <c r="U172" s="11"/>
    </row>
    <row r="173" spans="15:21" customFormat="1" x14ac:dyDescent="0.55000000000000004">
      <c r="O173" s="54"/>
      <c r="P173" s="54"/>
      <c r="Q173" s="54"/>
      <c r="R173" s="54"/>
      <c r="S173" s="54"/>
      <c r="T173" s="54"/>
      <c r="U173" s="11"/>
    </row>
    <row r="174" spans="15:21" customFormat="1" x14ac:dyDescent="0.55000000000000004">
      <c r="O174" s="54"/>
      <c r="P174" s="54"/>
      <c r="Q174" s="54"/>
      <c r="R174" s="54"/>
      <c r="S174" s="54"/>
      <c r="T174" s="54"/>
      <c r="U174" s="11"/>
    </row>
    <row r="175" spans="15:21" customFormat="1" x14ac:dyDescent="0.55000000000000004">
      <c r="O175" s="11"/>
      <c r="P175" s="11"/>
      <c r="Q175" s="11"/>
      <c r="R175" s="11"/>
      <c r="S175" s="11"/>
      <c r="T175" s="11"/>
      <c r="U175" s="11"/>
    </row>
    <row r="176" spans="15:21" customFormat="1" x14ac:dyDescent="0.55000000000000004">
      <c r="O176" s="11"/>
      <c r="P176" s="11"/>
      <c r="Q176" s="11"/>
      <c r="R176" s="11"/>
      <c r="S176" s="11"/>
      <c r="T176" s="11"/>
      <c r="U176" s="11"/>
    </row>
    <row r="177" spans="15:21" customFormat="1" hidden="1" x14ac:dyDescent="0.55000000000000004">
      <c r="O177" s="11"/>
      <c r="P177" s="11"/>
      <c r="Q177" s="11"/>
      <c r="R177" s="11"/>
      <c r="S177" s="11"/>
      <c r="T177" s="11"/>
      <c r="U177" s="11"/>
    </row>
    <row r="178" spans="15:21" customFormat="1" ht="14.25" hidden="1" x14ac:dyDescent="0.45"/>
    <row r="179" spans="15:21" customFormat="1" ht="14.25" hidden="1" x14ac:dyDescent="0.45"/>
    <row r="180" spans="15:21" customFormat="1" ht="14.25" hidden="1" x14ac:dyDescent="0.45"/>
    <row r="181" spans="15:21" customFormat="1" ht="14.25" hidden="1" x14ac:dyDescent="0.45"/>
    <row r="182" spans="15:21" customFormat="1" ht="14.25" hidden="1" x14ac:dyDescent="0.45"/>
    <row r="183" spans="15:21" customFormat="1" ht="14.25" hidden="1" x14ac:dyDescent="0.45"/>
    <row r="184" spans="15:21" customFormat="1" ht="14.25" hidden="1" x14ac:dyDescent="0.45"/>
    <row r="185" spans="15:21" customFormat="1" ht="14.25" hidden="1" x14ac:dyDescent="0.45"/>
    <row r="186" spans="15:21" customFormat="1" ht="14.25" hidden="1" x14ac:dyDescent="0.45"/>
    <row r="187" spans="15:21" customFormat="1" ht="14.25" hidden="1" x14ac:dyDescent="0.45"/>
    <row r="188" spans="15:21" customFormat="1" ht="14.25" hidden="1" x14ac:dyDescent="0.45"/>
    <row r="189" spans="15:21" customFormat="1" ht="14.25" hidden="1" x14ac:dyDescent="0.45"/>
    <row r="190" spans="15:21" customFormat="1" ht="14.25" hidden="1" x14ac:dyDescent="0.45"/>
    <row r="191" spans="15:21" customFormat="1" ht="14.25" hidden="1" x14ac:dyDescent="0.45"/>
    <row r="192" spans="15:21" customFormat="1" ht="14.25" hidden="1" x14ac:dyDescent="0.45"/>
    <row r="193" customFormat="1" ht="14.25" hidden="1" x14ac:dyDescent="0.45"/>
    <row r="194" customFormat="1" ht="14.25" hidden="1" x14ac:dyDescent="0.45"/>
    <row r="195" customFormat="1" ht="14.25" hidden="1" x14ac:dyDescent="0.45"/>
    <row r="196" customFormat="1" ht="14.25" hidden="1" x14ac:dyDescent="0.45"/>
    <row r="197" customFormat="1" ht="14.25" hidden="1" x14ac:dyDescent="0.45"/>
    <row r="198" customFormat="1" ht="14.25" hidden="1" x14ac:dyDescent="0.45"/>
    <row r="199" customFormat="1" ht="14.25" hidden="1" x14ac:dyDescent="0.45"/>
    <row r="200" customFormat="1" ht="14.25" hidden="1" x14ac:dyDescent="0.45"/>
    <row r="201" customFormat="1" ht="14.25" hidden="1" x14ac:dyDescent="0.45"/>
    <row r="202" customFormat="1" ht="14.25" hidden="1" x14ac:dyDescent="0.45"/>
    <row r="203" customFormat="1" ht="14.25" hidden="1" x14ac:dyDescent="0.45"/>
    <row r="204" customFormat="1" ht="14.25" hidden="1" x14ac:dyDescent="0.45"/>
    <row r="205" customFormat="1" ht="14.25" hidden="1" x14ac:dyDescent="0.45"/>
    <row r="206" customFormat="1" ht="14.25" hidden="1" x14ac:dyDescent="0.45"/>
    <row r="207" customFormat="1" ht="14.25" hidden="1" x14ac:dyDescent="0.45"/>
    <row r="208" customFormat="1" ht="14.25" hidden="1" x14ac:dyDescent="0.45"/>
    <row r="209" customFormat="1" ht="14.25" hidden="1" x14ac:dyDescent="0.45"/>
    <row r="210" customFormat="1" ht="14.25" hidden="1" x14ac:dyDescent="0.45"/>
    <row r="211" customFormat="1" ht="14.25" hidden="1" x14ac:dyDescent="0.45"/>
    <row r="212" customFormat="1" ht="14.25" hidden="1" x14ac:dyDescent="0.45"/>
    <row r="213" customFormat="1" ht="14.25" hidden="1" x14ac:dyDescent="0.45"/>
    <row r="214" customFormat="1" ht="14.25" hidden="1" x14ac:dyDescent="0.45"/>
    <row r="215" customFormat="1" ht="14.25" hidden="1" x14ac:dyDescent="0.45"/>
    <row r="216" customFormat="1" ht="14.25" hidden="1" x14ac:dyDescent="0.45"/>
    <row r="217" customFormat="1" ht="14.25" hidden="1" x14ac:dyDescent="0.45"/>
    <row r="218" customFormat="1" ht="14.25" hidden="1" x14ac:dyDescent="0.45"/>
    <row r="219" customFormat="1" ht="14.25" hidden="1" x14ac:dyDescent="0.45"/>
    <row r="220" customFormat="1" ht="14.25" hidden="1" x14ac:dyDescent="0.45"/>
    <row r="221" customFormat="1" ht="14.25" hidden="1" x14ac:dyDescent="0.45"/>
    <row r="222" customFormat="1" ht="14.25" hidden="1" x14ac:dyDescent="0.45"/>
    <row r="223" customFormat="1" ht="14.25" hidden="1" x14ac:dyDescent="0.45"/>
    <row r="224" customFormat="1" ht="14.25" hidden="1" x14ac:dyDescent="0.45"/>
    <row r="225" spans="11:14" customFormat="1" ht="14.25" hidden="1" x14ac:dyDescent="0.45"/>
    <row r="226" spans="11:14" customFormat="1" ht="14.25" hidden="1" x14ac:dyDescent="0.45"/>
    <row r="227" spans="11:14" customFormat="1" ht="14.25" hidden="1" x14ac:dyDescent="0.45"/>
    <row r="228" spans="11:14" customFormat="1" ht="14.25" hidden="1" x14ac:dyDescent="0.45"/>
    <row r="229" spans="11:14" customFormat="1" ht="14.25" hidden="1" x14ac:dyDescent="0.45"/>
    <row r="230" spans="11:14" customFormat="1" ht="14.25" hidden="1" x14ac:dyDescent="0.45"/>
    <row r="231" spans="11:14" customFormat="1" ht="14.25" hidden="1" x14ac:dyDescent="0.45"/>
    <row r="232" spans="11:14" customFormat="1" ht="14.25" hidden="1" x14ac:dyDescent="0.45"/>
    <row r="233" spans="11:14" customFormat="1" ht="14.25" hidden="1" x14ac:dyDescent="0.45"/>
    <row r="234" spans="11:14" customFormat="1" ht="14.25" hidden="1" x14ac:dyDescent="0.45"/>
    <row r="235" spans="11:14" x14ac:dyDescent="0.55000000000000004"/>
    <row r="236" spans="11:14" x14ac:dyDescent="0.55000000000000004"/>
    <row r="237" spans="11:14" x14ac:dyDescent="0.55000000000000004"/>
    <row r="238" spans="11:14" hidden="1" x14ac:dyDescent="0.55000000000000004">
      <c r="K238" s="87">
        <v>1</v>
      </c>
      <c r="L238" s="87">
        <f>COUNTIF($C$7:$C$234,$K238)</f>
        <v>93</v>
      </c>
      <c r="M238" s="87" t="s">
        <v>56</v>
      </c>
      <c r="N238" s="87">
        <f t="shared" ref="N238:N246" si="27">COUNTIF($N$7:$N$234,$M238)</f>
        <v>0</v>
      </c>
    </row>
    <row r="239" spans="11:14" hidden="1" x14ac:dyDescent="0.55000000000000004">
      <c r="K239" s="87">
        <v>2</v>
      </c>
      <c r="L239" s="87">
        <f>COUNTIF($C$7:$C$234,$K239)</f>
        <v>0</v>
      </c>
      <c r="M239" s="87" t="s">
        <v>57</v>
      </c>
      <c r="N239" s="87">
        <f t="shared" si="27"/>
        <v>0</v>
      </c>
    </row>
    <row r="240" spans="11:14" hidden="1" x14ac:dyDescent="0.55000000000000004">
      <c r="K240" s="87">
        <v>3</v>
      </c>
      <c r="L240" s="87">
        <f>COUNTIF($C$7:$C$234,$K240)</f>
        <v>22</v>
      </c>
      <c r="M240" s="87" t="s">
        <v>58</v>
      </c>
      <c r="N240" s="87">
        <f t="shared" si="27"/>
        <v>0</v>
      </c>
    </row>
    <row r="241" spans="11:14" hidden="1" x14ac:dyDescent="0.55000000000000004">
      <c r="K241" s="87">
        <f>K238</f>
        <v>1</v>
      </c>
      <c r="L241" s="87">
        <f t="shared" ref="L241:L249" si="28">L238</f>
        <v>93</v>
      </c>
      <c r="M241" s="87" t="s">
        <v>59</v>
      </c>
      <c r="N241" s="87">
        <f t="shared" si="27"/>
        <v>0</v>
      </c>
    </row>
    <row r="242" spans="11:14" hidden="1" x14ac:dyDescent="0.55000000000000004">
      <c r="K242" s="87">
        <f t="shared" ref="K242" si="29">K239</f>
        <v>2</v>
      </c>
      <c r="L242" s="87">
        <f>L239</f>
        <v>0</v>
      </c>
      <c r="M242" s="87" t="s">
        <v>60</v>
      </c>
      <c r="N242" s="87">
        <f t="shared" si="27"/>
        <v>0</v>
      </c>
    </row>
    <row r="243" spans="11:14" hidden="1" x14ac:dyDescent="0.55000000000000004">
      <c r="K243" s="87">
        <f t="shared" ref="K243" si="30">K240</f>
        <v>3</v>
      </c>
      <c r="L243" s="87">
        <f t="shared" si="28"/>
        <v>22</v>
      </c>
      <c r="M243" s="87" t="s">
        <v>61</v>
      </c>
      <c r="N243" s="87">
        <f t="shared" si="27"/>
        <v>0</v>
      </c>
    </row>
    <row r="244" spans="11:14" hidden="1" x14ac:dyDescent="0.55000000000000004">
      <c r="K244" s="87">
        <f t="shared" ref="K244" si="31">K241</f>
        <v>1</v>
      </c>
      <c r="L244" s="87">
        <f t="shared" si="28"/>
        <v>93</v>
      </c>
      <c r="M244" s="87" t="s">
        <v>62</v>
      </c>
      <c r="N244" s="87">
        <f t="shared" si="27"/>
        <v>0</v>
      </c>
    </row>
    <row r="245" spans="11:14" hidden="1" x14ac:dyDescent="0.55000000000000004">
      <c r="K245" s="87">
        <f t="shared" ref="K245" si="32">K242</f>
        <v>2</v>
      </c>
      <c r="L245" s="87">
        <f t="shared" si="28"/>
        <v>0</v>
      </c>
      <c r="M245" s="87" t="s">
        <v>63</v>
      </c>
      <c r="N245" s="87">
        <f t="shared" si="27"/>
        <v>0</v>
      </c>
    </row>
    <row r="246" spans="11:14" hidden="1" x14ac:dyDescent="0.55000000000000004">
      <c r="K246" s="87">
        <f t="shared" ref="K246" si="33">K243</f>
        <v>3</v>
      </c>
      <c r="L246" s="87">
        <f t="shared" si="28"/>
        <v>22</v>
      </c>
      <c r="M246" s="87" t="s">
        <v>64</v>
      </c>
      <c r="N246" s="87">
        <f t="shared" si="27"/>
        <v>1</v>
      </c>
    </row>
    <row r="247" spans="11:14" hidden="1" x14ac:dyDescent="0.55000000000000004">
      <c r="K247" s="87">
        <f t="shared" ref="K247" si="34">K244</f>
        <v>1</v>
      </c>
      <c r="L247" s="87">
        <f t="shared" si="28"/>
        <v>93</v>
      </c>
      <c r="M247" s="87" t="s">
        <v>65</v>
      </c>
      <c r="N247" s="87">
        <f>+N238+N241+N244</f>
        <v>0</v>
      </c>
    </row>
    <row r="248" spans="11:14" hidden="1" x14ac:dyDescent="0.55000000000000004">
      <c r="K248" s="87">
        <f t="shared" ref="K248" si="35">K245</f>
        <v>2</v>
      </c>
      <c r="L248" s="87">
        <f t="shared" si="28"/>
        <v>0</v>
      </c>
      <c r="M248" s="87" t="s">
        <v>66</v>
      </c>
      <c r="N248" s="87">
        <f>+N239+N242+N245</f>
        <v>0</v>
      </c>
    </row>
    <row r="249" spans="11:14" hidden="1" x14ac:dyDescent="0.55000000000000004">
      <c r="K249" s="87">
        <f t="shared" ref="K249" si="36">K246</f>
        <v>3</v>
      </c>
      <c r="L249" s="87">
        <f t="shared" si="28"/>
        <v>22</v>
      </c>
      <c r="M249" s="87" t="s">
        <v>67</v>
      </c>
      <c r="N249" s="87">
        <f>+N240+N243+N246</f>
        <v>1</v>
      </c>
    </row>
    <row r="250" spans="11:14" x14ac:dyDescent="0.55000000000000004"/>
    <row r="251" spans="11:14" x14ac:dyDescent="0.55000000000000004"/>
    <row r="252" spans="11:14" x14ac:dyDescent="0.55000000000000004"/>
    <row r="253" spans="11:14" hidden="1" x14ac:dyDescent="0.55000000000000004">
      <c r="K253" s="87" t="s">
        <v>1</v>
      </c>
    </row>
    <row r="254" spans="11:14" hidden="1" x14ac:dyDescent="0.55000000000000004">
      <c r="K254" s="87" t="s">
        <v>11</v>
      </c>
    </row>
    <row r="255" spans="11:14" hidden="1" x14ac:dyDescent="0.55000000000000004">
      <c r="K255" s="87" t="s">
        <v>12</v>
      </c>
    </row>
    <row r="256" spans="11:14" x14ac:dyDescent="0.55000000000000004"/>
    <row r="257" x14ac:dyDescent="0.55000000000000004"/>
    <row r="258" x14ac:dyDescent="0.55000000000000004"/>
    <row r="259" x14ac:dyDescent="0.55000000000000004"/>
    <row r="260" x14ac:dyDescent="0.55000000000000004"/>
    <row r="261" x14ac:dyDescent="0.55000000000000004"/>
    <row r="262" x14ac:dyDescent="0.55000000000000004"/>
    <row r="263" x14ac:dyDescent="0.55000000000000004"/>
    <row r="264" x14ac:dyDescent="0.55000000000000004"/>
    <row r="265" x14ac:dyDescent="0.55000000000000004"/>
    <row r="266" x14ac:dyDescent="0.55000000000000004"/>
    <row r="267" x14ac:dyDescent="0.55000000000000004"/>
    <row r="268" x14ac:dyDescent="0.55000000000000004"/>
    <row r="269" x14ac:dyDescent="0.55000000000000004"/>
    <row r="270" x14ac:dyDescent="0.55000000000000004"/>
    <row r="271" x14ac:dyDescent="0.55000000000000004"/>
    <row r="272" x14ac:dyDescent="0.55000000000000004"/>
    <row r="273" x14ac:dyDescent="0.55000000000000004"/>
    <row r="274" x14ac:dyDescent="0.55000000000000004"/>
    <row r="275" x14ac:dyDescent="0.55000000000000004"/>
    <row r="276" x14ac:dyDescent="0.55000000000000004"/>
    <row r="277" x14ac:dyDescent="0.55000000000000004"/>
    <row r="278" x14ac:dyDescent="0.55000000000000004"/>
    <row r="279" x14ac:dyDescent="0.55000000000000004"/>
    <row r="280" x14ac:dyDescent="0.55000000000000004"/>
    <row r="281" x14ac:dyDescent="0.55000000000000004"/>
    <row r="282" x14ac:dyDescent="0.55000000000000004"/>
    <row r="283" x14ac:dyDescent="0.55000000000000004"/>
    <row r="284" x14ac:dyDescent="0.55000000000000004"/>
    <row r="285" x14ac:dyDescent="0.55000000000000004"/>
    <row r="286" x14ac:dyDescent="0.55000000000000004"/>
    <row r="287" x14ac:dyDescent="0.55000000000000004"/>
    <row r="288" x14ac:dyDescent="0.55000000000000004"/>
    <row r="289" x14ac:dyDescent="0.55000000000000004"/>
    <row r="290" x14ac:dyDescent="0.55000000000000004"/>
    <row r="291" x14ac:dyDescent="0.55000000000000004"/>
    <row r="292" x14ac:dyDescent="0.55000000000000004"/>
    <row r="293" x14ac:dyDescent="0.55000000000000004"/>
    <row r="294" x14ac:dyDescent="0.55000000000000004"/>
    <row r="295" x14ac:dyDescent="0.55000000000000004"/>
    <row r="296" x14ac:dyDescent="0.55000000000000004"/>
    <row r="297" x14ac:dyDescent="0.55000000000000004"/>
    <row r="298" x14ac:dyDescent="0.55000000000000004"/>
    <row r="299" x14ac:dyDescent="0.55000000000000004"/>
    <row r="300" x14ac:dyDescent="0.55000000000000004"/>
    <row r="301" x14ac:dyDescent="0.55000000000000004"/>
    <row r="302" x14ac:dyDescent="0.55000000000000004"/>
    <row r="303" x14ac:dyDescent="0.55000000000000004"/>
    <row r="304" x14ac:dyDescent="0.55000000000000004"/>
    <row r="305" x14ac:dyDescent="0.55000000000000004"/>
    <row r="306" x14ac:dyDescent="0.55000000000000004"/>
    <row r="307" x14ac:dyDescent="0.55000000000000004"/>
    <row r="308" x14ac:dyDescent="0.55000000000000004"/>
    <row r="309" x14ac:dyDescent="0.55000000000000004"/>
    <row r="310" x14ac:dyDescent="0.55000000000000004"/>
    <row r="311" x14ac:dyDescent="0.55000000000000004"/>
    <row r="312" x14ac:dyDescent="0.55000000000000004"/>
    <row r="313" x14ac:dyDescent="0.55000000000000004"/>
    <row r="314" x14ac:dyDescent="0.55000000000000004"/>
    <row r="315" x14ac:dyDescent="0.55000000000000004"/>
    <row r="316" x14ac:dyDescent="0.55000000000000004"/>
    <row r="317" x14ac:dyDescent="0.55000000000000004"/>
    <row r="318" x14ac:dyDescent="0.55000000000000004"/>
    <row r="319" x14ac:dyDescent="0.55000000000000004"/>
    <row r="320" x14ac:dyDescent="0.55000000000000004"/>
    <row r="321" x14ac:dyDescent="0.55000000000000004"/>
    <row r="322" x14ac:dyDescent="0.55000000000000004"/>
    <row r="323" x14ac:dyDescent="0.55000000000000004"/>
    <row r="324" x14ac:dyDescent="0.55000000000000004"/>
    <row r="325" x14ac:dyDescent="0.55000000000000004"/>
    <row r="326" x14ac:dyDescent="0.55000000000000004"/>
    <row r="327" x14ac:dyDescent="0.55000000000000004"/>
    <row r="328" x14ac:dyDescent="0.55000000000000004"/>
    <row r="329" x14ac:dyDescent="0.55000000000000004"/>
    <row r="330" x14ac:dyDescent="0.55000000000000004"/>
    <row r="331" x14ac:dyDescent="0.55000000000000004"/>
    <row r="332" x14ac:dyDescent="0.55000000000000004"/>
    <row r="333" x14ac:dyDescent="0.55000000000000004"/>
    <row r="334" x14ac:dyDescent="0.55000000000000004"/>
    <row r="335" x14ac:dyDescent="0.55000000000000004"/>
    <row r="336" x14ac:dyDescent="0.55000000000000004"/>
    <row r="337" x14ac:dyDescent="0.55000000000000004"/>
    <row r="338" x14ac:dyDescent="0.55000000000000004"/>
    <row r="339" x14ac:dyDescent="0.55000000000000004"/>
    <row r="340" x14ac:dyDescent="0.55000000000000004"/>
    <row r="341" x14ac:dyDescent="0.55000000000000004"/>
    <row r="342" x14ac:dyDescent="0.55000000000000004"/>
    <row r="343" x14ac:dyDescent="0.55000000000000004"/>
    <row r="344" x14ac:dyDescent="0.55000000000000004"/>
    <row r="345" x14ac:dyDescent="0.55000000000000004"/>
    <row r="346" x14ac:dyDescent="0.55000000000000004"/>
    <row r="347" x14ac:dyDescent="0.55000000000000004"/>
    <row r="348" x14ac:dyDescent="0.55000000000000004"/>
    <row r="349" x14ac:dyDescent="0.55000000000000004"/>
    <row r="350" x14ac:dyDescent="0.55000000000000004"/>
    <row r="351" x14ac:dyDescent="0.55000000000000004"/>
    <row r="352" x14ac:dyDescent="0.55000000000000004"/>
    <row r="353" x14ac:dyDescent="0.55000000000000004"/>
    <row r="354" x14ac:dyDescent="0.55000000000000004"/>
    <row r="355" x14ac:dyDescent="0.55000000000000004"/>
    <row r="356" x14ac:dyDescent="0.55000000000000004"/>
    <row r="357" x14ac:dyDescent="0.55000000000000004"/>
    <row r="358" x14ac:dyDescent="0.55000000000000004"/>
    <row r="359" x14ac:dyDescent="0.55000000000000004"/>
    <row r="360" x14ac:dyDescent="0.55000000000000004"/>
    <row r="361" x14ac:dyDescent="0.55000000000000004"/>
    <row r="362" x14ac:dyDescent="0.55000000000000004"/>
    <row r="363" x14ac:dyDescent="0.55000000000000004"/>
    <row r="364" x14ac:dyDescent="0.55000000000000004"/>
    <row r="365" x14ac:dyDescent="0.55000000000000004"/>
    <row r="366" x14ac:dyDescent="0.55000000000000004"/>
    <row r="367" x14ac:dyDescent="0.55000000000000004"/>
    <row r="368" x14ac:dyDescent="0.55000000000000004"/>
    <row r="369" x14ac:dyDescent="0.55000000000000004"/>
    <row r="370" x14ac:dyDescent="0.55000000000000004"/>
    <row r="371" x14ac:dyDescent="0.55000000000000004"/>
    <row r="372" x14ac:dyDescent="0.55000000000000004"/>
    <row r="373" x14ac:dyDescent="0.55000000000000004"/>
    <row r="374" x14ac:dyDescent="0.55000000000000004"/>
    <row r="375" x14ac:dyDescent="0.55000000000000004"/>
    <row r="376" x14ac:dyDescent="0.55000000000000004"/>
    <row r="377" x14ac:dyDescent="0.55000000000000004"/>
    <row r="378" x14ac:dyDescent="0.55000000000000004"/>
    <row r="379" x14ac:dyDescent="0.55000000000000004"/>
    <row r="380" x14ac:dyDescent="0.55000000000000004"/>
    <row r="381" x14ac:dyDescent="0.55000000000000004"/>
    <row r="382" x14ac:dyDescent="0.55000000000000004"/>
    <row r="383" x14ac:dyDescent="0.55000000000000004"/>
    <row r="384" x14ac:dyDescent="0.55000000000000004"/>
    <row r="385" x14ac:dyDescent="0.55000000000000004"/>
    <row r="386" x14ac:dyDescent="0.55000000000000004"/>
    <row r="387" x14ac:dyDescent="0.55000000000000004"/>
    <row r="388" x14ac:dyDescent="0.55000000000000004"/>
    <row r="389" x14ac:dyDescent="0.55000000000000004"/>
    <row r="390" x14ac:dyDescent="0.55000000000000004"/>
    <row r="391" x14ac:dyDescent="0.55000000000000004"/>
    <row r="392" x14ac:dyDescent="0.55000000000000004"/>
    <row r="393" x14ac:dyDescent="0.55000000000000004"/>
    <row r="394" x14ac:dyDescent="0.55000000000000004"/>
    <row r="395" x14ac:dyDescent="0.55000000000000004"/>
    <row r="396" x14ac:dyDescent="0.55000000000000004"/>
    <row r="397" x14ac:dyDescent="0.55000000000000004"/>
    <row r="398" x14ac:dyDescent="0.55000000000000004"/>
    <row r="399" x14ac:dyDescent="0.55000000000000004"/>
    <row r="400" x14ac:dyDescent="0.55000000000000004"/>
    <row r="401" x14ac:dyDescent="0.55000000000000004"/>
    <row r="402" x14ac:dyDescent="0.55000000000000004"/>
    <row r="403" x14ac:dyDescent="0.55000000000000004"/>
    <row r="404" x14ac:dyDescent="0.55000000000000004"/>
    <row r="405" x14ac:dyDescent="0.55000000000000004"/>
    <row r="406" x14ac:dyDescent="0.55000000000000004"/>
    <row r="407" x14ac:dyDescent="0.55000000000000004"/>
    <row r="408" x14ac:dyDescent="0.55000000000000004"/>
    <row r="409" x14ac:dyDescent="0.55000000000000004"/>
    <row r="410" x14ac:dyDescent="0.55000000000000004"/>
    <row r="411" x14ac:dyDescent="0.55000000000000004"/>
    <row r="412" x14ac:dyDescent="0.55000000000000004"/>
    <row r="413" x14ac:dyDescent="0.55000000000000004"/>
    <row r="414" x14ac:dyDescent="0.55000000000000004"/>
    <row r="415" x14ac:dyDescent="0.55000000000000004"/>
    <row r="416" x14ac:dyDescent="0.55000000000000004"/>
    <row r="417" x14ac:dyDescent="0.55000000000000004"/>
    <row r="418" x14ac:dyDescent="0.55000000000000004"/>
    <row r="419" x14ac:dyDescent="0.55000000000000004"/>
    <row r="420" x14ac:dyDescent="0.55000000000000004"/>
  </sheetData>
  <sheetProtection sheet="1" objects="1" scenarios="1"/>
  <autoFilter ref="A6:WVQ234" xr:uid="{1290FF67-BE29-48DE-B946-454CA4D5E1B0}"/>
  <mergeCells count="4">
    <mergeCell ref="C4:E4"/>
    <mergeCell ref="C5:E5"/>
    <mergeCell ref="C6:E6"/>
    <mergeCell ref="C3:E3"/>
  </mergeCells>
  <phoneticPr fontId="3" type="noConversion"/>
  <conditionalFormatting sqref="G7">
    <cfRule type="iconSet" priority="23">
      <iconSet>
        <cfvo type="percent" val="0"/>
        <cfvo type="num" val="0.5"/>
        <cfvo type="num" val="1"/>
      </iconSet>
    </cfRule>
  </conditionalFormatting>
  <conditionalFormatting sqref="G13">
    <cfRule type="iconSet" priority="3">
      <iconSet>
        <cfvo type="percent" val="0"/>
        <cfvo type="num" val="0.5"/>
        <cfvo type="num" val="1"/>
      </iconSet>
    </cfRule>
  </conditionalFormatting>
  <conditionalFormatting sqref="G29">
    <cfRule type="iconSet" priority="2">
      <iconSet>
        <cfvo type="percent" val="0"/>
        <cfvo type="num" val="0.5"/>
        <cfvo type="num" val="1"/>
      </iconSet>
    </cfRule>
  </conditionalFormatting>
  <conditionalFormatting sqref="G52">
    <cfRule type="iconSet" priority="1">
      <iconSet>
        <cfvo type="percent" val="0"/>
        <cfvo type="num" val="0.5"/>
        <cfvo type="num" val="1"/>
      </iconSet>
    </cfRule>
  </conditionalFormatting>
  <conditionalFormatting sqref="G70">
    <cfRule type="iconSet" priority="13">
      <iconSet>
        <cfvo type="percent" val="0"/>
        <cfvo type="num" val="0.5"/>
        <cfvo type="num" val="1"/>
      </iconSet>
    </cfRule>
  </conditionalFormatting>
  <conditionalFormatting sqref="G83">
    <cfRule type="iconSet" priority="12">
      <iconSet>
        <cfvo type="percent" val="0"/>
        <cfvo type="num" val="0.5"/>
        <cfvo type="num" val="1"/>
      </iconSet>
    </cfRule>
  </conditionalFormatting>
  <conditionalFormatting sqref="G119">
    <cfRule type="iconSet" priority="11">
      <iconSet>
        <cfvo type="percent" val="0"/>
        <cfvo type="num" val="0.5"/>
        <cfvo type="num" val="1"/>
      </iconSet>
    </cfRule>
  </conditionalFormatting>
  <conditionalFormatting sqref="G129">
    <cfRule type="iconSet" priority="10">
      <iconSet>
        <cfvo type="percent" val="0"/>
        <cfvo type="num" val="0.5"/>
        <cfvo type="num" val="1"/>
      </iconSet>
    </cfRule>
  </conditionalFormatting>
  <dataValidations count="3">
    <dataValidation type="list" allowBlank="1" showInputMessage="1" showErrorMessage="1" sqref="G65446:G65491 JA65446:JA65491 SW65446:SW65491 ACS65446:ACS65491 AMO65446:AMO65491 AWK65446:AWK65491 BGG65446:BGG65491 BQC65446:BQC65491 BZY65446:BZY65491 CJU65446:CJU65491 CTQ65446:CTQ65491 DDM65446:DDM65491 DNI65446:DNI65491 DXE65446:DXE65491 EHA65446:EHA65491 EQW65446:EQW65491 FAS65446:FAS65491 FKO65446:FKO65491 FUK65446:FUK65491 GEG65446:GEG65491 GOC65446:GOC65491 GXY65446:GXY65491 HHU65446:HHU65491 HRQ65446:HRQ65491 IBM65446:IBM65491 ILI65446:ILI65491 IVE65446:IVE65491 JFA65446:JFA65491 JOW65446:JOW65491 JYS65446:JYS65491 KIO65446:KIO65491 KSK65446:KSK65491 LCG65446:LCG65491 LMC65446:LMC65491 LVY65446:LVY65491 MFU65446:MFU65491 MPQ65446:MPQ65491 MZM65446:MZM65491 NJI65446:NJI65491 NTE65446:NTE65491 ODA65446:ODA65491 OMW65446:OMW65491 OWS65446:OWS65491 PGO65446:PGO65491 PQK65446:PQK65491 QAG65446:QAG65491 QKC65446:QKC65491 QTY65446:QTY65491 RDU65446:RDU65491 RNQ65446:RNQ65491 RXM65446:RXM65491 SHI65446:SHI65491 SRE65446:SRE65491 TBA65446:TBA65491 TKW65446:TKW65491 TUS65446:TUS65491 UEO65446:UEO65491 UOK65446:UOK65491 UYG65446:UYG65491 VIC65446:VIC65491 VRY65446:VRY65491 WBU65446:WBU65491 WLQ65446:WLQ65491 WVM65446:WVM65491 G130982:G131027 JA130982:JA131027 SW130982:SW131027 ACS130982:ACS131027 AMO130982:AMO131027 AWK130982:AWK131027 BGG130982:BGG131027 BQC130982:BQC131027 BZY130982:BZY131027 CJU130982:CJU131027 CTQ130982:CTQ131027 DDM130982:DDM131027 DNI130982:DNI131027 DXE130982:DXE131027 EHA130982:EHA131027 EQW130982:EQW131027 FAS130982:FAS131027 FKO130982:FKO131027 FUK130982:FUK131027 GEG130982:GEG131027 GOC130982:GOC131027 GXY130982:GXY131027 HHU130982:HHU131027 HRQ130982:HRQ131027 IBM130982:IBM131027 ILI130982:ILI131027 IVE130982:IVE131027 JFA130982:JFA131027 JOW130982:JOW131027 JYS130982:JYS131027 KIO130982:KIO131027 KSK130982:KSK131027 LCG130982:LCG131027 LMC130982:LMC131027 LVY130982:LVY131027 MFU130982:MFU131027 MPQ130982:MPQ131027 MZM130982:MZM131027 NJI130982:NJI131027 NTE130982:NTE131027 ODA130982:ODA131027 OMW130982:OMW131027 OWS130982:OWS131027 PGO130982:PGO131027 PQK130982:PQK131027 QAG130982:QAG131027 QKC130982:QKC131027 QTY130982:QTY131027 RDU130982:RDU131027 RNQ130982:RNQ131027 RXM130982:RXM131027 SHI130982:SHI131027 SRE130982:SRE131027 TBA130982:TBA131027 TKW130982:TKW131027 TUS130982:TUS131027 UEO130982:UEO131027 UOK130982:UOK131027 UYG130982:UYG131027 VIC130982:VIC131027 VRY130982:VRY131027 WBU130982:WBU131027 WLQ130982:WLQ131027 WVM130982:WVM131027 G196518:G196563 JA196518:JA196563 SW196518:SW196563 ACS196518:ACS196563 AMO196518:AMO196563 AWK196518:AWK196563 BGG196518:BGG196563 BQC196518:BQC196563 BZY196518:BZY196563 CJU196518:CJU196563 CTQ196518:CTQ196563 DDM196518:DDM196563 DNI196518:DNI196563 DXE196518:DXE196563 EHA196518:EHA196563 EQW196518:EQW196563 FAS196518:FAS196563 FKO196518:FKO196563 FUK196518:FUK196563 GEG196518:GEG196563 GOC196518:GOC196563 GXY196518:GXY196563 HHU196518:HHU196563 HRQ196518:HRQ196563 IBM196518:IBM196563 ILI196518:ILI196563 IVE196518:IVE196563 JFA196518:JFA196563 JOW196518:JOW196563 JYS196518:JYS196563 KIO196518:KIO196563 KSK196518:KSK196563 LCG196518:LCG196563 LMC196518:LMC196563 LVY196518:LVY196563 MFU196518:MFU196563 MPQ196518:MPQ196563 MZM196518:MZM196563 NJI196518:NJI196563 NTE196518:NTE196563 ODA196518:ODA196563 OMW196518:OMW196563 OWS196518:OWS196563 PGO196518:PGO196563 PQK196518:PQK196563 QAG196518:QAG196563 QKC196518:QKC196563 QTY196518:QTY196563 RDU196518:RDU196563 RNQ196518:RNQ196563 RXM196518:RXM196563 SHI196518:SHI196563 SRE196518:SRE196563 TBA196518:TBA196563 TKW196518:TKW196563 TUS196518:TUS196563 UEO196518:UEO196563 UOK196518:UOK196563 UYG196518:UYG196563 VIC196518:VIC196563 VRY196518:VRY196563 WBU196518:WBU196563 WLQ196518:WLQ196563 WVM196518:WVM196563 G262054:G262099 JA262054:JA262099 SW262054:SW262099 ACS262054:ACS262099 AMO262054:AMO262099 AWK262054:AWK262099 BGG262054:BGG262099 BQC262054:BQC262099 BZY262054:BZY262099 CJU262054:CJU262099 CTQ262054:CTQ262099 DDM262054:DDM262099 DNI262054:DNI262099 DXE262054:DXE262099 EHA262054:EHA262099 EQW262054:EQW262099 FAS262054:FAS262099 FKO262054:FKO262099 FUK262054:FUK262099 GEG262054:GEG262099 GOC262054:GOC262099 GXY262054:GXY262099 HHU262054:HHU262099 HRQ262054:HRQ262099 IBM262054:IBM262099 ILI262054:ILI262099 IVE262054:IVE262099 JFA262054:JFA262099 JOW262054:JOW262099 JYS262054:JYS262099 KIO262054:KIO262099 KSK262054:KSK262099 LCG262054:LCG262099 LMC262054:LMC262099 LVY262054:LVY262099 MFU262054:MFU262099 MPQ262054:MPQ262099 MZM262054:MZM262099 NJI262054:NJI262099 NTE262054:NTE262099 ODA262054:ODA262099 OMW262054:OMW262099 OWS262054:OWS262099 PGO262054:PGO262099 PQK262054:PQK262099 QAG262054:QAG262099 QKC262054:QKC262099 QTY262054:QTY262099 RDU262054:RDU262099 RNQ262054:RNQ262099 RXM262054:RXM262099 SHI262054:SHI262099 SRE262054:SRE262099 TBA262054:TBA262099 TKW262054:TKW262099 TUS262054:TUS262099 UEO262054:UEO262099 UOK262054:UOK262099 UYG262054:UYG262099 VIC262054:VIC262099 VRY262054:VRY262099 WBU262054:WBU262099 WLQ262054:WLQ262099 WVM262054:WVM262099 G327590:G327635 JA327590:JA327635 SW327590:SW327635 ACS327590:ACS327635 AMO327590:AMO327635 AWK327590:AWK327635 BGG327590:BGG327635 BQC327590:BQC327635 BZY327590:BZY327635 CJU327590:CJU327635 CTQ327590:CTQ327635 DDM327590:DDM327635 DNI327590:DNI327635 DXE327590:DXE327635 EHA327590:EHA327635 EQW327590:EQW327635 FAS327590:FAS327635 FKO327590:FKO327635 FUK327590:FUK327635 GEG327590:GEG327635 GOC327590:GOC327635 GXY327590:GXY327635 HHU327590:HHU327635 HRQ327590:HRQ327635 IBM327590:IBM327635 ILI327590:ILI327635 IVE327590:IVE327635 JFA327590:JFA327635 JOW327590:JOW327635 JYS327590:JYS327635 KIO327590:KIO327635 KSK327590:KSK327635 LCG327590:LCG327635 LMC327590:LMC327635 LVY327590:LVY327635 MFU327590:MFU327635 MPQ327590:MPQ327635 MZM327590:MZM327635 NJI327590:NJI327635 NTE327590:NTE327635 ODA327590:ODA327635 OMW327590:OMW327635 OWS327590:OWS327635 PGO327590:PGO327635 PQK327590:PQK327635 QAG327590:QAG327635 QKC327590:QKC327635 QTY327590:QTY327635 RDU327590:RDU327635 RNQ327590:RNQ327635 RXM327590:RXM327635 SHI327590:SHI327635 SRE327590:SRE327635 TBA327590:TBA327635 TKW327590:TKW327635 TUS327590:TUS327635 UEO327590:UEO327635 UOK327590:UOK327635 UYG327590:UYG327635 VIC327590:VIC327635 VRY327590:VRY327635 WBU327590:WBU327635 WLQ327590:WLQ327635 WVM327590:WVM327635 G393126:G393171 JA393126:JA393171 SW393126:SW393171 ACS393126:ACS393171 AMO393126:AMO393171 AWK393126:AWK393171 BGG393126:BGG393171 BQC393126:BQC393171 BZY393126:BZY393171 CJU393126:CJU393171 CTQ393126:CTQ393171 DDM393126:DDM393171 DNI393126:DNI393171 DXE393126:DXE393171 EHA393126:EHA393171 EQW393126:EQW393171 FAS393126:FAS393171 FKO393126:FKO393171 FUK393126:FUK393171 GEG393126:GEG393171 GOC393126:GOC393171 GXY393126:GXY393171 HHU393126:HHU393171 HRQ393126:HRQ393171 IBM393126:IBM393171 ILI393126:ILI393171 IVE393126:IVE393171 JFA393126:JFA393171 JOW393126:JOW393171 JYS393126:JYS393171 KIO393126:KIO393171 KSK393126:KSK393171 LCG393126:LCG393171 LMC393126:LMC393171 LVY393126:LVY393171 MFU393126:MFU393171 MPQ393126:MPQ393171 MZM393126:MZM393171 NJI393126:NJI393171 NTE393126:NTE393171 ODA393126:ODA393171 OMW393126:OMW393171 OWS393126:OWS393171 PGO393126:PGO393171 PQK393126:PQK393171 QAG393126:QAG393171 QKC393126:QKC393171 QTY393126:QTY393171 RDU393126:RDU393171 RNQ393126:RNQ393171 RXM393126:RXM393171 SHI393126:SHI393171 SRE393126:SRE393171 TBA393126:TBA393171 TKW393126:TKW393171 TUS393126:TUS393171 UEO393126:UEO393171 UOK393126:UOK393171 UYG393126:UYG393171 VIC393126:VIC393171 VRY393126:VRY393171 WBU393126:WBU393171 WLQ393126:WLQ393171 WVM393126:WVM393171 G458662:G458707 JA458662:JA458707 SW458662:SW458707 ACS458662:ACS458707 AMO458662:AMO458707 AWK458662:AWK458707 BGG458662:BGG458707 BQC458662:BQC458707 BZY458662:BZY458707 CJU458662:CJU458707 CTQ458662:CTQ458707 DDM458662:DDM458707 DNI458662:DNI458707 DXE458662:DXE458707 EHA458662:EHA458707 EQW458662:EQW458707 FAS458662:FAS458707 FKO458662:FKO458707 FUK458662:FUK458707 GEG458662:GEG458707 GOC458662:GOC458707 GXY458662:GXY458707 HHU458662:HHU458707 HRQ458662:HRQ458707 IBM458662:IBM458707 ILI458662:ILI458707 IVE458662:IVE458707 JFA458662:JFA458707 JOW458662:JOW458707 JYS458662:JYS458707 KIO458662:KIO458707 KSK458662:KSK458707 LCG458662:LCG458707 LMC458662:LMC458707 LVY458662:LVY458707 MFU458662:MFU458707 MPQ458662:MPQ458707 MZM458662:MZM458707 NJI458662:NJI458707 NTE458662:NTE458707 ODA458662:ODA458707 OMW458662:OMW458707 OWS458662:OWS458707 PGO458662:PGO458707 PQK458662:PQK458707 QAG458662:QAG458707 QKC458662:QKC458707 QTY458662:QTY458707 RDU458662:RDU458707 RNQ458662:RNQ458707 RXM458662:RXM458707 SHI458662:SHI458707 SRE458662:SRE458707 TBA458662:TBA458707 TKW458662:TKW458707 TUS458662:TUS458707 UEO458662:UEO458707 UOK458662:UOK458707 UYG458662:UYG458707 VIC458662:VIC458707 VRY458662:VRY458707 WBU458662:WBU458707 WLQ458662:WLQ458707 WVM458662:WVM458707 G524198:G524243 JA524198:JA524243 SW524198:SW524243 ACS524198:ACS524243 AMO524198:AMO524243 AWK524198:AWK524243 BGG524198:BGG524243 BQC524198:BQC524243 BZY524198:BZY524243 CJU524198:CJU524243 CTQ524198:CTQ524243 DDM524198:DDM524243 DNI524198:DNI524243 DXE524198:DXE524243 EHA524198:EHA524243 EQW524198:EQW524243 FAS524198:FAS524243 FKO524198:FKO524243 FUK524198:FUK524243 GEG524198:GEG524243 GOC524198:GOC524243 GXY524198:GXY524243 HHU524198:HHU524243 HRQ524198:HRQ524243 IBM524198:IBM524243 ILI524198:ILI524243 IVE524198:IVE524243 JFA524198:JFA524243 JOW524198:JOW524243 JYS524198:JYS524243 KIO524198:KIO524243 KSK524198:KSK524243 LCG524198:LCG524243 LMC524198:LMC524243 LVY524198:LVY524243 MFU524198:MFU524243 MPQ524198:MPQ524243 MZM524198:MZM524243 NJI524198:NJI524243 NTE524198:NTE524243 ODA524198:ODA524243 OMW524198:OMW524243 OWS524198:OWS524243 PGO524198:PGO524243 PQK524198:PQK524243 QAG524198:QAG524243 QKC524198:QKC524243 QTY524198:QTY524243 RDU524198:RDU524243 RNQ524198:RNQ524243 RXM524198:RXM524243 SHI524198:SHI524243 SRE524198:SRE524243 TBA524198:TBA524243 TKW524198:TKW524243 TUS524198:TUS524243 UEO524198:UEO524243 UOK524198:UOK524243 UYG524198:UYG524243 VIC524198:VIC524243 VRY524198:VRY524243 WBU524198:WBU524243 WLQ524198:WLQ524243 WVM524198:WVM524243 G589734:G589779 JA589734:JA589779 SW589734:SW589779 ACS589734:ACS589779 AMO589734:AMO589779 AWK589734:AWK589779 BGG589734:BGG589779 BQC589734:BQC589779 BZY589734:BZY589779 CJU589734:CJU589779 CTQ589734:CTQ589779 DDM589734:DDM589779 DNI589734:DNI589779 DXE589734:DXE589779 EHA589734:EHA589779 EQW589734:EQW589779 FAS589734:FAS589779 FKO589734:FKO589779 FUK589734:FUK589779 GEG589734:GEG589779 GOC589734:GOC589779 GXY589734:GXY589779 HHU589734:HHU589779 HRQ589734:HRQ589779 IBM589734:IBM589779 ILI589734:ILI589779 IVE589734:IVE589779 JFA589734:JFA589779 JOW589734:JOW589779 JYS589734:JYS589779 KIO589734:KIO589779 KSK589734:KSK589779 LCG589734:LCG589779 LMC589734:LMC589779 LVY589734:LVY589779 MFU589734:MFU589779 MPQ589734:MPQ589779 MZM589734:MZM589779 NJI589734:NJI589779 NTE589734:NTE589779 ODA589734:ODA589779 OMW589734:OMW589779 OWS589734:OWS589779 PGO589734:PGO589779 PQK589734:PQK589779 QAG589734:QAG589779 QKC589734:QKC589779 QTY589734:QTY589779 RDU589734:RDU589779 RNQ589734:RNQ589779 RXM589734:RXM589779 SHI589734:SHI589779 SRE589734:SRE589779 TBA589734:TBA589779 TKW589734:TKW589779 TUS589734:TUS589779 UEO589734:UEO589779 UOK589734:UOK589779 UYG589734:UYG589779 VIC589734:VIC589779 VRY589734:VRY589779 WBU589734:WBU589779 WLQ589734:WLQ589779 WVM589734:WVM589779 G655270:G655315 JA655270:JA655315 SW655270:SW655315 ACS655270:ACS655315 AMO655270:AMO655315 AWK655270:AWK655315 BGG655270:BGG655315 BQC655270:BQC655315 BZY655270:BZY655315 CJU655270:CJU655315 CTQ655270:CTQ655315 DDM655270:DDM655315 DNI655270:DNI655315 DXE655270:DXE655315 EHA655270:EHA655315 EQW655270:EQW655315 FAS655270:FAS655315 FKO655270:FKO655315 FUK655270:FUK655315 GEG655270:GEG655315 GOC655270:GOC655315 GXY655270:GXY655315 HHU655270:HHU655315 HRQ655270:HRQ655315 IBM655270:IBM655315 ILI655270:ILI655315 IVE655270:IVE655315 JFA655270:JFA655315 JOW655270:JOW655315 JYS655270:JYS655315 KIO655270:KIO655315 KSK655270:KSK655315 LCG655270:LCG655315 LMC655270:LMC655315 LVY655270:LVY655315 MFU655270:MFU655315 MPQ655270:MPQ655315 MZM655270:MZM655315 NJI655270:NJI655315 NTE655270:NTE655315 ODA655270:ODA655315 OMW655270:OMW655315 OWS655270:OWS655315 PGO655270:PGO655315 PQK655270:PQK655315 QAG655270:QAG655315 QKC655270:QKC655315 QTY655270:QTY655315 RDU655270:RDU655315 RNQ655270:RNQ655315 RXM655270:RXM655315 SHI655270:SHI655315 SRE655270:SRE655315 TBA655270:TBA655315 TKW655270:TKW655315 TUS655270:TUS655315 UEO655270:UEO655315 UOK655270:UOK655315 UYG655270:UYG655315 VIC655270:VIC655315 VRY655270:VRY655315 WBU655270:WBU655315 WLQ655270:WLQ655315 WVM655270:WVM655315 G720806:G720851 JA720806:JA720851 SW720806:SW720851 ACS720806:ACS720851 AMO720806:AMO720851 AWK720806:AWK720851 BGG720806:BGG720851 BQC720806:BQC720851 BZY720806:BZY720851 CJU720806:CJU720851 CTQ720806:CTQ720851 DDM720806:DDM720851 DNI720806:DNI720851 DXE720806:DXE720851 EHA720806:EHA720851 EQW720806:EQW720851 FAS720806:FAS720851 FKO720806:FKO720851 FUK720806:FUK720851 GEG720806:GEG720851 GOC720806:GOC720851 GXY720806:GXY720851 HHU720806:HHU720851 HRQ720806:HRQ720851 IBM720806:IBM720851 ILI720806:ILI720851 IVE720806:IVE720851 JFA720806:JFA720851 JOW720806:JOW720851 JYS720806:JYS720851 KIO720806:KIO720851 KSK720806:KSK720851 LCG720806:LCG720851 LMC720806:LMC720851 LVY720806:LVY720851 MFU720806:MFU720851 MPQ720806:MPQ720851 MZM720806:MZM720851 NJI720806:NJI720851 NTE720806:NTE720851 ODA720806:ODA720851 OMW720806:OMW720851 OWS720806:OWS720851 PGO720806:PGO720851 PQK720806:PQK720851 QAG720806:QAG720851 QKC720806:QKC720851 QTY720806:QTY720851 RDU720806:RDU720851 RNQ720806:RNQ720851 RXM720806:RXM720851 SHI720806:SHI720851 SRE720806:SRE720851 TBA720806:TBA720851 TKW720806:TKW720851 TUS720806:TUS720851 UEO720806:UEO720851 UOK720806:UOK720851 UYG720806:UYG720851 VIC720806:VIC720851 VRY720806:VRY720851 WBU720806:WBU720851 WLQ720806:WLQ720851 WVM720806:WVM720851 G786342:G786387 JA786342:JA786387 SW786342:SW786387 ACS786342:ACS786387 AMO786342:AMO786387 AWK786342:AWK786387 BGG786342:BGG786387 BQC786342:BQC786387 BZY786342:BZY786387 CJU786342:CJU786387 CTQ786342:CTQ786387 DDM786342:DDM786387 DNI786342:DNI786387 DXE786342:DXE786387 EHA786342:EHA786387 EQW786342:EQW786387 FAS786342:FAS786387 FKO786342:FKO786387 FUK786342:FUK786387 GEG786342:GEG786387 GOC786342:GOC786387 GXY786342:GXY786387 HHU786342:HHU786387 HRQ786342:HRQ786387 IBM786342:IBM786387 ILI786342:ILI786387 IVE786342:IVE786387 JFA786342:JFA786387 JOW786342:JOW786387 JYS786342:JYS786387 KIO786342:KIO786387 KSK786342:KSK786387 LCG786342:LCG786387 LMC786342:LMC786387 LVY786342:LVY786387 MFU786342:MFU786387 MPQ786342:MPQ786387 MZM786342:MZM786387 NJI786342:NJI786387 NTE786342:NTE786387 ODA786342:ODA786387 OMW786342:OMW786387 OWS786342:OWS786387 PGO786342:PGO786387 PQK786342:PQK786387 QAG786342:QAG786387 QKC786342:QKC786387 QTY786342:QTY786387 RDU786342:RDU786387 RNQ786342:RNQ786387 RXM786342:RXM786387 SHI786342:SHI786387 SRE786342:SRE786387 TBA786342:TBA786387 TKW786342:TKW786387 TUS786342:TUS786387 UEO786342:UEO786387 UOK786342:UOK786387 UYG786342:UYG786387 VIC786342:VIC786387 VRY786342:VRY786387 WBU786342:WBU786387 WLQ786342:WLQ786387 WVM786342:WVM786387 G851878:G851923 JA851878:JA851923 SW851878:SW851923 ACS851878:ACS851923 AMO851878:AMO851923 AWK851878:AWK851923 BGG851878:BGG851923 BQC851878:BQC851923 BZY851878:BZY851923 CJU851878:CJU851923 CTQ851878:CTQ851923 DDM851878:DDM851923 DNI851878:DNI851923 DXE851878:DXE851923 EHA851878:EHA851923 EQW851878:EQW851923 FAS851878:FAS851923 FKO851878:FKO851923 FUK851878:FUK851923 GEG851878:GEG851923 GOC851878:GOC851923 GXY851878:GXY851923 HHU851878:HHU851923 HRQ851878:HRQ851923 IBM851878:IBM851923 ILI851878:ILI851923 IVE851878:IVE851923 JFA851878:JFA851923 JOW851878:JOW851923 JYS851878:JYS851923 KIO851878:KIO851923 KSK851878:KSK851923 LCG851878:LCG851923 LMC851878:LMC851923 LVY851878:LVY851923 MFU851878:MFU851923 MPQ851878:MPQ851923 MZM851878:MZM851923 NJI851878:NJI851923 NTE851878:NTE851923 ODA851878:ODA851923 OMW851878:OMW851923 OWS851878:OWS851923 PGO851878:PGO851923 PQK851878:PQK851923 QAG851878:QAG851923 QKC851878:QKC851923 QTY851878:QTY851923 RDU851878:RDU851923 RNQ851878:RNQ851923 RXM851878:RXM851923 SHI851878:SHI851923 SRE851878:SRE851923 TBA851878:TBA851923 TKW851878:TKW851923 TUS851878:TUS851923 UEO851878:UEO851923 UOK851878:UOK851923 UYG851878:UYG851923 VIC851878:VIC851923 VRY851878:VRY851923 WBU851878:WBU851923 WLQ851878:WLQ851923 WVM851878:WVM851923 G917414:G917459 JA917414:JA917459 SW917414:SW917459 ACS917414:ACS917459 AMO917414:AMO917459 AWK917414:AWK917459 BGG917414:BGG917459 BQC917414:BQC917459 BZY917414:BZY917459 CJU917414:CJU917459 CTQ917414:CTQ917459 DDM917414:DDM917459 DNI917414:DNI917459 DXE917414:DXE917459 EHA917414:EHA917459 EQW917414:EQW917459 FAS917414:FAS917459 FKO917414:FKO917459 FUK917414:FUK917459 GEG917414:GEG917459 GOC917414:GOC917459 GXY917414:GXY917459 HHU917414:HHU917459 HRQ917414:HRQ917459 IBM917414:IBM917459 ILI917414:ILI917459 IVE917414:IVE917459 JFA917414:JFA917459 JOW917414:JOW917459 JYS917414:JYS917459 KIO917414:KIO917459 KSK917414:KSK917459 LCG917414:LCG917459 LMC917414:LMC917459 LVY917414:LVY917459 MFU917414:MFU917459 MPQ917414:MPQ917459 MZM917414:MZM917459 NJI917414:NJI917459 NTE917414:NTE917459 ODA917414:ODA917459 OMW917414:OMW917459 OWS917414:OWS917459 PGO917414:PGO917459 PQK917414:PQK917459 QAG917414:QAG917459 QKC917414:QKC917459 QTY917414:QTY917459 RDU917414:RDU917459 RNQ917414:RNQ917459 RXM917414:RXM917459 SHI917414:SHI917459 SRE917414:SRE917459 TBA917414:TBA917459 TKW917414:TKW917459 TUS917414:TUS917459 UEO917414:UEO917459 UOK917414:UOK917459 UYG917414:UYG917459 VIC917414:VIC917459 VRY917414:VRY917459 WBU917414:WBU917459 WLQ917414:WLQ917459 WVM917414:WVM917459 G982950:G982995 JA982950:JA982995 SW982950:SW982995 ACS982950:ACS982995 AMO982950:AMO982995 AWK982950:AWK982995 BGG982950:BGG982995 BQC982950:BQC982995 BZY982950:BZY982995 CJU982950:CJU982995 CTQ982950:CTQ982995 DDM982950:DDM982995 DNI982950:DNI982995 DXE982950:DXE982995 EHA982950:EHA982995 EQW982950:EQW982995 FAS982950:FAS982995 FKO982950:FKO982995 FUK982950:FUK982995 GEG982950:GEG982995 GOC982950:GOC982995 GXY982950:GXY982995 HHU982950:HHU982995 HRQ982950:HRQ982995 IBM982950:IBM982995 ILI982950:ILI982995 IVE982950:IVE982995 JFA982950:JFA982995 JOW982950:JOW982995 JYS982950:JYS982995 KIO982950:KIO982995 KSK982950:KSK982995 LCG982950:LCG982995 LMC982950:LMC982995 LVY982950:LVY982995 MFU982950:MFU982995 MPQ982950:MPQ982995 MZM982950:MZM982995 NJI982950:NJI982995 NTE982950:NTE982995 ODA982950:ODA982995 OMW982950:OMW982995 OWS982950:OWS982995 PGO982950:PGO982995 PQK982950:PQK982995 QAG982950:QAG982995 QKC982950:QKC982995 QTY982950:QTY982995 RDU982950:RDU982995 RNQ982950:RNQ982995 RXM982950:RXM982995 SHI982950:SHI982995 SRE982950:SRE982995 TBA982950:TBA982995 TKW982950:TKW982995 TUS982950:TUS982995 UEO982950:UEO982995 UOK982950:UOK982995 UYG982950:UYG982995 VIC982950:VIC982995 VRY982950:VRY982995 WBU982950:WBU982995 WLQ982950:WLQ982995 WVM982950:WVM982995 G65297:G65298 JA65297:JA65298 SW65297:SW65298 ACS65297:ACS65298 AMO65297:AMO65298 AWK65297:AWK65298 BGG65297:BGG65298 BQC65297:BQC65298 BZY65297:BZY65298 CJU65297:CJU65298 CTQ65297:CTQ65298 DDM65297:DDM65298 DNI65297:DNI65298 DXE65297:DXE65298 EHA65297:EHA65298 EQW65297:EQW65298 FAS65297:FAS65298 FKO65297:FKO65298 FUK65297:FUK65298 GEG65297:GEG65298 GOC65297:GOC65298 GXY65297:GXY65298 HHU65297:HHU65298 HRQ65297:HRQ65298 IBM65297:IBM65298 ILI65297:ILI65298 IVE65297:IVE65298 JFA65297:JFA65298 JOW65297:JOW65298 JYS65297:JYS65298 KIO65297:KIO65298 KSK65297:KSK65298 LCG65297:LCG65298 LMC65297:LMC65298 LVY65297:LVY65298 MFU65297:MFU65298 MPQ65297:MPQ65298 MZM65297:MZM65298 NJI65297:NJI65298 NTE65297:NTE65298 ODA65297:ODA65298 OMW65297:OMW65298 OWS65297:OWS65298 PGO65297:PGO65298 PQK65297:PQK65298 QAG65297:QAG65298 QKC65297:QKC65298 QTY65297:QTY65298 RDU65297:RDU65298 RNQ65297:RNQ65298 RXM65297:RXM65298 SHI65297:SHI65298 SRE65297:SRE65298 TBA65297:TBA65298 TKW65297:TKW65298 TUS65297:TUS65298 UEO65297:UEO65298 UOK65297:UOK65298 UYG65297:UYG65298 VIC65297:VIC65298 VRY65297:VRY65298 WBU65297:WBU65298 WLQ65297:WLQ65298 WVM65297:WVM65298 G130833:G130834 JA130833:JA130834 SW130833:SW130834 ACS130833:ACS130834 AMO130833:AMO130834 AWK130833:AWK130834 BGG130833:BGG130834 BQC130833:BQC130834 BZY130833:BZY130834 CJU130833:CJU130834 CTQ130833:CTQ130834 DDM130833:DDM130834 DNI130833:DNI130834 DXE130833:DXE130834 EHA130833:EHA130834 EQW130833:EQW130834 FAS130833:FAS130834 FKO130833:FKO130834 FUK130833:FUK130834 GEG130833:GEG130834 GOC130833:GOC130834 GXY130833:GXY130834 HHU130833:HHU130834 HRQ130833:HRQ130834 IBM130833:IBM130834 ILI130833:ILI130834 IVE130833:IVE130834 JFA130833:JFA130834 JOW130833:JOW130834 JYS130833:JYS130834 KIO130833:KIO130834 KSK130833:KSK130834 LCG130833:LCG130834 LMC130833:LMC130834 LVY130833:LVY130834 MFU130833:MFU130834 MPQ130833:MPQ130834 MZM130833:MZM130834 NJI130833:NJI130834 NTE130833:NTE130834 ODA130833:ODA130834 OMW130833:OMW130834 OWS130833:OWS130834 PGO130833:PGO130834 PQK130833:PQK130834 QAG130833:QAG130834 QKC130833:QKC130834 QTY130833:QTY130834 RDU130833:RDU130834 RNQ130833:RNQ130834 RXM130833:RXM130834 SHI130833:SHI130834 SRE130833:SRE130834 TBA130833:TBA130834 TKW130833:TKW130834 TUS130833:TUS130834 UEO130833:UEO130834 UOK130833:UOK130834 UYG130833:UYG130834 VIC130833:VIC130834 VRY130833:VRY130834 WBU130833:WBU130834 WLQ130833:WLQ130834 WVM130833:WVM130834 G196369:G196370 JA196369:JA196370 SW196369:SW196370 ACS196369:ACS196370 AMO196369:AMO196370 AWK196369:AWK196370 BGG196369:BGG196370 BQC196369:BQC196370 BZY196369:BZY196370 CJU196369:CJU196370 CTQ196369:CTQ196370 DDM196369:DDM196370 DNI196369:DNI196370 DXE196369:DXE196370 EHA196369:EHA196370 EQW196369:EQW196370 FAS196369:FAS196370 FKO196369:FKO196370 FUK196369:FUK196370 GEG196369:GEG196370 GOC196369:GOC196370 GXY196369:GXY196370 HHU196369:HHU196370 HRQ196369:HRQ196370 IBM196369:IBM196370 ILI196369:ILI196370 IVE196369:IVE196370 JFA196369:JFA196370 JOW196369:JOW196370 JYS196369:JYS196370 KIO196369:KIO196370 KSK196369:KSK196370 LCG196369:LCG196370 LMC196369:LMC196370 LVY196369:LVY196370 MFU196369:MFU196370 MPQ196369:MPQ196370 MZM196369:MZM196370 NJI196369:NJI196370 NTE196369:NTE196370 ODA196369:ODA196370 OMW196369:OMW196370 OWS196369:OWS196370 PGO196369:PGO196370 PQK196369:PQK196370 QAG196369:QAG196370 QKC196369:QKC196370 QTY196369:QTY196370 RDU196369:RDU196370 RNQ196369:RNQ196370 RXM196369:RXM196370 SHI196369:SHI196370 SRE196369:SRE196370 TBA196369:TBA196370 TKW196369:TKW196370 TUS196369:TUS196370 UEO196369:UEO196370 UOK196369:UOK196370 UYG196369:UYG196370 VIC196369:VIC196370 VRY196369:VRY196370 WBU196369:WBU196370 WLQ196369:WLQ196370 WVM196369:WVM196370 G261905:G261906 JA261905:JA261906 SW261905:SW261906 ACS261905:ACS261906 AMO261905:AMO261906 AWK261905:AWK261906 BGG261905:BGG261906 BQC261905:BQC261906 BZY261905:BZY261906 CJU261905:CJU261906 CTQ261905:CTQ261906 DDM261905:DDM261906 DNI261905:DNI261906 DXE261905:DXE261906 EHA261905:EHA261906 EQW261905:EQW261906 FAS261905:FAS261906 FKO261905:FKO261906 FUK261905:FUK261906 GEG261905:GEG261906 GOC261905:GOC261906 GXY261905:GXY261906 HHU261905:HHU261906 HRQ261905:HRQ261906 IBM261905:IBM261906 ILI261905:ILI261906 IVE261905:IVE261906 JFA261905:JFA261906 JOW261905:JOW261906 JYS261905:JYS261906 KIO261905:KIO261906 KSK261905:KSK261906 LCG261905:LCG261906 LMC261905:LMC261906 LVY261905:LVY261906 MFU261905:MFU261906 MPQ261905:MPQ261906 MZM261905:MZM261906 NJI261905:NJI261906 NTE261905:NTE261906 ODA261905:ODA261906 OMW261905:OMW261906 OWS261905:OWS261906 PGO261905:PGO261906 PQK261905:PQK261906 QAG261905:QAG261906 QKC261905:QKC261906 QTY261905:QTY261906 RDU261905:RDU261906 RNQ261905:RNQ261906 RXM261905:RXM261906 SHI261905:SHI261906 SRE261905:SRE261906 TBA261905:TBA261906 TKW261905:TKW261906 TUS261905:TUS261906 UEO261905:UEO261906 UOK261905:UOK261906 UYG261905:UYG261906 VIC261905:VIC261906 VRY261905:VRY261906 WBU261905:WBU261906 WLQ261905:WLQ261906 WVM261905:WVM261906 G327441:G327442 JA327441:JA327442 SW327441:SW327442 ACS327441:ACS327442 AMO327441:AMO327442 AWK327441:AWK327442 BGG327441:BGG327442 BQC327441:BQC327442 BZY327441:BZY327442 CJU327441:CJU327442 CTQ327441:CTQ327442 DDM327441:DDM327442 DNI327441:DNI327442 DXE327441:DXE327442 EHA327441:EHA327442 EQW327441:EQW327442 FAS327441:FAS327442 FKO327441:FKO327442 FUK327441:FUK327442 GEG327441:GEG327442 GOC327441:GOC327442 GXY327441:GXY327442 HHU327441:HHU327442 HRQ327441:HRQ327442 IBM327441:IBM327442 ILI327441:ILI327442 IVE327441:IVE327442 JFA327441:JFA327442 JOW327441:JOW327442 JYS327441:JYS327442 KIO327441:KIO327442 KSK327441:KSK327442 LCG327441:LCG327442 LMC327441:LMC327442 LVY327441:LVY327442 MFU327441:MFU327442 MPQ327441:MPQ327442 MZM327441:MZM327442 NJI327441:NJI327442 NTE327441:NTE327442 ODA327441:ODA327442 OMW327441:OMW327442 OWS327441:OWS327442 PGO327441:PGO327442 PQK327441:PQK327442 QAG327441:QAG327442 QKC327441:QKC327442 QTY327441:QTY327442 RDU327441:RDU327442 RNQ327441:RNQ327442 RXM327441:RXM327442 SHI327441:SHI327442 SRE327441:SRE327442 TBA327441:TBA327442 TKW327441:TKW327442 TUS327441:TUS327442 UEO327441:UEO327442 UOK327441:UOK327442 UYG327441:UYG327442 VIC327441:VIC327442 VRY327441:VRY327442 WBU327441:WBU327442 WLQ327441:WLQ327442 WVM327441:WVM327442 G392977:G392978 JA392977:JA392978 SW392977:SW392978 ACS392977:ACS392978 AMO392977:AMO392978 AWK392977:AWK392978 BGG392977:BGG392978 BQC392977:BQC392978 BZY392977:BZY392978 CJU392977:CJU392978 CTQ392977:CTQ392978 DDM392977:DDM392978 DNI392977:DNI392978 DXE392977:DXE392978 EHA392977:EHA392978 EQW392977:EQW392978 FAS392977:FAS392978 FKO392977:FKO392978 FUK392977:FUK392978 GEG392977:GEG392978 GOC392977:GOC392978 GXY392977:GXY392978 HHU392977:HHU392978 HRQ392977:HRQ392978 IBM392977:IBM392978 ILI392977:ILI392978 IVE392977:IVE392978 JFA392977:JFA392978 JOW392977:JOW392978 JYS392977:JYS392978 KIO392977:KIO392978 KSK392977:KSK392978 LCG392977:LCG392978 LMC392977:LMC392978 LVY392977:LVY392978 MFU392977:MFU392978 MPQ392977:MPQ392978 MZM392977:MZM392978 NJI392977:NJI392978 NTE392977:NTE392978 ODA392977:ODA392978 OMW392977:OMW392978 OWS392977:OWS392978 PGO392977:PGO392978 PQK392977:PQK392978 QAG392977:QAG392978 QKC392977:QKC392978 QTY392977:QTY392978 RDU392977:RDU392978 RNQ392977:RNQ392978 RXM392977:RXM392978 SHI392977:SHI392978 SRE392977:SRE392978 TBA392977:TBA392978 TKW392977:TKW392978 TUS392977:TUS392978 UEO392977:UEO392978 UOK392977:UOK392978 UYG392977:UYG392978 VIC392977:VIC392978 VRY392977:VRY392978 WBU392977:WBU392978 WLQ392977:WLQ392978 WVM392977:WVM392978 G458513:G458514 JA458513:JA458514 SW458513:SW458514 ACS458513:ACS458514 AMO458513:AMO458514 AWK458513:AWK458514 BGG458513:BGG458514 BQC458513:BQC458514 BZY458513:BZY458514 CJU458513:CJU458514 CTQ458513:CTQ458514 DDM458513:DDM458514 DNI458513:DNI458514 DXE458513:DXE458514 EHA458513:EHA458514 EQW458513:EQW458514 FAS458513:FAS458514 FKO458513:FKO458514 FUK458513:FUK458514 GEG458513:GEG458514 GOC458513:GOC458514 GXY458513:GXY458514 HHU458513:HHU458514 HRQ458513:HRQ458514 IBM458513:IBM458514 ILI458513:ILI458514 IVE458513:IVE458514 JFA458513:JFA458514 JOW458513:JOW458514 JYS458513:JYS458514 KIO458513:KIO458514 KSK458513:KSK458514 LCG458513:LCG458514 LMC458513:LMC458514 LVY458513:LVY458514 MFU458513:MFU458514 MPQ458513:MPQ458514 MZM458513:MZM458514 NJI458513:NJI458514 NTE458513:NTE458514 ODA458513:ODA458514 OMW458513:OMW458514 OWS458513:OWS458514 PGO458513:PGO458514 PQK458513:PQK458514 QAG458513:QAG458514 QKC458513:QKC458514 QTY458513:QTY458514 RDU458513:RDU458514 RNQ458513:RNQ458514 RXM458513:RXM458514 SHI458513:SHI458514 SRE458513:SRE458514 TBA458513:TBA458514 TKW458513:TKW458514 TUS458513:TUS458514 UEO458513:UEO458514 UOK458513:UOK458514 UYG458513:UYG458514 VIC458513:VIC458514 VRY458513:VRY458514 WBU458513:WBU458514 WLQ458513:WLQ458514 WVM458513:WVM458514 G524049:G524050 JA524049:JA524050 SW524049:SW524050 ACS524049:ACS524050 AMO524049:AMO524050 AWK524049:AWK524050 BGG524049:BGG524050 BQC524049:BQC524050 BZY524049:BZY524050 CJU524049:CJU524050 CTQ524049:CTQ524050 DDM524049:DDM524050 DNI524049:DNI524050 DXE524049:DXE524050 EHA524049:EHA524050 EQW524049:EQW524050 FAS524049:FAS524050 FKO524049:FKO524050 FUK524049:FUK524050 GEG524049:GEG524050 GOC524049:GOC524050 GXY524049:GXY524050 HHU524049:HHU524050 HRQ524049:HRQ524050 IBM524049:IBM524050 ILI524049:ILI524050 IVE524049:IVE524050 JFA524049:JFA524050 JOW524049:JOW524050 JYS524049:JYS524050 KIO524049:KIO524050 KSK524049:KSK524050 LCG524049:LCG524050 LMC524049:LMC524050 LVY524049:LVY524050 MFU524049:MFU524050 MPQ524049:MPQ524050 MZM524049:MZM524050 NJI524049:NJI524050 NTE524049:NTE524050 ODA524049:ODA524050 OMW524049:OMW524050 OWS524049:OWS524050 PGO524049:PGO524050 PQK524049:PQK524050 QAG524049:QAG524050 QKC524049:QKC524050 QTY524049:QTY524050 RDU524049:RDU524050 RNQ524049:RNQ524050 RXM524049:RXM524050 SHI524049:SHI524050 SRE524049:SRE524050 TBA524049:TBA524050 TKW524049:TKW524050 TUS524049:TUS524050 UEO524049:UEO524050 UOK524049:UOK524050 UYG524049:UYG524050 VIC524049:VIC524050 VRY524049:VRY524050 WBU524049:WBU524050 WLQ524049:WLQ524050 WVM524049:WVM524050 G589585:G589586 JA589585:JA589586 SW589585:SW589586 ACS589585:ACS589586 AMO589585:AMO589586 AWK589585:AWK589586 BGG589585:BGG589586 BQC589585:BQC589586 BZY589585:BZY589586 CJU589585:CJU589586 CTQ589585:CTQ589586 DDM589585:DDM589586 DNI589585:DNI589586 DXE589585:DXE589586 EHA589585:EHA589586 EQW589585:EQW589586 FAS589585:FAS589586 FKO589585:FKO589586 FUK589585:FUK589586 GEG589585:GEG589586 GOC589585:GOC589586 GXY589585:GXY589586 HHU589585:HHU589586 HRQ589585:HRQ589586 IBM589585:IBM589586 ILI589585:ILI589586 IVE589585:IVE589586 JFA589585:JFA589586 JOW589585:JOW589586 JYS589585:JYS589586 KIO589585:KIO589586 KSK589585:KSK589586 LCG589585:LCG589586 LMC589585:LMC589586 LVY589585:LVY589586 MFU589585:MFU589586 MPQ589585:MPQ589586 MZM589585:MZM589586 NJI589585:NJI589586 NTE589585:NTE589586 ODA589585:ODA589586 OMW589585:OMW589586 OWS589585:OWS589586 PGO589585:PGO589586 PQK589585:PQK589586 QAG589585:QAG589586 QKC589585:QKC589586 QTY589585:QTY589586 RDU589585:RDU589586 RNQ589585:RNQ589586 RXM589585:RXM589586 SHI589585:SHI589586 SRE589585:SRE589586 TBA589585:TBA589586 TKW589585:TKW589586 TUS589585:TUS589586 UEO589585:UEO589586 UOK589585:UOK589586 UYG589585:UYG589586 VIC589585:VIC589586 VRY589585:VRY589586 WBU589585:WBU589586 WLQ589585:WLQ589586 WVM589585:WVM589586 G655121:G655122 JA655121:JA655122 SW655121:SW655122 ACS655121:ACS655122 AMO655121:AMO655122 AWK655121:AWK655122 BGG655121:BGG655122 BQC655121:BQC655122 BZY655121:BZY655122 CJU655121:CJU655122 CTQ655121:CTQ655122 DDM655121:DDM655122 DNI655121:DNI655122 DXE655121:DXE655122 EHA655121:EHA655122 EQW655121:EQW655122 FAS655121:FAS655122 FKO655121:FKO655122 FUK655121:FUK655122 GEG655121:GEG655122 GOC655121:GOC655122 GXY655121:GXY655122 HHU655121:HHU655122 HRQ655121:HRQ655122 IBM655121:IBM655122 ILI655121:ILI655122 IVE655121:IVE655122 JFA655121:JFA655122 JOW655121:JOW655122 JYS655121:JYS655122 KIO655121:KIO655122 KSK655121:KSK655122 LCG655121:LCG655122 LMC655121:LMC655122 LVY655121:LVY655122 MFU655121:MFU655122 MPQ655121:MPQ655122 MZM655121:MZM655122 NJI655121:NJI655122 NTE655121:NTE655122 ODA655121:ODA655122 OMW655121:OMW655122 OWS655121:OWS655122 PGO655121:PGO655122 PQK655121:PQK655122 QAG655121:QAG655122 QKC655121:QKC655122 QTY655121:QTY655122 RDU655121:RDU655122 RNQ655121:RNQ655122 RXM655121:RXM655122 SHI655121:SHI655122 SRE655121:SRE655122 TBA655121:TBA655122 TKW655121:TKW655122 TUS655121:TUS655122 UEO655121:UEO655122 UOK655121:UOK655122 UYG655121:UYG655122 VIC655121:VIC655122 VRY655121:VRY655122 WBU655121:WBU655122 WLQ655121:WLQ655122 WVM655121:WVM655122 G720657:G720658 JA720657:JA720658 SW720657:SW720658 ACS720657:ACS720658 AMO720657:AMO720658 AWK720657:AWK720658 BGG720657:BGG720658 BQC720657:BQC720658 BZY720657:BZY720658 CJU720657:CJU720658 CTQ720657:CTQ720658 DDM720657:DDM720658 DNI720657:DNI720658 DXE720657:DXE720658 EHA720657:EHA720658 EQW720657:EQW720658 FAS720657:FAS720658 FKO720657:FKO720658 FUK720657:FUK720658 GEG720657:GEG720658 GOC720657:GOC720658 GXY720657:GXY720658 HHU720657:HHU720658 HRQ720657:HRQ720658 IBM720657:IBM720658 ILI720657:ILI720658 IVE720657:IVE720658 JFA720657:JFA720658 JOW720657:JOW720658 JYS720657:JYS720658 KIO720657:KIO720658 KSK720657:KSK720658 LCG720657:LCG720658 LMC720657:LMC720658 LVY720657:LVY720658 MFU720657:MFU720658 MPQ720657:MPQ720658 MZM720657:MZM720658 NJI720657:NJI720658 NTE720657:NTE720658 ODA720657:ODA720658 OMW720657:OMW720658 OWS720657:OWS720658 PGO720657:PGO720658 PQK720657:PQK720658 QAG720657:QAG720658 QKC720657:QKC720658 QTY720657:QTY720658 RDU720657:RDU720658 RNQ720657:RNQ720658 RXM720657:RXM720658 SHI720657:SHI720658 SRE720657:SRE720658 TBA720657:TBA720658 TKW720657:TKW720658 TUS720657:TUS720658 UEO720657:UEO720658 UOK720657:UOK720658 UYG720657:UYG720658 VIC720657:VIC720658 VRY720657:VRY720658 WBU720657:WBU720658 WLQ720657:WLQ720658 WVM720657:WVM720658 G786193:G786194 JA786193:JA786194 SW786193:SW786194 ACS786193:ACS786194 AMO786193:AMO786194 AWK786193:AWK786194 BGG786193:BGG786194 BQC786193:BQC786194 BZY786193:BZY786194 CJU786193:CJU786194 CTQ786193:CTQ786194 DDM786193:DDM786194 DNI786193:DNI786194 DXE786193:DXE786194 EHA786193:EHA786194 EQW786193:EQW786194 FAS786193:FAS786194 FKO786193:FKO786194 FUK786193:FUK786194 GEG786193:GEG786194 GOC786193:GOC786194 GXY786193:GXY786194 HHU786193:HHU786194 HRQ786193:HRQ786194 IBM786193:IBM786194 ILI786193:ILI786194 IVE786193:IVE786194 JFA786193:JFA786194 JOW786193:JOW786194 JYS786193:JYS786194 KIO786193:KIO786194 KSK786193:KSK786194 LCG786193:LCG786194 LMC786193:LMC786194 LVY786193:LVY786194 MFU786193:MFU786194 MPQ786193:MPQ786194 MZM786193:MZM786194 NJI786193:NJI786194 NTE786193:NTE786194 ODA786193:ODA786194 OMW786193:OMW786194 OWS786193:OWS786194 PGO786193:PGO786194 PQK786193:PQK786194 QAG786193:QAG786194 QKC786193:QKC786194 QTY786193:QTY786194 RDU786193:RDU786194 RNQ786193:RNQ786194 RXM786193:RXM786194 SHI786193:SHI786194 SRE786193:SRE786194 TBA786193:TBA786194 TKW786193:TKW786194 TUS786193:TUS786194 UEO786193:UEO786194 UOK786193:UOK786194 UYG786193:UYG786194 VIC786193:VIC786194 VRY786193:VRY786194 WBU786193:WBU786194 WLQ786193:WLQ786194 WVM786193:WVM786194 G851729:G851730 JA851729:JA851730 SW851729:SW851730 ACS851729:ACS851730 AMO851729:AMO851730 AWK851729:AWK851730 BGG851729:BGG851730 BQC851729:BQC851730 BZY851729:BZY851730 CJU851729:CJU851730 CTQ851729:CTQ851730 DDM851729:DDM851730 DNI851729:DNI851730 DXE851729:DXE851730 EHA851729:EHA851730 EQW851729:EQW851730 FAS851729:FAS851730 FKO851729:FKO851730 FUK851729:FUK851730 GEG851729:GEG851730 GOC851729:GOC851730 GXY851729:GXY851730 HHU851729:HHU851730 HRQ851729:HRQ851730 IBM851729:IBM851730 ILI851729:ILI851730 IVE851729:IVE851730 JFA851729:JFA851730 JOW851729:JOW851730 JYS851729:JYS851730 KIO851729:KIO851730 KSK851729:KSK851730 LCG851729:LCG851730 LMC851729:LMC851730 LVY851729:LVY851730 MFU851729:MFU851730 MPQ851729:MPQ851730 MZM851729:MZM851730 NJI851729:NJI851730 NTE851729:NTE851730 ODA851729:ODA851730 OMW851729:OMW851730 OWS851729:OWS851730 PGO851729:PGO851730 PQK851729:PQK851730 QAG851729:QAG851730 QKC851729:QKC851730 QTY851729:QTY851730 RDU851729:RDU851730 RNQ851729:RNQ851730 RXM851729:RXM851730 SHI851729:SHI851730 SRE851729:SRE851730 TBA851729:TBA851730 TKW851729:TKW851730 TUS851729:TUS851730 UEO851729:UEO851730 UOK851729:UOK851730 UYG851729:UYG851730 VIC851729:VIC851730 VRY851729:VRY851730 WBU851729:WBU851730 WLQ851729:WLQ851730 WVM851729:WVM851730 G917265:G917266 JA917265:JA917266 SW917265:SW917266 ACS917265:ACS917266 AMO917265:AMO917266 AWK917265:AWK917266 BGG917265:BGG917266 BQC917265:BQC917266 BZY917265:BZY917266 CJU917265:CJU917266 CTQ917265:CTQ917266 DDM917265:DDM917266 DNI917265:DNI917266 DXE917265:DXE917266 EHA917265:EHA917266 EQW917265:EQW917266 FAS917265:FAS917266 FKO917265:FKO917266 FUK917265:FUK917266 GEG917265:GEG917266 GOC917265:GOC917266 GXY917265:GXY917266 HHU917265:HHU917266 HRQ917265:HRQ917266 IBM917265:IBM917266 ILI917265:ILI917266 IVE917265:IVE917266 JFA917265:JFA917266 JOW917265:JOW917266 JYS917265:JYS917266 KIO917265:KIO917266 KSK917265:KSK917266 LCG917265:LCG917266 LMC917265:LMC917266 LVY917265:LVY917266 MFU917265:MFU917266 MPQ917265:MPQ917266 MZM917265:MZM917266 NJI917265:NJI917266 NTE917265:NTE917266 ODA917265:ODA917266 OMW917265:OMW917266 OWS917265:OWS917266 PGO917265:PGO917266 PQK917265:PQK917266 QAG917265:QAG917266 QKC917265:QKC917266 QTY917265:QTY917266 RDU917265:RDU917266 RNQ917265:RNQ917266 RXM917265:RXM917266 SHI917265:SHI917266 SRE917265:SRE917266 TBA917265:TBA917266 TKW917265:TKW917266 TUS917265:TUS917266 UEO917265:UEO917266 UOK917265:UOK917266 UYG917265:UYG917266 VIC917265:VIC917266 VRY917265:VRY917266 WBU917265:WBU917266 WLQ917265:WLQ917266 WVM917265:WVM917266 G982801:G982802 JA982801:JA982802 SW982801:SW982802 ACS982801:ACS982802 AMO982801:AMO982802 AWK982801:AWK982802 BGG982801:BGG982802 BQC982801:BQC982802 BZY982801:BZY982802 CJU982801:CJU982802 CTQ982801:CTQ982802 DDM982801:DDM982802 DNI982801:DNI982802 DXE982801:DXE982802 EHA982801:EHA982802 EQW982801:EQW982802 FAS982801:FAS982802 FKO982801:FKO982802 FUK982801:FUK982802 GEG982801:GEG982802 GOC982801:GOC982802 GXY982801:GXY982802 HHU982801:HHU982802 HRQ982801:HRQ982802 IBM982801:IBM982802 ILI982801:ILI982802 IVE982801:IVE982802 JFA982801:JFA982802 JOW982801:JOW982802 JYS982801:JYS982802 KIO982801:KIO982802 KSK982801:KSK982802 LCG982801:LCG982802 LMC982801:LMC982802 LVY982801:LVY982802 MFU982801:MFU982802 MPQ982801:MPQ982802 MZM982801:MZM982802 NJI982801:NJI982802 NTE982801:NTE982802 ODA982801:ODA982802 OMW982801:OMW982802 OWS982801:OWS982802 PGO982801:PGO982802 PQK982801:PQK982802 QAG982801:QAG982802 QKC982801:QKC982802 QTY982801:QTY982802 RDU982801:RDU982802 RNQ982801:RNQ982802 RXM982801:RXM982802 SHI982801:SHI982802 SRE982801:SRE982802 TBA982801:TBA982802 TKW982801:TKW982802 TUS982801:TUS982802 UEO982801:UEO982802 UOK982801:UOK982802 UYG982801:UYG982802 VIC982801:VIC982802 VRY982801:VRY982802 WBU982801:WBU982802 WLQ982801:WLQ982802 WVM982801:WVM982802 G65303:G65442 JA65303:JA65442 SW65303:SW65442 ACS65303:ACS65442 AMO65303:AMO65442 AWK65303:AWK65442 BGG65303:BGG65442 BQC65303:BQC65442 BZY65303:BZY65442 CJU65303:CJU65442 CTQ65303:CTQ65442 DDM65303:DDM65442 DNI65303:DNI65442 DXE65303:DXE65442 EHA65303:EHA65442 EQW65303:EQW65442 FAS65303:FAS65442 FKO65303:FKO65442 FUK65303:FUK65442 GEG65303:GEG65442 GOC65303:GOC65442 GXY65303:GXY65442 HHU65303:HHU65442 HRQ65303:HRQ65442 IBM65303:IBM65442 ILI65303:ILI65442 IVE65303:IVE65442 JFA65303:JFA65442 JOW65303:JOW65442 JYS65303:JYS65442 KIO65303:KIO65442 KSK65303:KSK65442 LCG65303:LCG65442 LMC65303:LMC65442 LVY65303:LVY65442 MFU65303:MFU65442 MPQ65303:MPQ65442 MZM65303:MZM65442 NJI65303:NJI65442 NTE65303:NTE65442 ODA65303:ODA65442 OMW65303:OMW65442 OWS65303:OWS65442 PGO65303:PGO65442 PQK65303:PQK65442 QAG65303:QAG65442 QKC65303:QKC65442 QTY65303:QTY65442 RDU65303:RDU65442 RNQ65303:RNQ65442 RXM65303:RXM65442 SHI65303:SHI65442 SRE65303:SRE65442 TBA65303:TBA65442 TKW65303:TKW65442 TUS65303:TUS65442 UEO65303:UEO65442 UOK65303:UOK65442 UYG65303:UYG65442 VIC65303:VIC65442 VRY65303:VRY65442 WBU65303:WBU65442 WLQ65303:WLQ65442 WVM65303:WVM65442 G130839:G130978 JA130839:JA130978 SW130839:SW130978 ACS130839:ACS130978 AMO130839:AMO130978 AWK130839:AWK130978 BGG130839:BGG130978 BQC130839:BQC130978 BZY130839:BZY130978 CJU130839:CJU130978 CTQ130839:CTQ130978 DDM130839:DDM130978 DNI130839:DNI130978 DXE130839:DXE130978 EHA130839:EHA130978 EQW130839:EQW130978 FAS130839:FAS130978 FKO130839:FKO130978 FUK130839:FUK130978 GEG130839:GEG130978 GOC130839:GOC130978 GXY130839:GXY130978 HHU130839:HHU130978 HRQ130839:HRQ130978 IBM130839:IBM130978 ILI130839:ILI130978 IVE130839:IVE130978 JFA130839:JFA130978 JOW130839:JOW130978 JYS130839:JYS130978 KIO130839:KIO130978 KSK130839:KSK130978 LCG130839:LCG130978 LMC130839:LMC130978 LVY130839:LVY130978 MFU130839:MFU130978 MPQ130839:MPQ130978 MZM130839:MZM130978 NJI130839:NJI130978 NTE130839:NTE130978 ODA130839:ODA130978 OMW130839:OMW130978 OWS130839:OWS130978 PGO130839:PGO130978 PQK130839:PQK130978 QAG130839:QAG130978 QKC130839:QKC130978 QTY130839:QTY130978 RDU130839:RDU130978 RNQ130839:RNQ130978 RXM130839:RXM130978 SHI130839:SHI130978 SRE130839:SRE130978 TBA130839:TBA130978 TKW130839:TKW130978 TUS130839:TUS130978 UEO130839:UEO130978 UOK130839:UOK130978 UYG130839:UYG130978 VIC130839:VIC130978 VRY130839:VRY130978 WBU130839:WBU130978 WLQ130839:WLQ130978 WVM130839:WVM130978 G196375:G196514 JA196375:JA196514 SW196375:SW196514 ACS196375:ACS196514 AMO196375:AMO196514 AWK196375:AWK196514 BGG196375:BGG196514 BQC196375:BQC196514 BZY196375:BZY196514 CJU196375:CJU196514 CTQ196375:CTQ196514 DDM196375:DDM196514 DNI196375:DNI196514 DXE196375:DXE196514 EHA196375:EHA196514 EQW196375:EQW196514 FAS196375:FAS196514 FKO196375:FKO196514 FUK196375:FUK196514 GEG196375:GEG196514 GOC196375:GOC196514 GXY196375:GXY196514 HHU196375:HHU196514 HRQ196375:HRQ196514 IBM196375:IBM196514 ILI196375:ILI196514 IVE196375:IVE196514 JFA196375:JFA196514 JOW196375:JOW196514 JYS196375:JYS196514 KIO196375:KIO196514 KSK196375:KSK196514 LCG196375:LCG196514 LMC196375:LMC196514 LVY196375:LVY196514 MFU196375:MFU196514 MPQ196375:MPQ196514 MZM196375:MZM196514 NJI196375:NJI196514 NTE196375:NTE196514 ODA196375:ODA196514 OMW196375:OMW196514 OWS196375:OWS196514 PGO196375:PGO196514 PQK196375:PQK196514 QAG196375:QAG196514 QKC196375:QKC196514 QTY196375:QTY196514 RDU196375:RDU196514 RNQ196375:RNQ196514 RXM196375:RXM196514 SHI196375:SHI196514 SRE196375:SRE196514 TBA196375:TBA196514 TKW196375:TKW196514 TUS196375:TUS196514 UEO196375:UEO196514 UOK196375:UOK196514 UYG196375:UYG196514 VIC196375:VIC196514 VRY196375:VRY196514 WBU196375:WBU196514 WLQ196375:WLQ196514 WVM196375:WVM196514 G261911:G262050 JA261911:JA262050 SW261911:SW262050 ACS261911:ACS262050 AMO261911:AMO262050 AWK261911:AWK262050 BGG261911:BGG262050 BQC261911:BQC262050 BZY261911:BZY262050 CJU261911:CJU262050 CTQ261911:CTQ262050 DDM261911:DDM262050 DNI261911:DNI262050 DXE261911:DXE262050 EHA261911:EHA262050 EQW261911:EQW262050 FAS261911:FAS262050 FKO261911:FKO262050 FUK261911:FUK262050 GEG261911:GEG262050 GOC261911:GOC262050 GXY261911:GXY262050 HHU261911:HHU262050 HRQ261911:HRQ262050 IBM261911:IBM262050 ILI261911:ILI262050 IVE261911:IVE262050 JFA261911:JFA262050 JOW261911:JOW262050 JYS261911:JYS262050 KIO261911:KIO262050 KSK261911:KSK262050 LCG261911:LCG262050 LMC261911:LMC262050 LVY261911:LVY262050 MFU261911:MFU262050 MPQ261911:MPQ262050 MZM261911:MZM262050 NJI261911:NJI262050 NTE261911:NTE262050 ODA261911:ODA262050 OMW261911:OMW262050 OWS261911:OWS262050 PGO261911:PGO262050 PQK261911:PQK262050 QAG261911:QAG262050 QKC261911:QKC262050 QTY261911:QTY262050 RDU261911:RDU262050 RNQ261911:RNQ262050 RXM261911:RXM262050 SHI261911:SHI262050 SRE261911:SRE262050 TBA261911:TBA262050 TKW261911:TKW262050 TUS261911:TUS262050 UEO261911:UEO262050 UOK261911:UOK262050 UYG261911:UYG262050 VIC261911:VIC262050 VRY261911:VRY262050 WBU261911:WBU262050 WLQ261911:WLQ262050 WVM261911:WVM262050 G327447:G327586 JA327447:JA327586 SW327447:SW327586 ACS327447:ACS327586 AMO327447:AMO327586 AWK327447:AWK327586 BGG327447:BGG327586 BQC327447:BQC327586 BZY327447:BZY327586 CJU327447:CJU327586 CTQ327447:CTQ327586 DDM327447:DDM327586 DNI327447:DNI327586 DXE327447:DXE327586 EHA327447:EHA327586 EQW327447:EQW327586 FAS327447:FAS327586 FKO327447:FKO327586 FUK327447:FUK327586 GEG327447:GEG327586 GOC327447:GOC327586 GXY327447:GXY327586 HHU327447:HHU327586 HRQ327447:HRQ327586 IBM327447:IBM327586 ILI327447:ILI327586 IVE327447:IVE327586 JFA327447:JFA327586 JOW327447:JOW327586 JYS327447:JYS327586 KIO327447:KIO327586 KSK327447:KSK327586 LCG327447:LCG327586 LMC327447:LMC327586 LVY327447:LVY327586 MFU327447:MFU327586 MPQ327447:MPQ327586 MZM327447:MZM327586 NJI327447:NJI327586 NTE327447:NTE327586 ODA327447:ODA327586 OMW327447:OMW327586 OWS327447:OWS327586 PGO327447:PGO327586 PQK327447:PQK327586 QAG327447:QAG327586 QKC327447:QKC327586 QTY327447:QTY327586 RDU327447:RDU327586 RNQ327447:RNQ327586 RXM327447:RXM327586 SHI327447:SHI327586 SRE327447:SRE327586 TBA327447:TBA327586 TKW327447:TKW327586 TUS327447:TUS327586 UEO327447:UEO327586 UOK327447:UOK327586 UYG327447:UYG327586 VIC327447:VIC327586 VRY327447:VRY327586 WBU327447:WBU327586 WLQ327447:WLQ327586 WVM327447:WVM327586 G392983:G393122 JA392983:JA393122 SW392983:SW393122 ACS392983:ACS393122 AMO392983:AMO393122 AWK392983:AWK393122 BGG392983:BGG393122 BQC392983:BQC393122 BZY392983:BZY393122 CJU392983:CJU393122 CTQ392983:CTQ393122 DDM392983:DDM393122 DNI392983:DNI393122 DXE392983:DXE393122 EHA392983:EHA393122 EQW392983:EQW393122 FAS392983:FAS393122 FKO392983:FKO393122 FUK392983:FUK393122 GEG392983:GEG393122 GOC392983:GOC393122 GXY392983:GXY393122 HHU392983:HHU393122 HRQ392983:HRQ393122 IBM392983:IBM393122 ILI392983:ILI393122 IVE392983:IVE393122 JFA392983:JFA393122 JOW392983:JOW393122 JYS392983:JYS393122 KIO392983:KIO393122 KSK392983:KSK393122 LCG392983:LCG393122 LMC392983:LMC393122 LVY392983:LVY393122 MFU392983:MFU393122 MPQ392983:MPQ393122 MZM392983:MZM393122 NJI392983:NJI393122 NTE392983:NTE393122 ODA392983:ODA393122 OMW392983:OMW393122 OWS392983:OWS393122 PGO392983:PGO393122 PQK392983:PQK393122 QAG392983:QAG393122 QKC392983:QKC393122 QTY392983:QTY393122 RDU392983:RDU393122 RNQ392983:RNQ393122 RXM392983:RXM393122 SHI392983:SHI393122 SRE392983:SRE393122 TBA392983:TBA393122 TKW392983:TKW393122 TUS392983:TUS393122 UEO392983:UEO393122 UOK392983:UOK393122 UYG392983:UYG393122 VIC392983:VIC393122 VRY392983:VRY393122 WBU392983:WBU393122 WLQ392983:WLQ393122 WVM392983:WVM393122 G458519:G458658 JA458519:JA458658 SW458519:SW458658 ACS458519:ACS458658 AMO458519:AMO458658 AWK458519:AWK458658 BGG458519:BGG458658 BQC458519:BQC458658 BZY458519:BZY458658 CJU458519:CJU458658 CTQ458519:CTQ458658 DDM458519:DDM458658 DNI458519:DNI458658 DXE458519:DXE458658 EHA458519:EHA458658 EQW458519:EQW458658 FAS458519:FAS458658 FKO458519:FKO458658 FUK458519:FUK458658 GEG458519:GEG458658 GOC458519:GOC458658 GXY458519:GXY458658 HHU458519:HHU458658 HRQ458519:HRQ458658 IBM458519:IBM458658 ILI458519:ILI458658 IVE458519:IVE458658 JFA458519:JFA458658 JOW458519:JOW458658 JYS458519:JYS458658 KIO458519:KIO458658 KSK458519:KSK458658 LCG458519:LCG458658 LMC458519:LMC458658 LVY458519:LVY458658 MFU458519:MFU458658 MPQ458519:MPQ458658 MZM458519:MZM458658 NJI458519:NJI458658 NTE458519:NTE458658 ODA458519:ODA458658 OMW458519:OMW458658 OWS458519:OWS458658 PGO458519:PGO458658 PQK458519:PQK458658 QAG458519:QAG458658 QKC458519:QKC458658 QTY458519:QTY458658 RDU458519:RDU458658 RNQ458519:RNQ458658 RXM458519:RXM458658 SHI458519:SHI458658 SRE458519:SRE458658 TBA458519:TBA458658 TKW458519:TKW458658 TUS458519:TUS458658 UEO458519:UEO458658 UOK458519:UOK458658 UYG458519:UYG458658 VIC458519:VIC458658 VRY458519:VRY458658 WBU458519:WBU458658 WLQ458519:WLQ458658 WVM458519:WVM458658 G524055:G524194 JA524055:JA524194 SW524055:SW524194 ACS524055:ACS524194 AMO524055:AMO524194 AWK524055:AWK524194 BGG524055:BGG524194 BQC524055:BQC524194 BZY524055:BZY524194 CJU524055:CJU524194 CTQ524055:CTQ524194 DDM524055:DDM524194 DNI524055:DNI524194 DXE524055:DXE524194 EHA524055:EHA524194 EQW524055:EQW524194 FAS524055:FAS524194 FKO524055:FKO524194 FUK524055:FUK524194 GEG524055:GEG524194 GOC524055:GOC524194 GXY524055:GXY524194 HHU524055:HHU524194 HRQ524055:HRQ524194 IBM524055:IBM524194 ILI524055:ILI524194 IVE524055:IVE524194 JFA524055:JFA524194 JOW524055:JOW524194 JYS524055:JYS524194 KIO524055:KIO524194 KSK524055:KSK524194 LCG524055:LCG524194 LMC524055:LMC524194 LVY524055:LVY524194 MFU524055:MFU524194 MPQ524055:MPQ524194 MZM524055:MZM524194 NJI524055:NJI524194 NTE524055:NTE524194 ODA524055:ODA524194 OMW524055:OMW524194 OWS524055:OWS524194 PGO524055:PGO524194 PQK524055:PQK524194 QAG524055:QAG524194 QKC524055:QKC524194 QTY524055:QTY524194 RDU524055:RDU524194 RNQ524055:RNQ524194 RXM524055:RXM524194 SHI524055:SHI524194 SRE524055:SRE524194 TBA524055:TBA524194 TKW524055:TKW524194 TUS524055:TUS524194 UEO524055:UEO524194 UOK524055:UOK524194 UYG524055:UYG524194 VIC524055:VIC524194 VRY524055:VRY524194 WBU524055:WBU524194 WLQ524055:WLQ524194 WVM524055:WVM524194 G589591:G589730 JA589591:JA589730 SW589591:SW589730 ACS589591:ACS589730 AMO589591:AMO589730 AWK589591:AWK589730 BGG589591:BGG589730 BQC589591:BQC589730 BZY589591:BZY589730 CJU589591:CJU589730 CTQ589591:CTQ589730 DDM589591:DDM589730 DNI589591:DNI589730 DXE589591:DXE589730 EHA589591:EHA589730 EQW589591:EQW589730 FAS589591:FAS589730 FKO589591:FKO589730 FUK589591:FUK589730 GEG589591:GEG589730 GOC589591:GOC589730 GXY589591:GXY589730 HHU589591:HHU589730 HRQ589591:HRQ589730 IBM589591:IBM589730 ILI589591:ILI589730 IVE589591:IVE589730 JFA589591:JFA589730 JOW589591:JOW589730 JYS589591:JYS589730 KIO589591:KIO589730 KSK589591:KSK589730 LCG589591:LCG589730 LMC589591:LMC589730 LVY589591:LVY589730 MFU589591:MFU589730 MPQ589591:MPQ589730 MZM589591:MZM589730 NJI589591:NJI589730 NTE589591:NTE589730 ODA589591:ODA589730 OMW589591:OMW589730 OWS589591:OWS589730 PGO589591:PGO589730 PQK589591:PQK589730 QAG589591:QAG589730 QKC589591:QKC589730 QTY589591:QTY589730 RDU589591:RDU589730 RNQ589591:RNQ589730 RXM589591:RXM589730 SHI589591:SHI589730 SRE589591:SRE589730 TBA589591:TBA589730 TKW589591:TKW589730 TUS589591:TUS589730 UEO589591:UEO589730 UOK589591:UOK589730 UYG589591:UYG589730 VIC589591:VIC589730 VRY589591:VRY589730 WBU589591:WBU589730 WLQ589591:WLQ589730 WVM589591:WVM589730 G655127:G655266 JA655127:JA655266 SW655127:SW655266 ACS655127:ACS655266 AMO655127:AMO655266 AWK655127:AWK655266 BGG655127:BGG655266 BQC655127:BQC655266 BZY655127:BZY655266 CJU655127:CJU655266 CTQ655127:CTQ655266 DDM655127:DDM655266 DNI655127:DNI655266 DXE655127:DXE655266 EHA655127:EHA655266 EQW655127:EQW655266 FAS655127:FAS655266 FKO655127:FKO655266 FUK655127:FUK655266 GEG655127:GEG655266 GOC655127:GOC655266 GXY655127:GXY655266 HHU655127:HHU655266 HRQ655127:HRQ655266 IBM655127:IBM655266 ILI655127:ILI655266 IVE655127:IVE655266 JFA655127:JFA655266 JOW655127:JOW655266 JYS655127:JYS655266 KIO655127:KIO655266 KSK655127:KSK655266 LCG655127:LCG655266 LMC655127:LMC655266 LVY655127:LVY655266 MFU655127:MFU655266 MPQ655127:MPQ655266 MZM655127:MZM655266 NJI655127:NJI655266 NTE655127:NTE655266 ODA655127:ODA655266 OMW655127:OMW655266 OWS655127:OWS655266 PGO655127:PGO655266 PQK655127:PQK655266 QAG655127:QAG655266 QKC655127:QKC655266 QTY655127:QTY655266 RDU655127:RDU655266 RNQ655127:RNQ655266 RXM655127:RXM655266 SHI655127:SHI655266 SRE655127:SRE655266 TBA655127:TBA655266 TKW655127:TKW655266 TUS655127:TUS655266 UEO655127:UEO655266 UOK655127:UOK655266 UYG655127:UYG655266 VIC655127:VIC655266 VRY655127:VRY655266 WBU655127:WBU655266 WLQ655127:WLQ655266 WVM655127:WVM655266 G720663:G720802 JA720663:JA720802 SW720663:SW720802 ACS720663:ACS720802 AMO720663:AMO720802 AWK720663:AWK720802 BGG720663:BGG720802 BQC720663:BQC720802 BZY720663:BZY720802 CJU720663:CJU720802 CTQ720663:CTQ720802 DDM720663:DDM720802 DNI720663:DNI720802 DXE720663:DXE720802 EHA720663:EHA720802 EQW720663:EQW720802 FAS720663:FAS720802 FKO720663:FKO720802 FUK720663:FUK720802 GEG720663:GEG720802 GOC720663:GOC720802 GXY720663:GXY720802 HHU720663:HHU720802 HRQ720663:HRQ720802 IBM720663:IBM720802 ILI720663:ILI720802 IVE720663:IVE720802 JFA720663:JFA720802 JOW720663:JOW720802 JYS720663:JYS720802 KIO720663:KIO720802 KSK720663:KSK720802 LCG720663:LCG720802 LMC720663:LMC720802 LVY720663:LVY720802 MFU720663:MFU720802 MPQ720663:MPQ720802 MZM720663:MZM720802 NJI720663:NJI720802 NTE720663:NTE720802 ODA720663:ODA720802 OMW720663:OMW720802 OWS720663:OWS720802 PGO720663:PGO720802 PQK720663:PQK720802 QAG720663:QAG720802 QKC720663:QKC720802 QTY720663:QTY720802 RDU720663:RDU720802 RNQ720663:RNQ720802 RXM720663:RXM720802 SHI720663:SHI720802 SRE720663:SRE720802 TBA720663:TBA720802 TKW720663:TKW720802 TUS720663:TUS720802 UEO720663:UEO720802 UOK720663:UOK720802 UYG720663:UYG720802 VIC720663:VIC720802 VRY720663:VRY720802 WBU720663:WBU720802 WLQ720663:WLQ720802 WVM720663:WVM720802 G786199:G786338 JA786199:JA786338 SW786199:SW786338 ACS786199:ACS786338 AMO786199:AMO786338 AWK786199:AWK786338 BGG786199:BGG786338 BQC786199:BQC786338 BZY786199:BZY786338 CJU786199:CJU786338 CTQ786199:CTQ786338 DDM786199:DDM786338 DNI786199:DNI786338 DXE786199:DXE786338 EHA786199:EHA786338 EQW786199:EQW786338 FAS786199:FAS786338 FKO786199:FKO786338 FUK786199:FUK786338 GEG786199:GEG786338 GOC786199:GOC786338 GXY786199:GXY786338 HHU786199:HHU786338 HRQ786199:HRQ786338 IBM786199:IBM786338 ILI786199:ILI786338 IVE786199:IVE786338 JFA786199:JFA786338 JOW786199:JOW786338 JYS786199:JYS786338 KIO786199:KIO786338 KSK786199:KSK786338 LCG786199:LCG786338 LMC786199:LMC786338 LVY786199:LVY786338 MFU786199:MFU786338 MPQ786199:MPQ786338 MZM786199:MZM786338 NJI786199:NJI786338 NTE786199:NTE786338 ODA786199:ODA786338 OMW786199:OMW786338 OWS786199:OWS786338 PGO786199:PGO786338 PQK786199:PQK786338 QAG786199:QAG786338 QKC786199:QKC786338 QTY786199:QTY786338 RDU786199:RDU786338 RNQ786199:RNQ786338 RXM786199:RXM786338 SHI786199:SHI786338 SRE786199:SRE786338 TBA786199:TBA786338 TKW786199:TKW786338 TUS786199:TUS786338 UEO786199:UEO786338 UOK786199:UOK786338 UYG786199:UYG786338 VIC786199:VIC786338 VRY786199:VRY786338 WBU786199:WBU786338 WLQ786199:WLQ786338 WVM786199:WVM786338 G851735:G851874 JA851735:JA851874 SW851735:SW851874 ACS851735:ACS851874 AMO851735:AMO851874 AWK851735:AWK851874 BGG851735:BGG851874 BQC851735:BQC851874 BZY851735:BZY851874 CJU851735:CJU851874 CTQ851735:CTQ851874 DDM851735:DDM851874 DNI851735:DNI851874 DXE851735:DXE851874 EHA851735:EHA851874 EQW851735:EQW851874 FAS851735:FAS851874 FKO851735:FKO851874 FUK851735:FUK851874 GEG851735:GEG851874 GOC851735:GOC851874 GXY851735:GXY851874 HHU851735:HHU851874 HRQ851735:HRQ851874 IBM851735:IBM851874 ILI851735:ILI851874 IVE851735:IVE851874 JFA851735:JFA851874 JOW851735:JOW851874 JYS851735:JYS851874 KIO851735:KIO851874 KSK851735:KSK851874 LCG851735:LCG851874 LMC851735:LMC851874 LVY851735:LVY851874 MFU851735:MFU851874 MPQ851735:MPQ851874 MZM851735:MZM851874 NJI851735:NJI851874 NTE851735:NTE851874 ODA851735:ODA851874 OMW851735:OMW851874 OWS851735:OWS851874 PGO851735:PGO851874 PQK851735:PQK851874 QAG851735:QAG851874 QKC851735:QKC851874 QTY851735:QTY851874 RDU851735:RDU851874 RNQ851735:RNQ851874 RXM851735:RXM851874 SHI851735:SHI851874 SRE851735:SRE851874 TBA851735:TBA851874 TKW851735:TKW851874 TUS851735:TUS851874 UEO851735:UEO851874 UOK851735:UOK851874 UYG851735:UYG851874 VIC851735:VIC851874 VRY851735:VRY851874 WBU851735:WBU851874 WLQ851735:WLQ851874 WVM851735:WVM851874 G917271:G917410 JA917271:JA917410 SW917271:SW917410 ACS917271:ACS917410 AMO917271:AMO917410 AWK917271:AWK917410 BGG917271:BGG917410 BQC917271:BQC917410 BZY917271:BZY917410 CJU917271:CJU917410 CTQ917271:CTQ917410 DDM917271:DDM917410 DNI917271:DNI917410 DXE917271:DXE917410 EHA917271:EHA917410 EQW917271:EQW917410 FAS917271:FAS917410 FKO917271:FKO917410 FUK917271:FUK917410 GEG917271:GEG917410 GOC917271:GOC917410 GXY917271:GXY917410 HHU917271:HHU917410 HRQ917271:HRQ917410 IBM917271:IBM917410 ILI917271:ILI917410 IVE917271:IVE917410 JFA917271:JFA917410 JOW917271:JOW917410 JYS917271:JYS917410 KIO917271:KIO917410 KSK917271:KSK917410 LCG917271:LCG917410 LMC917271:LMC917410 LVY917271:LVY917410 MFU917271:MFU917410 MPQ917271:MPQ917410 MZM917271:MZM917410 NJI917271:NJI917410 NTE917271:NTE917410 ODA917271:ODA917410 OMW917271:OMW917410 OWS917271:OWS917410 PGO917271:PGO917410 PQK917271:PQK917410 QAG917271:QAG917410 QKC917271:QKC917410 QTY917271:QTY917410 RDU917271:RDU917410 RNQ917271:RNQ917410 RXM917271:RXM917410 SHI917271:SHI917410 SRE917271:SRE917410 TBA917271:TBA917410 TKW917271:TKW917410 TUS917271:TUS917410 UEO917271:UEO917410 UOK917271:UOK917410 UYG917271:UYG917410 VIC917271:VIC917410 VRY917271:VRY917410 WBU917271:WBU917410 WLQ917271:WLQ917410 WVM917271:WVM917410 G982807:G982946 JA982807:JA982946 SW982807:SW982946 ACS982807:ACS982946 AMO982807:AMO982946 AWK982807:AWK982946 BGG982807:BGG982946 BQC982807:BQC982946 BZY982807:BZY982946 CJU982807:CJU982946 CTQ982807:CTQ982946 DDM982807:DDM982946 DNI982807:DNI982946 DXE982807:DXE982946 EHA982807:EHA982946 EQW982807:EQW982946 FAS982807:FAS982946 FKO982807:FKO982946 FUK982807:FUK982946 GEG982807:GEG982946 GOC982807:GOC982946 GXY982807:GXY982946 HHU982807:HHU982946 HRQ982807:HRQ982946 IBM982807:IBM982946 ILI982807:ILI982946 IVE982807:IVE982946 JFA982807:JFA982946 JOW982807:JOW982946 JYS982807:JYS982946 KIO982807:KIO982946 KSK982807:KSK982946 LCG982807:LCG982946 LMC982807:LMC982946 LVY982807:LVY982946 MFU982807:MFU982946 MPQ982807:MPQ982946 MZM982807:MZM982946 NJI982807:NJI982946 NTE982807:NTE982946 ODA982807:ODA982946 OMW982807:OMW982946 OWS982807:OWS982946 PGO982807:PGO982946 PQK982807:PQK982946 QAG982807:QAG982946 QKC982807:QKC982946 QTY982807:QTY982946 RDU982807:RDU982946 RNQ982807:RNQ982946 RXM982807:RXM982946 SHI982807:SHI982946 SRE982807:SRE982946 TBA982807:TBA982946 TKW982807:TKW982946 TUS982807:TUS982946 UEO982807:UEO982946 UOK982807:UOK982946 UYG982807:UYG982946 VIC982807:VIC982946 VRY982807:VRY982946 WBU982807:WBU982946 WLQ982807:WLQ982946 WVM982807:WVM982946 G65495:G65505 JA65495:JA65505 SW65495:SW65505 ACS65495:ACS65505 AMO65495:AMO65505 AWK65495:AWK65505 BGG65495:BGG65505 BQC65495:BQC65505 BZY65495:BZY65505 CJU65495:CJU65505 CTQ65495:CTQ65505 DDM65495:DDM65505 DNI65495:DNI65505 DXE65495:DXE65505 EHA65495:EHA65505 EQW65495:EQW65505 FAS65495:FAS65505 FKO65495:FKO65505 FUK65495:FUK65505 GEG65495:GEG65505 GOC65495:GOC65505 GXY65495:GXY65505 HHU65495:HHU65505 HRQ65495:HRQ65505 IBM65495:IBM65505 ILI65495:ILI65505 IVE65495:IVE65505 JFA65495:JFA65505 JOW65495:JOW65505 JYS65495:JYS65505 KIO65495:KIO65505 KSK65495:KSK65505 LCG65495:LCG65505 LMC65495:LMC65505 LVY65495:LVY65505 MFU65495:MFU65505 MPQ65495:MPQ65505 MZM65495:MZM65505 NJI65495:NJI65505 NTE65495:NTE65505 ODA65495:ODA65505 OMW65495:OMW65505 OWS65495:OWS65505 PGO65495:PGO65505 PQK65495:PQK65505 QAG65495:QAG65505 QKC65495:QKC65505 QTY65495:QTY65505 RDU65495:RDU65505 RNQ65495:RNQ65505 RXM65495:RXM65505 SHI65495:SHI65505 SRE65495:SRE65505 TBA65495:TBA65505 TKW65495:TKW65505 TUS65495:TUS65505 UEO65495:UEO65505 UOK65495:UOK65505 UYG65495:UYG65505 VIC65495:VIC65505 VRY65495:VRY65505 WBU65495:WBU65505 WLQ65495:WLQ65505 WVM65495:WVM65505 G131031:G131041 JA131031:JA131041 SW131031:SW131041 ACS131031:ACS131041 AMO131031:AMO131041 AWK131031:AWK131041 BGG131031:BGG131041 BQC131031:BQC131041 BZY131031:BZY131041 CJU131031:CJU131041 CTQ131031:CTQ131041 DDM131031:DDM131041 DNI131031:DNI131041 DXE131031:DXE131041 EHA131031:EHA131041 EQW131031:EQW131041 FAS131031:FAS131041 FKO131031:FKO131041 FUK131031:FUK131041 GEG131031:GEG131041 GOC131031:GOC131041 GXY131031:GXY131041 HHU131031:HHU131041 HRQ131031:HRQ131041 IBM131031:IBM131041 ILI131031:ILI131041 IVE131031:IVE131041 JFA131031:JFA131041 JOW131031:JOW131041 JYS131031:JYS131041 KIO131031:KIO131041 KSK131031:KSK131041 LCG131031:LCG131041 LMC131031:LMC131041 LVY131031:LVY131041 MFU131031:MFU131041 MPQ131031:MPQ131041 MZM131031:MZM131041 NJI131031:NJI131041 NTE131031:NTE131041 ODA131031:ODA131041 OMW131031:OMW131041 OWS131031:OWS131041 PGO131031:PGO131041 PQK131031:PQK131041 QAG131031:QAG131041 QKC131031:QKC131041 QTY131031:QTY131041 RDU131031:RDU131041 RNQ131031:RNQ131041 RXM131031:RXM131041 SHI131031:SHI131041 SRE131031:SRE131041 TBA131031:TBA131041 TKW131031:TKW131041 TUS131031:TUS131041 UEO131031:UEO131041 UOK131031:UOK131041 UYG131031:UYG131041 VIC131031:VIC131041 VRY131031:VRY131041 WBU131031:WBU131041 WLQ131031:WLQ131041 WVM131031:WVM131041 G196567:G196577 JA196567:JA196577 SW196567:SW196577 ACS196567:ACS196577 AMO196567:AMO196577 AWK196567:AWK196577 BGG196567:BGG196577 BQC196567:BQC196577 BZY196567:BZY196577 CJU196567:CJU196577 CTQ196567:CTQ196577 DDM196567:DDM196577 DNI196567:DNI196577 DXE196567:DXE196577 EHA196567:EHA196577 EQW196567:EQW196577 FAS196567:FAS196577 FKO196567:FKO196577 FUK196567:FUK196577 GEG196567:GEG196577 GOC196567:GOC196577 GXY196567:GXY196577 HHU196567:HHU196577 HRQ196567:HRQ196577 IBM196567:IBM196577 ILI196567:ILI196577 IVE196567:IVE196577 JFA196567:JFA196577 JOW196567:JOW196577 JYS196567:JYS196577 KIO196567:KIO196577 KSK196567:KSK196577 LCG196567:LCG196577 LMC196567:LMC196577 LVY196567:LVY196577 MFU196567:MFU196577 MPQ196567:MPQ196577 MZM196567:MZM196577 NJI196567:NJI196577 NTE196567:NTE196577 ODA196567:ODA196577 OMW196567:OMW196577 OWS196567:OWS196577 PGO196567:PGO196577 PQK196567:PQK196577 QAG196567:QAG196577 QKC196567:QKC196577 QTY196567:QTY196577 RDU196567:RDU196577 RNQ196567:RNQ196577 RXM196567:RXM196577 SHI196567:SHI196577 SRE196567:SRE196577 TBA196567:TBA196577 TKW196567:TKW196577 TUS196567:TUS196577 UEO196567:UEO196577 UOK196567:UOK196577 UYG196567:UYG196577 VIC196567:VIC196577 VRY196567:VRY196577 WBU196567:WBU196577 WLQ196567:WLQ196577 WVM196567:WVM196577 G262103:G262113 JA262103:JA262113 SW262103:SW262113 ACS262103:ACS262113 AMO262103:AMO262113 AWK262103:AWK262113 BGG262103:BGG262113 BQC262103:BQC262113 BZY262103:BZY262113 CJU262103:CJU262113 CTQ262103:CTQ262113 DDM262103:DDM262113 DNI262103:DNI262113 DXE262103:DXE262113 EHA262103:EHA262113 EQW262103:EQW262113 FAS262103:FAS262113 FKO262103:FKO262113 FUK262103:FUK262113 GEG262103:GEG262113 GOC262103:GOC262113 GXY262103:GXY262113 HHU262103:HHU262113 HRQ262103:HRQ262113 IBM262103:IBM262113 ILI262103:ILI262113 IVE262103:IVE262113 JFA262103:JFA262113 JOW262103:JOW262113 JYS262103:JYS262113 KIO262103:KIO262113 KSK262103:KSK262113 LCG262103:LCG262113 LMC262103:LMC262113 LVY262103:LVY262113 MFU262103:MFU262113 MPQ262103:MPQ262113 MZM262103:MZM262113 NJI262103:NJI262113 NTE262103:NTE262113 ODA262103:ODA262113 OMW262103:OMW262113 OWS262103:OWS262113 PGO262103:PGO262113 PQK262103:PQK262113 QAG262103:QAG262113 QKC262103:QKC262113 QTY262103:QTY262113 RDU262103:RDU262113 RNQ262103:RNQ262113 RXM262103:RXM262113 SHI262103:SHI262113 SRE262103:SRE262113 TBA262103:TBA262113 TKW262103:TKW262113 TUS262103:TUS262113 UEO262103:UEO262113 UOK262103:UOK262113 UYG262103:UYG262113 VIC262103:VIC262113 VRY262103:VRY262113 WBU262103:WBU262113 WLQ262103:WLQ262113 WVM262103:WVM262113 G327639:G327649 JA327639:JA327649 SW327639:SW327649 ACS327639:ACS327649 AMO327639:AMO327649 AWK327639:AWK327649 BGG327639:BGG327649 BQC327639:BQC327649 BZY327639:BZY327649 CJU327639:CJU327649 CTQ327639:CTQ327649 DDM327639:DDM327649 DNI327639:DNI327649 DXE327639:DXE327649 EHA327639:EHA327649 EQW327639:EQW327649 FAS327639:FAS327649 FKO327639:FKO327649 FUK327639:FUK327649 GEG327639:GEG327649 GOC327639:GOC327649 GXY327639:GXY327649 HHU327639:HHU327649 HRQ327639:HRQ327649 IBM327639:IBM327649 ILI327639:ILI327649 IVE327639:IVE327649 JFA327639:JFA327649 JOW327639:JOW327649 JYS327639:JYS327649 KIO327639:KIO327649 KSK327639:KSK327649 LCG327639:LCG327649 LMC327639:LMC327649 LVY327639:LVY327649 MFU327639:MFU327649 MPQ327639:MPQ327649 MZM327639:MZM327649 NJI327639:NJI327649 NTE327639:NTE327649 ODA327639:ODA327649 OMW327639:OMW327649 OWS327639:OWS327649 PGO327639:PGO327649 PQK327639:PQK327649 QAG327639:QAG327649 QKC327639:QKC327649 QTY327639:QTY327649 RDU327639:RDU327649 RNQ327639:RNQ327649 RXM327639:RXM327649 SHI327639:SHI327649 SRE327639:SRE327649 TBA327639:TBA327649 TKW327639:TKW327649 TUS327639:TUS327649 UEO327639:UEO327649 UOK327639:UOK327649 UYG327639:UYG327649 VIC327639:VIC327649 VRY327639:VRY327649 WBU327639:WBU327649 WLQ327639:WLQ327649 WVM327639:WVM327649 G393175:G393185 JA393175:JA393185 SW393175:SW393185 ACS393175:ACS393185 AMO393175:AMO393185 AWK393175:AWK393185 BGG393175:BGG393185 BQC393175:BQC393185 BZY393175:BZY393185 CJU393175:CJU393185 CTQ393175:CTQ393185 DDM393175:DDM393185 DNI393175:DNI393185 DXE393175:DXE393185 EHA393175:EHA393185 EQW393175:EQW393185 FAS393175:FAS393185 FKO393175:FKO393185 FUK393175:FUK393185 GEG393175:GEG393185 GOC393175:GOC393185 GXY393175:GXY393185 HHU393175:HHU393185 HRQ393175:HRQ393185 IBM393175:IBM393185 ILI393175:ILI393185 IVE393175:IVE393185 JFA393175:JFA393185 JOW393175:JOW393185 JYS393175:JYS393185 KIO393175:KIO393185 KSK393175:KSK393185 LCG393175:LCG393185 LMC393175:LMC393185 LVY393175:LVY393185 MFU393175:MFU393185 MPQ393175:MPQ393185 MZM393175:MZM393185 NJI393175:NJI393185 NTE393175:NTE393185 ODA393175:ODA393185 OMW393175:OMW393185 OWS393175:OWS393185 PGO393175:PGO393185 PQK393175:PQK393185 QAG393175:QAG393185 QKC393175:QKC393185 QTY393175:QTY393185 RDU393175:RDU393185 RNQ393175:RNQ393185 RXM393175:RXM393185 SHI393175:SHI393185 SRE393175:SRE393185 TBA393175:TBA393185 TKW393175:TKW393185 TUS393175:TUS393185 UEO393175:UEO393185 UOK393175:UOK393185 UYG393175:UYG393185 VIC393175:VIC393185 VRY393175:VRY393185 WBU393175:WBU393185 WLQ393175:WLQ393185 WVM393175:WVM393185 G458711:G458721 JA458711:JA458721 SW458711:SW458721 ACS458711:ACS458721 AMO458711:AMO458721 AWK458711:AWK458721 BGG458711:BGG458721 BQC458711:BQC458721 BZY458711:BZY458721 CJU458711:CJU458721 CTQ458711:CTQ458721 DDM458711:DDM458721 DNI458711:DNI458721 DXE458711:DXE458721 EHA458711:EHA458721 EQW458711:EQW458721 FAS458711:FAS458721 FKO458711:FKO458721 FUK458711:FUK458721 GEG458711:GEG458721 GOC458711:GOC458721 GXY458711:GXY458721 HHU458711:HHU458721 HRQ458711:HRQ458721 IBM458711:IBM458721 ILI458711:ILI458721 IVE458711:IVE458721 JFA458711:JFA458721 JOW458711:JOW458721 JYS458711:JYS458721 KIO458711:KIO458721 KSK458711:KSK458721 LCG458711:LCG458721 LMC458711:LMC458721 LVY458711:LVY458721 MFU458711:MFU458721 MPQ458711:MPQ458721 MZM458711:MZM458721 NJI458711:NJI458721 NTE458711:NTE458721 ODA458711:ODA458721 OMW458711:OMW458721 OWS458711:OWS458721 PGO458711:PGO458721 PQK458711:PQK458721 QAG458711:QAG458721 QKC458711:QKC458721 QTY458711:QTY458721 RDU458711:RDU458721 RNQ458711:RNQ458721 RXM458711:RXM458721 SHI458711:SHI458721 SRE458711:SRE458721 TBA458711:TBA458721 TKW458711:TKW458721 TUS458711:TUS458721 UEO458711:UEO458721 UOK458711:UOK458721 UYG458711:UYG458721 VIC458711:VIC458721 VRY458711:VRY458721 WBU458711:WBU458721 WLQ458711:WLQ458721 WVM458711:WVM458721 G524247:G524257 JA524247:JA524257 SW524247:SW524257 ACS524247:ACS524257 AMO524247:AMO524257 AWK524247:AWK524257 BGG524247:BGG524257 BQC524247:BQC524257 BZY524247:BZY524257 CJU524247:CJU524257 CTQ524247:CTQ524257 DDM524247:DDM524257 DNI524247:DNI524257 DXE524247:DXE524257 EHA524247:EHA524257 EQW524247:EQW524257 FAS524247:FAS524257 FKO524247:FKO524257 FUK524247:FUK524257 GEG524247:GEG524257 GOC524247:GOC524257 GXY524247:GXY524257 HHU524247:HHU524257 HRQ524247:HRQ524257 IBM524247:IBM524257 ILI524247:ILI524257 IVE524247:IVE524257 JFA524247:JFA524257 JOW524247:JOW524257 JYS524247:JYS524257 KIO524247:KIO524257 KSK524247:KSK524257 LCG524247:LCG524257 LMC524247:LMC524257 LVY524247:LVY524257 MFU524247:MFU524257 MPQ524247:MPQ524257 MZM524247:MZM524257 NJI524247:NJI524257 NTE524247:NTE524257 ODA524247:ODA524257 OMW524247:OMW524257 OWS524247:OWS524257 PGO524247:PGO524257 PQK524247:PQK524257 QAG524247:QAG524257 QKC524247:QKC524257 QTY524247:QTY524257 RDU524247:RDU524257 RNQ524247:RNQ524257 RXM524247:RXM524257 SHI524247:SHI524257 SRE524247:SRE524257 TBA524247:TBA524257 TKW524247:TKW524257 TUS524247:TUS524257 UEO524247:UEO524257 UOK524247:UOK524257 UYG524247:UYG524257 VIC524247:VIC524257 VRY524247:VRY524257 WBU524247:WBU524257 WLQ524247:WLQ524257 WVM524247:WVM524257 G589783:G589793 JA589783:JA589793 SW589783:SW589793 ACS589783:ACS589793 AMO589783:AMO589793 AWK589783:AWK589793 BGG589783:BGG589793 BQC589783:BQC589793 BZY589783:BZY589793 CJU589783:CJU589793 CTQ589783:CTQ589793 DDM589783:DDM589793 DNI589783:DNI589793 DXE589783:DXE589793 EHA589783:EHA589793 EQW589783:EQW589793 FAS589783:FAS589793 FKO589783:FKO589793 FUK589783:FUK589793 GEG589783:GEG589793 GOC589783:GOC589793 GXY589783:GXY589793 HHU589783:HHU589793 HRQ589783:HRQ589793 IBM589783:IBM589793 ILI589783:ILI589793 IVE589783:IVE589793 JFA589783:JFA589793 JOW589783:JOW589793 JYS589783:JYS589793 KIO589783:KIO589793 KSK589783:KSK589793 LCG589783:LCG589793 LMC589783:LMC589793 LVY589783:LVY589793 MFU589783:MFU589793 MPQ589783:MPQ589793 MZM589783:MZM589793 NJI589783:NJI589793 NTE589783:NTE589793 ODA589783:ODA589793 OMW589783:OMW589793 OWS589783:OWS589793 PGO589783:PGO589793 PQK589783:PQK589793 QAG589783:QAG589793 QKC589783:QKC589793 QTY589783:QTY589793 RDU589783:RDU589793 RNQ589783:RNQ589793 RXM589783:RXM589793 SHI589783:SHI589793 SRE589783:SRE589793 TBA589783:TBA589793 TKW589783:TKW589793 TUS589783:TUS589793 UEO589783:UEO589793 UOK589783:UOK589793 UYG589783:UYG589793 VIC589783:VIC589793 VRY589783:VRY589793 WBU589783:WBU589793 WLQ589783:WLQ589793 WVM589783:WVM589793 G655319:G655329 JA655319:JA655329 SW655319:SW655329 ACS655319:ACS655329 AMO655319:AMO655329 AWK655319:AWK655329 BGG655319:BGG655329 BQC655319:BQC655329 BZY655319:BZY655329 CJU655319:CJU655329 CTQ655319:CTQ655329 DDM655319:DDM655329 DNI655319:DNI655329 DXE655319:DXE655329 EHA655319:EHA655329 EQW655319:EQW655329 FAS655319:FAS655329 FKO655319:FKO655329 FUK655319:FUK655329 GEG655319:GEG655329 GOC655319:GOC655329 GXY655319:GXY655329 HHU655319:HHU655329 HRQ655319:HRQ655329 IBM655319:IBM655329 ILI655319:ILI655329 IVE655319:IVE655329 JFA655319:JFA655329 JOW655319:JOW655329 JYS655319:JYS655329 KIO655319:KIO655329 KSK655319:KSK655329 LCG655319:LCG655329 LMC655319:LMC655329 LVY655319:LVY655329 MFU655319:MFU655329 MPQ655319:MPQ655329 MZM655319:MZM655329 NJI655319:NJI655329 NTE655319:NTE655329 ODA655319:ODA655329 OMW655319:OMW655329 OWS655319:OWS655329 PGO655319:PGO655329 PQK655319:PQK655329 QAG655319:QAG655329 QKC655319:QKC655329 QTY655319:QTY655329 RDU655319:RDU655329 RNQ655319:RNQ655329 RXM655319:RXM655329 SHI655319:SHI655329 SRE655319:SRE655329 TBA655319:TBA655329 TKW655319:TKW655329 TUS655319:TUS655329 UEO655319:UEO655329 UOK655319:UOK655329 UYG655319:UYG655329 VIC655319:VIC655329 VRY655319:VRY655329 WBU655319:WBU655329 WLQ655319:WLQ655329 WVM655319:WVM655329 G720855:G720865 JA720855:JA720865 SW720855:SW720865 ACS720855:ACS720865 AMO720855:AMO720865 AWK720855:AWK720865 BGG720855:BGG720865 BQC720855:BQC720865 BZY720855:BZY720865 CJU720855:CJU720865 CTQ720855:CTQ720865 DDM720855:DDM720865 DNI720855:DNI720865 DXE720855:DXE720865 EHA720855:EHA720865 EQW720855:EQW720865 FAS720855:FAS720865 FKO720855:FKO720865 FUK720855:FUK720865 GEG720855:GEG720865 GOC720855:GOC720865 GXY720855:GXY720865 HHU720855:HHU720865 HRQ720855:HRQ720865 IBM720855:IBM720865 ILI720855:ILI720865 IVE720855:IVE720865 JFA720855:JFA720865 JOW720855:JOW720865 JYS720855:JYS720865 KIO720855:KIO720865 KSK720855:KSK720865 LCG720855:LCG720865 LMC720855:LMC720865 LVY720855:LVY720865 MFU720855:MFU720865 MPQ720855:MPQ720865 MZM720855:MZM720865 NJI720855:NJI720865 NTE720855:NTE720865 ODA720855:ODA720865 OMW720855:OMW720865 OWS720855:OWS720865 PGO720855:PGO720865 PQK720855:PQK720865 QAG720855:QAG720865 QKC720855:QKC720865 QTY720855:QTY720865 RDU720855:RDU720865 RNQ720855:RNQ720865 RXM720855:RXM720865 SHI720855:SHI720865 SRE720855:SRE720865 TBA720855:TBA720865 TKW720855:TKW720865 TUS720855:TUS720865 UEO720855:UEO720865 UOK720855:UOK720865 UYG720855:UYG720865 VIC720855:VIC720865 VRY720855:VRY720865 WBU720855:WBU720865 WLQ720855:WLQ720865 WVM720855:WVM720865 G786391:G786401 JA786391:JA786401 SW786391:SW786401 ACS786391:ACS786401 AMO786391:AMO786401 AWK786391:AWK786401 BGG786391:BGG786401 BQC786391:BQC786401 BZY786391:BZY786401 CJU786391:CJU786401 CTQ786391:CTQ786401 DDM786391:DDM786401 DNI786391:DNI786401 DXE786391:DXE786401 EHA786391:EHA786401 EQW786391:EQW786401 FAS786391:FAS786401 FKO786391:FKO786401 FUK786391:FUK786401 GEG786391:GEG786401 GOC786391:GOC786401 GXY786391:GXY786401 HHU786391:HHU786401 HRQ786391:HRQ786401 IBM786391:IBM786401 ILI786391:ILI786401 IVE786391:IVE786401 JFA786391:JFA786401 JOW786391:JOW786401 JYS786391:JYS786401 KIO786391:KIO786401 KSK786391:KSK786401 LCG786391:LCG786401 LMC786391:LMC786401 LVY786391:LVY786401 MFU786391:MFU786401 MPQ786391:MPQ786401 MZM786391:MZM786401 NJI786391:NJI786401 NTE786391:NTE786401 ODA786391:ODA786401 OMW786391:OMW786401 OWS786391:OWS786401 PGO786391:PGO786401 PQK786391:PQK786401 QAG786391:QAG786401 QKC786391:QKC786401 QTY786391:QTY786401 RDU786391:RDU786401 RNQ786391:RNQ786401 RXM786391:RXM786401 SHI786391:SHI786401 SRE786391:SRE786401 TBA786391:TBA786401 TKW786391:TKW786401 TUS786391:TUS786401 UEO786391:UEO786401 UOK786391:UOK786401 UYG786391:UYG786401 VIC786391:VIC786401 VRY786391:VRY786401 WBU786391:WBU786401 WLQ786391:WLQ786401 WVM786391:WVM786401 G851927:G851937 JA851927:JA851937 SW851927:SW851937 ACS851927:ACS851937 AMO851927:AMO851937 AWK851927:AWK851937 BGG851927:BGG851937 BQC851927:BQC851937 BZY851927:BZY851937 CJU851927:CJU851937 CTQ851927:CTQ851937 DDM851927:DDM851937 DNI851927:DNI851937 DXE851927:DXE851937 EHA851927:EHA851937 EQW851927:EQW851937 FAS851927:FAS851937 FKO851927:FKO851937 FUK851927:FUK851937 GEG851927:GEG851937 GOC851927:GOC851937 GXY851927:GXY851937 HHU851927:HHU851937 HRQ851927:HRQ851937 IBM851927:IBM851937 ILI851927:ILI851937 IVE851927:IVE851937 JFA851927:JFA851937 JOW851927:JOW851937 JYS851927:JYS851937 KIO851927:KIO851937 KSK851927:KSK851937 LCG851927:LCG851937 LMC851927:LMC851937 LVY851927:LVY851937 MFU851927:MFU851937 MPQ851927:MPQ851937 MZM851927:MZM851937 NJI851927:NJI851937 NTE851927:NTE851937 ODA851927:ODA851937 OMW851927:OMW851937 OWS851927:OWS851937 PGO851927:PGO851937 PQK851927:PQK851937 QAG851927:QAG851937 QKC851927:QKC851937 QTY851927:QTY851937 RDU851927:RDU851937 RNQ851927:RNQ851937 RXM851927:RXM851937 SHI851927:SHI851937 SRE851927:SRE851937 TBA851927:TBA851937 TKW851927:TKW851937 TUS851927:TUS851937 UEO851927:UEO851937 UOK851927:UOK851937 UYG851927:UYG851937 VIC851927:VIC851937 VRY851927:VRY851937 WBU851927:WBU851937 WLQ851927:WLQ851937 WVM851927:WVM851937 G917463:G917473 JA917463:JA917473 SW917463:SW917473 ACS917463:ACS917473 AMO917463:AMO917473 AWK917463:AWK917473 BGG917463:BGG917473 BQC917463:BQC917473 BZY917463:BZY917473 CJU917463:CJU917473 CTQ917463:CTQ917473 DDM917463:DDM917473 DNI917463:DNI917473 DXE917463:DXE917473 EHA917463:EHA917473 EQW917463:EQW917473 FAS917463:FAS917473 FKO917463:FKO917473 FUK917463:FUK917473 GEG917463:GEG917473 GOC917463:GOC917473 GXY917463:GXY917473 HHU917463:HHU917473 HRQ917463:HRQ917473 IBM917463:IBM917473 ILI917463:ILI917473 IVE917463:IVE917473 JFA917463:JFA917473 JOW917463:JOW917473 JYS917463:JYS917473 KIO917463:KIO917473 KSK917463:KSK917473 LCG917463:LCG917473 LMC917463:LMC917473 LVY917463:LVY917473 MFU917463:MFU917473 MPQ917463:MPQ917473 MZM917463:MZM917473 NJI917463:NJI917473 NTE917463:NTE917473 ODA917463:ODA917473 OMW917463:OMW917473 OWS917463:OWS917473 PGO917463:PGO917473 PQK917463:PQK917473 QAG917463:QAG917473 QKC917463:QKC917473 QTY917463:QTY917473 RDU917463:RDU917473 RNQ917463:RNQ917473 RXM917463:RXM917473 SHI917463:SHI917473 SRE917463:SRE917473 TBA917463:TBA917473 TKW917463:TKW917473 TUS917463:TUS917473 UEO917463:UEO917473 UOK917463:UOK917473 UYG917463:UYG917473 VIC917463:VIC917473 VRY917463:VRY917473 WBU917463:WBU917473 WLQ917463:WLQ917473 WVM917463:WVM917473 G982999:G983009 JA982999:JA983009 SW982999:SW983009 ACS982999:ACS983009 AMO982999:AMO983009 AWK982999:AWK983009 BGG982999:BGG983009 BQC982999:BQC983009 BZY982999:BZY983009 CJU982999:CJU983009 CTQ982999:CTQ983009 DDM982999:DDM983009 DNI982999:DNI983009 DXE982999:DXE983009 EHA982999:EHA983009 EQW982999:EQW983009 FAS982999:FAS983009 FKO982999:FKO983009 FUK982999:FUK983009 GEG982999:GEG983009 GOC982999:GOC983009 GXY982999:GXY983009 HHU982999:HHU983009 HRQ982999:HRQ983009 IBM982999:IBM983009 ILI982999:ILI983009 IVE982999:IVE983009 JFA982999:JFA983009 JOW982999:JOW983009 JYS982999:JYS983009 KIO982999:KIO983009 KSK982999:KSK983009 LCG982999:LCG983009 LMC982999:LMC983009 LVY982999:LVY983009 MFU982999:MFU983009 MPQ982999:MPQ983009 MZM982999:MZM983009 NJI982999:NJI983009 NTE982999:NTE983009 ODA982999:ODA983009 OMW982999:OMW983009 OWS982999:OWS983009 PGO982999:PGO983009 PQK982999:PQK983009 QAG982999:QAG983009 QKC982999:QKC983009 QTY982999:QTY983009 RDU982999:RDU983009 RNQ982999:RNQ983009 RXM982999:RXM983009 SHI982999:SHI983009 SRE982999:SRE983009 TBA982999:TBA983009 TKW982999:TKW983009 TUS982999:TUS983009 UEO982999:UEO983009 UOK982999:UOK983009 UYG982999:UYG983009 VIC982999:VIC983009 VRY982999:VRY983009 WBU982999:WBU983009 WLQ982999:WLQ983009 WVM982999:WVM983009 G65556:G65559 JA65556:JA65559 SW65556:SW65559 ACS65556:ACS65559 AMO65556:AMO65559 AWK65556:AWK65559 BGG65556:BGG65559 BQC65556:BQC65559 BZY65556:BZY65559 CJU65556:CJU65559 CTQ65556:CTQ65559 DDM65556:DDM65559 DNI65556:DNI65559 DXE65556:DXE65559 EHA65556:EHA65559 EQW65556:EQW65559 FAS65556:FAS65559 FKO65556:FKO65559 FUK65556:FUK65559 GEG65556:GEG65559 GOC65556:GOC65559 GXY65556:GXY65559 HHU65556:HHU65559 HRQ65556:HRQ65559 IBM65556:IBM65559 ILI65556:ILI65559 IVE65556:IVE65559 JFA65556:JFA65559 JOW65556:JOW65559 JYS65556:JYS65559 KIO65556:KIO65559 KSK65556:KSK65559 LCG65556:LCG65559 LMC65556:LMC65559 LVY65556:LVY65559 MFU65556:MFU65559 MPQ65556:MPQ65559 MZM65556:MZM65559 NJI65556:NJI65559 NTE65556:NTE65559 ODA65556:ODA65559 OMW65556:OMW65559 OWS65556:OWS65559 PGO65556:PGO65559 PQK65556:PQK65559 QAG65556:QAG65559 QKC65556:QKC65559 QTY65556:QTY65559 RDU65556:RDU65559 RNQ65556:RNQ65559 RXM65556:RXM65559 SHI65556:SHI65559 SRE65556:SRE65559 TBA65556:TBA65559 TKW65556:TKW65559 TUS65556:TUS65559 UEO65556:UEO65559 UOK65556:UOK65559 UYG65556:UYG65559 VIC65556:VIC65559 VRY65556:VRY65559 WBU65556:WBU65559 WLQ65556:WLQ65559 WVM65556:WVM65559 G131092:G131095 JA131092:JA131095 SW131092:SW131095 ACS131092:ACS131095 AMO131092:AMO131095 AWK131092:AWK131095 BGG131092:BGG131095 BQC131092:BQC131095 BZY131092:BZY131095 CJU131092:CJU131095 CTQ131092:CTQ131095 DDM131092:DDM131095 DNI131092:DNI131095 DXE131092:DXE131095 EHA131092:EHA131095 EQW131092:EQW131095 FAS131092:FAS131095 FKO131092:FKO131095 FUK131092:FUK131095 GEG131092:GEG131095 GOC131092:GOC131095 GXY131092:GXY131095 HHU131092:HHU131095 HRQ131092:HRQ131095 IBM131092:IBM131095 ILI131092:ILI131095 IVE131092:IVE131095 JFA131092:JFA131095 JOW131092:JOW131095 JYS131092:JYS131095 KIO131092:KIO131095 KSK131092:KSK131095 LCG131092:LCG131095 LMC131092:LMC131095 LVY131092:LVY131095 MFU131092:MFU131095 MPQ131092:MPQ131095 MZM131092:MZM131095 NJI131092:NJI131095 NTE131092:NTE131095 ODA131092:ODA131095 OMW131092:OMW131095 OWS131092:OWS131095 PGO131092:PGO131095 PQK131092:PQK131095 QAG131092:QAG131095 QKC131092:QKC131095 QTY131092:QTY131095 RDU131092:RDU131095 RNQ131092:RNQ131095 RXM131092:RXM131095 SHI131092:SHI131095 SRE131092:SRE131095 TBA131092:TBA131095 TKW131092:TKW131095 TUS131092:TUS131095 UEO131092:UEO131095 UOK131092:UOK131095 UYG131092:UYG131095 VIC131092:VIC131095 VRY131092:VRY131095 WBU131092:WBU131095 WLQ131092:WLQ131095 WVM131092:WVM131095 G196628:G196631 JA196628:JA196631 SW196628:SW196631 ACS196628:ACS196631 AMO196628:AMO196631 AWK196628:AWK196631 BGG196628:BGG196631 BQC196628:BQC196631 BZY196628:BZY196631 CJU196628:CJU196631 CTQ196628:CTQ196631 DDM196628:DDM196631 DNI196628:DNI196631 DXE196628:DXE196631 EHA196628:EHA196631 EQW196628:EQW196631 FAS196628:FAS196631 FKO196628:FKO196631 FUK196628:FUK196631 GEG196628:GEG196631 GOC196628:GOC196631 GXY196628:GXY196631 HHU196628:HHU196631 HRQ196628:HRQ196631 IBM196628:IBM196631 ILI196628:ILI196631 IVE196628:IVE196631 JFA196628:JFA196631 JOW196628:JOW196631 JYS196628:JYS196631 KIO196628:KIO196631 KSK196628:KSK196631 LCG196628:LCG196631 LMC196628:LMC196631 LVY196628:LVY196631 MFU196628:MFU196631 MPQ196628:MPQ196631 MZM196628:MZM196631 NJI196628:NJI196631 NTE196628:NTE196631 ODA196628:ODA196631 OMW196628:OMW196631 OWS196628:OWS196631 PGO196628:PGO196631 PQK196628:PQK196631 QAG196628:QAG196631 QKC196628:QKC196631 QTY196628:QTY196631 RDU196628:RDU196631 RNQ196628:RNQ196631 RXM196628:RXM196631 SHI196628:SHI196631 SRE196628:SRE196631 TBA196628:TBA196631 TKW196628:TKW196631 TUS196628:TUS196631 UEO196628:UEO196631 UOK196628:UOK196631 UYG196628:UYG196631 VIC196628:VIC196631 VRY196628:VRY196631 WBU196628:WBU196631 WLQ196628:WLQ196631 WVM196628:WVM196631 G262164:G262167 JA262164:JA262167 SW262164:SW262167 ACS262164:ACS262167 AMO262164:AMO262167 AWK262164:AWK262167 BGG262164:BGG262167 BQC262164:BQC262167 BZY262164:BZY262167 CJU262164:CJU262167 CTQ262164:CTQ262167 DDM262164:DDM262167 DNI262164:DNI262167 DXE262164:DXE262167 EHA262164:EHA262167 EQW262164:EQW262167 FAS262164:FAS262167 FKO262164:FKO262167 FUK262164:FUK262167 GEG262164:GEG262167 GOC262164:GOC262167 GXY262164:GXY262167 HHU262164:HHU262167 HRQ262164:HRQ262167 IBM262164:IBM262167 ILI262164:ILI262167 IVE262164:IVE262167 JFA262164:JFA262167 JOW262164:JOW262167 JYS262164:JYS262167 KIO262164:KIO262167 KSK262164:KSK262167 LCG262164:LCG262167 LMC262164:LMC262167 LVY262164:LVY262167 MFU262164:MFU262167 MPQ262164:MPQ262167 MZM262164:MZM262167 NJI262164:NJI262167 NTE262164:NTE262167 ODA262164:ODA262167 OMW262164:OMW262167 OWS262164:OWS262167 PGO262164:PGO262167 PQK262164:PQK262167 QAG262164:QAG262167 QKC262164:QKC262167 QTY262164:QTY262167 RDU262164:RDU262167 RNQ262164:RNQ262167 RXM262164:RXM262167 SHI262164:SHI262167 SRE262164:SRE262167 TBA262164:TBA262167 TKW262164:TKW262167 TUS262164:TUS262167 UEO262164:UEO262167 UOK262164:UOK262167 UYG262164:UYG262167 VIC262164:VIC262167 VRY262164:VRY262167 WBU262164:WBU262167 WLQ262164:WLQ262167 WVM262164:WVM262167 G327700:G327703 JA327700:JA327703 SW327700:SW327703 ACS327700:ACS327703 AMO327700:AMO327703 AWK327700:AWK327703 BGG327700:BGG327703 BQC327700:BQC327703 BZY327700:BZY327703 CJU327700:CJU327703 CTQ327700:CTQ327703 DDM327700:DDM327703 DNI327700:DNI327703 DXE327700:DXE327703 EHA327700:EHA327703 EQW327700:EQW327703 FAS327700:FAS327703 FKO327700:FKO327703 FUK327700:FUK327703 GEG327700:GEG327703 GOC327700:GOC327703 GXY327700:GXY327703 HHU327700:HHU327703 HRQ327700:HRQ327703 IBM327700:IBM327703 ILI327700:ILI327703 IVE327700:IVE327703 JFA327700:JFA327703 JOW327700:JOW327703 JYS327700:JYS327703 KIO327700:KIO327703 KSK327700:KSK327703 LCG327700:LCG327703 LMC327700:LMC327703 LVY327700:LVY327703 MFU327700:MFU327703 MPQ327700:MPQ327703 MZM327700:MZM327703 NJI327700:NJI327703 NTE327700:NTE327703 ODA327700:ODA327703 OMW327700:OMW327703 OWS327700:OWS327703 PGO327700:PGO327703 PQK327700:PQK327703 QAG327700:QAG327703 QKC327700:QKC327703 QTY327700:QTY327703 RDU327700:RDU327703 RNQ327700:RNQ327703 RXM327700:RXM327703 SHI327700:SHI327703 SRE327700:SRE327703 TBA327700:TBA327703 TKW327700:TKW327703 TUS327700:TUS327703 UEO327700:UEO327703 UOK327700:UOK327703 UYG327700:UYG327703 VIC327700:VIC327703 VRY327700:VRY327703 WBU327700:WBU327703 WLQ327700:WLQ327703 WVM327700:WVM327703 G393236:G393239 JA393236:JA393239 SW393236:SW393239 ACS393236:ACS393239 AMO393236:AMO393239 AWK393236:AWK393239 BGG393236:BGG393239 BQC393236:BQC393239 BZY393236:BZY393239 CJU393236:CJU393239 CTQ393236:CTQ393239 DDM393236:DDM393239 DNI393236:DNI393239 DXE393236:DXE393239 EHA393236:EHA393239 EQW393236:EQW393239 FAS393236:FAS393239 FKO393236:FKO393239 FUK393236:FUK393239 GEG393236:GEG393239 GOC393236:GOC393239 GXY393236:GXY393239 HHU393236:HHU393239 HRQ393236:HRQ393239 IBM393236:IBM393239 ILI393236:ILI393239 IVE393236:IVE393239 JFA393236:JFA393239 JOW393236:JOW393239 JYS393236:JYS393239 KIO393236:KIO393239 KSK393236:KSK393239 LCG393236:LCG393239 LMC393236:LMC393239 LVY393236:LVY393239 MFU393236:MFU393239 MPQ393236:MPQ393239 MZM393236:MZM393239 NJI393236:NJI393239 NTE393236:NTE393239 ODA393236:ODA393239 OMW393236:OMW393239 OWS393236:OWS393239 PGO393236:PGO393239 PQK393236:PQK393239 QAG393236:QAG393239 QKC393236:QKC393239 QTY393236:QTY393239 RDU393236:RDU393239 RNQ393236:RNQ393239 RXM393236:RXM393239 SHI393236:SHI393239 SRE393236:SRE393239 TBA393236:TBA393239 TKW393236:TKW393239 TUS393236:TUS393239 UEO393236:UEO393239 UOK393236:UOK393239 UYG393236:UYG393239 VIC393236:VIC393239 VRY393236:VRY393239 WBU393236:WBU393239 WLQ393236:WLQ393239 WVM393236:WVM393239 G458772:G458775 JA458772:JA458775 SW458772:SW458775 ACS458772:ACS458775 AMO458772:AMO458775 AWK458772:AWK458775 BGG458772:BGG458775 BQC458772:BQC458775 BZY458772:BZY458775 CJU458772:CJU458775 CTQ458772:CTQ458775 DDM458772:DDM458775 DNI458772:DNI458775 DXE458772:DXE458775 EHA458772:EHA458775 EQW458772:EQW458775 FAS458772:FAS458775 FKO458772:FKO458775 FUK458772:FUK458775 GEG458772:GEG458775 GOC458772:GOC458775 GXY458772:GXY458775 HHU458772:HHU458775 HRQ458772:HRQ458775 IBM458772:IBM458775 ILI458772:ILI458775 IVE458772:IVE458775 JFA458772:JFA458775 JOW458772:JOW458775 JYS458772:JYS458775 KIO458772:KIO458775 KSK458772:KSK458775 LCG458772:LCG458775 LMC458772:LMC458775 LVY458772:LVY458775 MFU458772:MFU458775 MPQ458772:MPQ458775 MZM458772:MZM458775 NJI458772:NJI458775 NTE458772:NTE458775 ODA458772:ODA458775 OMW458772:OMW458775 OWS458772:OWS458775 PGO458772:PGO458775 PQK458772:PQK458775 QAG458772:QAG458775 QKC458772:QKC458775 QTY458772:QTY458775 RDU458772:RDU458775 RNQ458772:RNQ458775 RXM458772:RXM458775 SHI458772:SHI458775 SRE458772:SRE458775 TBA458772:TBA458775 TKW458772:TKW458775 TUS458772:TUS458775 UEO458772:UEO458775 UOK458772:UOK458775 UYG458772:UYG458775 VIC458772:VIC458775 VRY458772:VRY458775 WBU458772:WBU458775 WLQ458772:WLQ458775 WVM458772:WVM458775 G524308:G524311 JA524308:JA524311 SW524308:SW524311 ACS524308:ACS524311 AMO524308:AMO524311 AWK524308:AWK524311 BGG524308:BGG524311 BQC524308:BQC524311 BZY524308:BZY524311 CJU524308:CJU524311 CTQ524308:CTQ524311 DDM524308:DDM524311 DNI524308:DNI524311 DXE524308:DXE524311 EHA524308:EHA524311 EQW524308:EQW524311 FAS524308:FAS524311 FKO524308:FKO524311 FUK524308:FUK524311 GEG524308:GEG524311 GOC524308:GOC524311 GXY524308:GXY524311 HHU524308:HHU524311 HRQ524308:HRQ524311 IBM524308:IBM524311 ILI524308:ILI524311 IVE524308:IVE524311 JFA524308:JFA524311 JOW524308:JOW524311 JYS524308:JYS524311 KIO524308:KIO524311 KSK524308:KSK524311 LCG524308:LCG524311 LMC524308:LMC524311 LVY524308:LVY524311 MFU524308:MFU524311 MPQ524308:MPQ524311 MZM524308:MZM524311 NJI524308:NJI524311 NTE524308:NTE524311 ODA524308:ODA524311 OMW524308:OMW524311 OWS524308:OWS524311 PGO524308:PGO524311 PQK524308:PQK524311 QAG524308:QAG524311 QKC524308:QKC524311 QTY524308:QTY524311 RDU524308:RDU524311 RNQ524308:RNQ524311 RXM524308:RXM524311 SHI524308:SHI524311 SRE524308:SRE524311 TBA524308:TBA524311 TKW524308:TKW524311 TUS524308:TUS524311 UEO524308:UEO524311 UOK524308:UOK524311 UYG524308:UYG524311 VIC524308:VIC524311 VRY524308:VRY524311 WBU524308:WBU524311 WLQ524308:WLQ524311 WVM524308:WVM524311 G589844:G589847 JA589844:JA589847 SW589844:SW589847 ACS589844:ACS589847 AMO589844:AMO589847 AWK589844:AWK589847 BGG589844:BGG589847 BQC589844:BQC589847 BZY589844:BZY589847 CJU589844:CJU589847 CTQ589844:CTQ589847 DDM589844:DDM589847 DNI589844:DNI589847 DXE589844:DXE589847 EHA589844:EHA589847 EQW589844:EQW589847 FAS589844:FAS589847 FKO589844:FKO589847 FUK589844:FUK589847 GEG589844:GEG589847 GOC589844:GOC589847 GXY589844:GXY589847 HHU589844:HHU589847 HRQ589844:HRQ589847 IBM589844:IBM589847 ILI589844:ILI589847 IVE589844:IVE589847 JFA589844:JFA589847 JOW589844:JOW589847 JYS589844:JYS589847 KIO589844:KIO589847 KSK589844:KSK589847 LCG589844:LCG589847 LMC589844:LMC589847 LVY589844:LVY589847 MFU589844:MFU589847 MPQ589844:MPQ589847 MZM589844:MZM589847 NJI589844:NJI589847 NTE589844:NTE589847 ODA589844:ODA589847 OMW589844:OMW589847 OWS589844:OWS589847 PGO589844:PGO589847 PQK589844:PQK589847 QAG589844:QAG589847 QKC589844:QKC589847 QTY589844:QTY589847 RDU589844:RDU589847 RNQ589844:RNQ589847 RXM589844:RXM589847 SHI589844:SHI589847 SRE589844:SRE589847 TBA589844:TBA589847 TKW589844:TKW589847 TUS589844:TUS589847 UEO589844:UEO589847 UOK589844:UOK589847 UYG589844:UYG589847 VIC589844:VIC589847 VRY589844:VRY589847 WBU589844:WBU589847 WLQ589844:WLQ589847 WVM589844:WVM589847 G655380:G655383 JA655380:JA655383 SW655380:SW655383 ACS655380:ACS655383 AMO655380:AMO655383 AWK655380:AWK655383 BGG655380:BGG655383 BQC655380:BQC655383 BZY655380:BZY655383 CJU655380:CJU655383 CTQ655380:CTQ655383 DDM655380:DDM655383 DNI655380:DNI655383 DXE655380:DXE655383 EHA655380:EHA655383 EQW655380:EQW655383 FAS655380:FAS655383 FKO655380:FKO655383 FUK655380:FUK655383 GEG655380:GEG655383 GOC655380:GOC655383 GXY655380:GXY655383 HHU655380:HHU655383 HRQ655380:HRQ655383 IBM655380:IBM655383 ILI655380:ILI655383 IVE655380:IVE655383 JFA655380:JFA655383 JOW655380:JOW655383 JYS655380:JYS655383 KIO655380:KIO655383 KSK655380:KSK655383 LCG655380:LCG655383 LMC655380:LMC655383 LVY655380:LVY655383 MFU655380:MFU655383 MPQ655380:MPQ655383 MZM655380:MZM655383 NJI655380:NJI655383 NTE655380:NTE655383 ODA655380:ODA655383 OMW655380:OMW655383 OWS655380:OWS655383 PGO655380:PGO655383 PQK655380:PQK655383 QAG655380:QAG655383 QKC655380:QKC655383 QTY655380:QTY655383 RDU655380:RDU655383 RNQ655380:RNQ655383 RXM655380:RXM655383 SHI655380:SHI655383 SRE655380:SRE655383 TBA655380:TBA655383 TKW655380:TKW655383 TUS655380:TUS655383 UEO655380:UEO655383 UOK655380:UOK655383 UYG655380:UYG655383 VIC655380:VIC655383 VRY655380:VRY655383 WBU655380:WBU655383 WLQ655380:WLQ655383 WVM655380:WVM655383 G720916:G720919 JA720916:JA720919 SW720916:SW720919 ACS720916:ACS720919 AMO720916:AMO720919 AWK720916:AWK720919 BGG720916:BGG720919 BQC720916:BQC720919 BZY720916:BZY720919 CJU720916:CJU720919 CTQ720916:CTQ720919 DDM720916:DDM720919 DNI720916:DNI720919 DXE720916:DXE720919 EHA720916:EHA720919 EQW720916:EQW720919 FAS720916:FAS720919 FKO720916:FKO720919 FUK720916:FUK720919 GEG720916:GEG720919 GOC720916:GOC720919 GXY720916:GXY720919 HHU720916:HHU720919 HRQ720916:HRQ720919 IBM720916:IBM720919 ILI720916:ILI720919 IVE720916:IVE720919 JFA720916:JFA720919 JOW720916:JOW720919 JYS720916:JYS720919 KIO720916:KIO720919 KSK720916:KSK720919 LCG720916:LCG720919 LMC720916:LMC720919 LVY720916:LVY720919 MFU720916:MFU720919 MPQ720916:MPQ720919 MZM720916:MZM720919 NJI720916:NJI720919 NTE720916:NTE720919 ODA720916:ODA720919 OMW720916:OMW720919 OWS720916:OWS720919 PGO720916:PGO720919 PQK720916:PQK720919 QAG720916:QAG720919 QKC720916:QKC720919 QTY720916:QTY720919 RDU720916:RDU720919 RNQ720916:RNQ720919 RXM720916:RXM720919 SHI720916:SHI720919 SRE720916:SRE720919 TBA720916:TBA720919 TKW720916:TKW720919 TUS720916:TUS720919 UEO720916:UEO720919 UOK720916:UOK720919 UYG720916:UYG720919 VIC720916:VIC720919 VRY720916:VRY720919 WBU720916:WBU720919 WLQ720916:WLQ720919 WVM720916:WVM720919 G786452:G786455 JA786452:JA786455 SW786452:SW786455 ACS786452:ACS786455 AMO786452:AMO786455 AWK786452:AWK786455 BGG786452:BGG786455 BQC786452:BQC786455 BZY786452:BZY786455 CJU786452:CJU786455 CTQ786452:CTQ786455 DDM786452:DDM786455 DNI786452:DNI786455 DXE786452:DXE786455 EHA786452:EHA786455 EQW786452:EQW786455 FAS786452:FAS786455 FKO786452:FKO786455 FUK786452:FUK786455 GEG786452:GEG786455 GOC786452:GOC786455 GXY786452:GXY786455 HHU786452:HHU786455 HRQ786452:HRQ786455 IBM786452:IBM786455 ILI786452:ILI786455 IVE786452:IVE786455 JFA786452:JFA786455 JOW786452:JOW786455 JYS786452:JYS786455 KIO786452:KIO786455 KSK786452:KSK786455 LCG786452:LCG786455 LMC786452:LMC786455 LVY786452:LVY786455 MFU786452:MFU786455 MPQ786452:MPQ786455 MZM786452:MZM786455 NJI786452:NJI786455 NTE786452:NTE786455 ODA786452:ODA786455 OMW786452:OMW786455 OWS786452:OWS786455 PGO786452:PGO786455 PQK786452:PQK786455 QAG786452:QAG786455 QKC786452:QKC786455 QTY786452:QTY786455 RDU786452:RDU786455 RNQ786452:RNQ786455 RXM786452:RXM786455 SHI786452:SHI786455 SRE786452:SRE786455 TBA786452:TBA786455 TKW786452:TKW786455 TUS786452:TUS786455 UEO786452:UEO786455 UOK786452:UOK786455 UYG786452:UYG786455 VIC786452:VIC786455 VRY786452:VRY786455 WBU786452:WBU786455 WLQ786452:WLQ786455 WVM786452:WVM786455 G851988:G851991 JA851988:JA851991 SW851988:SW851991 ACS851988:ACS851991 AMO851988:AMO851991 AWK851988:AWK851991 BGG851988:BGG851991 BQC851988:BQC851991 BZY851988:BZY851991 CJU851988:CJU851991 CTQ851988:CTQ851991 DDM851988:DDM851991 DNI851988:DNI851991 DXE851988:DXE851991 EHA851988:EHA851991 EQW851988:EQW851991 FAS851988:FAS851991 FKO851988:FKO851991 FUK851988:FUK851991 GEG851988:GEG851991 GOC851988:GOC851991 GXY851988:GXY851991 HHU851988:HHU851991 HRQ851988:HRQ851991 IBM851988:IBM851991 ILI851988:ILI851991 IVE851988:IVE851991 JFA851988:JFA851991 JOW851988:JOW851991 JYS851988:JYS851991 KIO851988:KIO851991 KSK851988:KSK851991 LCG851988:LCG851991 LMC851988:LMC851991 LVY851988:LVY851991 MFU851988:MFU851991 MPQ851988:MPQ851991 MZM851988:MZM851991 NJI851988:NJI851991 NTE851988:NTE851991 ODA851988:ODA851991 OMW851988:OMW851991 OWS851988:OWS851991 PGO851988:PGO851991 PQK851988:PQK851991 QAG851988:QAG851991 QKC851988:QKC851991 QTY851988:QTY851991 RDU851988:RDU851991 RNQ851988:RNQ851991 RXM851988:RXM851991 SHI851988:SHI851991 SRE851988:SRE851991 TBA851988:TBA851991 TKW851988:TKW851991 TUS851988:TUS851991 UEO851988:UEO851991 UOK851988:UOK851991 UYG851988:UYG851991 VIC851988:VIC851991 VRY851988:VRY851991 WBU851988:WBU851991 WLQ851988:WLQ851991 WVM851988:WVM851991 G917524:G917527 JA917524:JA917527 SW917524:SW917527 ACS917524:ACS917527 AMO917524:AMO917527 AWK917524:AWK917527 BGG917524:BGG917527 BQC917524:BQC917527 BZY917524:BZY917527 CJU917524:CJU917527 CTQ917524:CTQ917527 DDM917524:DDM917527 DNI917524:DNI917527 DXE917524:DXE917527 EHA917524:EHA917527 EQW917524:EQW917527 FAS917524:FAS917527 FKO917524:FKO917527 FUK917524:FUK917527 GEG917524:GEG917527 GOC917524:GOC917527 GXY917524:GXY917527 HHU917524:HHU917527 HRQ917524:HRQ917527 IBM917524:IBM917527 ILI917524:ILI917527 IVE917524:IVE917527 JFA917524:JFA917527 JOW917524:JOW917527 JYS917524:JYS917527 KIO917524:KIO917527 KSK917524:KSK917527 LCG917524:LCG917527 LMC917524:LMC917527 LVY917524:LVY917527 MFU917524:MFU917527 MPQ917524:MPQ917527 MZM917524:MZM917527 NJI917524:NJI917527 NTE917524:NTE917527 ODA917524:ODA917527 OMW917524:OMW917527 OWS917524:OWS917527 PGO917524:PGO917527 PQK917524:PQK917527 QAG917524:QAG917527 QKC917524:QKC917527 QTY917524:QTY917527 RDU917524:RDU917527 RNQ917524:RNQ917527 RXM917524:RXM917527 SHI917524:SHI917527 SRE917524:SRE917527 TBA917524:TBA917527 TKW917524:TKW917527 TUS917524:TUS917527 UEO917524:UEO917527 UOK917524:UOK917527 UYG917524:UYG917527 VIC917524:VIC917527 VRY917524:VRY917527 WBU917524:WBU917527 WLQ917524:WLQ917527 WVM917524:WVM917527 G983060:G983063 JA983060:JA983063 SW983060:SW983063 ACS983060:ACS983063 AMO983060:AMO983063 AWK983060:AWK983063 BGG983060:BGG983063 BQC983060:BQC983063 BZY983060:BZY983063 CJU983060:CJU983063 CTQ983060:CTQ983063 DDM983060:DDM983063 DNI983060:DNI983063 DXE983060:DXE983063 EHA983060:EHA983063 EQW983060:EQW983063 FAS983060:FAS983063 FKO983060:FKO983063 FUK983060:FUK983063 GEG983060:GEG983063 GOC983060:GOC983063 GXY983060:GXY983063 HHU983060:HHU983063 HRQ983060:HRQ983063 IBM983060:IBM983063 ILI983060:ILI983063 IVE983060:IVE983063 JFA983060:JFA983063 JOW983060:JOW983063 JYS983060:JYS983063 KIO983060:KIO983063 KSK983060:KSK983063 LCG983060:LCG983063 LMC983060:LMC983063 LVY983060:LVY983063 MFU983060:MFU983063 MPQ983060:MPQ983063 MZM983060:MZM983063 NJI983060:NJI983063 NTE983060:NTE983063 ODA983060:ODA983063 OMW983060:OMW983063 OWS983060:OWS983063 PGO983060:PGO983063 PQK983060:PQK983063 QAG983060:QAG983063 QKC983060:QKC983063 QTY983060:QTY983063 RDU983060:RDU983063 RNQ983060:RNQ983063 RXM983060:RXM983063 SHI983060:SHI983063 SRE983060:SRE983063 TBA983060:TBA983063 TKW983060:TKW983063 TUS983060:TUS983063 UEO983060:UEO983063 UOK983060:UOK983063 UYG983060:UYG983063 VIC983060:VIC983063 VRY983060:VRY983063 WBU983060:WBU983063 WLQ983060:WLQ983063 WVM983060:WVM983063 G65528:G65552 JA65528:JA65552 SW65528:SW65552 ACS65528:ACS65552 AMO65528:AMO65552 AWK65528:AWK65552 BGG65528:BGG65552 BQC65528:BQC65552 BZY65528:BZY65552 CJU65528:CJU65552 CTQ65528:CTQ65552 DDM65528:DDM65552 DNI65528:DNI65552 DXE65528:DXE65552 EHA65528:EHA65552 EQW65528:EQW65552 FAS65528:FAS65552 FKO65528:FKO65552 FUK65528:FUK65552 GEG65528:GEG65552 GOC65528:GOC65552 GXY65528:GXY65552 HHU65528:HHU65552 HRQ65528:HRQ65552 IBM65528:IBM65552 ILI65528:ILI65552 IVE65528:IVE65552 JFA65528:JFA65552 JOW65528:JOW65552 JYS65528:JYS65552 KIO65528:KIO65552 KSK65528:KSK65552 LCG65528:LCG65552 LMC65528:LMC65552 LVY65528:LVY65552 MFU65528:MFU65552 MPQ65528:MPQ65552 MZM65528:MZM65552 NJI65528:NJI65552 NTE65528:NTE65552 ODA65528:ODA65552 OMW65528:OMW65552 OWS65528:OWS65552 PGO65528:PGO65552 PQK65528:PQK65552 QAG65528:QAG65552 QKC65528:QKC65552 QTY65528:QTY65552 RDU65528:RDU65552 RNQ65528:RNQ65552 RXM65528:RXM65552 SHI65528:SHI65552 SRE65528:SRE65552 TBA65528:TBA65552 TKW65528:TKW65552 TUS65528:TUS65552 UEO65528:UEO65552 UOK65528:UOK65552 UYG65528:UYG65552 VIC65528:VIC65552 VRY65528:VRY65552 WBU65528:WBU65552 WLQ65528:WLQ65552 WVM65528:WVM65552 G131064:G131088 JA131064:JA131088 SW131064:SW131088 ACS131064:ACS131088 AMO131064:AMO131088 AWK131064:AWK131088 BGG131064:BGG131088 BQC131064:BQC131088 BZY131064:BZY131088 CJU131064:CJU131088 CTQ131064:CTQ131088 DDM131064:DDM131088 DNI131064:DNI131088 DXE131064:DXE131088 EHA131064:EHA131088 EQW131064:EQW131088 FAS131064:FAS131088 FKO131064:FKO131088 FUK131064:FUK131088 GEG131064:GEG131088 GOC131064:GOC131088 GXY131064:GXY131088 HHU131064:HHU131088 HRQ131064:HRQ131088 IBM131064:IBM131088 ILI131064:ILI131088 IVE131064:IVE131088 JFA131064:JFA131088 JOW131064:JOW131088 JYS131064:JYS131088 KIO131064:KIO131088 KSK131064:KSK131088 LCG131064:LCG131088 LMC131064:LMC131088 LVY131064:LVY131088 MFU131064:MFU131088 MPQ131064:MPQ131088 MZM131064:MZM131088 NJI131064:NJI131088 NTE131064:NTE131088 ODA131064:ODA131088 OMW131064:OMW131088 OWS131064:OWS131088 PGO131064:PGO131088 PQK131064:PQK131088 QAG131064:QAG131088 QKC131064:QKC131088 QTY131064:QTY131088 RDU131064:RDU131088 RNQ131064:RNQ131088 RXM131064:RXM131088 SHI131064:SHI131088 SRE131064:SRE131088 TBA131064:TBA131088 TKW131064:TKW131088 TUS131064:TUS131088 UEO131064:UEO131088 UOK131064:UOK131088 UYG131064:UYG131088 VIC131064:VIC131088 VRY131064:VRY131088 WBU131064:WBU131088 WLQ131064:WLQ131088 WVM131064:WVM131088 G196600:G196624 JA196600:JA196624 SW196600:SW196624 ACS196600:ACS196624 AMO196600:AMO196624 AWK196600:AWK196624 BGG196600:BGG196624 BQC196600:BQC196624 BZY196600:BZY196624 CJU196600:CJU196624 CTQ196600:CTQ196624 DDM196600:DDM196624 DNI196600:DNI196624 DXE196600:DXE196624 EHA196600:EHA196624 EQW196600:EQW196624 FAS196600:FAS196624 FKO196600:FKO196624 FUK196600:FUK196624 GEG196600:GEG196624 GOC196600:GOC196624 GXY196600:GXY196624 HHU196600:HHU196624 HRQ196600:HRQ196624 IBM196600:IBM196624 ILI196600:ILI196624 IVE196600:IVE196624 JFA196600:JFA196624 JOW196600:JOW196624 JYS196600:JYS196624 KIO196600:KIO196624 KSK196600:KSK196624 LCG196600:LCG196624 LMC196600:LMC196624 LVY196600:LVY196624 MFU196600:MFU196624 MPQ196600:MPQ196624 MZM196600:MZM196624 NJI196600:NJI196624 NTE196600:NTE196624 ODA196600:ODA196624 OMW196600:OMW196624 OWS196600:OWS196624 PGO196600:PGO196624 PQK196600:PQK196624 QAG196600:QAG196624 QKC196600:QKC196624 QTY196600:QTY196624 RDU196600:RDU196624 RNQ196600:RNQ196624 RXM196600:RXM196624 SHI196600:SHI196624 SRE196600:SRE196624 TBA196600:TBA196624 TKW196600:TKW196624 TUS196600:TUS196624 UEO196600:UEO196624 UOK196600:UOK196624 UYG196600:UYG196624 VIC196600:VIC196624 VRY196600:VRY196624 WBU196600:WBU196624 WLQ196600:WLQ196624 WVM196600:WVM196624 G262136:G262160 JA262136:JA262160 SW262136:SW262160 ACS262136:ACS262160 AMO262136:AMO262160 AWK262136:AWK262160 BGG262136:BGG262160 BQC262136:BQC262160 BZY262136:BZY262160 CJU262136:CJU262160 CTQ262136:CTQ262160 DDM262136:DDM262160 DNI262136:DNI262160 DXE262136:DXE262160 EHA262136:EHA262160 EQW262136:EQW262160 FAS262136:FAS262160 FKO262136:FKO262160 FUK262136:FUK262160 GEG262136:GEG262160 GOC262136:GOC262160 GXY262136:GXY262160 HHU262136:HHU262160 HRQ262136:HRQ262160 IBM262136:IBM262160 ILI262136:ILI262160 IVE262136:IVE262160 JFA262136:JFA262160 JOW262136:JOW262160 JYS262136:JYS262160 KIO262136:KIO262160 KSK262136:KSK262160 LCG262136:LCG262160 LMC262136:LMC262160 LVY262136:LVY262160 MFU262136:MFU262160 MPQ262136:MPQ262160 MZM262136:MZM262160 NJI262136:NJI262160 NTE262136:NTE262160 ODA262136:ODA262160 OMW262136:OMW262160 OWS262136:OWS262160 PGO262136:PGO262160 PQK262136:PQK262160 QAG262136:QAG262160 QKC262136:QKC262160 QTY262136:QTY262160 RDU262136:RDU262160 RNQ262136:RNQ262160 RXM262136:RXM262160 SHI262136:SHI262160 SRE262136:SRE262160 TBA262136:TBA262160 TKW262136:TKW262160 TUS262136:TUS262160 UEO262136:UEO262160 UOK262136:UOK262160 UYG262136:UYG262160 VIC262136:VIC262160 VRY262136:VRY262160 WBU262136:WBU262160 WLQ262136:WLQ262160 WVM262136:WVM262160 G327672:G327696 JA327672:JA327696 SW327672:SW327696 ACS327672:ACS327696 AMO327672:AMO327696 AWK327672:AWK327696 BGG327672:BGG327696 BQC327672:BQC327696 BZY327672:BZY327696 CJU327672:CJU327696 CTQ327672:CTQ327696 DDM327672:DDM327696 DNI327672:DNI327696 DXE327672:DXE327696 EHA327672:EHA327696 EQW327672:EQW327696 FAS327672:FAS327696 FKO327672:FKO327696 FUK327672:FUK327696 GEG327672:GEG327696 GOC327672:GOC327696 GXY327672:GXY327696 HHU327672:HHU327696 HRQ327672:HRQ327696 IBM327672:IBM327696 ILI327672:ILI327696 IVE327672:IVE327696 JFA327672:JFA327696 JOW327672:JOW327696 JYS327672:JYS327696 KIO327672:KIO327696 KSK327672:KSK327696 LCG327672:LCG327696 LMC327672:LMC327696 LVY327672:LVY327696 MFU327672:MFU327696 MPQ327672:MPQ327696 MZM327672:MZM327696 NJI327672:NJI327696 NTE327672:NTE327696 ODA327672:ODA327696 OMW327672:OMW327696 OWS327672:OWS327696 PGO327672:PGO327696 PQK327672:PQK327696 QAG327672:QAG327696 QKC327672:QKC327696 QTY327672:QTY327696 RDU327672:RDU327696 RNQ327672:RNQ327696 RXM327672:RXM327696 SHI327672:SHI327696 SRE327672:SRE327696 TBA327672:TBA327696 TKW327672:TKW327696 TUS327672:TUS327696 UEO327672:UEO327696 UOK327672:UOK327696 UYG327672:UYG327696 VIC327672:VIC327696 VRY327672:VRY327696 WBU327672:WBU327696 WLQ327672:WLQ327696 WVM327672:WVM327696 G393208:G393232 JA393208:JA393232 SW393208:SW393232 ACS393208:ACS393232 AMO393208:AMO393232 AWK393208:AWK393232 BGG393208:BGG393232 BQC393208:BQC393232 BZY393208:BZY393232 CJU393208:CJU393232 CTQ393208:CTQ393232 DDM393208:DDM393232 DNI393208:DNI393232 DXE393208:DXE393232 EHA393208:EHA393232 EQW393208:EQW393232 FAS393208:FAS393232 FKO393208:FKO393232 FUK393208:FUK393232 GEG393208:GEG393232 GOC393208:GOC393232 GXY393208:GXY393232 HHU393208:HHU393232 HRQ393208:HRQ393232 IBM393208:IBM393232 ILI393208:ILI393232 IVE393208:IVE393232 JFA393208:JFA393232 JOW393208:JOW393232 JYS393208:JYS393232 KIO393208:KIO393232 KSK393208:KSK393232 LCG393208:LCG393232 LMC393208:LMC393232 LVY393208:LVY393232 MFU393208:MFU393232 MPQ393208:MPQ393232 MZM393208:MZM393232 NJI393208:NJI393232 NTE393208:NTE393232 ODA393208:ODA393232 OMW393208:OMW393232 OWS393208:OWS393232 PGO393208:PGO393232 PQK393208:PQK393232 QAG393208:QAG393232 QKC393208:QKC393232 QTY393208:QTY393232 RDU393208:RDU393232 RNQ393208:RNQ393232 RXM393208:RXM393232 SHI393208:SHI393232 SRE393208:SRE393232 TBA393208:TBA393232 TKW393208:TKW393232 TUS393208:TUS393232 UEO393208:UEO393232 UOK393208:UOK393232 UYG393208:UYG393232 VIC393208:VIC393232 VRY393208:VRY393232 WBU393208:WBU393232 WLQ393208:WLQ393232 WVM393208:WVM393232 G458744:G458768 JA458744:JA458768 SW458744:SW458768 ACS458744:ACS458768 AMO458744:AMO458768 AWK458744:AWK458768 BGG458744:BGG458768 BQC458744:BQC458768 BZY458744:BZY458768 CJU458744:CJU458768 CTQ458744:CTQ458768 DDM458744:DDM458768 DNI458744:DNI458768 DXE458744:DXE458768 EHA458744:EHA458768 EQW458744:EQW458768 FAS458744:FAS458768 FKO458744:FKO458768 FUK458744:FUK458768 GEG458744:GEG458768 GOC458744:GOC458768 GXY458744:GXY458768 HHU458744:HHU458768 HRQ458744:HRQ458768 IBM458744:IBM458768 ILI458744:ILI458768 IVE458744:IVE458768 JFA458744:JFA458768 JOW458744:JOW458768 JYS458744:JYS458768 KIO458744:KIO458768 KSK458744:KSK458768 LCG458744:LCG458768 LMC458744:LMC458768 LVY458744:LVY458768 MFU458744:MFU458768 MPQ458744:MPQ458768 MZM458744:MZM458768 NJI458744:NJI458768 NTE458744:NTE458768 ODA458744:ODA458768 OMW458744:OMW458768 OWS458744:OWS458768 PGO458744:PGO458768 PQK458744:PQK458768 QAG458744:QAG458768 QKC458744:QKC458768 QTY458744:QTY458768 RDU458744:RDU458768 RNQ458744:RNQ458768 RXM458744:RXM458768 SHI458744:SHI458768 SRE458744:SRE458768 TBA458744:TBA458768 TKW458744:TKW458768 TUS458744:TUS458768 UEO458744:UEO458768 UOK458744:UOK458768 UYG458744:UYG458768 VIC458744:VIC458768 VRY458744:VRY458768 WBU458744:WBU458768 WLQ458744:WLQ458768 WVM458744:WVM458768 G524280:G524304 JA524280:JA524304 SW524280:SW524304 ACS524280:ACS524304 AMO524280:AMO524304 AWK524280:AWK524304 BGG524280:BGG524304 BQC524280:BQC524304 BZY524280:BZY524304 CJU524280:CJU524304 CTQ524280:CTQ524304 DDM524280:DDM524304 DNI524280:DNI524304 DXE524280:DXE524304 EHA524280:EHA524304 EQW524280:EQW524304 FAS524280:FAS524304 FKO524280:FKO524304 FUK524280:FUK524304 GEG524280:GEG524304 GOC524280:GOC524304 GXY524280:GXY524304 HHU524280:HHU524304 HRQ524280:HRQ524304 IBM524280:IBM524304 ILI524280:ILI524304 IVE524280:IVE524304 JFA524280:JFA524304 JOW524280:JOW524304 JYS524280:JYS524304 KIO524280:KIO524304 KSK524280:KSK524304 LCG524280:LCG524304 LMC524280:LMC524304 LVY524280:LVY524304 MFU524280:MFU524304 MPQ524280:MPQ524304 MZM524280:MZM524304 NJI524280:NJI524304 NTE524280:NTE524304 ODA524280:ODA524304 OMW524280:OMW524304 OWS524280:OWS524304 PGO524280:PGO524304 PQK524280:PQK524304 QAG524280:QAG524304 QKC524280:QKC524304 QTY524280:QTY524304 RDU524280:RDU524304 RNQ524280:RNQ524304 RXM524280:RXM524304 SHI524280:SHI524304 SRE524280:SRE524304 TBA524280:TBA524304 TKW524280:TKW524304 TUS524280:TUS524304 UEO524280:UEO524304 UOK524280:UOK524304 UYG524280:UYG524304 VIC524280:VIC524304 VRY524280:VRY524304 WBU524280:WBU524304 WLQ524280:WLQ524304 WVM524280:WVM524304 G589816:G589840 JA589816:JA589840 SW589816:SW589840 ACS589816:ACS589840 AMO589816:AMO589840 AWK589816:AWK589840 BGG589816:BGG589840 BQC589816:BQC589840 BZY589816:BZY589840 CJU589816:CJU589840 CTQ589816:CTQ589840 DDM589816:DDM589840 DNI589816:DNI589840 DXE589816:DXE589840 EHA589816:EHA589840 EQW589816:EQW589840 FAS589816:FAS589840 FKO589816:FKO589840 FUK589816:FUK589840 GEG589816:GEG589840 GOC589816:GOC589840 GXY589816:GXY589840 HHU589816:HHU589840 HRQ589816:HRQ589840 IBM589816:IBM589840 ILI589816:ILI589840 IVE589816:IVE589840 JFA589816:JFA589840 JOW589816:JOW589840 JYS589816:JYS589840 KIO589816:KIO589840 KSK589816:KSK589840 LCG589816:LCG589840 LMC589816:LMC589840 LVY589816:LVY589840 MFU589816:MFU589840 MPQ589816:MPQ589840 MZM589816:MZM589840 NJI589816:NJI589840 NTE589816:NTE589840 ODA589816:ODA589840 OMW589816:OMW589840 OWS589816:OWS589840 PGO589816:PGO589840 PQK589816:PQK589840 QAG589816:QAG589840 QKC589816:QKC589840 QTY589816:QTY589840 RDU589816:RDU589840 RNQ589816:RNQ589840 RXM589816:RXM589840 SHI589816:SHI589840 SRE589816:SRE589840 TBA589816:TBA589840 TKW589816:TKW589840 TUS589816:TUS589840 UEO589816:UEO589840 UOK589816:UOK589840 UYG589816:UYG589840 VIC589816:VIC589840 VRY589816:VRY589840 WBU589816:WBU589840 WLQ589816:WLQ589840 WVM589816:WVM589840 G655352:G655376 JA655352:JA655376 SW655352:SW655376 ACS655352:ACS655376 AMO655352:AMO655376 AWK655352:AWK655376 BGG655352:BGG655376 BQC655352:BQC655376 BZY655352:BZY655376 CJU655352:CJU655376 CTQ655352:CTQ655376 DDM655352:DDM655376 DNI655352:DNI655376 DXE655352:DXE655376 EHA655352:EHA655376 EQW655352:EQW655376 FAS655352:FAS655376 FKO655352:FKO655376 FUK655352:FUK655376 GEG655352:GEG655376 GOC655352:GOC655376 GXY655352:GXY655376 HHU655352:HHU655376 HRQ655352:HRQ655376 IBM655352:IBM655376 ILI655352:ILI655376 IVE655352:IVE655376 JFA655352:JFA655376 JOW655352:JOW655376 JYS655352:JYS655376 KIO655352:KIO655376 KSK655352:KSK655376 LCG655352:LCG655376 LMC655352:LMC655376 LVY655352:LVY655376 MFU655352:MFU655376 MPQ655352:MPQ655376 MZM655352:MZM655376 NJI655352:NJI655376 NTE655352:NTE655376 ODA655352:ODA655376 OMW655352:OMW655376 OWS655352:OWS655376 PGO655352:PGO655376 PQK655352:PQK655376 QAG655352:QAG655376 QKC655352:QKC655376 QTY655352:QTY655376 RDU655352:RDU655376 RNQ655352:RNQ655376 RXM655352:RXM655376 SHI655352:SHI655376 SRE655352:SRE655376 TBA655352:TBA655376 TKW655352:TKW655376 TUS655352:TUS655376 UEO655352:UEO655376 UOK655352:UOK655376 UYG655352:UYG655376 VIC655352:VIC655376 VRY655352:VRY655376 WBU655352:WBU655376 WLQ655352:WLQ655376 WVM655352:WVM655376 G720888:G720912 JA720888:JA720912 SW720888:SW720912 ACS720888:ACS720912 AMO720888:AMO720912 AWK720888:AWK720912 BGG720888:BGG720912 BQC720888:BQC720912 BZY720888:BZY720912 CJU720888:CJU720912 CTQ720888:CTQ720912 DDM720888:DDM720912 DNI720888:DNI720912 DXE720888:DXE720912 EHA720888:EHA720912 EQW720888:EQW720912 FAS720888:FAS720912 FKO720888:FKO720912 FUK720888:FUK720912 GEG720888:GEG720912 GOC720888:GOC720912 GXY720888:GXY720912 HHU720888:HHU720912 HRQ720888:HRQ720912 IBM720888:IBM720912 ILI720888:ILI720912 IVE720888:IVE720912 JFA720888:JFA720912 JOW720888:JOW720912 JYS720888:JYS720912 KIO720888:KIO720912 KSK720888:KSK720912 LCG720888:LCG720912 LMC720888:LMC720912 LVY720888:LVY720912 MFU720888:MFU720912 MPQ720888:MPQ720912 MZM720888:MZM720912 NJI720888:NJI720912 NTE720888:NTE720912 ODA720888:ODA720912 OMW720888:OMW720912 OWS720888:OWS720912 PGO720888:PGO720912 PQK720888:PQK720912 QAG720888:QAG720912 QKC720888:QKC720912 QTY720888:QTY720912 RDU720888:RDU720912 RNQ720888:RNQ720912 RXM720888:RXM720912 SHI720888:SHI720912 SRE720888:SRE720912 TBA720888:TBA720912 TKW720888:TKW720912 TUS720888:TUS720912 UEO720888:UEO720912 UOK720888:UOK720912 UYG720888:UYG720912 VIC720888:VIC720912 VRY720888:VRY720912 WBU720888:WBU720912 WLQ720888:WLQ720912 WVM720888:WVM720912 G786424:G786448 JA786424:JA786448 SW786424:SW786448 ACS786424:ACS786448 AMO786424:AMO786448 AWK786424:AWK786448 BGG786424:BGG786448 BQC786424:BQC786448 BZY786424:BZY786448 CJU786424:CJU786448 CTQ786424:CTQ786448 DDM786424:DDM786448 DNI786424:DNI786448 DXE786424:DXE786448 EHA786424:EHA786448 EQW786424:EQW786448 FAS786424:FAS786448 FKO786424:FKO786448 FUK786424:FUK786448 GEG786424:GEG786448 GOC786424:GOC786448 GXY786424:GXY786448 HHU786424:HHU786448 HRQ786424:HRQ786448 IBM786424:IBM786448 ILI786424:ILI786448 IVE786424:IVE786448 JFA786424:JFA786448 JOW786424:JOW786448 JYS786424:JYS786448 KIO786424:KIO786448 KSK786424:KSK786448 LCG786424:LCG786448 LMC786424:LMC786448 LVY786424:LVY786448 MFU786424:MFU786448 MPQ786424:MPQ786448 MZM786424:MZM786448 NJI786424:NJI786448 NTE786424:NTE786448 ODA786424:ODA786448 OMW786424:OMW786448 OWS786424:OWS786448 PGO786424:PGO786448 PQK786424:PQK786448 QAG786424:QAG786448 QKC786424:QKC786448 QTY786424:QTY786448 RDU786424:RDU786448 RNQ786424:RNQ786448 RXM786424:RXM786448 SHI786424:SHI786448 SRE786424:SRE786448 TBA786424:TBA786448 TKW786424:TKW786448 TUS786424:TUS786448 UEO786424:UEO786448 UOK786424:UOK786448 UYG786424:UYG786448 VIC786424:VIC786448 VRY786424:VRY786448 WBU786424:WBU786448 WLQ786424:WLQ786448 WVM786424:WVM786448 G851960:G851984 JA851960:JA851984 SW851960:SW851984 ACS851960:ACS851984 AMO851960:AMO851984 AWK851960:AWK851984 BGG851960:BGG851984 BQC851960:BQC851984 BZY851960:BZY851984 CJU851960:CJU851984 CTQ851960:CTQ851984 DDM851960:DDM851984 DNI851960:DNI851984 DXE851960:DXE851984 EHA851960:EHA851984 EQW851960:EQW851984 FAS851960:FAS851984 FKO851960:FKO851984 FUK851960:FUK851984 GEG851960:GEG851984 GOC851960:GOC851984 GXY851960:GXY851984 HHU851960:HHU851984 HRQ851960:HRQ851984 IBM851960:IBM851984 ILI851960:ILI851984 IVE851960:IVE851984 JFA851960:JFA851984 JOW851960:JOW851984 JYS851960:JYS851984 KIO851960:KIO851984 KSK851960:KSK851984 LCG851960:LCG851984 LMC851960:LMC851984 LVY851960:LVY851984 MFU851960:MFU851984 MPQ851960:MPQ851984 MZM851960:MZM851984 NJI851960:NJI851984 NTE851960:NTE851984 ODA851960:ODA851984 OMW851960:OMW851984 OWS851960:OWS851984 PGO851960:PGO851984 PQK851960:PQK851984 QAG851960:QAG851984 QKC851960:QKC851984 QTY851960:QTY851984 RDU851960:RDU851984 RNQ851960:RNQ851984 RXM851960:RXM851984 SHI851960:SHI851984 SRE851960:SRE851984 TBA851960:TBA851984 TKW851960:TKW851984 TUS851960:TUS851984 UEO851960:UEO851984 UOK851960:UOK851984 UYG851960:UYG851984 VIC851960:VIC851984 VRY851960:VRY851984 WBU851960:WBU851984 WLQ851960:WLQ851984 WVM851960:WVM851984 G917496:G917520 JA917496:JA917520 SW917496:SW917520 ACS917496:ACS917520 AMO917496:AMO917520 AWK917496:AWK917520 BGG917496:BGG917520 BQC917496:BQC917520 BZY917496:BZY917520 CJU917496:CJU917520 CTQ917496:CTQ917520 DDM917496:DDM917520 DNI917496:DNI917520 DXE917496:DXE917520 EHA917496:EHA917520 EQW917496:EQW917520 FAS917496:FAS917520 FKO917496:FKO917520 FUK917496:FUK917520 GEG917496:GEG917520 GOC917496:GOC917520 GXY917496:GXY917520 HHU917496:HHU917520 HRQ917496:HRQ917520 IBM917496:IBM917520 ILI917496:ILI917520 IVE917496:IVE917520 JFA917496:JFA917520 JOW917496:JOW917520 JYS917496:JYS917520 KIO917496:KIO917520 KSK917496:KSK917520 LCG917496:LCG917520 LMC917496:LMC917520 LVY917496:LVY917520 MFU917496:MFU917520 MPQ917496:MPQ917520 MZM917496:MZM917520 NJI917496:NJI917520 NTE917496:NTE917520 ODA917496:ODA917520 OMW917496:OMW917520 OWS917496:OWS917520 PGO917496:PGO917520 PQK917496:PQK917520 QAG917496:QAG917520 QKC917496:QKC917520 QTY917496:QTY917520 RDU917496:RDU917520 RNQ917496:RNQ917520 RXM917496:RXM917520 SHI917496:SHI917520 SRE917496:SRE917520 TBA917496:TBA917520 TKW917496:TKW917520 TUS917496:TUS917520 UEO917496:UEO917520 UOK917496:UOK917520 UYG917496:UYG917520 VIC917496:VIC917520 VRY917496:VRY917520 WBU917496:WBU917520 WLQ917496:WLQ917520 WVM917496:WVM917520 G983032:G983056 JA983032:JA983056 SW983032:SW983056 ACS983032:ACS983056 AMO983032:AMO983056 AWK983032:AWK983056 BGG983032:BGG983056 BQC983032:BQC983056 BZY983032:BZY983056 CJU983032:CJU983056 CTQ983032:CTQ983056 DDM983032:DDM983056 DNI983032:DNI983056 DXE983032:DXE983056 EHA983032:EHA983056 EQW983032:EQW983056 FAS983032:FAS983056 FKO983032:FKO983056 FUK983032:FUK983056 GEG983032:GEG983056 GOC983032:GOC983056 GXY983032:GXY983056 HHU983032:HHU983056 HRQ983032:HRQ983056 IBM983032:IBM983056 ILI983032:ILI983056 IVE983032:IVE983056 JFA983032:JFA983056 JOW983032:JOW983056 JYS983032:JYS983056 KIO983032:KIO983056 KSK983032:KSK983056 LCG983032:LCG983056 LMC983032:LMC983056 LVY983032:LVY983056 MFU983032:MFU983056 MPQ983032:MPQ983056 MZM983032:MZM983056 NJI983032:NJI983056 NTE983032:NTE983056 ODA983032:ODA983056 OMW983032:OMW983056 OWS983032:OWS983056 PGO983032:PGO983056 PQK983032:PQK983056 QAG983032:QAG983056 QKC983032:QKC983056 QTY983032:QTY983056 RDU983032:RDU983056 RNQ983032:RNQ983056 RXM983032:RXM983056 SHI983032:SHI983056 SRE983032:SRE983056 TBA983032:TBA983056 TKW983032:TKW983056 TUS983032:TUS983056 UEO983032:UEO983056 UOK983032:UOK983056 UYG983032:UYG983056 VIC983032:VIC983056 VRY983032:VRY983056 WBU983032:WBU983056 WLQ983032:WLQ983056 WVM983032:WVM983056 G65509:G65524 JA65509:JA65524 SW65509:SW65524 ACS65509:ACS65524 AMO65509:AMO65524 AWK65509:AWK65524 BGG65509:BGG65524 BQC65509:BQC65524 BZY65509:BZY65524 CJU65509:CJU65524 CTQ65509:CTQ65524 DDM65509:DDM65524 DNI65509:DNI65524 DXE65509:DXE65524 EHA65509:EHA65524 EQW65509:EQW65524 FAS65509:FAS65524 FKO65509:FKO65524 FUK65509:FUK65524 GEG65509:GEG65524 GOC65509:GOC65524 GXY65509:GXY65524 HHU65509:HHU65524 HRQ65509:HRQ65524 IBM65509:IBM65524 ILI65509:ILI65524 IVE65509:IVE65524 JFA65509:JFA65524 JOW65509:JOW65524 JYS65509:JYS65524 KIO65509:KIO65524 KSK65509:KSK65524 LCG65509:LCG65524 LMC65509:LMC65524 LVY65509:LVY65524 MFU65509:MFU65524 MPQ65509:MPQ65524 MZM65509:MZM65524 NJI65509:NJI65524 NTE65509:NTE65524 ODA65509:ODA65524 OMW65509:OMW65524 OWS65509:OWS65524 PGO65509:PGO65524 PQK65509:PQK65524 QAG65509:QAG65524 QKC65509:QKC65524 QTY65509:QTY65524 RDU65509:RDU65524 RNQ65509:RNQ65524 RXM65509:RXM65524 SHI65509:SHI65524 SRE65509:SRE65524 TBA65509:TBA65524 TKW65509:TKW65524 TUS65509:TUS65524 UEO65509:UEO65524 UOK65509:UOK65524 UYG65509:UYG65524 VIC65509:VIC65524 VRY65509:VRY65524 WBU65509:WBU65524 WLQ65509:WLQ65524 WVM65509:WVM65524 G131045:G131060 JA131045:JA131060 SW131045:SW131060 ACS131045:ACS131060 AMO131045:AMO131060 AWK131045:AWK131060 BGG131045:BGG131060 BQC131045:BQC131060 BZY131045:BZY131060 CJU131045:CJU131060 CTQ131045:CTQ131060 DDM131045:DDM131060 DNI131045:DNI131060 DXE131045:DXE131060 EHA131045:EHA131060 EQW131045:EQW131060 FAS131045:FAS131060 FKO131045:FKO131060 FUK131045:FUK131060 GEG131045:GEG131060 GOC131045:GOC131060 GXY131045:GXY131060 HHU131045:HHU131060 HRQ131045:HRQ131060 IBM131045:IBM131060 ILI131045:ILI131060 IVE131045:IVE131060 JFA131045:JFA131060 JOW131045:JOW131060 JYS131045:JYS131060 KIO131045:KIO131060 KSK131045:KSK131060 LCG131045:LCG131060 LMC131045:LMC131060 LVY131045:LVY131060 MFU131045:MFU131060 MPQ131045:MPQ131060 MZM131045:MZM131060 NJI131045:NJI131060 NTE131045:NTE131060 ODA131045:ODA131060 OMW131045:OMW131060 OWS131045:OWS131060 PGO131045:PGO131060 PQK131045:PQK131060 QAG131045:QAG131060 QKC131045:QKC131060 QTY131045:QTY131060 RDU131045:RDU131060 RNQ131045:RNQ131060 RXM131045:RXM131060 SHI131045:SHI131060 SRE131045:SRE131060 TBA131045:TBA131060 TKW131045:TKW131060 TUS131045:TUS131060 UEO131045:UEO131060 UOK131045:UOK131060 UYG131045:UYG131060 VIC131045:VIC131060 VRY131045:VRY131060 WBU131045:WBU131060 WLQ131045:WLQ131060 WVM131045:WVM131060 G196581:G196596 JA196581:JA196596 SW196581:SW196596 ACS196581:ACS196596 AMO196581:AMO196596 AWK196581:AWK196596 BGG196581:BGG196596 BQC196581:BQC196596 BZY196581:BZY196596 CJU196581:CJU196596 CTQ196581:CTQ196596 DDM196581:DDM196596 DNI196581:DNI196596 DXE196581:DXE196596 EHA196581:EHA196596 EQW196581:EQW196596 FAS196581:FAS196596 FKO196581:FKO196596 FUK196581:FUK196596 GEG196581:GEG196596 GOC196581:GOC196596 GXY196581:GXY196596 HHU196581:HHU196596 HRQ196581:HRQ196596 IBM196581:IBM196596 ILI196581:ILI196596 IVE196581:IVE196596 JFA196581:JFA196596 JOW196581:JOW196596 JYS196581:JYS196596 KIO196581:KIO196596 KSK196581:KSK196596 LCG196581:LCG196596 LMC196581:LMC196596 LVY196581:LVY196596 MFU196581:MFU196596 MPQ196581:MPQ196596 MZM196581:MZM196596 NJI196581:NJI196596 NTE196581:NTE196596 ODA196581:ODA196596 OMW196581:OMW196596 OWS196581:OWS196596 PGO196581:PGO196596 PQK196581:PQK196596 QAG196581:QAG196596 QKC196581:QKC196596 QTY196581:QTY196596 RDU196581:RDU196596 RNQ196581:RNQ196596 RXM196581:RXM196596 SHI196581:SHI196596 SRE196581:SRE196596 TBA196581:TBA196596 TKW196581:TKW196596 TUS196581:TUS196596 UEO196581:UEO196596 UOK196581:UOK196596 UYG196581:UYG196596 VIC196581:VIC196596 VRY196581:VRY196596 WBU196581:WBU196596 WLQ196581:WLQ196596 WVM196581:WVM196596 G262117:G262132 JA262117:JA262132 SW262117:SW262132 ACS262117:ACS262132 AMO262117:AMO262132 AWK262117:AWK262132 BGG262117:BGG262132 BQC262117:BQC262132 BZY262117:BZY262132 CJU262117:CJU262132 CTQ262117:CTQ262132 DDM262117:DDM262132 DNI262117:DNI262132 DXE262117:DXE262132 EHA262117:EHA262132 EQW262117:EQW262132 FAS262117:FAS262132 FKO262117:FKO262132 FUK262117:FUK262132 GEG262117:GEG262132 GOC262117:GOC262132 GXY262117:GXY262132 HHU262117:HHU262132 HRQ262117:HRQ262132 IBM262117:IBM262132 ILI262117:ILI262132 IVE262117:IVE262132 JFA262117:JFA262132 JOW262117:JOW262132 JYS262117:JYS262132 KIO262117:KIO262132 KSK262117:KSK262132 LCG262117:LCG262132 LMC262117:LMC262132 LVY262117:LVY262132 MFU262117:MFU262132 MPQ262117:MPQ262132 MZM262117:MZM262132 NJI262117:NJI262132 NTE262117:NTE262132 ODA262117:ODA262132 OMW262117:OMW262132 OWS262117:OWS262132 PGO262117:PGO262132 PQK262117:PQK262132 QAG262117:QAG262132 QKC262117:QKC262132 QTY262117:QTY262132 RDU262117:RDU262132 RNQ262117:RNQ262132 RXM262117:RXM262132 SHI262117:SHI262132 SRE262117:SRE262132 TBA262117:TBA262132 TKW262117:TKW262132 TUS262117:TUS262132 UEO262117:UEO262132 UOK262117:UOK262132 UYG262117:UYG262132 VIC262117:VIC262132 VRY262117:VRY262132 WBU262117:WBU262132 WLQ262117:WLQ262132 WVM262117:WVM262132 G327653:G327668 JA327653:JA327668 SW327653:SW327668 ACS327653:ACS327668 AMO327653:AMO327668 AWK327653:AWK327668 BGG327653:BGG327668 BQC327653:BQC327668 BZY327653:BZY327668 CJU327653:CJU327668 CTQ327653:CTQ327668 DDM327653:DDM327668 DNI327653:DNI327668 DXE327653:DXE327668 EHA327653:EHA327668 EQW327653:EQW327668 FAS327653:FAS327668 FKO327653:FKO327668 FUK327653:FUK327668 GEG327653:GEG327668 GOC327653:GOC327668 GXY327653:GXY327668 HHU327653:HHU327668 HRQ327653:HRQ327668 IBM327653:IBM327668 ILI327653:ILI327668 IVE327653:IVE327668 JFA327653:JFA327668 JOW327653:JOW327668 JYS327653:JYS327668 KIO327653:KIO327668 KSK327653:KSK327668 LCG327653:LCG327668 LMC327653:LMC327668 LVY327653:LVY327668 MFU327653:MFU327668 MPQ327653:MPQ327668 MZM327653:MZM327668 NJI327653:NJI327668 NTE327653:NTE327668 ODA327653:ODA327668 OMW327653:OMW327668 OWS327653:OWS327668 PGO327653:PGO327668 PQK327653:PQK327668 QAG327653:QAG327668 QKC327653:QKC327668 QTY327653:QTY327668 RDU327653:RDU327668 RNQ327653:RNQ327668 RXM327653:RXM327668 SHI327653:SHI327668 SRE327653:SRE327668 TBA327653:TBA327668 TKW327653:TKW327668 TUS327653:TUS327668 UEO327653:UEO327668 UOK327653:UOK327668 UYG327653:UYG327668 VIC327653:VIC327668 VRY327653:VRY327668 WBU327653:WBU327668 WLQ327653:WLQ327668 WVM327653:WVM327668 G393189:G393204 JA393189:JA393204 SW393189:SW393204 ACS393189:ACS393204 AMO393189:AMO393204 AWK393189:AWK393204 BGG393189:BGG393204 BQC393189:BQC393204 BZY393189:BZY393204 CJU393189:CJU393204 CTQ393189:CTQ393204 DDM393189:DDM393204 DNI393189:DNI393204 DXE393189:DXE393204 EHA393189:EHA393204 EQW393189:EQW393204 FAS393189:FAS393204 FKO393189:FKO393204 FUK393189:FUK393204 GEG393189:GEG393204 GOC393189:GOC393204 GXY393189:GXY393204 HHU393189:HHU393204 HRQ393189:HRQ393204 IBM393189:IBM393204 ILI393189:ILI393204 IVE393189:IVE393204 JFA393189:JFA393204 JOW393189:JOW393204 JYS393189:JYS393204 KIO393189:KIO393204 KSK393189:KSK393204 LCG393189:LCG393204 LMC393189:LMC393204 LVY393189:LVY393204 MFU393189:MFU393204 MPQ393189:MPQ393204 MZM393189:MZM393204 NJI393189:NJI393204 NTE393189:NTE393204 ODA393189:ODA393204 OMW393189:OMW393204 OWS393189:OWS393204 PGO393189:PGO393204 PQK393189:PQK393204 QAG393189:QAG393204 QKC393189:QKC393204 QTY393189:QTY393204 RDU393189:RDU393204 RNQ393189:RNQ393204 RXM393189:RXM393204 SHI393189:SHI393204 SRE393189:SRE393204 TBA393189:TBA393204 TKW393189:TKW393204 TUS393189:TUS393204 UEO393189:UEO393204 UOK393189:UOK393204 UYG393189:UYG393204 VIC393189:VIC393204 VRY393189:VRY393204 WBU393189:WBU393204 WLQ393189:WLQ393204 WVM393189:WVM393204 G458725:G458740 JA458725:JA458740 SW458725:SW458740 ACS458725:ACS458740 AMO458725:AMO458740 AWK458725:AWK458740 BGG458725:BGG458740 BQC458725:BQC458740 BZY458725:BZY458740 CJU458725:CJU458740 CTQ458725:CTQ458740 DDM458725:DDM458740 DNI458725:DNI458740 DXE458725:DXE458740 EHA458725:EHA458740 EQW458725:EQW458740 FAS458725:FAS458740 FKO458725:FKO458740 FUK458725:FUK458740 GEG458725:GEG458740 GOC458725:GOC458740 GXY458725:GXY458740 HHU458725:HHU458740 HRQ458725:HRQ458740 IBM458725:IBM458740 ILI458725:ILI458740 IVE458725:IVE458740 JFA458725:JFA458740 JOW458725:JOW458740 JYS458725:JYS458740 KIO458725:KIO458740 KSK458725:KSK458740 LCG458725:LCG458740 LMC458725:LMC458740 LVY458725:LVY458740 MFU458725:MFU458740 MPQ458725:MPQ458740 MZM458725:MZM458740 NJI458725:NJI458740 NTE458725:NTE458740 ODA458725:ODA458740 OMW458725:OMW458740 OWS458725:OWS458740 PGO458725:PGO458740 PQK458725:PQK458740 QAG458725:QAG458740 QKC458725:QKC458740 QTY458725:QTY458740 RDU458725:RDU458740 RNQ458725:RNQ458740 RXM458725:RXM458740 SHI458725:SHI458740 SRE458725:SRE458740 TBA458725:TBA458740 TKW458725:TKW458740 TUS458725:TUS458740 UEO458725:UEO458740 UOK458725:UOK458740 UYG458725:UYG458740 VIC458725:VIC458740 VRY458725:VRY458740 WBU458725:WBU458740 WLQ458725:WLQ458740 WVM458725:WVM458740 G524261:G524276 JA524261:JA524276 SW524261:SW524276 ACS524261:ACS524276 AMO524261:AMO524276 AWK524261:AWK524276 BGG524261:BGG524276 BQC524261:BQC524276 BZY524261:BZY524276 CJU524261:CJU524276 CTQ524261:CTQ524276 DDM524261:DDM524276 DNI524261:DNI524276 DXE524261:DXE524276 EHA524261:EHA524276 EQW524261:EQW524276 FAS524261:FAS524276 FKO524261:FKO524276 FUK524261:FUK524276 GEG524261:GEG524276 GOC524261:GOC524276 GXY524261:GXY524276 HHU524261:HHU524276 HRQ524261:HRQ524276 IBM524261:IBM524276 ILI524261:ILI524276 IVE524261:IVE524276 JFA524261:JFA524276 JOW524261:JOW524276 JYS524261:JYS524276 KIO524261:KIO524276 KSK524261:KSK524276 LCG524261:LCG524276 LMC524261:LMC524276 LVY524261:LVY524276 MFU524261:MFU524276 MPQ524261:MPQ524276 MZM524261:MZM524276 NJI524261:NJI524276 NTE524261:NTE524276 ODA524261:ODA524276 OMW524261:OMW524276 OWS524261:OWS524276 PGO524261:PGO524276 PQK524261:PQK524276 QAG524261:QAG524276 QKC524261:QKC524276 QTY524261:QTY524276 RDU524261:RDU524276 RNQ524261:RNQ524276 RXM524261:RXM524276 SHI524261:SHI524276 SRE524261:SRE524276 TBA524261:TBA524276 TKW524261:TKW524276 TUS524261:TUS524276 UEO524261:UEO524276 UOK524261:UOK524276 UYG524261:UYG524276 VIC524261:VIC524276 VRY524261:VRY524276 WBU524261:WBU524276 WLQ524261:WLQ524276 WVM524261:WVM524276 G589797:G589812 JA589797:JA589812 SW589797:SW589812 ACS589797:ACS589812 AMO589797:AMO589812 AWK589797:AWK589812 BGG589797:BGG589812 BQC589797:BQC589812 BZY589797:BZY589812 CJU589797:CJU589812 CTQ589797:CTQ589812 DDM589797:DDM589812 DNI589797:DNI589812 DXE589797:DXE589812 EHA589797:EHA589812 EQW589797:EQW589812 FAS589797:FAS589812 FKO589797:FKO589812 FUK589797:FUK589812 GEG589797:GEG589812 GOC589797:GOC589812 GXY589797:GXY589812 HHU589797:HHU589812 HRQ589797:HRQ589812 IBM589797:IBM589812 ILI589797:ILI589812 IVE589797:IVE589812 JFA589797:JFA589812 JOW589797:JOW589812 JYS589797:JYS589812 KIO589797:KIO589812 KSK589797:KSK589812 LCG589797:LCG589812 LMC589797:LMC589812 LVY589797:LVY589812 MFU589797:MFU589812 MPQ589797:MPQ589812 MZM589797:MZM589812 NJI589797:NJI589812 NTE589797:NTE589812 ODA589797:ODA589812 OMW589797:OMW589812 OWS589797:OWS589812 PGO589797:PGO589812 PQK589797:PQK589812 QAG589797:QAG589812 QKC589797:QKC589812 QTY589797:QTY589812 RDU589797:RDU589812 RNQ589797:RNQ589812 RXM589797:RXM589812 SHI589797:SHI589812 SRE589797:SRE589812 TBA589797:TBA589812 TKW589797:TKW589812 TUS589797:TUS589812 UEO589797:UEO589812 UOK589797:UOK589812 UYG589797:UYG589812 VIC589797:VIC589812 VRY589797:VRY589812 WBU589797:WBU589812 WLQ589797:WLQ589812 WVM589797:WVM589812 G655333:G655348 JA655333:JA655348 SW655333:SW655348 ACS655333:ACS655348 AMO655333:AMO655348 AWK655333:AWK655348 BGG655333:BGG655348 BQC655333:BQC655348 BZY655333:BZY655348 CJU655333:CJU655348 CTQ655333:CTQ655348 DDM655333:DDM655348 DNI655333:DNI655348 DXE655333:DXE655348 EHA655333:EHA655348 EQW655333:EQW655348 FAS655333:FAS655348 FKO655333:FKO655348 FUK655333:FUK655348 GEG655333:GEG655348 GOC655333:GOC655348 GXY655333:GXY655348 HHU655333:HHU655348 HRQ655333:HRQ655348 IBM655333:IBM655348 ILI655333:ILI655348 IVE655333:IVE655348 JFA655333:JFA655348 JOW655333:JOW655348 JYS655333:JYS655348 KIO655333:KIO655348 KSK655333:KSK655348 LCG655333:LCG655348 LMC655333:LMC655348 LVY655333:LVY655348 MFU655333:MFU655348 MPQ655333:MPQ655348 MZM655333:MZM655348 NJI655333:NJI655348 NTE655333:NTE655348 ODA655333:ODA655348 OMW655333:OMW655348 OWS655333:OWS655348 PGO655333:PGO655348 PQK655333:PQK655348 QAG655333:QAG655348 QKC655333:QKC655348 QTY655333:QTY655348 RDU655333:RDU655348 RNQ655333:RNQ655348 RXM655333:RXM655348 SHI655333:SHI655348 SRE655333:SRE655348 TBA655333:TBA655348 TKW655333:TKW655348 TUS655333:TUS655348 UEO655333:UEO655348 UOK655333:UOK655348 UYG655333:UYG655348 VIC655333:VIC655348 VRY655333:VRY655348 WBU655333:WBU655348 WLQ655333:WLQ655348 WVM655333:WVM655348 G720869:G720884 JA720869:JA720884 SW720869:SW720884 ACS720869:ACS720884 AMO720869:AMO720884 AWK720869:AWK720884 BGG720869:BGG720884 BQC720869:BQC720884 BZY720869:BZY720884 CJU720869:CJU720884 CTQ720869:CTQ720884 DDM720869:DDM720884 DNI720869:DNI720884 DXE720869:DXE720884 EHA720869:EHA720884 EQW720869:EQW720884 FAS720869:FAS720884 FKO720869:FKO720884 FUK720869:FUK720884 GEG720869:GEG720884 GOC720869:GOC720884 GXY720869:GXY720884 HHU720869:HHU720884 HRQ720869:HRQ720884 IBM720869:IBM720884 ILI720869:ILI720884 IVE720869:IVE720884 JFA720869:JFA720884 JOW720869:JOW720884 JYS720869:JYS720884 KIO720869:KIO720884 KSK720869:KSK720884 LCG720869:LCG720884 LMC720869:LMC720884 LVY720869:LVY720884 MFU720869:MFU720884 MPQ720869:MPQ720884 MZM720869:MZM720884 NJI720869:NJI720884 NTE720869:NTE720884 ODA720869:ODA720884 OMW720869:OMW720884 OWS720869:OWS720884 PGO720869:PGO720884 PQK720869:PQK720884 QAG720869:QAG720884 QKC720869:QKC720884 QTY720869:QTY720884 RDU720869:RDU720884 RNQ720869:RNQ720884 RXM720869:RXM720884 SHI720869:SHI720884 SRE720869:SRE720884 TBA720869:TBA720884 TKW720869:TKW720884 TUS720869:TUS720884 UEO720869:UEO720884 UOK720869:UOK720884 UYG720869:UYG720884 VIC720869:VIC720884 VRY720869:VRY720884 WBU720869:WBU720884 WLQ720869:WLQ720884 WVM720869:WVM720884 G786405:G786420 JA786405:JA786420 SW786405:SW786420 ACS786405:ACS786420 AMO786405:AMO786420 AWK786405:AWK786420 BGG786405:BGG786420 BQC786405:BQC786420 BZY786405:BZY786420 CJU786405:CJU786420 CTQ786405:CTQ786420 DDM786405:DDM786420 DNI786405:DNI786420 DXE786405:DXE786420 EHA786405:EHA786420 EQW786405:EQW786420 FAS786405:FAS786420 FKO786405:FKO786420 FUK786405:FUK786420 GEG786405:GEG786420 GOC786405:GOC786420 GXY786405:GXY786420 HHU786405:HHU786420 HRQ786405:HRQ786420 IBM786405:IBM786420 ILI786405:ILI786420 IVE786405:IVE786420 JFA786405:JFA786420 JOW786405:JOW786420 JYS786405:JYS786420 KIO786405:KIO786420 KSK786405:KSK786420 LCG786405:LCG786420 LMC786405:LMC786420 LVY786405:LVY786420 MFU786405:MFU786420 MPQ786405:MPQ786420 MZM786405:MZM786420 NJI786405:NJI786420 NTE786405:NTE786420 ODA786405:ODA786420 OMW786405:OMW786420 OWS786405:OWS786420 PGO786405:PGO786420 PQK786405:PQK786420 QAG786405:QAG786420 QKC786405:QKC786420 QTY786405:QTY786420 RDU786405:RDU786420 RNQ786405:RNQ786420 RXM786405:RXM786420 SHI786405:SHI786420 SRE786405:SRE786420 TBA786405:TBA786420 TKW786405:TKW786420 TUS786405:TUS786420 UEO786405:UEO786420 UOK786405:UOK786420 UYG786405:UYG786420 VIC786405:VIC786420 VRY786405:VRY786420 WBU786405:WBU786420 WLQ786405:WLQ786420 WVM786405:WVM786420 G851941:G851956 JA851941:JA851956 SW851941:SW851956 ACS851941:ACS851956 AMO851941:AMO851956 AWK851941:AWK851956 BGG851941:BGG851956 BQC851941:BQC851956 BZY851941:BZY851956 CJU851941:CJU851956 CTQ851941:CTQ851956 DDM851941:DDM851956 DNI851941:DNI851956 DXE851941:DXE851956 EHA851941:EHA851956 EQW851941:EQW851956 FAS851941:FAS851956 FKO851941:FKO851956 FUK851941:FUK851956 GEG851941:GEG851956 GOC851941:GOC851956 GXY851941:GXY851956 HHU851941:HHU851956 HRQ851941:HRQ851956 IBM851941:IBM851956 ILI851941:ILI851956 IVE851941:IVE851956 JFA851941:JFA851956 JOW851941:JOW851956 JYS851941:JYS851956 KIO851941:KIO851956 KSK851941:KSK851956 LCG851941:LCG851956 LMC851941:LMC851956 LVY851941:LVY851956 MFU851941:MFU851956 MPQ851941:MPQ851956 MZM851941:MZM851956 NJI851941:NJI851956 NTE851941:NTE851956 ODA851941:ODA851956 OMW851941:OMW851956 OWS851941:OWS851956 PGO851941:PGO851956 PQK851941:PQK851956 QAG851941:QAG851956 QKC851941:QKC851956 QTY851941:QTY851956 RDU851941:RDU851956 RNQ851941:RNQ851956 RXM851941:RXM851956 SHI851941:SHI851956 SRE851941:SRE851956 TBA851941:TBA851956 TKW851941:TKW851956 TUS851941:TUS851956 UEO851941:UEO851956 UOK851941:UOK851956 UYG851941:UYG851956 VIC851941:VIC851956 VRY851941:VRY851956 WBU851941:WBU851956 WLQ851941:WLQ851956 WVM851941:WVM851956 G917477:G917492 JA917477:JA917492 SW917477:SW917492 ACS917477:ACS917492 AMO917477:AMO917492 AWK917477:AWK917492 BGG917477:BGG917492 BQC917477:BQC917492 BZY917477:BZY917492 CJU917477:CJU917492 CTQ917477:CTQ917492 DDM917477:DDM917492 DNI917477:DNI917492 DXE917477:DXE917492 EHA917477:EHA917492 EQW917477:EQW917492 FAS917477:FAS917492 FKO917477:FKO917492 FUK917477:FUK917492 GEG917477:GEG917492 GOC917477:GOC917492 GXY917477:GXY917492 HHU917477:HHU917492 HRQ917477:HRQ917492 IBM917477:IBM917492 ILI917477:ILI917492 IVE917477:IVE917492 JFA917477:JFA917492 JOW917477:JOW917492 JYS917477:JYS917492 KIO917477:KIO917492 KSK917477:KSK917492 LCG917477:LCG917492 LMC917477:LMC917492 LVY917477:LVY917492 MFU917477:MFU917492 MPQ917477:MPQ917492 MZM917477:MZM917492 NJI917477:NJI917492 NTE917477:NTE917492 ODA917477:ODA917492 OMW917477:OMW917492 OWS917477:OWS917492 PGO917477:PGO917492 PQK917477:PQK917492 QAG917477:QAG917492 QKC917477:QKC917492 QTY917477:QTY917492 RDU917477:RDU917492 RNQ917477:RNQ917492 RXM917477:RXM917492 SHI917477:SHI917492 SRE917477:SRE917492 TBA917477:TBA917492 TKW917477:TKW917492 TUS917477:TUS917492 UEO917477:UEO917492 UOK917477:UOK917492 UYG917477:UYG917492 VIC917477:VIC917492 VRY917477:VRY917492 WBU917477:WBU917492 WLQ917477:WLQ917492 WVM917477:WVM917492 G983013:G983028 JA983013:JA983028 SW983013:SW983028 ACS983013:ACS983028 AMO983013:AMO983028 AWK983013:AWK983028 BGG983013:BGG983028 BQC983013:BQC983028 BZY983013:BZY983028 CJU983013:CJU983028 CTQ983013:CTQ983028 DDM983013:DDM983028 DNI983013:DNI983028 DXE983013:DXE983028 EHA983013:EHA983028 EQW983013:EQW983028 FAS983013:FAS983028 FKO983013:FKO983028 FUK983013:FUK983028 GEG983013:GEG983028 GOC983013:GOC983028 GXY983013:GXY983028 HHU983013:HHU983028 HRQ983013:HRQ983028 IBM983013:IBM983028 ILI983013:ILI983028 IVE983013:IVE983028 JFA983013:JFA983028 JOW983013:JOW983028 JYS983013:JYS983028 KIO983013:KIO983028 KSK983013:KSK983028 LCG983013:LCG983028 LMC983013:LMC983028 LVY983013:LVY983028 MFU983013:MFU983028 MPQ983013:MPQ983028 MZM983013:MZM983028 NJI983013:NJI983028 NTE983013:NTE983028 ODA983013:ODA983028 OMW983013:OMW983028 OWS983013:OWS983028 PGO983013:PGO983028 PQK983013:PQK983028 QAG983013:QAG983028 QKC983013:QKC983028 QTY983013:QTY983028 RDU983013:RDU983028 RNQ983013:RNQ983028 RXM983013:RXM983028 SHI983013:SHI983028 SRE983013:SRE983028 TBA983013:TBA983028 TKW983013:TKW983028 TUS983013:TUS983028 UEO983013:UEO983028 UOK983013:UOK983028 UYG983013:UYG983028 VIC983013:VIC983028 VRY983013:VRY983028 WBU983013:WBU983028 WLQ983013:WLQ983028 WVM983013:WVM983028 WLQ16:WLQ28 WBU16:WBU28 VRY16:VRY28 VIC16:VIC28 UYG16:UYG28 UOK16:UOK28 UEO16:UEO28 TUS16:TUS28 TKW16:TKW28 TBA16:TBA28 SRE16:SRE28 SHI16:SHI28 RXM16:RXM28 RNQ16:RNQ28 RDU16:RDU28 QTY16:QTY28 QKC16:QKC28 QAG16:QAG28 PQK16:PQK28 PGO16:PGO28 OWS16:OWS28 OMW16:OMW28 ODA16:ODA28 NTE16:NTE28 NJI16:NJI28 MZM16:MZM28 MPQ16:MPQ28 MFU16:MFU28 LVY16:LVY28 LMC16:LMC28 LCG16:LCG28 KSK16:KSK28 KIO16:KIO28 JYS16:JYS28 JOW16:JOW28 JFA16:JFA28 IVE16:IVE28 ILI16:ILI28 IBM16:IBM28 HRQ16:HRQ28 HHU16:HHU28 GXY16:GXY28 GOC16:GOC28 GEG16:GEG28 FUK16:FUK28 FKO16:FKO28 FAS16:FAS28 EQW16:EQW28 EHA16:EHA28 DXE16:DXE28 DNI16:DNI28 DDM16:DDM28 CTQ16:CTQ28 CJU16:CJU28 BZY16:BZY28 BQC16:BQC28 BGG16:BGG28 AWK16:AWK28 AMO16:AMO28 ACS16:ACS28 SW16:SW28 JA16:JA28 WLQ73:WLQ82 WVM73:WVM82 JA73:JA82 SW73:SW82 ACS73:ACS82 AMO73:AMO82 AWK73:AWK82 BGG73:BGG82 BQC73:BQC82 BZY73:BZY82 CJU73:CJU82 CTQ73:CTQ82 DDM73:DDM82 DNI73:DNI82 DXE73:DXE82 EHA73:EHA82 EQW73:EQW82 FAS73:FAS82 FKO73:FKO82 FUK73:FUK82 GEG73:GEG82 GOC73:GOC82 GXY73:GXY82 HHU73:HHU82 HRQ73:HRQ82 IBM73:IBM82 ILI73:ILI82 IVE73:IVE82 JFA73:JFA82 JOW73:JOW82 JYS73:JYS82 KIO73:KIO82 KSK73:KSK82 LCG73:LCG82 LMC73:LMC82 LVY73:LVY82 MFU73:MFU82 MPQ73:MPQ82 MZM73:MZM82 NJI73:NJI82 NTE73:NTE82 ODA73:ODA82 OMW73:OMW82 OWS73:OWS82 PGO73:PGO82 PQK73:PQK82 QAG73:QAG82 QKC73:QKC82 QTY73:QTY82 RDU73:RDU82 RNQ73:RNQ82 RXM73:RXM82 SHI73:SHI82 SRE73:SRE82 TBA73:TBA82 TKW73:TKW82 TUS73:TUS82 UEO73:UEO82 UOK73:UOK82 UYG73:UYG82 VIC73:VIC82 VRY73:VRY82 WBU73:WBU82 WVM16:WVM28 WVM32:WVM51 JA32:JA51 SW32:SW51 ACS32:ACS51 AMO32:AMO51 AWK32:AWK51 BGG32:BGG51 BQC32:BQC51 BZY32:BZY51 CJU32:CJU51 CTQ32:CTQ51 DDM32:DDM51 DNI32:DNI51 DXE32:DXE51 EHA32:EHA51 EQW32:EQW51 FAS32:FAS51 FKO32:FKO51 FUK32:FUK51 GEG32:GEG51 GOC32:GOC51 GXY32:GXY51 HHU32:HHU51 HRQ32:HRQ51 IBM32:IBM51 ILI32:ILI51 IVE32:IVE51 JFA32:JFA51 JOW32:JOW51 JYS32:JYS51 KIO32:KIO51 KSK32:KSK51 LCG32:LCG51 LMC32:LMC51 LVY32:LVY51 MFU32:MFU51 MPQ32:MPQ51 MZM32:MZM51 NJI32:NJI51 NTE32:NTE51 ODA32:ODA51 OMW32:OMW51 OWS32:OWS51 PGO32:PGO51 PQK32:PQK51 QAG32:QAG51 QKC32:QKC51 QTY32:QTY51 RDU32:RDU51 RNQ32:RNQ51 RXM32:RXM51 SHI32:SHI51 SRE32:SRE51 TBA32:TBA51 TKW32:TKW51 TUS32:TUS51 UEO32:UEO51 UOK32:UOK51 UYG32:UYG51 VIC32:VIC51 VRY32:VRY51 WBU32:WBU51 WLQ32:WLQ51 WLQ55:WLQ69 WVM55:WVM69 JA55:JA69 SW55:SW69 ACS55:ACS69 AMO55:AMO69 AWK55:AWK69 BGG55:BGG69 BQC55:BQC69 BZY55:BZY69 CJU55:CJU69 CTQ55:CTQ69 DDM55:DDM69 DNI55:DNI69 DXE55:DXE69 EHA55:EHA69 EQW55:EQW69 FAS55:FAS69 FKO55:FKO69 FUK55:FUK69 GEG55:GEG69 GOC55:GOC69 GXY55:GXY69 HHU55:HHU69 HRQ55:HRQ69 IBM55:IBM69 ILI55:ILI69 IVE55:IVE69 JFA55:JFA69 JOW55:JOW69 JYS55:JYS69 KIO55:KIO69 KSK55:KSK69 LCG55:LCG69 LMC55:LMC69 LVY55:LVY69 MFU55:MFU69 MPQ55:MPQ69 MZM55:MZM69 NJI55:NJI69 NTE55:NTE69 ODA55:ODA69 OMW55:OMW69 OWS55:OWS69 PGO55:PGO69 PQK55:PQK69 QAG55:QAG69 QKC55:QKC69 QTY55:QTY69 RDU55:RDU69 RNQ55:RNQ69 RXM55:RXM69 SHI55:SHI69 SRE55:SRE69 TBA55:TBA69 TKW55:TKW69 TUS55:TUS69 UEO55:UEO69 UOK55:UOK69 UYG55:UYG69 VIC55:VIC69 VRY55:VRY69 WBU55:WBU69" xr:uid="{B78A95EA-EC22-4806-98E6-A6A308F15A6A}">
      <formula1>"Oui,Non,Non applicable,Sans objet"</formula1>
    </dataValidation>
    <dataValidation type="list" allowBlank="1" showInputMessage="1" showErrorMessage="1" sqref="G73:G82 G122:G128 G105:G113 G55:G69 G115:G118 G10:G12 G16:G28 G32:G51 G87:G103 G132:G148" xr:uid="{5AEF3667-5C9C-4F8C-B954-582060AADF97}">
      <formula1>"Ja,Neen,NVT"</formula1>
    </dataValidation>
    <dataValidation type="list" allowBlank="1" showInputMessage="1" showErrorMessage="1" sqref="J7:J148" xr:uid="{B98524C0-6AEA-4CC2-9FD4-0747EE110370}">
      <mc:AlternateContent xmlns:x12ac="http://schemas.microsoft.com/office/spreadsheetml/2011/1/ac" xmlns:mc="http://schemas.openxmlformats.org/markup-compatibility/2006">
        <mc:Choice Requires="x12ac">
          <x12ac:list>X1,X2,X3,"X0,33","X0,66"</x12ac:list>
        </mc:Choice>
        <mc:Fallback>
          <formula1>"X1,X2,X3,X0,33,X0,66"</formula1>
        </mc:Fallback>
      </mc:AlternateContent>
    </dataValidation>
  </dataValidations>
  <pageMargins left="0.70866141732283472" right="0.70866141732283472" top="0.74803149606299213" bottom="0.74803149606299213" header="0.31496062992125984" footer="0.31496062992125984"/>
  <pageSetup paperSize="9" scale="31" fitToHeight="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64F94-A100-4891-922B-E70423D0BF58}">
  <dimension ref="A1:L112"/>
  <sheetViews>
    <sheetView showGridLines="0" showRuler="0" view="pageBreakPreview" zoomScale="70" zoomScaleNormal="70" zoomScaleSheetLayoutView="70" zoomScalePageLayoutView="70" workbookViewId="0">
      <selection activeCell="B9" sqref="B9"/>
    </sheetView>
  </sheetViews>
  <sheetFormatPr defaultColWidth="11.3984375" defaultRowHeight="15.75" x14ac:dyDescent="0.55000000000000004"/>
  <cols>
    <col min="1" max="1" width="18.86328125" style="85" bestFit="1" customWidth="1"/>
    <col min="2" max="2" width="69.1328125" style="86" customWidth="1"/>
    <col min="3" max="3" width="12.73046875" style="85" customWidth="1"/>
    <col min="4" max="4" width="12.73046875" style="88" customWidth="1"/>
    <col min="5" max="5" width="3.1328125" style="11" customWidth="1"/>
    <col min="8" max="12" width="34.1328125" customWidth="1"/>
  </cols>
  <sheetData>
    <row r="1" spans="1:12" ht="32.25" thickBot="1" x14ac:dyDescent="0.6">
      <c r="A1" s="91"/>
      <c r="B1" s="92" t="s">
        <v>212</v>
      </c>
      <c r="C1" s="93"/>
      <c r="D1" s="94"/>
    </row>
    <row r="2" spans="1:12" ht="3" customHeight="1" x14ac:dyDescent="0.55000000000000004">
      <c r="B2" s="95"/>
    </row>
    <row r="3" spans="1:12" s="99" customFormat="1" ht="16.5" customHeight="1" x14ac:dyDescent="0.35">
      <c r="A3" s="96" t="s">
        <v>83</v>
      </c>
      <c r="B3" s="65"/>
      <c r="C3" s="97"/>
      <c r="D3" s="98"/>
      <c r="E3" s="60"/>
      <c r="I3" s="119" t="s">
        <v>101</v>
      </c>
    </row>
    <row r="4" spans="1:12" s="99" customFormat="1" ht="16.5" customHeight="1" x14ac:dyDescent="0.35">
      <c r="A4" s="96" t="s">
        <v>86</v>
      </c>
      <c r="B4" s="65"/>
      <c r="C4" s="97"/>
      <c r="D4" s="98"/>
      <c r="E4" s="60"/>
      <c r="I4" s="119" t="s">
        <v>101</v>
      </c>
    </row>
    <row r="5" spans="1:12" s="99" customFormat="1" ht="16.5" customHeight="1" x14ac:dyDescent="0.35">
      <c r="A5" s="100" t="s">
        <v>84</v>
      </c>
      <c r="B5" s="65"/>
      <c r="C5" s="97"/>
      <c r="D5" s="98"/>
      <c r="E5" s="60"/>
      <c r="I5" s="119" t="s">
        <v>101</v>
      </c>
    </row>
    <row r="6" spans="1:12" s="99" customFormat="1" ht="16.5" customHeight="1" x14ac:dyDescent="0.35">
      <c r="A6" s="101" t="s">
        <v>85</v>
      </c>
      <c r="B6" s="117"/>
      <c r="C6" s="97"/>
      <c r="D6" s="98"/>
      <c r="E6" s="60"/>
      <c r="I6" s="119" t="s">
        <v>101</v>
      </c>
    </row>
    <row r="7" spans="1:12" s="106" customFormat="1" ht="25.9" x14ac:dyDescent="0.45">
      <c r="A7" s="102"/>
      <c r="B7" s="103"/>
      <c r="C7" s="61" t="s">
        <v>39</v>
      </c>
      <c r="D7" s="104" t="s">
        <v>23</v>
      </c>
      <c r="E7" s="105"/>
    </row>
    <row r="8" spans="1:12" ht="30.75" customHeight="1" x14ac:dyDescent="0.9">
      <c r="A8" s="135" t="s">
        <v>82</v>
      </c>
      <c r="B8" s="134"/>
      <c r="C8" s="136">
        <f>'proces radiofarmacie'!L3</f>
        <v>3</v>
      </c>
      <c r="D8" s="136">
        <f>'proces radiofarmacie'!M3</f>
        <v>3</v>
      </c>
      <c r="E8" s="22"/>
      <c r="K8" s="119" t="s">
        <v>95</v>
      </c>
      <c r="L8" s="119" t="s">
        <v>95</v>
      </c>
    </row>
    <row r="9" spans="1:12" ht="30.75" customHeight="1" x14ac:dyDescent="0.75">
      <c r="A9" s="63" t="str">
        <f>'proces radiofarmacie'!A7</f>
        <v>I</v>
      </c>
      <c r="B9" s="107" t="str">
        <f>'proces radiofarmacie'!B7</f>
        <v xml:space="preserve">Kwaliteitsopvolging van het radiofarmacieproces  </v>
      </c>
      <c r="C9" s="64">
        <f>'proces radiofarmacie'!L7</f>
        <v>3</v>
      </c>
      <c r="D9" s="64">
        <f>'proces radiofarmacie'!M7</f>
        <v>3</v>
      </c>
      <c r="E9" s="22"/>
      <c r="H9" s="119" t="s">
        <v>94</v>
      </c>
      <c r="I9" s="119" t="s">
        <v>94</v>
      </c>
      <c r="J9" s="119" t="s">
        <v>94</v>
      </c>
      <c r="K9" s="119" t="s">
        <v>94</v>
      </c>
      <c r="L9" s="119" t="s">
        <v>94</v>
      </c>
    </row>
    <row r="10" spans="1:12" ht="28.5" customHeight="1" x14ac:dyDescent="0.75">
      <c r="A10" s="63" t="str">
        <f>'proces radiofarmacie'!A13</f>
        <v>II</v>
      </c>
      <c r="B10" s="107" t="str">
        <f>'proces radiofarmacie'!B13</f>
        <v xml:space="preserve">Algemeen </v>
      </c>
      <c r="C10" s="64">
        <f>'proces radiofarmacie'!L13</f>
        <v>0</v>
      </c>
      <c r="D10" s="64">
        <f>'proces radiofarmacie'!M13</f>
        <v>0</v>
      </c>
      <c r="E10" s="22"/>
      <c r="H10" s="119" t="s">
        <v>94</v>
      </c>
      <c r="I10" s="119" t="s">
        <v>94</v>
      </c>
      <c r="J10" s="119" t="s">
        <v>94</v>
      </c>
      <c r="K10" s="119" t="s">
        <v>94</v>
      </c>
      <c r="L10" s="119" t="s">
        <v>94</v>
      </c>
    </row>
    <row r="11" spans="1:12" ht="33" customHeight="1" x14ac:dyDescent="0.75">
      <c r="A11" s="63" t="str">
        <f>'proces radiofarmacie'!A29</f>
        <v>III</v>
      </c>
      <c r="B11" s="107" t="str">
        <f>'proces radiofarmacie'!B29</f>
        <v>Personeel</v>
      </c>
      <c r="C11" s="64">
        <f>'proces radiofarmacie'!L29</f>
        <v>0</v>
      </c>
      <c r="D11" s="64">
        <f>'proces radiofarmacie'!M29</f>
        <v>0</v>
      </c>
      <c r="E11" s="22"/>
      <c r="H11" s="119" t="s">
        <v>94</v>
      </c>
      <c r="I11" s="119" t="s">
        <v>94</v>
      </c>
      <c r="J11" s="119" t="s">
        <v>94</v>
      </c>
      <c r="K11" s="119" t="s">
        <v>94</v>
      </c>
      <c r="L11" s="119" t="s">
        <v>94</v>
      </c>
    </row>
    <row r="12" spans="1:12" ht="33" customHeight="1" x14ac:dyDescent="0.75">
      <c r="A12" s="63" t="str">
        <f>'proces radiofarmacie'!A52</f>
        <v>IV</v>
      </c>
      <c r="B12" s="107" t="str">
        <f>'proces radiofarmacie'!B52</f>
        <v>Gebouwen en apparatuur</v>
      </c>
      <c r="C12" s="64">
        <f>'proces radiofarmacie'!L52</f>
        <v>0</v>
      </c>
      <c r="D12" s="64">
        <f>'proces radiofarmacie'!M52</f>
        <v>0</v>
      </c>
      <c r="E12" s="22"/>
      <c r="H12" s="119" t="s">
        <v>94</v>
      </c>
      <c r="I12" s="119" t="s">
        <v>94</v>
      </c>
      <c r="J12" s="119" t="s">
        <v>94</v>
      </c>
      <c r="K12" s="119" t="s">
        <v>94</v>
      </c>
      <c r="L12" s="119" t="s">
        <v>94</v>
      </c>
    </row>
    <row r="13" spans="1:12" s="110" customFormat="1" ht="20.65" x14ac:dyDescent="0.75">
      <c r="A13" s="63" t="str">
        <f>'proces radiofarmacie'!A70</f>
        <v>V</v>
      </c>
      <c r="B13" s="107" t="str">
        <f>'proces radiofarmacie'!B70</f>
        <v>Documentatie</v>
      </c>
      <c r="C13" s="64">
        <f>'proces radiofarmacie'!L70</f>
        <v>0</v>
      </c>
      <c r="D13" s="64">
        <f>'proces radiofarmacie'!M70</f>
        <v>0</v>
      </c>
      <c r="E13" s="66"/>
      <c r="H13" s="119" t="s">
        <v>94</v>
      </c>
      <c r="I13" s="119" t="s">
        <v>94</v>
      </c>
      <c r="J13" s="119" t="s">
        <v>94</v>
      </c>
      <c r="K13" s="119" t="s">
        <v>94</v>
      </c>
      <c r="L13" s="119" t="s">
        <v>94</v>
      </c>
    </row>
    <row r="14" spans="1:12" s="110" customFormat="1" ht="20.65" x14ac:dyDescent="0.75">
      <c r="A14" s="63" t="str">
        <f>'proces radiofarmacie'!A83</f>
        <v>VI</v>
      </c>
      <c r="B14" s="107" t="str">
        <f>'proces radiofarmacie'!B83</f>
        <v>Productie</v>
      </c>
      <c r="C14" s="64">
        <f>'proces radiofarmacie'!L83</f>
        <v>0</v>
      </c>
      <c r="D14" s="64">
        <f>'proces radiofarmacie'!M83</f>
        <v>0</v>
      </c>
      <c r="E14" s="66"/>
      <c r="H14" s="119" t="s">
        <v>94</v>
      </c>
      <c r="I14" s="119" t="s">
        <v>94</v>
      </c>
      <c r="J14" s="119" t="s">
        <v>94</v>
      </c>
      <c r="K14" s="119" t="s">
        <v>94</v>
      </c>
      <c r="L14" s="119" t="s">
        <v>94</v>
      </c>
    </row>
    <row r="15" spans="1:12" s="110" customFormat="1" ht="17.25" x14ac:dyDescent="0.6">
      <c r="A15" s="62" t="str">
        <f>'proces radiofarmacie'!A86</f>
        <v>a</v>
      </c>
      <c r="B15" s="108" t="str">
        <f>'proces radiofarmacie'!B86</f>
        <v xml:space="preserve">Algemeen </v>
      </c>
      <c r="C15" s="109">
        <f>'proces radiofarmacie'!L86</f>
        <v>0</v>
      </c>
      <c r="D15" s="109">
        <f>'proces radiofarmacie'!M86</f>
        <v>0</v>
      </c>
      <c r="E15" s="66"/>
      <c r="H15" s="119" t="s">
        <v>94</v>
      </c>
      <c r="I15" s="119" t="s">
        <v>94</v>
      </c>
      <c r="J15" s="119" t="s">
        <v>94</v>
      </c>
      <c r="K15" s="119" t="s">
        <v>94</v>
      </c>
      <c r="L15" s="119" t="s">
        <v>94</v>
      </c>
    </row>
    <row r="16" spans="1:12" s="110" customFormat="1" ht="17.25" x14ac:dyDescent="0.6">
      <c r="A16" s="62" t="str">
        <f>'proces radiofarmacie'!A104</f>
        <v>b</v>
      </c>
      <c r="B16" s="108" t="str">
        <f>'proces radiofarmacie'!B104</f>
        <v>Werkinstructies</v>
      </c>
      <c r="C16" s="109">
        <f>'proces radiofarmacie'!L104</f>
        <v>0</v>
      </c>
      <c r="D16" s="109">
        <f>'proces radiofarmacie'!M104</f>
        <v>0</v>
      </c>
      <c r="E16" s="66"/>
      <c r="H16" s="119" t="s">
        <v>94</v>
      </c>
      <c r="I16" s="119" t="s">
        <v>94</v>
      </c>
      <c r="J16" s="119" t="s">
        <v>94</v>
      </c>
      <c r="K16" s="119" t="s">
        <v>94</v>
      </c>
      <c r="L16" s="119" t="s">
        <v>94</v>
      </c>
    </row>
    <row r="17" spans="1:12" s="110" customFormat="1" ht="20.65" x14ac:dyDescent="0.75">
      <c r="A17" s="63" t="str">
        <f>'proces radiofarmacie'!A114</f>
        <v>c</v>
      </c>
      <c r="B17" s="108" t="str">
        <f>'proces radiofarmacie'!B114</f>
        <v>Bereidingsverslag</v>
      </c>
      <c r="C17" s="109">
        <f>'proces radiofarmacie'!L114</f>
        <v>0</v>
      </c>
      <c r="D17" s="109">
        <f>'proces radiofarmacie'!M114</f>
        <v>0</v>
      </c>
      <c r="E17" s="66"/>
      <c r="H17" s="119" t="s">
        <v>94</v>
      </c>
      <c r="I17" s="119" t="s">
        <v>94</v>
      </c>
      <c r="J17" s="118" t="s">
        <v>94</v>
      </c>
      <c r="K17" s="118" t="s">
        <v>94</v>
      </c>
      <c r="L17" s="119" t="s">
        <v>94</v>
      </c>
    </row>
    <row r="18" spans="1:12" s="110" customFormat="1" ht="20.65" x14ac:dyDescent="0.75">
      <c r="A18" s="63" t="str">
        <f>'proces radiofarmacie'!A119</f>
        <v>VII</v>
      </c>
      <c r="B18" s="156" t="str">
        <f>'proces radiofarmacie'!B119</f>
        <v>Voorschrift</v>
      </c>
      <c r="C18" s="157">
        <f>'proces radiofarmacie'!L119</f>
        <v>0</v>
      </c>
      <c r="D18" s="157">
        <f>'proces radiofarmacie'!M119</f>
        <v>0</v>
      </c>
      <c r="E18" s="111"/>
      <c r="H18" s="119" t="s">
        <v>94</v>
      </c>
      <c r="I18" s="119" t="s">
        <v>94</v>
      </c>
      <c r="J18" s="119" t="s">
        <v>94</v>
      </c>
      <c r="K18" s="119" t="s">
        <v>94</v>
      </c>
      <c r="L18" s="119" t="s">
        <v>94</v>
      </c>
    </row>
    <row r="19" spans="1:12" s="110" customFormat="1" ht="20.65" x14ac:dyDescent="0.75">
      <c r="A19" s="63" t="str">
        <f>'proces radiofarmacie'!A129</f>
        <v>VIII</v>
      </c>
      <c r="B19" s="107" t="str">
        <f>'proces radiofarmacie'!B129</f>
        <v xml:space="preserve">Kwaliteitscontrole </v>
      </c>
      <c r="C19" s="64">
        <f>'proces radiofarmacie'!L129</f>
        <v>0</v>
      </c>
      <c r="D19" s="64">
        <f>'proces radiofarmacie'!M129</f>
        <v>0</v>
      </c>
      <c r="E19" s="111"/>
      <c r="H19" s="119" t="s">
        <v>94</v>
      </c>
      <c r="I19" s="119" t="s">
        <v>94</v>
      </c>
      <c r="J19" s="119" t="s">
        <v>94</v>
      </c>
      <c r="K19" s="119" t="s">
        <v>94</v>
      </c>
      <c r="L19" s="119" t="s">
        <v>94</v>
      </c>
    </row>
    <row r="21" spans="1:12" x14ac:dyDescent="0.55000000000000004">
      <c r="A21"/>
      <c r="B21"/>
      <c r="C21"/>
    </row>
    <row r="22" spans="1:12" x14ac:dyDescent="0.55000000000000004">
      <c r="A22"/>
      <c r="B22"/>
      <c r="C22"/>
    </row>
    <row r="23" spans="1:12" x14ac:dyDescent="0.55000000000000004">
      <c r="A23"/>
      <c r="B23"/>
      <c r="C23"/>
    </row>
    <row r="24" spans="1:12" x14ac:dyDescent="0.55000000000000004">
      <c r="A24"/>
      <c r="B24"/>
      <c r="C24"/>
    </row>
    <row r="25" spans="1:12" x14ac:dyDescent="0.55000000000000004">
      <c r="A25"/>
      <c r="B25"/>
      <c r="C25"/>
    </row>
    <row r="26" spans="1:12" x14ac:dyDescent="0.55000000000000004">
      <c r="A26"/>
      <c r="B26"/>
      <c r="C26"/>
    </row>
    <row r="27" spans="1:12" x14ac:dyDescent="0.55000000000000004">
      <c r="A27"/>
      <c r="B27"/>
      <c r="C27"/>
    </row>
    <row r="28" spans="1:12" x14ac:dyDescent="0.55000000000000004">
      <c r="A28"/>
      <c r="B28"/>
      <c r="C28"/>
    </row>
    <row r="29" spans="1:12" x14ac:dyDescent="0.55000000000000004">
      <c r="A29"/>
      <c r="B29"/>
      <c r="C29"/>
    </row>
    <row r="30" spans="1:12" x14ac:dyDescent="0.55000000000000004">
      <c r="A30"/>
      <c r="B30"/>
      <c r="C30"/>
    </row>
    <row r="31" spans="1:12" x14ac:dyDescent="0.55000000000000004">
      <c r="A31"/>
      <c r="B31"/>
      <c r="C31"/>
    </row>
    <row r="32" spans="1:12" x14ac:dyDescent="0.55000000000000004">
      <c r="A32"/>
      <c r="B32"/>
      <c r="C32"/>
    </row>
    <row r="33" spans="1:11" x14ac:dyDescent="0.55000000000000004">
      <c r="A33"/>
      <c r="B33"/>
      <c r="C33"/>
    </row>
    <row r="34" spans="1:11" x14ac:dyDescent="0.55000000000000004">
      <c r="A34"/>
      <c r="B34"/>
      <c r="C34"/>
    </row>
    <row r="35" spans="1:11" x14ac:dyDescent="0.55000000000000004">
      <c r="A35"/>
      <c r="B35"/>
      <c r="C35"/>
    </row>
    <row r="36" spans="1:11" x14ac:dyDescent="0.55000000000000004">
      <c r="A36"/>
      <c r="B36"/>
      <c r="C36"/>
    </row>
    <row r="37" spans="1:11" x14ac:dyDescent="0.55000000000000004">
      <c r="A37"/>
      <c r="B37"/>
      <c r="C37"/>
    </row>
    <row r="42" spans="1:11" x14ac:dyDescent="0.55000000000000004">
      <c r="A42" s="112" t="s">
        <v>88</v>
      </c>
    </row>
    <row r="44" spans="1:11" x14ac:dyDescent="0.55000000000000004">
      <c r="A44" s="100" t="s">
        <v>87</v>
      </c>
      <c r="B44" s="67"/>
      <c r="C44" s="68"/>
      <c r="I44" s="126" t="s">
        <v>102</v>
      </c>
      <c r="J44" s="127"/>
      <c r="K44" s="128"/>
    </row>
    <row r="45" spans="1:11" x14ac:dyDescent="0.55000000000000004">
      <c r="A45" s="113"/>
      <c r="B45" s="114"/>
      <c r="C45" s="69"/>
      <c r="I45" s="129"/>
      <c r="K45" s="130"/>
    </row>
    <row r="46" spans="1:11" x14ac:dyDescent="0.55000000000000004">
      <c r="B46" s="115"/>
      <c r="C46" s="70"/>
      <c r="I46" s="131"/>
      <c r="J46" s="132"/>
      <c r="K46" s="133"/>
    </row>
    <row r="47" spans="1:11" x14ac:dyDescent="0.55000000000000004">
      <c r="A47" s="101" t="s">
        <v>85</v>
      </c>
      <c r="B47" s="116"/>
      <c r="C47" s="68"/>
      <c r="I47" s="126" t="s">
        <v>102</v>
      </c>
      <c r="J47" s="127"/>
      <c r="K47" s="128"/>
    </row>
    <row r="48" spans="1:11" x14ac:dyDescent="0.55000000000000004">
      <c r="B48" s="114"/>
      <c r="C48" s="69"/>
      <c r="I48" s="129"/>
      <c r="K48" s="130"/>
    </row>
    <row r="49" spans="1:11" x14ac:dyDescent="0.55000000000000004">
      <c r="B49" s="115"/>
      <c r="C49" s="70"/>
      <c r="I49" s="131"/>
      <c r="J49" s="132"/>
      <c r="K49" s="133"/>
    </row>
    <row r="50" spans="1:11" ht="16.149999999999999" thickBot="1" x14ac:dyDescent="0.6">
      <c r="A50"/>
      <c r="B50"/>
      <c r="C50"/>
    </row>
    <row r="51" spans="1:11" ht="32.25" thickBot="1" x14ac:dyDescent="0.6">
      <c r="A51" s="91"/>
      <c r="B51" s="92" t="s">
        <v>212</v>
      </c>
      <c r="C51" s="93"/>
      <c r="D51" s="94"/>
    </row>
    <row r="77" spans="1:4" ht="16.149999999999999" thickBot="1" x14ac:dyDescent="0.6"/>
    <row r="78" spans="1:4" ht="16.149999999999999" thickBot="1" x14ac:dyDescent="0.6">
      <c r="A78" s="120" t="s">
        <v>96</v>
      </c>
      <c r="B78" s="121"/>
      <c r="C78" s="121"/>
      <c r="D78" s="122"/>
    </row>
    <row r="79" spans="1:4" x14ac:dyDescent="0.55000000000000004">
      <c r="A79" s="123">
        <v>1</v>
      </c>
      <c r="B79" s="137"/>
      <c r="C79" s="138"/>
      <c r="D79" s="139"/>
    </row>
    <row r="80" spans="1:4" x14ac:dyDescent="0.55000000000000004">
      <c r="A80" s="124">
        <v>2</v>
      </c>
      <c r="B80" s="140"/>
      <c r="C80" s="141"/>
      <c r="D80" s="142"/>
    </row>
    <row r="81" spans="1:4" x14ac:dyDescent="0.55000000000000004">
      <c r="A81" s="124">
        <v>3</v>
      </c>
      <c r="B81" s="140"/>
      <c r="C81" s="141"/>
      <c r="D81" s="142"/>
    </row>
    <row r="82" spans="1:4" x14ac:dyDescent="0.55000000000000004">
      <c r="A82" s="124">
        <v>4</v>
      </c>
      <c r="B82" s="140"/>
      <c r="C82" s="141"/>
      <c r="D82" s="142"/>
    </row>
    <row r="83" spans="1:4" x14ac:dyDescent="0.55000000000000004">
      <c r="A83" s="124">
        <v>5</v>
      </c>
      <c r="B83" s="140"/>
      <c r="C83" s="141"/>
      <c r="D83" s="142"/>
    </row>
    <row r="84" spans="1:4" ht="16.149999999999999" thickBot="1" x14ac:dyDescent="0.6">
      <c r="A84" s="125">
        <v>6</v>
      </c>
      <c r="B84" s="143"/>
      <c r="C84" s="144"/>
      <c r="D84" s="145"/>
    </row>
    <row r="85" spans="1:4" ht="16.149999999999999" thickBot="1" x14ac:dyDescent="0.6">
      <c r="A85" s="120" t="s">
        <v>97</v>
      </c>
      <c r="B85" s="121"/>
      <c r="C85" s="121"/>
      <c r="D85" s="122"/>
    </row>
    <row r="86" spans="1:4" x14ac:dyDescent="0.55000000000000004">
      <c r="A86" s="123">
        <v>1</v>
      </c>
      <c r="B86" s="137"/>
      <c r="C86" s="138"/>
      <c r="D86" s="139"/>
    </row>
    <row r="87" spans="1:4" x14ac:dyDescent="0.55000000000000004">
      <c r="A87" s="124">
        <v>2</v>
      </c>
      <c r="B87" s="140"/>
      <c r="C87" s="141"/>
      <c r="D87" s="142"/>
    </row>
    <row r="88" spans="1:4" x14ac:dyDescent="0.55000000000000004">
      <c r="A88" s="124">
        <v>3</v>
      </c>
      <c r="B88" s="140"/>
      <c r="C88" s="141"/>
      <c r="D88" s="142"/>
    </row>
    <row r="89" spans="1:4" x14ac:dyDescent="0.55000000000000004">
      <c r="A89" s="124">
        <v>4</v>
      </c>
      <c r="B89" s="140"/>
      <c r="C89" s="141"/>
      <c r="D89" s="142"/>
    </row>
    <row r="90" spans="1:4" x14ac:dyDescent="0.55000000000000004">
      <c r="A90" s="124">
        <v>5</v>
      </c>
      <c r="B90" s="140"/>
      <c r="C90" s="141"/>
      <c r="D90" s="142"/>
    </row>
    <row r="91" spans="1:4" ht="16.149999999999999" thickBot="1" x14ac:dyDescent="0.6">
      <c r="A91" s="125">
        <v>6</v>
      </c>
      <c r="B91" s="143"/>
      <c r="C91" s="144"/>
      <c r="D91" s="145"/>
    </row>
    <row r="92" spans="1:4" ht="16.149999999999999" thickBot="1" x14ac:dyDescent="0.6">
      <c r="A92" s="120" t="s">
        <v>98</v>
      </c>
      <c r="B92" s="121"/>
      <c r="C92" s="121"/>
      <c r="D92" s="122"/>
    </row>
    <row r="93" spans="1:4" x14ac:dyDescent="0.55000000000000004">
      <c r="A93" s="123">
        <v>1</v>
      </c>
      <c r="B93" s="137"/>
      <c r="C93" s="138"/>
      <c r="D93" s="139"/>
    </row>
    <row r="94" spans="1:4" x14ac:dyDescent="0.55000000000000004">
      <c r="A94" s="124">
        <v>2</v>
      </c>
      <c r="B94" s="140"/>
      <c r="C94" s="141"/>
      <c r="D94" s="142"/>
    </row>
    <row r="95" spans="1:4" x14ac:dyDescent="0.55000000000000004">
      <c r="A95" s="124">
        <v>3</v>
      </c>
      <c r="B95" s="140"/>
      <c r="C95" s="141"/>
      <c r="D95" s="142"/>
    </row>
    <row r="96" spans="1:4" x14ac:dyDescent="0.55000000000000004">
      <c r="A96" s="124">
        <v>4</v>
      </c>
      <c r="B96" s="140"/>
      <c r="C96" s="141"/>
      <c r="D96" s="142"/>
    </row>
    <row r="97" spans="1:4" x14ac:dyDescent="0.55000000000000004">
      <c r="A97" s="124">
        <v>5</v>
      </c>
      <c r="B97" s="140"/>
      <c r="C97" s="141"/>
      <c r="D97" s="142"/>
    </row>
    <row r="98" spans="1:4" ht="16.149999999999999" thickBot="1" x14ac:dyDescent="0.6">
      <c r="A98" s="125">
        <v>6</v>
      </c>
      <c r="B98" s="143"/>
      <c r="C98" s="144"/>
      <c r="D98" s="145"/>
    </row>
    <row r="99" spans="1:4" ht="16.149999999999999" thickBot="1" x14ac:dyDescent="0.6">
      <c r="A99" s="120" t="s">
        <v>99</v>
      </c>
      <c r="B99" s="121"/>
      <c r="C99" s="121"/>
      <c r="D99" s="122"/>
    </row>
    <row r="100" spans="1:4" x14ac:dyDescent="0.55000000000000004">
      <c r="A100" s="123">
        <v>1</v>
      </c>
      <c r="B100" s="137"/>
      <c r="C100" s="138"/>
      <c r="D100" s="139"/>
    </row>
    <row r="101" spans="1:4" x14ac:dyDescent="0.55000000000000004">
      <c r="A101" s="124">
        <v>2</v>
      </c>
      <c r="B101" s="140"/>
      <c r="C101" s="141"/>
      <c r="D101" s="142"/>
    </row>
    <row r="102" spans="1:4" x14ac:dyDescent="0.55000000000000004">
      <c r="A102" s="124">
        <v>3</v>
      </c>
      <c r="B102" s="140"/>
      <c r="C102" s="141"/>
      <c r="D102" s="142"/>
    </row>
    <row r="103" spans="1:4" x14ac:dyDescent="0.55000000000000004">
      <c r="A103" s="124">
        <v>4</v>
      </c>
      <c r="B103" s="140"/>
      <c r="C103" s="141"/>
      <c r="D103" s="142"/>
    </row>
    <row r="104" spans="1:4" x14ac:dyDescent="0.55000000000000004">
      <c r="A104" s="124">
        <v>5</v>
      </c>
      <c r="B104" s="140"/>
      <c r="C104" s="141"/>
      <c r="D104" s="142"/>
    </row>
    <row r="105" spans="1:4" ht="16.149999999999999" thickBot="1" x14ac:dyDescent="0.6">
      <c r="A105" s="125">
        <v>6</v>
      </c>
      <c r="B105" s="143"/>
      <c r="C105" s="144"/>
      <c r="D105" s="145"/>
    </row>
    <row r="106" spans="1:4" ht="16.149999999999999" thickBot="1" x14ac:dyDescent="0.6">
      <c r="A106" s="120" t="s">
        <v>100</v>
      </c>
      <c r="B106" s="121"/>
      <c r="C106" s="121"/>
      <c r="D106" s="122"/>
    </row>
    <row r="107" spans="1:4" x14ac:dyDescent="0.55000000000000004">
      <c r="A107" s="123">
        <v>1</v>
      </c>
      <c r="B107" s="137"/>
      <c r="C107" s="138"/>
      <c r="D107" s="139"/>
    </row>
    <row r="108" spans="1:4" x14ac:dyDescent="0.55000000000000004">
      <c r="A108" s="124">
        <v>2</v>
      </c>
      <c r="B108" s="140"/>
      <c r="C108" s="141"/>
      <c r="D108" s="142"/>
    </row>
    <row r="109" spans="1:4" x14ac:dyDescent="0.55000000000000004">
      <c r="A109" s="124">
        <v>3</v>
      </c>
      <c r="B109" s="140"/>
      <c r="C109" s="141"/>
      <c r="D109" s="142"/>
    </row>
    <row r="110" spans="1:4" x14ac:dyDescent="0.55000000000000004">
      <c r="A110" s="124">
        <v>4</v>
      </c>
      <c r="B110" s="140"/>
      <c r="C110" s="141"/>
      <c r="D110" s="142"/>
    </row>
    <row r="111" spans="1:4" x14ac:dyDescent="0.55000000000000004">
      <c r="A111" s="124">
        <v>5</v>
      </c>
      <c r="B111" s="140"/>
      <c r="C111" s="141"/>
      <c r="D111" s="142"/>
    </row>
    <row r="112" spans="1:4" x14ac:dyDescent="0.55000000000000004">
      <c r="A112" s="125">
        <v>6</v>
      </c>
      <c r="B112" s="143"/>
      <c r="C112" s="144"/>
      <c r="D112" s="145"/>
    </row>
  </sheetData>
  <sheetProtection sheet="1" objects="1" scenarios="1"/>
  <dataValidations disablePrompts="1" count="1">
    <dataValidation type="list" allowBlank="1" showInputMessage="1" showErrorMessage="1" sqref="C65257:C65302 C523860:C523861 C917288:C917303 C261928:C261943 C393019:C393043 C261947:C261971 C589545:C589590 C786153:C786198 C524119:C524122 C261914:C261924 C261722:C261861 C851738:C851748 C392937:C392982 C982843:C982867 C917335:C917338 C982761:C982806 C196439:C196442 C851799:C851802 C786004:C786005 C917307:C917331 C655130:C655140 C327450:C327460 C196186:C196325 C327511:C327514 C196329:C196374 C65367:C65370 C458324:C458325 C982871:C982874 C786263:C786266 C196180:C196181 C524072:C524087 C393000:C393015 C458536:C458551 C65339:C65363 C392986:C392996 C130650:C130789 C720727:C720730 C720468:C720469 C65320:C65335 C458583:C458586 C720617:C720662 C917274:C917284 C524009:C524054 C589627:C589651 C720666:C720676 C655163:C655187 C917225:C917270 C851771:C851795 C524091:C524115 C458522:C458532 C327401:C327446 C65114:C65253 C392788:C392789 C130875:C130899 C655191:C655194 C589608:C589623 C327483:C327507 C786216:C786231 C130644:C130645 C261975:C261978 C654932:C654933 C130903:C130906 C720699:C720723 C786010:C786149 C130793:C130838 C720474:C720613 C851546:C851685 C982612:C982613 C654938:C655077 C720680:C720695 C917082:C917221 C589402:C589541 C851752:C851767 C524058:C524068 C982618:C982757 C655081:C655126 C523866:C524005 C327252:C327253 C851689:C851734 C458473:C458518 C458555:C458579 C786202:C786212 C196411:C196435 C589396:C589397 C65306:C65316 C917076:C917077 C458330:C458469 C393047:C393050 C65108:C65109 C261865:C261910 C982810:C982820 C589655:C589658 C655144:C655159 C130842:C130852 C392794:C392933 C196392:C196407 C327464:C327479 C130856:C130871 C786235:C786259 C589594:C589604 C196378:C196388 C851540:C851541 C327258:C327397 C982824:C982839 C261716:C261717" xr:uid="{3166FB8D-5AA9-4EF8-932E-96D3BC3CF570}">
      <formula1>"Oui,Non,Non applicable,Sans objet"</formula1>
    </dataValidation>
  </dataValidations>
  <pageMargins left="0.7" right="0.7" top="0.75" bottom="0.75" header="0.3" footer="0.3"/>
  <pageSetup paperSize="9" scale="67" fitToHeight="2" orientation="portrait" r:id="rId1"/>
  <rowBreaks count="1" manualBreakCount="1">
    <brk id="50" max="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F3DA38-82FC-4DDC-B132-432C36EB7108}">
  <dimension ref="A2:E47"/>
  <sheetViews>
    <sheetView zoomScaleNormal="100" workbookViewId="0">
      <selection activeCell="B11" sqref="B11:E11"/>
    </sheetView>
  </sheetViews>
  <sheetFormatPr defaultRowHeight="14.25" x14ac:dyDescent="0.45"/>
  <cols>
    <col min="1" max="1" width="18.3984375" customWidth="1"/>
    <col min="2" max="2" width="17.19921875" customWidth="1"/>
    <col min="3" max="3" width="18.796875" customWidth="1"/>
    <col min="5" max="5" width="24.53125" customWidth="1"/>
  </cols>
  <sheetData>
    <row r="2" spans="1:5" ht="14.65" thickBot="1" x14ac:dyDescent="0.5"/>
    <row r="3" spans="1:5" ht="14.25" customHeight="1" x14ac:dyDescent="0.45">
      <c r="A3" s="187" t="s">
        <v>110</v>
      </c>
      <c r="B3" s="190" t="s">
        <v>111</v>
      </c>
      <c r="C3" s="190" t="s">
        <v>112</v>
      </c>
      <c r="D3" s="193" t="s">
        <v>113</v>
      </c>
      <c r="E3" s="194"/>
    </row>
    <row r="4" spans="1:5" x14ac:dyDescent="0.45">
      <c r="A4" s="188"/>
      <c r="B4" s="191"/>
      <c r="C4" s="191"/>
      <c r="D4" s="195" t="s">
        <v>130</v>
      </c>
      <c r="E4" s="196"/>
    </row>
    <row r="5" spans="1:5" x14ac:dyDescent="0.45">
      <c r="A5" s="188"/>
      <c r="B5" s="191"/>
      <c r="C5" s="191"/>
      <c r="D5" s="195" t="s">
        <v>131</v>
      </c>
      <c r="E5" s="196"/>
    </row>
    <row r="6" spans="1:5" x14ac:dyDescent="0.45">
      <c r="A6" s="188"/>
      <c r="B6" s="191"/>
      <c r="C6" s="191"/>
      <c r="D6" s="195" t="s">
        <v>132</v>
      </c>
      <c r="E6" s="196"/>
    </row>
    <row r="7" spans="1:5" ht="14.65" thickBot="1" x14ac:dyDescent="0.5">
      <c r="A7" s="189"/>
      <c r="B7" s="192"/>
      <c r="C7" s="192"/>
      <c r="D7" s="197" t="s">
        <v>133</v>
      </c>
      <c r="E7" s="198"/>
    </row>
    <row r="8" spans="1:5" ht="14.65" thickBot="1" x14ac:dyDescent="0.5">
      <c r="A8" s="147" t="s">
        <v>114</v>
      </c>
      <c r="B8" s="176" t="s">
        <v>315</v>
      </c>
      <c r="C8" s="177"/>
      <c r="D8" s="177"/>
      <c r="E8" s="178"/>
    </row>
    <row r="9" spans="1:5" ht="14.65" thickBot="1" x14ac:dyDescent="0.5">
      <c r="A9" s="147" t="s">
        <v>115</v>
      </c>
      <c r="B9" s="176" t="s">
        <v>116</v>
      </c>
      <c r="C9" s="178"/>
      <c r="D9" s="148" t="s">
        <v>117</v>
      </c>
      <c r="E9" s="148" t="s">
        <v>118</v>
      </c>
    </row>
    <row r="10" spans="1:5" ht="14.65" thickBot="1" x14ac:dyDescent="0.5">
      <c r="A10" s="147" t="s">
        <v>119</v>
      </c>
      <c r="B10" s="179" t="s">
        <v>120</v>
      </c>
      <c r="C10" s="180"/>
      <c r="D10" s="180"/>
      <c r="E10" s="181"/>
    </row>
    <row r="11" spans="1:5" ht="57.4" thickBot="1" x14ac:dyDescent="0.5">
      <c r="A11" s="147" t="s">
        <v>121</v>
      </c>
      <c r="B11" s="179"/>
      <c r="C11" s="180"/>
      <c r="D11" s="180"/>
      <c r="E11" s="181"/>
    </row>
    <row r="12" spans="1:5" x14ac:dyDescent="0.45">
      <c r="A12" s="182" t="s">
        <v>122</v>
      </c>
      <c r="B12" s="185" t="s">
        <v>123</v>
      </c>
      <c r="C12" s="186"/>
      <c r="D12" s="185"/>
      <c r="E12" s="186"/>
    </row>
    <row r="13" spans="1:5" x14ac:dyDescent="0.45">
      <c r="A13" s="183"/>
      <c r="B13" s="166"/>
      <c r="C13" s="168"/>
      <c r="D13" s="166"/>
      <c r="E13" s="168"/>
    </row>
    <row r="14" spans="1:5" ht="14.65" thickBot="1" x14ac:dyDescent="0.5">
      <c r="A14" s="183"/>
      <c r="B14" s="169"/>
      <c r="C14" s="171"/>
      <c r="D14" s="169"/>
      <c r="E14" s="171"/>
    </row>
    <row r="15" spans="1:5" x14ac:dyDescent="0.45">
      <c r="A15" s="183"/>
      <c r="B15" s="163" t="s">
        <v>124</v>
      </c>
      <c r="C15" s="165"/>
      <c r="D15" s="163"/>
      <c r="E15" s="165"/>
    </row>
    <row r="16" spans="1:5" x14ac:dyDescent="0.45">
      <c r="A16" s="183"/>
      <c r="B16" s="166"/>
      <c r="C16" s="168"/>
      <c r="D16" s="166"/>
      <c r="E16" s="168"/>
    </row>
    <row r="17" spans="1:5" x14ac:dyDescent="0.45">
      <c r="A17" s="183"/>
      <c r="B17" s="166"/>
      <c r="C17" s="168"/>
      <c r="D17" s="166"/>
      <c r="E17" s="168"/>
    </row>
    <row r="18" spans="1:5" x14ac:dyDescent="0.45">
      <c r="A18" s="183"/>
      <c r="B18" s="166"/>
      <c r="C18" s="168"/>
      <c r="D18" s="166"/>
      <c r="E18" s="168"/>
    </row>
    <row r="19" spans="1:5" x14ac:dyDescent="0.45">
      <c r="A19" s="183"/>
      <c r="B19" s="166"/>
      <c r="C19" s="168"/>
      <c r="D19" s="166"/>
      <c r="E19" s="168"/>
    </row>
    <row r="20" spans="1:5" ht="14.65" thickBot="1" x14ac:dyDescent="0.5">
      <c r="A20" s="183"/>
      <c r="B20" s="169"/>
      <c r="C20" s="171"/>
      <c r="D20" s="169"/>
      <c r="E20" s="171"/>
    </row>
    <row r="21" spans="1:5" x14ac:dyDescent="0.45">
      <c r="A21" s="183"/>
      <c r="B21" s="163" t="s">
        <v>125</v>
      </c>
      <c r="C21" s="165"/>
      <c r="D21" s="172"/>
      <c r="E21" s="173"/>
    </row>
    <row r="22" spans="1:5" ht="14.65" thickBot="1" x14ac:dyDescent="0.5">
      <c r="A22" s="183"/>
      <c r="B22" s="169"/>
      <c r="C22" s="171"/>
      <c r="D22" s="174"/>
      <c r="E22" s="175"/>
    </row>
    <row r="23" spans="1:5" x14ac:dyDescent="0.45">
      <c r="A23" s="183"/>
      <c r="B23" s="163" t="s">
        <v>126</v>
      </c>
      <c r="C23" s="165"/>
      <c r="D23" s="163"/>
      <c r="E23" s="165"/>
    </row>
    <row r="24" spans="1:5" ht="14.65" thickBot="1" x14ac:dyDescent="0.5">
      <c r="A24" s="184"/>
      <c r="B24" s="169"/>
      <c r="C24" s="171"/>
      <c r="D24" s="169"/>
      <c r="E24" s="171"/>
    </row>
    <row r="25" spans="1:5" ht="14.65" thickBot="1" x14ac:dyDescent="0.5">
      <c r="A25" s="149"/>
      <c r="B25" s="159"/>
      <c r="C25" s="159"/>
      <c r="D25" s="159"/>
      <c r="E25" s="159"/>
    </row>
    <row r="26" spans="1:5" x14ac:dyDescent="0.45">
      <c r="A26" s="150" t="s">
        <v>127</v>
      </c>
      <c r="B26" s="163"/>
      <c r="C26" s="164"/>
      <c r="D26" s="164"/>
      <c r="E26" s="165"/>
    </row>
    <row r="27" spans="1:5" x14ac:dyDescent="0.45">
      <c r="A27" s="150" t="s">
        <v>128</v>
      </c>
      <c r="B27" s="166"/>
      <c r="C27" s="167"/>
      <c r="D27" s="167"/>
      <c r="E27" s="168"/>
    </row>
    <row r="28" spans="1:5" x14ac:dyDescent="0.45">
      <c r="A28" s="151"/>
      <c r="B28" s="166"/>
      <c r="C28" s="167"/>
      <c r="D28" s="167"/>
      <c r="E28" s="168"/>
    </row>
    <row r="29" spans="1:5" x14ac:dyDescent="0.45">
      <c r="A29" s="151"/>
      <c r="B29" s="166"/>
      <c r="C29" s="167"/>
      <c r="D29" s="167"/>
      <c r="E29" s="168"/>
    </row>
    <row r="30" spans="1:5" x14ac:dyDescent="0.45">
      <c r="A30" s="151"/>
      <c r="B30" s="166"/>
      <c r="C30" s="167"/>
      <c r="D30" s="167"/>
      <c r="E30" s="168"/>
    </row>
    <row r="31" spans="1:5" x14ac:dyDescent="0.45">
      <c r="A31" s="151"/>
      <c r="B31" s="166"/>
      <c r="C31" s="167"/>
      <c r="D31" s="167"/>
      <c r="E31" s="168"/>
    </row>
    <row r="32" spans="1:5" x14ac:dyDescent="0.45">
      <c r="A32" s="151"/>
      <c r="B32" s="166"/>
      <c r="C32" s="167"/>
      <c r="D32" s="167"/>
      <c r="E32" s="168"/>
    </row>
    <row r="33" spans="1:5" x14ac:dyDescent="0.45">
      <c r="A33" s="151"/>
      <c r="B33" s="166"/>
      <c r="C33" s="167"/>
      <c r="D33" s="167"/>
      <c r="E33" s="168"/>
    </row>
    <row r="34" spans="1:5" x14ac:dyDescent="0.45">
      <c r="A34" s="151"/>
      <c r="B34" s="166"/>
      <c r="C34" s="167"/>
      <c r="D34" s="167"/>
      <c r="E34" s="168"/>
    </row>
    <row r="35" spans="1:5" x14ac:dyDescent="0.45">
      <c r="A35" s="151"/>
      <c r="B35" s="166"/>
      <c r="C35" s="167"/>
      <c r="D35" s="167"/>
      <c r="E35" s="168"/>
    </row>
    <row r="36" spans="1:5" x14ac:dyDescent="0.45">
      <c r="A36" s="151"/>
      <c r="B36" s="166"/>
      <c r="C36" s="167"/>
      <c r="D36" s="167"/>
      <c r="E36" s="168"/>
    </row>
    <row r="37" spans="1:5" x14ac:dyDescent="0.45">
      <c r="A37" s="151"/>
      <c r="B37" s="166"/>
      <c r="C37" s="167"/>
      <c r="D37" s="167"/>
      <c r="E37" s="168"/>
    </row>
    <row r="38" spans="1:5" x14ac:dyDescent="0.45">
      <c r="A38" s="151"/>
      <c r="B38" s="166"/>
      <c r="C38" s="167"/>
      <c r="D38" s="167"/>
      <c r="E38" s="168"/>
    </row>
    <row r="39" spans="1:5" x14ac:dyDescent="0.45">
      <c r="A39" s="151"/>
      <c r="B39" s="166"/>
      <c r="C39" s="167"/>
      <c r="D39" s="167"/>
      <c r="E39" s="168"/>
    </row>
    <row r="40" spans="1:5" x14ac:dyDescent="0.45">
      <c r="A40" s="151"/>
      <c r="B40" s="166"/>
      <c r="C40" s="167"/>
      <c r="D40" s="167"/>
      <c r="E40" s="168"/>
    </row>
    <row r="41" spans="1:5" x14ac:dyDescent="0.45">
      <c r="A41" s="151"/>
      <c r="B41" s="166"/>
      <c r="C41" s="167"/>
      <c r="D41" s="167"/>
      <c r="E41" s="168"/>
    </row>
    <row r="42" spans="1:5" ht="14.65" thickBot="1" x14ac:dyDescent="0.5">
      <c r="A42" s="152"/>
      <c r="B42" s="169"/>
      <c r="C42" s="170"/>
      <c r="D42" s="170"/>
      <c r="E42" s="171"/>
    </row>
    <row r="43" spans="1:5" ht="14.65" thickBot="1" x14ac:dyDescent="0.5">
      <c r="A43" s="149"/>
      <c r="B43" s="159"/>
      <c r="C43" s="159"/>
      <c r="D43" s="159"/>
      <c r="E43" s="159"/>
    </row>
    <row r="44" spans="1:5" x14ac:dyDescent="0.45">
      <c r="A44" s="160" t="s">
        <v>129</v>
      </c>
      <c r="B44" s="163"/>
      <c r="C44" s="164"/>
      <c r="D44" s="164"/>
      <c r="E44" s="165"/>
    </row>
    <row r="45" spans="1:5" x14ac:dyDescent="0.45">
      <c r="A45" s="161"/>
      <c r="B45" s="166"/>
      <c r="C45" s="167"/>
      <c r="D45" s="167"/>
      <c r="E45" s="168"/>
    </row>
    <row r="46" spans="1:5" x14ac:dyDescent="0.45">
      <c r="A46" s="161"/>
      <c r="B46" s="166"/>
      <c r="C46" s="167"/>
      <c r="D46" s="167"/>
      <c r="E46" s="168"/>
    </row>
    <row r="47" spans="1:5" ht="14.65" thickBot="1" x14ac:dyDescent="0.5">
      <c r="A47" s="162"/>
      <c r="B47" s="169"/>
      <c r="C47" s="170"/>
      <c r="D47" s="170"/>
      <c r="E47" s="171"/>
    </row>
  </sheetData>
  <mergeCells count="28">
    <mergeCell ref="A3:A7"/>
    <mergeCell ref="B3:B7"/>
    <mergeCell ref="C3:C7"/>
    <mergeCell ref="D3:E3"/>
    <mergeCell ref="D4:E4"/>
    <mergeCell ref="D5:E5"/>
    <mergeCell ref="D6:E6"/>
    <mergeCell ref="D7:E7"/>
    <mergeCell ref="B8:E8"/>
    <mergeCell ref="B9:C9"/>
    <mergeCell ref="B10:E10"/>
    <mergeCell ref="B11:E11"/>
    <mergeCell ref="A12:A24"/>
    <mergeCell ref="B12:C14"/>
    <mergeCell ref="D12:E14"/>
    <mergeCell ref="B15:C20"/>
    <mergeCell ref="D15:E20"/>
    <mergeCell ref="B21:C22"/>
    <mergeCell ref="B43:C43"/>
    <mergeCell ref="D43:E43"/>
    <mergeCell ref="A44:A47"/>
    <mergeCell ref="B44:E47"/>
    <mergeCell ref="D21:E22"/>
    <mergeCell ref="B23:C24"/>
    <mergeCell ref="D23:E24"/>
    <mergeCell ref="B25:C25"/>
    <mergeCell ref="D25:E25"/>
    <mergeCell ref="B26:E42"/>
  </mergeCells>
  <pageMargins left="0.7" right="0.7" top="0.75" bottom="0.75" header="0.3" footer="0.3"/>
  <pageSetup paperSize="9" scale="9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59A392-9B6B-4598-941A-16E7C8C350D1}">
  <dimension ref="A4:S59"/>
  <sheetViews>
    <sheetView topLeftCell="A4" zoomScale="90" zoomScaleNormal="90" workbookViewId="0">
      <pane ySplit="2" topLeftCell="A6" activePane="bottomLeft" state="frozen"/>
      <selection activeCell="A4" sqref="A4"/>
      <selection pane="bottomLeft" activeCell="J30" sqref="J30"/>
    </sheetView>
  </sheetViews>
  <sheetFormatPr defaultRowHeight="14.25" x14ac:dyDescent="0.45"/>
  <cols>
    <col min="2" max="2" width="9.1328125" customWidth="1"/>
    <col min="3" max="3" width="6.59765625" customWidth="1"/>
    <col min="4" max="4" width="12.265625" customWidth="1"/>
    <col min="6" max="6" width="31.1328125" bestFit="1" customWidth="1"/>
    <col min="7" max="8" width="9.1328125" style="7"/>
  </cols>
  <sheetData>
    <row r="4" spans="1:19" x14ac:dyDescent="0.45">
      <c r="B4" s="49" t="s">
        <v>20</v>
      </c>
      <c r="C4" s="49"/>
      <c r="D4" s="49"/>
      <c r="E4" s="49"/>
      <c r="F4" s="49"/>
      <c r="G4" s="49" t="s">
        <v>80</v>
      </c>
      <c r="H4" s="49"/>
    </row>
    <row r="5" spans="1:19" s="51" customFormat="1" ht="28.5" x14ac:dyDescent="0.45">
      <c r="B5" s="50" t="s">
        <v>79</v>
      </c>
      <c r="C5" s="50" t="s">
        <v>76</v>
      </c>
      <c r="D5" s="50" t="s">
        <v>77</v>
      </c>
      <c r="E5" s="50" t="s">
        <v>78</v>
      </c>
      <c r="F5" s="50" t="s">
        <v>21</v>
      </c>
      <c r="G5" s="50" t="s">
        <v>22</v>
      </c>
      <c r="H5" s="50" t="s">
        <v>23</v>
      </c>
      <c r="M5" s="51" t="s">
        <v>26</v>
      </c>
      <c r="P5" s="52" t="s">
        <v>34</v>
      </c>
      <c r="Q5" s="52"/>
      <c r="R5" s="52" t="s">
        <v>40</v>
      </c>
      <c r="S5" s="52"/>
    </row>
    <row r="6" spans="1:19" x14ac:dyDescent="0.45">
      <c r="A6" t="s">
        <v>89</v>
      </c>
      <c r="B6" s="4">
        <v>1</v>
      </c>
      <c r="C6" s="2">
        <v>3</v>
      </c>
      <c r="D6" s="2" t="s">
        <v>9</v>
      </c>
      <c r="E6" s="4" t="s">
        <v>5</v>
      </c>
      <c r="F6" s="4" t="str">
        <f>C6&amp;D6&amp;E6</f>
        <v>3X3Ja</v>
      </c>
      <c r="G6" s="8">
        <v>3</v>
      </c>
      <c r="H6" s="8">
        <v>3</v>
      </c>
      <c r="L6" t="s">
        <v>5</v>
      </c>
      <c r="M6">
        <f>COUNTIF('proces radiofarmacie'!$G:$G,Mapping!$L6)</f>
        <v>2</v>
      </c>
      <c r="P6" t="s">
        <v>35</v>
      </c>
      <c r="Q6">
        <v>0</v>
      </c>
      <c r="R6" t="s">
        <v>41</v>
      </c>
      <c r="S6">
        <f>+ROUND(M11/M10,2)*100</f>
        <v>100</v>
      </c>
    </row>
    <row r="7" spans="1:19" x14ac:dyDescent="0.45">
      <c r="A7" t="s">
        <v>89</v>
      </c>
      <c r="B7" s="4">
        <v>1</v>
      </c>
      <c r="C7" s="2">
        <v>3</v>
      </c>
      <c r="D7" s="2" t="s">
        <v>7</v>
      </c>
      <c r="E7" s="4" t="s">
        <v>5</v>
      </c>
      <c r="F7" s="4" t="str">
        <f t="shared" ref="F7:F59" si="0">C7&amp;D7&amp;E7</f>
        <v>3X2Ja</v>
      </c>
      <c r="G7" s="8">
        <v>2</v>
      </c>
      <c r="H7" s="8">
        <v>2</v>
      </c>
      <c r="L7" t="s">
        <v>6</v>
      </c>
      <c r="M7">
        <f>COUNTIF('proces radiofarmacie'!$G:$G,Mapping!$L7)</f>
        <v>1</v>
      </c>
      <c r="P7" t="s">
        <v>36</v>
      </c>
      <c r="Q7">
        <v>60</v>
      </c>
      <c r="R7" t="s">
        <v>40</v>
      </c>
      <c r="S7">
        <v>1</v>
      </c>
    </row>
    <row r="8" spans="1:19" x14ac:dyDescent="0.45">
      <c r="A8" t="s">
        <v>89</v>
      </c>
      <c r="B8" s="4">
        <v>1</v>
      </c>
      <c r="C8" s="2">
        <v>3</v>
      </c>
      <c r="D8" s="2" t="s">
        <v>8</v>
      </c>
      <c r="E8" s="4" t="s">
        <v>5</v>
      </c>
      <c r="F8" s="4" t="str">
        <f t="shared" si="0"/>
        <v>3X1Ja</v>
      </c>
      <c r="G8" s="8">
        <v>1</v>
      </c>
      <c r="H8" s="8">
        <v>1</v>
      </c>
      <c r="L8" t="s">
        <v>10</v>
      </c>
      <c r="M8">
        <f>COUNTIF('proces radiofarmacie'!$G:$G,Mapping!$L8)</f>
        <v>1</v>
      </c>
      <c r="P8" t="s">
        <v>37</v>
      </c>
      <c r="Q8">
        <v>30</v>
      </c>
      <c r="R8" t="s">
        <v>42</v>
      </c>
      <c r="S8">
        <f>200-S7-S6</f>
        <v>99</v>
      </c>
    </row>
    <row r="9" spans="1:19" x14ac:dyDescent="0.45">
      <c r="A9" t="s">
        <v>89</v>
      </c>
      <c r="B9" s="4">
        <v>1</v>
      </c>
      <c r="C9" s="2">
        <v>3</v>
      </c>
      <c r="D9" s="2" t="s">
        <v>24</v>
      </c>
      <c r="E9" s="4" t="s">
        <v>5</v>
      </c>
      <c r="F9" s="4" t="str">
        <f t="shared" si="0"/>
        <v>3X0,33Ja</v>
      </c>
      <c r="G9" s="8">
        <f>1/3</f>
        <v>0.33333333333333331</v>
      </c>
      <c r="H9" s="8">
        <f>1/3</f>
        <v>0.33333333333333331</v>
      </c>
      <c r="L9" t="s">
        <v>26</v>
      </c>
      <c r="M9">
        <f>SUM(M6:M8)</f>
        <v>4</v>
      </c>
      <c r="P9" t="s">
        <v>38</v>
      </c>
      <c r="Q9">
        <v>10</v>
      </c>
    </row>
    <row r="10" spans="1:19" x14ac:dyDescent="0.45">
      <c r="A10" t="s">
        <v>89</v>
      </c>
      <c r="B10" s="4">
        <v>1</v>
      </c>
      <c r="C10" s="2">
        <v>3</v>
      </c>
      <c r="D10" s="2" t="s">
        <v>25</v>
      </c>
      <c r="E10" s="4" t="s">
        <v>5</v>
      </c>
      <c r="F10" s="4" t="str">
        <f t="shared" si="0"/>
        <v>3X0,66Ja</v>
      </c>
      <c r="G10" s="8">
        <f>2/3</f>
        <v>0.66666666666666663</v>
      </c>
      <c r="H10" s="8">
        <f>2/3</f>
        <v>0.66666666666666663</v>
      </c>
      <c r="L10" t="s">
        <v>22</v>
      </c>
      <c r="M10">
        <f>'proces radiofarmacie'!$L$3</f>
        <v>3</v>
      </c>
      <c r="P10" t="s">
        <v>39</v>
      </c>
      <c r="Q10">
        <v>100</v>
      </c>
    </row>
    <row r="11" spans="1:19" x14ac:dyDescent="0.45">
      <c r="A11" t="s">
        <v>89</v>
      </c>
      <c r="B11" s="4">
        <v>1</v>
      </c>
      <c r="C11" s="2">
        <v>3</v>
      </c>
      <c r="D11" s="2" t="s">
        <v>8</v>
      </c>
      <c r="E11" s="4" t="s">
        <v>5</v>
      </c>
      <c r="F11" s="4" t="str">
        <f t="shared" si="0"/>
        <v>3X1Ja</v>
      </c>
      <c r="G11" s="8">
        <v>1</v>
      </c>
      <c r="H11" s="8">
        <v>1</v>
      </c>
      <c r="L11" t="s">
        <v>23</v>
      </c>
      <c r="M11">
        <f>'proces radiofarmacie'!$M$3</f>
        <v>3</v>
      </c>
    </row>
    <row r="12" spans="1:19" x14ac:dyDescent="0.45">
      <c r="A12" t="s">
        <v>89</v>
      </c>
      <c r="B12" s="4">
        <v>3</v>
      </c>
      <c r="C12" s="2">
        <v>2</v>
      </c>
      <c r="D12" s="2" t="s">
        <v>9</v>
      </c>
      <c r="E12" s="4" t="s">
        <v>5</v>
      </c>
      <c r="F12" s="4" t="str">
        <f t="shared" si="0"/>
        <v>2X3Ja</v>
      </c>
      <c r="G12" s="8">
        <v>9</v>
      </c>
      <c r="H12" s="8">
        <v>9</v>
      </c>
      <c r="S12" t="str">
        <f>"Total Score : "&amp;S6&amp;"%"</f>
        <v>Total Score : 100%</v>
      </c>
    </row>
    <row r="13" spans="1:19" x14ac:dyDescent="0.45">
      <c r="A13" t="s">
        <v>89</v>
      </c>
      <c r="B13" s="4">
        <v>3</v>
      </c>
      <c r="C13" s="2">
        <v>2</v>
      </c>
      <c r="D13" s="2" t="s">
        <v>7</v>
      </c>
      <c r="E13" s="4" t="s">
        <v>5</v>
      </c>
      <c r="F13" s="4" t="str">
        <f t="shared" si="0"/>
        <v>2X2Ja</v>
      </c>
      <c r="G13" s="8">
        <v>6</v>
      </c>
      <c r="H13" s="8">
        <v>6</v>
      </c>
    </row>
    <row r="14" spans="1:19" x14ac:dyDescent="0.45">
      <c r="A14" t="s">
        <v>89</v>
      </c>
      <c r="B14" s="4">
        <v>3</v>
      </c>
      <c r="C14" s="2">
        <v>2</v>
      </c>
      <c r="D14" s="2" t="s">
        <v>8</v>
      </c>
      <c r="E14" s="4" t="s">
        <v>5</v>
      </c>
      <c r="F14" s="4" t="str">
        <f t="shared" si="0"/>
        <v>2X1Ja</v>
      </c>
      <c r="G14" s="8">
        <v>3</v>
      </c>
      <c r="H14" s="8">
        <v>3</v>
      </c>
      <c r="L14" t="s">
        <v>27</v>
      </c>
      <c r="M14">
        <v>60</v>
      </c>
    </row>
    <row r="15" spans="1:19" x14ac:dyDescent="0.45">
      <c r="A15" t="s">
        <v>89</v>
      </c>
      <c r="B15" s="4">
        <v>3</v>
      </c>
      <c r="C15" s="2">
        <v>2</v>
      </c>
      <c r="D15" s="2" t="s">
        <v>24</v>
      </c>
      <c r="E15" s="4" t="s">
        <v>5</v>
      </c>
      <c r="F15" s="4" t="str">
        <f t="shared" si="0"/>
        <v>2X0,33Ja</v>
      </c>
      <c r="G15" s="8">
        <v>1</v>
      </c>
      <c r="H15" s="8">
        <v>1</v>
      </c>
      <c r="L15" t="s">
        <v>28</v>
      </c>
      <c r="M15">
        <v>30</v>
      </c>
    </row>
    <row r="16" spans="1:19" x14ac:dyDescent="0.45">
      <c r="A16" t="s">
        <v>89</v>
      </c>
      <c r="B16" s="4">
        <v>3</v>
      </c>
      <c r="C16" s="2">
        <v>2</v>
      </c>
      <c r="D16" s="2" t="s">
        <v>25</v>
      </c>
      <c r="E16" s="4" t="s">
        <v>5</v>
      </c>
      <c r="F16" s="4" t="str">
        <f t="shared" si="0"/>
        <v>2X0,66Ja</v>
      </c>
      <c r="G16" s="8">
        <v>2</v>
      </c>
      <c r="H16" s="8">
        <v>2</v>
      </c>
      <c r="L16" t="s">
        <v>29</v>
      </c>
      <c r="M16">
        <v>10</v>
      </c>
    </row>
    <row r="17" spans="1:13" x14ac:dyDescent="0.45">
      <c r="A17" t="s">
        <v>89</v>
      </c>
      <c r="B17" s="4">
        <v>3</v>
      </c>
      <c r="C17" s="2">
        <v>2</v>
      </c>
      <c r="D17" s="2" t="s">
        <v>8</v>
      </c>
      <c r="E17" s="4" t="s">
        <v>5</v>
      </c>
      <c r="F17" s="4" t="str">
        <f t="shared" si="0"/>
        <v>2X1Ja</v>
      </c>
      <c r="G17" s="8">
        <v>3</v>
      </c>
      <c r="H17" s="8">
        <v>3</v>
      </c>
      <c r="L17" t="s">
        <v>30</v>
      </c>
      <c r="M17">
        <v>100</v>
      </c>
    </row>
    <row r="18" spans="1:13" x14ac:dyDescent="0.45">
      <c r="A18" t="s">
        <v>89</v>
      </c>
      <c r="B18" s="4">
        <v>6</v>
      </c>
      <c r="C18" s="2">
        <v>1</v>
      </c>
      <c r="D18" s="2" t="s">
        <v>9</v>
      </c>
      <c r="E18" s="4" t="s">
        <v>5</v>
      </c>
      <c r="F18" s="4" t="str">
        <f t="shared" si="0"/>
        <v>1X3Ja</v>
      </c>
      <c r="G18" s="8">
        <v>18</v>
      </c>
      <c r="H18" s="8">
        <v>18</v>
      </c>
    </row>
    <row r="19" spans="1:13" x14ac:dyDescent="0.45">
      <c r="A19" t="s">
        <v>89</v>
      </c>
      <c r="B19" s="4">
        <v>6</v>
      </c>
      <c r="C19" s="2">
        <v>1</v>
      </c>
      <c r="D19" s="2" t="s">
        <v>7</v>
      </c>
      <c r="E19" s="4" t="s">
        <v>5</v>
      </c>
      <c r="F19" s="4" t="str">
        <f t="shared" si="0"/>
        <v>1X2Ja</v>
      </c>
      <c r="G19" s="8">
        <v>12</v>
      </c>
      <c r="H19" s="8">
        <v>12</v>
      </c>
    </row>
    <row r="20" spans="1:13" x14ac:dyDescent="0.45">
      <c r="A20" t="s">
        <v>89</v>
      </c>
      <c r="B20" s="4">
        <v>6</v>
      </c>
      <c r="C20" s="2">
        <v>1</v>
      </c>
      <c r="D20" s="2" t="s">
        <v>8</v>
      </c>
      <c r="E20" s="4" t="s">
        <v>5</v>
      </c>
      <c r="F20" s="4" t="str">
        <f t="shared" si="0"/>
        <v>1X1Ja</v>
      </c>
      <c r="G20" s="8">
        <v>6</v>
      </c>
      <c r="H20" s="8">
        <v>6</v>
      </c>
      <c r="L20" t="s">
        <v>31</v>
      </c>
      <c r="M20">
        <f>M7/M9</f>
        <v>0.25</v>
      </c>
    </row>
    <row r="21" spans="1:13" x14ac:dyDescent="0.45">
      <c r="A21" t="s">
        <v>89</v>
      </c>
      <c r="B21" s="4">
        <v>6</v>
      </c>
      <c r="C21" s="2">
        <v>1</v>
      </c>
      <c r="D21" s="2" t="s">
        <v>24</v>
      </c>
      <c r="E21" s="4" t="s">
        <v>5</v>
      </c>
      <c r="F21" s="4" t="str">
        <f t="shared" si="0"/>
        <v>1X0,33Ja</v>
      </c>
      <c r="G21" s="8">
        <v>2</v>
      </c>
      <c r="H21" s="8">
        <v>2</v>
      </c>
      <c r="L21" t="s">
        <v>32</v>
      </c>
      <c r="M21">
        <v>1</v>
      </c>
    </row>
    <row r="22" spans="1:13" x14ac:dyDescent="0.45">
      <c r="A22" t="s">
        <v>89</v>
      </c>
      <c r="B22" s="4">
        <v>6</v>
      </c>
      <c r="C22" s="2">
        <v>1</v>
      </c>
      <c r="D22" s="2" t="s">
        <v>25</v>
      </c>
      <c r="E22" s="4" t="s">
        <v>5</v>
      </c>
      <c r="F22" s="4" t="str">
        <f t="shared" si="0"/>
        <v>1X0,66Ja</v>
      </c>
      <c r="G22" s="8">
        <v>4</v>
      </c>
      <c r="H22" s="8">
        <v>4</v>
      </c>
      <c r="L22" t="s">
        <v>30</v>
      </c>
      <c r="M22">
        <f>SUM(M14:M17)-(M21+M20)</f>
        <v>198.75</v>
      </c>
    </row>
    <row r="23" spans="1:13" x14ac:dyDescent="0.45">
      <c r="A23" t="s">
        <v>89</v>
      </c>
      <c r="B23" s="4">
        <v>6</v>
      </c>
      <c r="C23" s="2">
        <v>1</v>
      </c>
      <c r="D23" s="2" t="s">
        <v>8</v>
      </c>
      <c r="E23" s="4" t="s">
        <v>5</v>
      </c>
      <c r="F23" s="4" t="str">
        <f t="shared" si="0"/>
        <v>1X1Ja</v>
      </c>
      <c r="G23" s="8">
        <v>6</v>
      </c>
      <c r="H23" s="8">
        <v>6</v>
      </c>
    </row>
    <row r="24" spans="1:13" x14ac:dyDescent="0.45">
      <c r="A24" t="s">
        <v>90</v>
      </c>
      <c r="B24" s="5">
        <v>1</v>
      </c>
      <c r="C24" s="1">
        <v>3</v>
      </c>
      <c r="D24" s="1" t="s">
        <v>9</v>
      </c>
      <c r="E24" s="5" t="s">
        <v>6</v>
      </c>
      <c r="F24" s="5" t="str">
        <f t="shared" si="0"/>
        <v>3X3Neen</v>
      </c>
      <c r="G24" s="9">
        <v>3</v>
      </c>
      <c r="H24" s="9">
        <v>0</v>
      </c>
      <c r="L24" t="s">
        <v>33</v>
      </c>
    </row>
    <row r="25" spans="1:13" x14ac:dyDescent="0.45">
      <c r="A25" t="s">
        <v>90</v>
      </c>
      <c r="B25" s="5">
        <v>1</v>
      </c>
      <c r="C25" s="1">
        <v>3</v>
      </c>
      <c r="D25" s="1" t="s">
        <v>7</v>
      </c>
      <c r="E25" s="5" t="s">
        <v>6</v>
      </c>
      <c r="F25" s="5" t="str">
        <f t="shared" si="0"/>
        <v>3X2Neen</v>
      </c>
      <c r="G25" s="9">
        <v>2</v>
      </c>
      <c r="H25" s="9">
        <v>0</v>
      </c>
      <c r="L25" t="s">
        <v>31</v>
      </c>
      <c r="M25" t="str">
        <f>ROUND(M20,0)&amp;"%"</f>
        <v>0%</v>
      </c>
    </row>
    <row r="26" spans="1:13" x14ac:dyDescent="0.45">
      <c r="A26" t="s">
        <v>90</v>
      </c>
      <c r="B26" s="5">
        <v>1</v>
      </c>
      <c r="C26" s="1">
        <v>3</v>
      </c>
      <c r="D26" s="1" t="s">
        <v>8</v>
      </c>
      <c r="E26" s="5" t="s">
        <v>6</v>
      </c>
      <c r="F26" s="5" t="str">
        <f t="shared" si="0"/>
        <v>3X1Neen</v>
      </c>
      <c r="G26" s="9">
        <v>1</v>
      </c>
      <c r="H26" s="9">
        <v>0</v>
      </c>
      <c r="L26" t="s">
        <v>33</v>
      </c>
    </row>
    <row r="27" spans="1:13" x14ac:dyDescent="0.45">
      <c r="A27" t="s">
        <v>90</v>
      </c>
      <c r="B27" s="5">
        <v>1</v>
      </c>
      <c r="C27" s="1">
        <v>3</v>
      </c>
      <c r="D27" s="1" t="s">
        <v>24</v>
      </c>
      <c r="E27" s="5" t="s">
        <v>6</v>
      </c>
      <c r="F27" s="5" t="str">
        <f t="shared" si="0"/>
        <v>3X0,33Neen</v>
      </c>
      <c r="G27" s="9">
        <f>1/3</f>
        <v>0.33333333333333331</v>
      </c>
      <c r="H27" s="9">
        <v>0</v>
      </c>
    </row>
    <row r="28" spans="1:13" x14ac:dyDescent="0.45">
      <c r="A28" t="s">
        <v>90</v>
      </c>
      <c r="B28" s="5">
        <v>1</v>
      </c>
      <c r="C28" s="1">
        <v>3</v>
      </c>
      <c r="D28" s="1" t="s">
        <v>25</v>
      </c>
      <c r="E28" s="5" t="s">
        <v>6</v>
      </c>
      <c r="F28" s="5" t="str">
        <f t="shared" si="0"/>
        <v>3X0,66Neen</v>
      </c>
      <c r="G28" s="9">
        <f>2/3</f>
        <v>0.66666666666666663</v>
      </c>
      <c r="H28" s="9">
        <v>0</v>
      </c>
    </row>
    <row r="29" spans="1:13" x14ac:dyDescent="0.45">
      <c r="A29" t="s">
        <v>90</v>
      </c>
      <c r="B29" s="5">
        <v>1</v>
      </c>
      <c r="C29" s="1">
        <v>3</v>
      </c>
      <c r="D29" s="1" t="s">
        <v>8</v>
      </c>
      <c r="E29" s="5" t="s">
        <v>6</v>
      </c>
      <c r="F29" s="5" t="str">
        <f t="shared" si="0"/>
        <v>3X1Neen</v>
      </c>
      <c r="G29" s="9">
        <v>1</v>
      </c>
      <c r="H29" s="9">
        <v>0</v>
      </c>
    </row>
    <row r="30" spans="1:13" x14ac:dyDescent="0.45">
      <c r="A30" t="s">
        <v>90</v>
      </c>
      <c r="B30" s="5">
        <v>3</v>
      </c>
      <c r="C30" s="1">
        <v>2</v>
      </c>
      <c r="D30" s="1" t="s">
        <v>9</v>
      </c>
      <c r="E30" s="5" t="s">
        <v>6</v>
      </c>
      <c r="F30" s="5" t="str">
        <f t="shared" si="0"/>
        <v>2X3Neen</v>
      </c>
      <c r="G30" s="9">
        <v>9</v>
      </c>
      <c r="H30" s="9">
        <v>0</v>
      </c>
    </row>
    <row r="31" spans="1:13" x14ac:dyDescent="0.45">
      <c r="A31" t="s">
        <v>90</v>
      </c>
      <c r="B31" s="5">
        <v>3</v>
      </c>
      <c r="C31" s="1">
        <v>2</v>
      </c>
      <c r="D31" s="1" t="s">
        <v>7</v>
      </c>
      <c r="E31" s="5" t="s">
        <v>6</v>
      </c>
      <c r="F31" s="5" t="str">
        <f t="shared" si="0"/>
        <v>2X2Neen</v>
      </c>
      <c r="G31" s="9">
        <v>6</v>
      </c>
      <c r="H31" s="9">
        <v>0</v>
      </c>
    </row>
    <row r="32" spans="1:13" x14ac:dyDescent="0.45">
      <c r="A32" t="s">
        <v>90</v>
      </c>
      <c r="B32" s="5">
        <v>3</v>
      </c>
      <c r="C32" s="1">
        <v>2</v>
      </c>
      <c r="D32" s="1" t="s">
        <v>8</v>
      </c>
      <c r="E32" s="5" t="s">
        <v>6</v>
      </c>
      <c r="F32" s="5" t="str">
        <f t="shared" si="0"/>
        <v>2X1Neen</v>
      </c>
      <c r="G32" s="9">
        <v>3</v>
      </c>
      <c r="H32" s="9">
        <v>0</v>
      </c>
    </row>
    <row r="33" spans="1:8" x14ac:dyDescent="0.45">
      <c r="A33" t="s">
        <v>90</v>
      </c>
      <c r="B33" s="5">
        <v>3</v>
      </c>
      <c r="C33" s="1">
        <v>2</v>
      </c>
      <c r="D33" s="1" t="s">
        <v>24</v>
      </c>
      <c r="E33" s="5" t="s">
        <v>6</v>
      </c>
      <c r="F33" s="5" t="str">
        <f t="shared" si="0"/>
        <v>2X0,33Neen</v>
      </c>
      <c r="G33" s="9">
        <v>1</v>
      </c>
      <c r="H33" s="9">
        <v>0</v>
      </c>
    </row>
    <row r="34" spans="1:8" x14ac:dyDescent="0.45">
      <c r="A34" t="s">
        <v>90</v>
      </c>
      <c r="B34" s="5">
        <v>3</v>
      </c>
      <c r="C34" s="1">
        <v>2</v>
      </c>
      <c r="D34" s="1" t="s">
        <v>25</v>
      </c>
      <c r="E34" s="5" t="s">
        <v>6</v>
      </c>
      <c r="F34" s="5" t="str">
        <f t="shared" si="0"/>
        <v>2X0,66Neen</v>
      </c>
      <c r="G34" s="9">
        <v>2</v>
      </c>
      <c r="H34" s="9">
        <v>0</v>
      </c>
    </row>
    <row r="35" spans="1:8" x14ac:dyDescent="0.45">
      <c r="A35" t="s">
        <v>90</v>
      </c>
      <c r="B35" s="5">
        <v>3</v>
      </c>
      <c r="C35" s="1">
        <v>2</v>
      </c>
      <c r="D35" s="1" t="s">
        <v>8</v>
      </c>
      <c r="E35" s="5" t="s">
        <v>6</v>
      </c>
      <c r="F35" s="5" t="str">
        <f t="shared" si="0"/>
        <v>2X1Neen</v>
      </c>
      <c r="G35" s="9">
        <v>3</v>
      </c>
      <c r="H35" s="9">
        <v>0</v>
      </c>
    </row>
    <row r="36" spans="1:8" x14ac:dyDescent="0.45">
      <c r="A36" t="s">
        <v>90</v>
      </c>
      <c r="B36" s="5">
        <v>6</v>
      </c>
      <c r="C36" s="1">
        <v>1</v>
      </c>
      <c r="D36" s="1" t="s">
        <v>9</v>
      </c>
      <c r="E36" s="5" t="s">
        <v>6</v>
      </c>
      <c r="F36" s="5" t="str">
        <f t="shared" si="0"/>
        <v>1X3Neen</v>
      </c>
      <c r="G36" s="9">
        <v>18</v>
      </c>
      <c r="H36" s="9">
        <v>0</v>
      </c>
    </row>
    <row r="37" spans="1:8" x14ac:dyDescent="0.45">
      <c r="A37" t="s">
        <v>90</v>
      </c>
      <c r="B37" s="5">
        <v>6</v>
      </c>
      <c r="C37" s="1">
        <v>1</v>
      </c>
      <c r="D37" s="1" t="s">
        <v>7</v>
      </c>
      <c r="E37" s="5" t="s">
        <v>6</v>
      </c>
      <c r="F37" s="5" t="str">
        <f t="shared" si="0"/>
        <v>1X2Neen</v>
      </c>
      <c r="G37" s="9">
        <v>12</v>
      </c>
      <c r="H37" s="9">
        <v>0</v>
      </c>
    </row>
    <row r="38" spans="1:8" x14ac:dyDescent="0.45">
      <c r="A38" t="s">
        <v>90</v>
      </c>
      <c r="B38" s="5">
        <v>6</v>
      </c>
      <c r="C38" s="1">
        <v>1</v>
      </c>
      <c r="D38" s="1" t="s">
        <v>8</v>
      </c>
      <c r="E38" s="5" t="s">
        <v>6</v>
      </c>
      <c r="F38" s="5" t="str">
        <f t="shared" si="0"/>
        <v>1X1Neen</v>
      </c>
      <c r="G38" s="9">
        <v>6</v>
      </c>
      <c r="H38" s="9">
        <v>0</v>
      </c>
    </row>
    <row r="39" spans="1:8" x14ac:dyDescent="0.45">
      <c r="A39" t="s">
        <v>90</v>
      </c>
      <c r="B39" s="5">
        <v>6</v>
      </c>
      <c r="C39" s="1">
        <v>1</v>
      </c>
      <c r="D39" s="1" t="s">
        <v>24</v>
      </c>
      <c r="E39" s="5" t="s">
        <v>6</v>
      </c>
      <c r="F39" s="5" t="str">
        <f t="shared" si="0"/>
        <v>1X0,33Neen</v>
      </c>
      <c r="G39" s="9">
        <v>2</v>
      </c>
      <c r="H39" s="9">
        <v>0</v>
      </c>
    </row>
    <row r="40" spans="1:8" x14ac:dyDescent="0.45">
      <c r="A40" t="s">
        <v>90</v>
      </c>
      <c r="B40" s="5">
        <v>6</v>
      </c>
      <c r="C40" s="1">
        <v>1</v>
      </c>
      <c r="D40" s="1" t="s">
        <v>25</v>
      </c>
      <c r="E40" s="5" t="s">
        <v>6</v>
      </c>
      <c r="F40" s="5" t="str">
        <f t="shared" si="0"/>
        <v>1X0,66Neen</v>
      </c>
      <c r="G40" s="9">
        <v>4</v>
      </c>
      <c r="H40" s="9">
        <v>0</v>
      </c>
    </row>
    <row r="41" spans="1:8" x14ac:dyDescent="0.45">
      <c r="A41" t="s">
        <v>90</v>
      </c>
      <c r="B41" s="5">
        <v>6</v>
      </c>
      <c r="C41" s="1">
        <v>1</v>
      </c>
      <c r="D41" s="1" t="s">
        <v>8</v>
      </c>
      <c r="E41" s="5" t="s">
        <v>6</v>
      </c>
      <c r="F41" s="5" t="str">
        <f t="shared" si="0"/>
        <v>1X1Neen</v>
      </c>
      <c r="G41" s="9">
        <v>6</v>
      </c>
      <c r="H41" s="9">
        <v>0</v>
      </c>
    </row>
    <row r="42" spans="1:8" x14ac:dyDescent="0.45">
      <c r="A42" t="s">
        <v>91</v>
      </c>
      <c r="B42" s="6">
        <v>1</v>
      </c>
      <c r="C42" s="3">
        <v>3</v>
      </c>
      <c r="D42" s="3" t="s">
        <v>9</v>
      </c>
      <c r="E42" s="6" t="s">
        <v>10</v>
      </c>
      <c r="F42" s="6" t="str">
        <f t="shared" si="0"/>
        <v>3X3NVT</v>
      </c>
      <c r="G42" s="10">
        <v>0</v>
      </c>
      <c r="H42" s="10">
        <v>0</v>
      </c>
    </row>
    <row r="43" spans="1:8" x14ac:dyDescent="0.45">
      <c r="A43" t="s">
        <v>91</v>
      </c>
      <c r="B43" s="6">
        <v>1</v>
      </c>
      <c r="C43" s="3">
        <v>3</v>
      </c>
      <c r="D43" s="3" t="s">
        <v>7</v>
      </c>
      <c r="E43" s="6" t="s">
        <v>10</v>
      </c>
      <c r="F43" s="6" t="str">
        <f t="shared" si="0"/>
        <v>3X2NVT</v>
      </c>
      <c r="G43" s="10">
        <v>0</v>
      </c>
      <c r="H43" s="10">
        <v>0</v>
      </c>
    </row>
    <row r="44" spans="1:8" x14ac:dyDescent="0.45">
      <c r="A44" t="s">
        <v>91</v>
      </c>
      <c r="B44" s="6">
        <v>1</v>
      </c>
      <c r="C44" s="3">
        <v>3</v>
      </c>
      <c r="D44" s="3" t="s">
        <v>8</v>
      </c>
      <c r="E44" s="6" t="s">
        <v>10</v>
      </c>
      <c r="F44" s="6" t="str">
        <f t="shared" si="0"/>
        <v>3X1NVT</v>
      </c>
      <c r="G44" s="10">
        <v>0</v>
      </c>
      <c r="H44" s="10">
        <v>0</v>
      </c>
    </row>
    <row r="45" spans="1:8" x14ac:dyDescent="0.45">
      <c r="A45" t="s">
        <v>91</v>
      </c>
      <c r="B45" s="6">
        <v>1</v>
      </c>
      <c r="C45" s="3">
        <v>3</v>
      </c>
      <c r="D45" s="3" t="s">
        <v>24</v>
      </c>
      <c r="E45" s="6" t="s">
        <v>10</v>
      </c>
      <c r="F45" s="6" t="str">
        <f t="shared" si="0"/>
        <v>3X0,33NVT</v>
      </c>
      <c r="G45" s="10">
        <v>0</v>
      </c>
      <c r="H45" s="10">
        <v>0</v>
      </c>
    </row>
    <row r="46" spans="1:8" x14ac:dyDescent="0.45">
      <c r="A46" t="s">
        <v>91</v>
      </c>
      <c r="B46" s="6">
        <v>1</v>
      </c>
      <c r="C46" s="3">
        <v>3</v>
      </c>
      <c r="D46" s="3" t="s">
        <v>25</v>
      </c>
      <c r="E46" s="6" t="s">
        <v>10</v>
      </c>
      <c r="F46" s="6" t="str">
        <f t="shared" si="0"/>
        <v>3X0,66NVT</v>
      </c>
      <c r="G46" s="10">
        <v>0</v>
      </c>
      <c r="H46" s="10">
        <v>0</v>
      </c>
    </row>
    <row r="47" spans="1:8" x14ac:dyDescent="0.45">
      <c r="A47" t="s">
        <v>91</v>
      </c>
      <c r="B47" s="6">
        <v>1</v>
      </c>
      <c r="C47" s="3">
        <v>3</v>
      </c>
      <c r="D47" s="3" t="s">
        <v>8</v>
      </c>
      <c r="E47" s="6" t="s">
        <v>10</v>
      </c>
      <c r="F47" s="6" t="str">
        <f t="shared" si="0"/>
        <v>3X1NVT</v>
      </c>
      <c r="G47" s="10">
        <v>0</v>
      </c>
      <c r="H47" s="10">
        <v>0</v>
      </c>
    </row>
    <row r="48" spans="1:8" x14ac:dyDescent="0.45">
      <c r="A48" t="s">
        <v>91</v>
      </c>
      <c r="B48" s="6">
        <v>3</v>
      </c>
      <c r="C48" s="3">
        <v>2</v>
      </c>
      <c r="D48" s="3" t="s">
        <v>9</v>
      </c>
      <c r="E48" s="6" t="s">
        <v>10</v>
      </c>
      <c r="F48" s="6" t="str">
        <f t="shared" si="0"/>
        <v>2X3NVT</v>
      </c>
      <c r="G48" s="10">
        <v>0</v>
      </c>
      <c r="H48" s="10">
        <v>0</v>
      </c>
    </row>
    <row r="49" spans="1:8" x14ac:dyDescent="0.45">
      <c r="A49" t="s">
        <v>91</v>
      </c>
      <c r="B49" s="6">
        <v>3</v>
      </c>
      <c r="C49" s="3">
        <v>2</v>
      </c>
      <c r="D49" s="3" t="s">
        <v>7</v>
      </c>
      <c r="E49" s="6" t="s">
        <v>10</v>
      </c>
      <c r="F49" s="6" t="str">
        <f t="shared" si="0"/>
        <v>2X2NVT</v>
      </c>
      <c r="G49" s="10">
        <v>0</v>
      </c>
      <c r="H49" s="10">
        <v>0</v>
      </c>
    </row>
    <row r="50" spans="1:8" x14ac:dyDescent="0.45">
      <c r="A50" t="s">
        <v>91</v>
      </c>
      <c r="B50" s="6">
        <v>3</v>
      </c>
      <c r="C50" s="3">
        <v>2</v>
      </c>
      <c r="D50" s="3" t="s">
        <v>8</v>
      </c>
      <c r="E50" s="6" t="s">
        <v>10</v>
      </c>
      <c r="F50" s="6" t="str">
        <f t="shared" si="0"/>
        <v>2X1NVT</v>
      </c>
      <c r="G50" s="10">
        <v>0</v>
      </c>
      <c r="H50" s="10">
        <v>0</v>
      </c>
    </row>
    <row r="51" spans="1:8" x14ac:dyDescent="0.45">
      <c r="A51" t="s">
        <v>91</v>
      </c>
      <c r="B51" s="6">
        <v>3</v>
      </c>
      <c r="C51" s="3">
        <v>2</v>
      </c>
      <c r="D51" s="3" t="s">
        <v>24</v>
      </c>
      <c r="E51" s="6" t="s">
        <v>10</v>
      </c>
      <c r="F51" s="6" t="str">
        <f t="shared" si="0"/>
        <v>2X0,33NVT</v>
      </c>
      <c r="G51" s="10">
        <v>0</v>
      </c>
      <c r="H51" s="10">
        <v>0</v>
      </c>
    </row>
    <row r="52" spans="1:8" x14ac:dyDescent="0.45">
      <c r="A52" t="s">
        <v>91</v>
      </c>
      <c r="B52" s="6">
        <v>3</v>
      </c>
      <c r="C52" s="3">
        <v>2</v>
      </c>
      <c r="D52" s="3" t="s">
        <v>25</v>
      </c>
      <c r="E52" s="6" t="s">
        <v>10</v>
      </c>
      <c r="F52" s="6" t="str">
        <f t="shared" si="0"/>
        <v>2X0,66NVT</v>
      </c>
      <c r="G52" s="10">
        <v>0</v>
      </c>
      <c r="H52" s="10">
        <v>0</v>
      </c>
    </row>
    <row r="53" spans="1:8" x14ac:dyDescent="0.45">
      <c r="A53" t="s">
        <v>91</v>
      </c>
      <c r="B53" s="6">
        <v>3</v>
      </c>
      <c r="C53" s="3">
        <v>2</v>
      </c>
      <c r="D53" s="3" t="s">
        <v>8</v>
      </c>
      <c r="E53" s="6" t="s">
        <v>10</v>
      </c>
      <c r="F53" s="6" t="str">
        <f t="shared" si="0"/>
        <v>2X1NVT</v>
      </c>
      <c r="G53" s="10">
        <v>0</v>
      </c>
      <c r="H53" s="10">
        <v>0</v>
      </c>
    </row>
    <row r="54" spans="1:8" x14ac:dyDescent="0.45">
      <c r="A54" t="s">
        <v>91</v>
      </c>
      <c r="B54" s="6">
        <v>6</v>
      </c>
      <c r="C54" s="3">
        <v>1</v>
      </c>
      <c r="D54" s="3" t="s">
        <v>9</v>
      </c>
      <c r="E54" s="6" t="s">
        <v>10</v>
      </c>
      <c r="F54" s="6" t="str">
        <f t="shared" si="0"/>
        <v>1X3NVT</v>
      </c>
      <c r="G54" s="10">
        <v>0</v>
      </c>
      <c r="H54" s="10">
        <v>0</v>
      </c>
    </row>
    <row r="55" spans="1:8" x14ac:dyDescent="0.45">
      <c r="A55" t="s">
        <v>91</v>
      </c>
      <c r="B55" s="6">
        <v>6</v>
      </c>
      <c r="C55" s="3">
        <v>1</v>
      </c>
      <c r="D55" s="3" t="s">
        <v>7</v>
      </c>
      <c r="E55" s="6" t="s">
        <v>10</v>
      </c>
      <c r="F55" s="6" t="str">
        <f t="shared" si="0"/>
        <v>1X2NVT</v>
      </c>
      <c r="G55" s="10">
        <v>0</v>
      </c>
      <c r="H55" s="10">
        <v>0</v>
      </c>
    </row>
    <row r="56" spans="1:8" x14ac:dyDescent="0.45">
      <c r="A56" t="s">
        <v>91</v>
      </c>
      <c r="B56" s="6">
        <v>6</v>
      </c>
      <c r="C56" s="3">
        <v>1</v>
      </c>
      <c r="D56" s="3" t="s">
        <v>8</v>
      </c>
      <c r="E56" s="6" t="s">
        <v>10</v>
      </c>
      <c r="F56" s="6" t="str">
        <f t="shared" si="0"/>
        <v>1X1NVT</v>
      </c>
      <c r="G56" s="10">
        <v>0</v>
      </c>
      <c r="H56" s="10">
        <v>0</v>
      </c>
    </row>
    <row r="57" spans="1:8" x14ac:dyDescent="0.45">
      <c r="A57" t="s">
        <v>91</v>
      </c>
      <c r="B57" s="6">
        <v>6</v>
      </c>
      <c r="C57" s="3">
        <v>1</v>
      </c>
      <c r="D57" s="3" t="s">
        <v>24</v>
      </c>
      <c r="E57" s="6" t="s">
        <v>10</v>
      </c>
      <c r="F57" s="6" t="str">
        <f t="shared" si="0"/>
        <v>1X0,33NVT</v>
      </c>
      <c r="G57" s="10">
        <v>0</v>
      </c>
      <c r="H57" s="10">
        <v>0</v>
      </c>
    </row>
    <row r="58" spans="1:8" x14ac:dyDescent="0.45">
      <c r="A58" t="s">
        <v>91</v>
      </c>
      <c r="B58" s="6">
        <v>6</v>
      </c>
      <c r="C58" s="3">
        <v>1</v>
      </c>
      <c r="D58" s="3" t="s">
        <v>25</v>
      </c>
      <c r="E58" s="6" t="s">
        <v>10</v>
      </c>
      <c r="F58" s="6" t="str">
        <f t="shared" si="0"/>
        <v>1X0,66NVT</v>
      </c>
      <c r="G58" s="10">
        <v>0</v>
      </c>
      <c r="H58" s="10">
        <v>0</v>
      </c>
    </row>
    <row r="59" spans="1:8" x14ac:dyDescent="0.45">
      <c r="A59" t="s">
        <v>91</v>
      </c>
      <c r="B59" s="6">
        <v>6</v>
      </c>
      <c r="C59" s="3">
        <v>1</v>
      </c>
      <c r="D59" s="3" t="s">
        <v>8</v>
      </c>
      <c r="E59" s="6" t="s">
        <v>10</v>
      </c>
      <c r="F59" s="6" t="str">
        <f t="shared" si="0"/>
        <v>1X1NVT</v>
      </c>
      <c r="G59" s="10">
        <v>0</v>
      </c>
      <c r="H59" s="10">
        <v>0</v>
      </c>
    </row>
  </sheetData>
  <sheetProtection sheet="1" objects="1" scenarios="1"/>
  <pageMargins left="0.7" right="0.7" top="0.75" bottom="0.75" header="0.3" footer="0.3"/>
  <pageSetup paperSize="9" orientation="portrait" horizontalDpi="360"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32E3FF52B6A48B7173F7BCF402F08" ma:contentTypeVersion="17" ma:contentTypeDescription="Een nieuw document maken." ma:contentTypeScope="" ma:versionID="e93fc1fe0d6a463ba63827cf74faf245">
  <xsd:schema xmlns:xsd="http://www.w3.org/2001/XMLSchema" xmlns:xs="http://www.w3.org/2001/XMLSchema" xmlns:p="http://schemas.microsoft.com/office/2006/metadata/properties" xmlns:ns2="e5ced421-94aa-4d0d-8b3e-c082f6f984f5" xmlns:ns3="db5cf54b-712b-419f-85da-3062989e0108" targetNamespace="http://schemas.microsoft.com/office/2006/metadata/properties" ma:root="true" ma:fieldsID="eb4e3b60891f9844067f15ab8c19384f" ns2:_="" ns3:_="">
    <xsd:import namespace="e5ced421-94aa-4d0d-8b3e-c082f6f984f5"/>
    <xsd:import namespace="db5cf54b-712b-419f-85da-3062989e010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ced421-94aa-4d0d-8b3e-c082f6f984f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14e1169e-65b7-47ec-8806-d6f3646b418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5cf54b-712b-419f-85da-3062989e010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1dacacf2-fd37-4e87-82d4-c419f0db0b71}" ma:internalName="TaxCatchAll" ma:showField="CatchAllData" ma:web="db5cf54b-712b-419f-85da-3062989e01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AD18168-7D67-4C97-BC3D-5AF0BF6CFB02}"/>
</file>

<file path=customXml/itemProps2.xml><?xml version="1.0" encoding="utf-8"?>
<ds:datastoreItem xmlns:ds="http://schemas.openxmlformats.org/officeDocument/2006/customXml" ds:itemID="{00831913-D12E-49A4-B67B-976139A08BA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9</vt:i4>
      </vt:variant>
      <vt:variant>
        <vt:lpstr>Benoemde bereiken</vt:lpstr>
      </vt:variant>
      <vt:variant>
        <vt:i4>2</vt:i4>
      </vt:variant>
    </vt:vector>
  </HeadingPairs>
  <TitlesOfParts>
    <vt:vector size="11" baseType="lpstr">
      <vt:lpstr>algemene inleiding</vt:lpstr>
      <vt:lpstr>inleiding radiofarmacie</vt:lpstr>
      <vt:lpstr>expertenteam</vt:lpstr>
      <vt:lpstr>handleiding</vt:lpstr>
      <vt:lpstr>inhoudstafel</vt:lpstr>
      <vt:lpstr>proces radiofarmacie</vt:lpstr>
      <vt:lpstr>rapport</vt:lpstr>
      <vt:lpstr>actiepunten auditee</vt:lpstr>
      <vt:lpstr>Mapping</vt:lpstr>
      <vt:lpstr>'proces radiofarmacie'!Afdrukbereik</vt:lpstr>
      <vt:lpstr>rapport!Afdrukbereik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Patricia Brosens</dc:creator>
  <cp:lastModifiedBy>Hilde Collier</cp:lastModifiedBy>
  <cp:lastPrinted>2023-01-25T10:22:33Z</cp:lastPrinted>
  <dcterms:created xsi:type="dcterms:W3CDTF">2016-10-20T14:49:42Z</dcterms:created>
  <dcterms:modified xsi:type="dcterms:W3CDTF">2023-09-29T09:49:41Z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