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apotheek\Hilco Farmaconsult\VZA\kwaliteitshandboek maeia\organisatie werkgroepen\werkgroep klinische farmacie\"/>
    </mc:Choice>
  </mc:AlternateContent>
  <xr:revisionPtr revIDLastSave="0" documentId="13_ncr:1_{7A2170E3-23D4-4479-A786-772A75D0483F}" xr6:coauthVersionLast="47" xr6:coauthVersionMax="47" xr10:uidLastSave="{00000000-0000-0000-0000-000000000000}"/>
  <bookViews>
    <workbookView xWindow="-28920" yWindow="-120" windowWidth="29040" windowHeight="15840" tabRatio="526" activeTab="5" xr2:uid="{00000000-000D-0000-FFFF-FFFF00000000}"/>
  </bookViews>
  <sheets>
    <sheet name="algemene inleiding" sheetId="46" r:id="rId1"/>
    <sheet name="handleiding" sheetId="52" r:id="rId2"/>
    <sheet name="expertenteam" sheetId="51" r:id="rId3"/>
    <sheet name="inleiding ..... " sheetId="48" r:id="rId4"/>
    <sheet name="inhoudstafel" sheetId="47" r:id="rId5"/>
    <sheet name="proces MFC en ABG " sheetId="42" r:id="rId6"/>
    <sheet name="rapport" sheetId="43" r:id="rId7"/>
    <sheet name="actiepunten auditee" sheetId="50" r:id="rId8"/>
    <sheet name="Mapping" sheetId="38" r:id="rId9"/>
  </sheets>
  <definedNames>
    <definedName name="_xlnm._FilterDatabase" localSheetId="5" hidden="1">'proces MFC en ABG '!$A$6:$WVQ$208</definedName>
    <definedName name="_xlnm.Print_Area" localSheetId="5">'proces MFC en ABG '!$A$2:$T$122</definedName>
    <definedName name="_xlnm.Print_Area" localSheetId="6">rapport!$A$1:$D$108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0" i="42" l="1"/>
  <c r="K21" i="42"/>
  <c r="M48" i="42" l="1"/>
  <c r="L48" i="42"/>
  <c r="B15" i="43"/>
  <c r="A15" i="43"/>
  <c r="B14" i="43"/>
  <c r="B13" i="43"/>
  <c r="A13" i="43"/>
  <c r="A14" i="43"/>
  <c r="G92" i="42"/>
  <c r="N109" i="42" l="1"/>
  <c r="K109" i="42"/>
  <c r="M109" i="42" s="1"/>
  <c r="N111" i="42"/>
  <c r="K111" i="42"/>
  <c r="M111" i="42" s="1"/>
  <c r="N110" i="42"/>
  <c r="K110" i="42"/>
  <c r="M110" i="42" s="1"/>
  <c r="N108" i="42"/>
  <c r="K108" i="42"/>
  <c r="M108" i="42" s="1"/>
  <c r="N107" i="42"/>
  <c r="K107" i="42"/>
  <c r="M107" i="42" s="1"/>
  <c r="N106" i="42"/>
  <c r="K106" i="42"/>
  <c r="M106" i="42" s="1"/>
  <c r="N105" i="42"/>
  <c r="K105" i="42"/>
  <c r="M105" i="42" s="1"/>
  <c r="N104" i="42"/>
  <c r="K104" i="42"/>
  <c r="M104" i="42" s="1"/>
  <c r="N103" i="42"/>
  <c r="K103" i="42"/>
  <c r="M103" i="42" s="1"/>
  <c r="N102" i="42"/>
  <c r="K102" i="42"/>
  <c r="M102" i="42" s="1"/>
  <c r="N101" i="42"/>
  <c r="K101" i="42"/>
  <c r="M101" i="42" s="1"/>
  <c r="N100" i="42"/>
  <c r="K100" i="42"/>
  <c r="M100" i="42" s="1"/>
  <c r="N99" i="42"/>
  <c r="K99" i="42"/>
  <c r="M99" i="42" s="1"/>
  <c r="N98" i="42"/>
  <c r="K98" i="42"/>
  <c r="M98" i="42" s="1"/>
  <c r="N97" i="42"/>
  <c r="K97" i="42"/>
  <c r="M97" i="42" s="1"/>
  <c r="N96" i="42"/>
  <c r="K96" i="42"/>
  <c r="M96" i="42" s="1"/>
  <c r="N95" i="42"/>
  <c r="K95" i="42"/>
  <c r="M95" i="42" s="1"/>
  <c r="N118" i="42"/>
  <c r="K118" i="42"/>
  <c r="M118" i="42" s="1"/>
  <c r="N117" i="42"/>
  <c r="K117" i="42"/>
  <c r="M117" i="42" s="1"/>
  <c r="N116" i="42"/>
  <c r="K116" i="42"/>
  <c r="M116" i="42" s="1"/>
  <c r="N115" i="42"/>
  <c r="K115" i="42"/>
  <c r="M115" i="42" s="1"/>
  <c r="N114" i="42"/>
  <c r="K114" i="42"/>
  <c r="M114" i="42" s="1"/>
  <c r="N113" i="42"/>
  <c r="K113" i="42"/>
  <c r="M113" i="42" s="1"/>
  <c r="N112" i="42"/>
  <c r="K112" i="42"/>
  <c r="M112" i="42" s="1"/>
  <c r="N122" i="42"/>
  <c r="K122" i="42"/>
  <c r="M122" i="42" s="1"/>
  <c r="N121" i="42"/>
  <c r="K121" i="42"/>
  <c r="M121" i="42" s="1"/>
  <c r="N120" i="42"/>
  <c r="K120" i="42"/>
  <c r="M120" i="42" s="1"/>
  <c r="N119" i="42"/>
  <c r="K119" i="42"/>
  <c r="M119" i="42" s="1"/>
  <c r="N86" i="42"/>
  <c r="K86" i="42"/>
  <c r="M86" i="42" s="1"/>
  <c r="N85" i="42"/>
  <c r="K85" i="42"/>
  <c r="M85" i="42" s="1"/>
  <c r="N84" i="42"/>
  <c r="K84" i="42"/>
  <c r="M84" i="42" s="1"/>
  <c r="N91" i="42"/>
  <c r="K91" i="42"/>
  <c r="M91" i="42" s="1"/>
  <c r="N90" i="42"/>
  <c r="K90" i="42"/>
  <c r="M90" i="42" s="1"/>
  <c r="N89" i="42"/>
  <c r="K89" i="42"/>
  <c r="M89" i="42" s="1"/>
  <c r="N88" i="42"/>
  <c r="K88" i="42"/>
  <c r="M88" i="42" s="1"/>
  <c r="N87" i="42"/>
  <c r="K87" i="42"/>
  <c r="M87" i="42" s="1"/>
  <c r="N83" i="42"/>
  <c r="K83" i="42"/>
  <c r="M83" i="42" s="1"/>
  <c r="N80" i="42"/>
  <c r="N78" i="42"/>
  <c r="K78" i="42"/>
  <c r="M78" i="42" s="1"/>
  <c r="N77" i="42"/>
  <c r="K77" i="42"/>
  <c r="M77" i="42" s="1"/>
  <c r="N76" i="42"/>
  <c r="K76" i="42"/>
  <c r="M76" i="42" s="1"/>
  <c r="N75" i="42"/>
  <c r="K75" i="42"/>
  <c r="M75" i="42" s="1"/>
  <c r="N74" i="42"/>
  <c r="K74" i="42"/>
  <c r="M74" i="42" s="1"/>
  <c r="N73" i="42"/>
  <c r="K73" i="42"/>
  <c r="M73" i="42" s="1"/>
  <c r="N72" i="42"/>
  <c r="K72" i="42"/>
  <c r="M72" i="42" s="1"/>
  <c r="N71" i="42"/>
  <c r="K71" i="42"/>
  <c r="M71" i="42" s="1"/>
  <c r="N70" i="42"/>
  <c r="K70" i="42"/>
  <c r="M70" i="42" s="1"/>
  <c r="N69" i="42"/>
  <c r="K69" i="42"/>
  <c r="M69" i="42" s="1"/>
  <c r="N68" i="42"/>
  <c r="K68" i="42"/>
  <c r="M68" i="42" s="1"/>
  <c r="N81" i="42"/>
  <c r="K81" i="42"/>
  <c r="M81" i="42" s="1"/>
  <c r="N79" i="42"/>
  <c r="K79" i="42"/>
  <c r="M79" i="42" s="1"/>
  <c r="N67" i="42"/>
  <c r="K67" i="42"/>
  <c r="L67" i="42" s="1"/>
  <c r="G66" i="42"/>
  <c r="K49" i="42"/>
  <c r="N49" i="42"/>
  <c r="N48" i="42"/>
  <c r="N64" i="42"/>
  <c r="K64" i="42"/>
  <c r="N63" i="42"/>
  <c r="K63" i="42"/>
  <c r="N62" i="42"/>
  <c r="K62" i="42"/>
  <c r="N61" i="42"/>
  <c r="K61" i="42"/>
  <c r="N60" i="42"/>
  <c r="K60" i="42"/>
  <c r="N59" i="42"/>
  <c r="K59" i="42"/>
  <c r="N58" i="42"/>
  <c r="K58" i="42"/>
  <c r="N57" i="42"/>
  <c r="K57" i="42"/>
  <c r="N56" i="42"/>
  <c r="K56" i="42"/>
  <c r="N55" i="42"/>
  <c r="K55" i="42"/>
  <c r="N54" i="42"/>
  <c r="K54" i="42"/>
  <c r="N53" i="42"/>
  <c r="K53" i="42"/>
  <c r="N52" i="42"/>
  <c r="K52" i="42"/>
  <c r="N51" i="42"/>
  <c r="K51" i="42"/>
  <c r="N50" i="42"/>
  <c r="K50" i="42"/>
  <c r="N43" i="42"/>
  <c r="K43" i="42"/>
  <c r="M43" i="42" s="1"/>
  <c r="N42" i="42"/>
  <c r="K42" i="42"/>
  <c r="M42" i="42" s="1"/>
  <c r="N41" i="42"/>
  <c r="K41" i="42"/>
  <c r="M41" i="42" s="1"/>
  <c r="N40" i="42"/>
  <c r="K40" i="42"/>
  <c r="M40" i="42" s="1"/>
  <c r="N39" i="42"/>
  <c r="K39" i="42"/>
  <c r="M39" i="42" s="1"/>
  <c r="N38" i="42"/>
  <c r="K38" i="42"/>
  <c r="M38" i="42" s="1"/>
  <c r="N37" i="42"/>
  <c r="K37" i="42"/>
  <c r="M37" i="42" s="1"/>
  <c r="N36" i="42"/>
  <c r="K36" i="42"/>
  <c r="M36" i="42" s="1"/>
  <c r="N35" i="42"/>
  <c r="K35" i="42"/>
  <c r="M35" i="42" s="1"/>
  <c r="N34" i="42"/>
  <c r="K34" i="42"/>
  <c r="M34" i="42" s="1"/>
  <c r="N33" i="42"/>
  <c r="K33" i="42"/>
  <c r="M33" i="42" s="1"/>
  <c r="N32" i="42"/>
  <c r="K32" i="42"/>
  <c r="M32" i="42" s="1"/>
  <c r="N31" i="42"/>
  <c r="K31" i="42"/>
  <c r="M31" i="42" s="1"/>
  <c r="N30" i="42"/>
  <c r="K30" i="42"/>
  <c r="M30" i="42" s="1"/>
  <c r="N29" i="42"/>
  <c r="K29" i="42"/>
  <c r="M29" i="42" s="1"/>
  <c r="N28" i="42"/>
  <c r="K28" i="42"/>
  <c r="M28" i="42" s="1"/>
  <c r="N27" i="42"/>
  <c r="K27" i="42"/>
  <c r="M27" i="42" s="1"/>
  <c r="N26" i="42"/>
  <c r="K26" i="42"/>
  <c r="M26" i="42" s="1"/>
  <c r="N25" i="42"/>
  <c r="K25" i="42"/>
  <c r="M25" i="42" s="1"/>
  <c r="N24" i="42"/>
  <c r="K24" i="42"/>
  <c r="M24" i="42" s="1"/>
  <c r="N23" i="42"/>
  <c r="K23" i="42"/>
  <c r="M23" i="42" s="1"/>
  <c r="N22" i="42"/>
  <c r="K22" i="42"/>
  <c r="M22" i="42" s="1"/>
  <c r="N20" i="42"/>
  <c r="K20" i="42"/>
  <c r="M20" i="42" s="1"/>
  <c r="N45" i="42"/>
  <c r="K45" i="42"/>
  <c r="M45" i="42" s="1"/>
  <c r="N44" i="42"/>
  <c r="K44" i="42"/>
  <c r="M44" i="42" s="1"/>
  <c r="N19" i="42"/>
  <c r="K19" i="42"/>
  <c r="M19" i="42" s="1"/>
  <c r="N18" i="42"/>
  <c r="K18" i="42"/>
  <c r="M18" i="42" s="1"/>
  <c r="F58" i="38"/>
  <c r="M92" i="42" l="1"/>
  <c r="D15" i="43" s="1"/>
  <c r="M50" i="42"/>
  <c r="L50" i="42"/>
  <c r="L52" i="42"/>
  <c r="M52" i="42"/>
  <c r="M54" i="42"/>
  <c r="L54" i="42"/>
  <c r="L56" i="42"/>
  <c r="M56" i="42"/>
  <c r="M58" i="42"/>
  <c r="L58" i="42"/>
  <c r="L60" i="42"/>
  <c r="M60" i="42"/>
  <c r="M62" i="42"/>
  <c r="L62" i="42"/>
  <c r="L64" i="42"/>
  <c r="M64" i="42"/>
  <c r="M49" i="42"/>
  <c r="L49" i="42"/>
  <c r="L51" i="42"/>
  <c r="M51" i="42"/>
  <c r="M53" i="42"/>
  <c r="L53" i="42"/>
  <c r="L55" i="42"/>
  <c r="M55" i="42"/>
  <c r="M57" i="42"/>
  <c r="L57" i="42"/>
  <c r="L59" i="42"/>
  <c r="M59" i="42"/>
  <c r="M61" i="42"/>
  <c r="L61" i="42"/>
  <c r="L63" i="42"/>
  <c r="M63" i="42"/>
  <c r="L109" i="42"/>
  <c r="L95" i="42"/>
  <c r="L96" i="42"/>
  <c r="L97" i="42"/>
  <c r="L98" i="42"/>
  <c r="L99" i="42"/>
  <c r="L100" i="42"/>
  <c r="L101" i="42"/>
  <c r="L102" i="42"/>
  <c r="L103" i="42"/>
  <c r="L104" i="42"/>
  <c r="L105" i="42"/>
  <c r="L106" i="42"/>
  <c r="L107" i="42"/>
  <c r="L108" i="42"/>
  <c r="L110" i="42"/>
  <c r="L111" i="42"/>
  <c r="L112" i="42"/>
  <c r="L113" i="42"/>
  <c r="L114" i="42"/>
  <c r="L115" i="42"/>
  <c r="L116" i="42"/>
  <c r="L117" i="42"/>
  <c r="L118" i="42"/>
  <c r="L119" i="42"/>
  <c r="L120" i="42"/>
  <c r="L121" i="42"/>
  <c r="L122" i="42"/>
  <c r="L84" i="42"/>
  <c r="L85" i="42"/>
  <c r="L86" i="42"/>
  <c r="L83" i="42"/>
  <c r="L87" i="42"/>
  <c r="L88" i="42"/>
  <c r="L89" i="42"/>
  <c r="L90" i="42"/>
  <c r="L91" i="42"/>
  <c r="L68" i="42"/>
  <c r="L69" i="42"/>
  <c r="L70" i="42"/>
  <c r="L71" i="42"/>
  <c r="L72" i="42"/>
  <c r="L73" i="42"/>
  <c r="L74" i="42"/>
  <c r="L75" i="42"/>
  <c r="L76" i="42"/>
  <c r="L77" i="42"/>
  <c r="L78" i="42"/>
  <c r="L79" i="42"/>
  <c r="L81" i="42"/>
  <c r="M67" i="42"/>
  <c r="L20" i="42"/>
  <c r="L22" i="42"/>
  <c r="L23" i="42"/>
  <c r="L24" i="42"/>
  <c r="L25" i="42"/>
  <c r="L26" i="42"/>
  <c r="L27" i="42"/>
  <c r="L28" i="42"/>
  <c r="L29" i="42"/>
  <c r="L30" i="42"/>
  <c r="L31" i="42"/>
  <c r="L32" i="42"/>
  <c r="L33" i="42"/>
  <c r="L34" i="42"/>
  <c r="L35" i="42"/>
  <c r="L36" i="42"/>
  <c r="L37" i="42"/>
  <c r="L38" i="42"/>
  <c r="L39" i="42"/>
  <c r="L40" i="42"/>
  <c r="L41" i="42"/>
  <c r="L42" i="42"/>
  <c r="L43" i="42"/>
  <c r="L18" i="42"/>
  <c r="L19" i="42"/>
  <c r="L44" i="42"/>
  <c r="L45" i="42"/>
  <c r="A12" i="43"/>
  <c r="B12" i="43"/>
  <c r="A11" i="43"/>
  <c r="B11" i="43"/>
  <c r="A10" i="43"/>
  <c r="B10" i="43"/>
  <c r="A9" i="43"/>
  <c r="B9" i="43"/>
  <c r="L92" i="42" l="1"/>
  <c r="C15" i="43" s="1"/>
  <c r="M66" i="42"/>
  <c r="D13" i="43" s="1"/>
  <c r="L66" i="42"/>
  <c r="C13" i="43" s="1"/>
  <c r="G82" i="42" l="1"/>
  <c r="G46" i="42"/>
  <c r="G16" i="42"/>
  <c r="G7" i="42"/>
  <c r="G13" i="42" l="1"/>
  <c r="K217" i="42"/>
  <c r="K220" i="42" s="1"/>
  <c r="K223" i="42" s="1"/>
  <c r="K216" i="42"/>
  <c r="K219" i="42" s="1"/>
  <c r="K222" i="42" s="1"/>
  <c r="K215" i="42"/>
  <c r="K218" i="42" s="1"/>
  <c r="K221" i="42" s="1"/>
  <c r="L214" i="42"/>
  <c r="L217" i="42" s="1"/>
  <c r="L220" i="42" s="1"/>
  <c r="L223" i="42" s="1"/>
  <c r="L213" i="42"/>
  <c r="L212" i="42"/>
  <c r="L215" i="42" s="1"/>
  <c r="L218" i="42" s="1"/>
  <c r="L221" i="42" s="1"/>
  <c r="N11" i="42"/>
  <c r="N12" i="42"/>
  <c r="N17" i="42"/>
  <c r="N47" i="42"/>
  <c r="N65" i="42"/>
  <c r="N10" i="42"/>
  <c r="L216" i="42" l="1"/>
  <c r="L219" i="42" s="1"/>
  <c r="L222" i="42" s="1"/>
  <c r="M8" i="38"/>
  <c r="M7" i="38"/>
  <c r="M6" i="38"/>
  <c r="M9" i="38" l="1"/>
  <c r="N213" i="42"/>
  <c r="R139" i="42" s="1"/>
  <c r="N214" i="42"/>
  <c r="R140" i="42" s="1"/>
  <c r="N215" i="42"/>
  <c r="S138" i="42" s="1"/>
  <c r="N216" i="42"/>
  <c r="S139" i="42" s="1"/>
  <c r="N220" i="42"/>
  <c r="Q140" i="42" s="1"/>
  <c r="N218" i="42"/>
  <c r="Q138" i="42" s="1"/>
  <c r="N219" i="42"/>
  <c r="Q139" i="42" s="1"/>
  <c r="N217" i="42"/>
  <c r="S140" i="42" s="1"/>
  <c r="N212" i="42"/>
  <c r="R138" i="42" s="1"/>
  <c r="H10" i="38"/>
  <c r="H9" i="38"/>
  <c r="G10" i="38"/>
  <c r="G9" i="38"/>
  <c r="G28" i="38"/>
  <c r="G27" i="38"/>
  <c r="K10" i="42"/>
  <c r="K11" i="42"/>
  <c r="K12" i="42"/>
  <c r="K17" i="42"/>
  <c r="K47" i="42"/>
  <c r="K65"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M65" i="42" l="1"/>
  <c r="L65" i="42"/>
  <c r="R143" i="42"/>
  <c r="R145" i="42"/>
  <c r="R144" i="42"/>
  <c r="S145" i="42"/>
  <c r="Q144" i="42"/>
  <c r="Q143" i="42"/>
  <c r="Q145" i="42"/>
  <c r="S144" i="42"/>
  <c r="S143" i="42"/>
  <c r="M10" i="42"/>
  <c r="M12" i="42"/>
  <c r="N222" i="42"/>
  <c r="N221" i="42"/>
  <c r="N223" i="42"/>
  <c r="M17" i="42"/>
  <c r="L10" i="42"/>
  <c r="M11" i="42"/>
  <c r="M47" i="42"/>
  <c r="L11" i="42"/>
  <c r="L47" i="42"/>
  <c r="L17" i="42"/>
  <c r="L12" i="42"/>
  <c r="L7" i="42" l="1"/>
  <c r="M16" i="42"/>
  <c r="D11" i="43" s="1"/>
  <c r="M7" i="42"/>
  <c r="D9" i="43" s="1"/>
  <c r="L16" i="42"/>
  <c r="C11" i="43" s="1"/>
  <c r="M82" i="42"/>
  <c r="D14" i="43" s="1"/>
  <c r="M46" i="42"/>
  <c r="D12" i="43" s="1"/>
  <c r="L82" i="42"/>
  <c r="C14" i="43" s="1"/>
  <c r="L46" i="42"/>
  <c r="C12" i="43" s="1"/>
  <c r="M13" i="42" l="1"/>
  <c r="L13" i="42"/>
  <c r="C9" i="43" s="1"/>
  <c r="L3" i="42" l="1"/>
  <c r="C10" i="43"/>
  <c r="M3" i="42"/>
  <c r="D10" i="43"/>
  <c r="M20" i="38"/>
  <c r="M22" i="38" s="1"/>
  <c r="M11" i="38" l="1"/>
  <c r="D8" i="43"/>
  <c r="M10" i="38"/>
  <c r="C8" i="43"/>
  <c r="M25" i="38"/>
  <c r="S6" i="38" l="1"/>
  <c r="S12" i="38" l="1"/>
  <c r="S8" i="38"/>
</calcChain>
</file>

<file path=xl/sharedStrings.xml><?xml version="1.0" encoding="utf-8"?>
<sst xmlns="http://schemas.openxmlformats.org/spreadsheetml/2006/main" count="724" uniqueCount="293">
  <si>
    <t>Controleer altijd de documentatie en de toepassing op de werkvloer.</t>
  </si>
  <si>
    <t>Wordt er jaarlijks een controle van de stoomkwaliteit uitgevoerd?</t>
  </si>
  <si>
    <t>KB 4 maart 1991</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</si>
  <si>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</si>
  <si>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</si>
  <si>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</si>
  <si>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</si>
  <si>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</si>
  <si>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</si>
  <si>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</si>
  <si>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</si>
  <si>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</si>
  <si>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</si>
  <si>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</si>
  <si>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</si>
  <si>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</si>
  <si>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</si>
  <si>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</si>
  <si>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</si>
  <si>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</si>
  <si>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</si>
  <si>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</si>
  <si>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</si>
  <si>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</si>
  <si>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</si>
  <si>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</si>
  <si>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</si>
  <si>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</si>
  <si>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</si>
  <si>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</si>
  <si>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</si>
  <si>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</si>
  <si>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</si>
  <si>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</si>
  <si>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</si>
  <si>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</si>
  <si>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</si>
  <si>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</si>
  <si>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</si>
  <si>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</si>
  <si>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</si>
  <si>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</si>
  <si>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</si>
  <si>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</si>
  <si>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</si>
  <si>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</si>
  <si>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</si>
  <si>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</si>
  <si>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</si>
  <si>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</si>
  <si>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</si>
  <si>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</si>
  <si>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</si>
  <si>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</si>
  <si>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</si>
  <si>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</si>
  <si>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</si>
  <si>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</si>
  <si>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</si>
  <si>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</si>
  <si>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</si>
  <si>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</si>
  <si>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</si>
  <si>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</si>
  <si>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</si>
  <si>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</si>
  <si>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</si>
  <si>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</si>
  <si>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</si>
  <si>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</si>
  <si>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</si>
  <si>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</si>
  <si>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</si>
  <si>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</si>
  <si>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</si>
  <si>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</si>
  <si>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</si>
  <si>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</si>
  <si>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</si>
  <si>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</si>
  <si>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</si>
  <si>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</si>
  <si>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</si>
  <si>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</si>
  <si>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</si>
  <si>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</si>
  <si>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</si>
  <si>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</si>
  <si>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</si>
  <si>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</si>
  <si>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</si>
  <si>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</si>
  <si>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</si>
  <si>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</si>
  <si>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</si>
  <si>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</si>
  <si>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</si>
  <si>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</si>
  <si>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</si>
  <si>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</si>
  <si>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</si>
  <si>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</si>
  <si>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</si>
  <si>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</si>
  <si>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</si>
  <si>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</si>
  <si>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</si>
  <si>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</si>
  <si>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</si>
  <si>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</si>
  <si>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</si>
  <si>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</si>
  <si>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</si>
  <si>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</si>
  <si>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</si>
  <si>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</si>
  <si>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</si>
  <si>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</si>
  <si>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</si>
  <si>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</si>
  <si>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</si>
  <si>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</si>
  <si>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</si>
  <si>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</si>
  <si>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</si>
  <si>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</si>
  <si>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</si>
  <si>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</si>
  <si>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</si>
  <si>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</si>
  <si>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</si>
  <si>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</si>
  <si>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Algemeen</t>
  </si>
  <si>
    <t>JCI</t>
  </si>
  <si>
    <t>Art 10</t>
  </si>
  <si>
    <t>Medisch Farmaceutisch Comité</t>
  </si>
  <si>
    <t>Is er een Medisch-Farmaceutisch Comité (MFC)?</t>
  </si>
  <si>
    <t xml:space="preserve">Is de samenstelling conform de vigerende wetgeving? </t>
  </si>
  <si>
    <t>Zijn de taken van het MFC conform de vigerende wetgeving?</t>
  </si>
  <si>
    <t xml:space="preserve">Beschikt het MFC over een procedure om tijdig medicatie die niet is opgenomen in het formularium te verstrekken? </t>
  </si>
  <si>
    <t>Wordt het substitutieproces elektronisch gestuurd?</t>
  </si>
  <si>
    <t>Houdt de substitutieprocedure rekening met de no-switchlijst van de overheid?</t>
  </si>
  <si>
    <t>Is er een subwerkgroep anti-tumoraal die jaarlijks rapporteert aan het MFC?</t>
  </si>
  <si>
    <t>Is er een subwerkgroep perfusiebeleid die jaarlijks rapporteert aan het MFC?</t>
  </si>
  <si>
    <t>Is er een subwerkgroep stollingsproducten die jaarlijks rapporteert aan het MFC?</t>
  </si>
  <si>
    <t>Is er een subwerkgroep nutritie die jaarlijks rapporteert aan het MFC?</t>
  </si>
  <si>
    <t>Is er een subwerkgroep pijn die jaarlijks rapporteert aan het MFC?</t>
  </si>
  <si>
    <t>Is er een regelmatige rapportering van de farmacovigilantie op het MFC?</t>
  </si>
  <si>
    <t>Is er een regelmatige rapportering van de medicatie gerelateerde incidenten op het MFC?</t>
  </si>
  <si>
    <t xml:space="preserve">Is er een vast agendapunt tijdens het MFC betreffende de rapportering van de medicatieincidenten? </t>
  </si>
  <si>
    <t xml:space="preserve">Is het MFC betrokken bij de flow betreffende het escaleren van een medicatieincident? </t>
  </si>
  <si>
    <t xml:space="preserve">KB 4 maart 1991 </t>
  </si>
  <si>
    <t>Art 24 §1</t>
  </si>
  <si>
    <t>Art 24 §2</t>
  </si>
  <si>
    <t xml:space="preserve">KB 4 maart 1991  </t>
  </si>
  <si>
    <t>Art 25</t>
  </si>
  <si>
    <t xml:space="preserve">Is er in het MFC steeds minstens één (ziekenhuis)apotheker expert klinische farmacie aanwezig? </t>
  </si>
  <si>
    <t xml:space="preserve">Zijn er steeds verschillende klinische (ziekenhuis)apothekers aanwezig in het MFC die elk expert zijn in een verschillend verschillend domein? </t>
  </si>
  <si>
    <t>Beschikt het MFC over een procedure om geneesmiddelen voor te schrijven buiten het formularium?</t>
  </si>
  <si>
    <t>Qualicor Europe 3.2, JCI: MMU.2</t>
  </si>
  <si>
    <t>Beschikt het MFC over een procedure om geneesmiddelen op een restrictieve gebruik (bv. enkel voorschrijven op bepaalde diensten of enkel voorschrijven voor bepaalde indicaties,…) af te leveren en/of voor te schrijven?</t>
  </si>
  <si>
    <t>Beschikt het MFC over een procedure om de (ziekenhuis)apotheker toe te laten een interne substitutie of een therapeutisch alternatief te realiseren?</t>
  </si>
  <si>
    <t>Bestaat er een volledige en door het MFC goedgekeurde lijst van de geneesmiddelen en producten die de verpleegkundige onder bepaalde voorwaarden zelf mag bestellen voor een patiënt of zijn/haar afdeling?</t>
  </si>
  <si>
    <t>Beschilt het MFC over een procedure voor het gebruik van een standing order?</t>
  </si>
  <si>
    <t>Art 1.18° en Art 12</t>
  </si>
  <si>
    <t>Is er een lijst beschikbaar van courante verzorgingsproducten waarvoor geen medische handtekening is vereist die door het MFC werd goedgekeurd?</t>
  </si>
  <si>
    <t xml:space="preserve">Beschikt het MFC over een procedure betreffende de geschiktheidscontrole van de voorschriften door de apotheek? </t>
  </si>
  <si>
    <t>Qualicor Europe 15.0 - JCI MMU 5.1</t>
  </si>
  <si>
    <t>Beschikt het MFC over een procedure betreffende de terugkoppeling naar de arts en/of verplegend personeel indien een voorschrift niet geschikt is?</t>
  </si>
  <si>
    <t>Zijn er voldoende wetenschappelijke bronnen en interne farmacotherapeutische richtlijnenter ter beschikking voor de zorgverstrekkers?</t>
  </si>
  <si>
    <t xml:space="preserve">JCI MMU1.ME 6 </t>
  </si>
  <si>
    <t xml:space="preserve">Voorziet het MFC een gedocumenteerde en gecoördineerde aanpak voor het veilige beheer van hoog-risicomedicatie binnen de instelling? </t>
  </si>
  <si>
    <t>Zorginspectie</t>
  </si>
  <si>
    <t xml:space="preserve">Beschikt het MFC over procedures om de beveiliging van verdovende middelen te controleren? </t>
  </si>
  <si>
    <t xml:space="preserve">Bijlage I. C </t>
  </si>
  <si>
    <t>Afdeling 5 Art 34 en 35</t>
  </si>
  <si>
    <t xml:space="preserve">KB 21 maart 2003 </t>
  </si>
  <si>
    <t xml:space="preserve">BFM financiering (onderdeel  B4) </t>
  </si>
  <si>
    <t>Zijn er werkgroepen die jaarlijks rapporteren aan het MFC over Clinical Decision Support (CDS), Elektronisch Voorschrift (EVS), of andere technisch administratieve opdrachten?</t>
  </si>
  <si>
    <t>Therapeutisch Formularium</t>
  </si>
  <si>
    <t>Worden de stabiele bloedderivaten opgenomen in het therapeutisch ziekenhuisformularium?</t>
  </si>
  <si>
    <t>Valt het beheer van de stabiele bloedderivaten onder de eindverantwoordelijkheid van de apotheek?</t>
  </si>
  <si>
    <t>Evalueert en actualiseert het MFC het formularium regelmatig?</t>
  </si>
  <si>
    <t>Wordt er telkens een evaluatieperiode voorzien voor elke nieuw opgenomen geneesmiddel op het formularium?</t>
  </si>
  <si>
    <t>Is er een gestandardiseerd document voor een formularium aanvraag?</t>
  </si>
  <si>
    <t>Is er een procedure voor indiening van een nieuwe aanvraag (tijdstip van indiening, wie kan indienen, welke gegevens, ….)?</t>
  </si>
  <si>
    <t>Wordt de aanvrager van een nieuw formulariumproduct uitgenodigd in het MFC om de aanvraag te motiveren?</t>
  </si>
  <si>
    <t>Is er een procedure voor dringende aanvragen?</t>
  </si>
  <si>
    <t>Wordt er zo nodig advies ingewonnen van subwerkgroepen (experten) alvorens een definitief besluit door het MFC wordt genomen?</t>
  </si>
  <si>
    <t>Stelt het MFC beslissingscriteria op voor het toevoegen, beperken en verwijderen van medicatie uit het formularium?</t>
  </si>
  <si>
    <t>Wordt elke beslissing van het MFC op een gemotiveerde manier aan de aanvrager meegedeeld?</t>
  </si>
  <si>
    <t>Vergadert het MFC op regelmatige basis?</t>
  </si>
  <si>
    <t>Is er een systematische manier van werken? (agenda, agenda vooraf verspreiden, verspreiding verslag, …)</t>
  </si>
  <si>
    <t>Zijn de beslissingen van het MFC gemakkelijk toegankelijk voor alle zorgverstrekkers?</t>
  </si>
  <si>
    <t>Is het therapeutisch ziekenhuisformularium op elk ogenblik eenvoudig raadpleegbaar voor alle zorgverstrekkers?</t>
  </si>
  <si>
    <t>Is het therapeutisch formularium elktronisch beschikbaar voor alle zorgverstrekkers?</t>
  </si>
  <si>
    <t>Worden de radiofarmaca (indien geregistreerd als geneesmiddel) opgenomen in het therapeutisch ziekenhuisformularium?</t>
  </si>
  <si>
    <t>Is er een akkoord nodig van het medisch diensthoofd om de formulariumaanvraag ontvankelijk te verklaren?</t>
  </si>
  <si>
    <t>Kunnen de volledige verslagen van het MFC worden geraadpleegd uitsluitend door de leden van het MFC?</t>
  </si>
  <si>
    <t>Analyse verbruik geneesmiddelen</t>
  </si>
  <si>
    <t>Analyseert het MFC het geneesmiddelverbruik in het ziekenhuis jaarlijks per geneesmiddelenklasse?</t>
  </si>
  <si>
    <t>Analyseert het MFC het geneesmiddelverbruik in het ziekenhuis jaarlijks per dienst?</t>
  </si>
  <si>
    <t>Analyseert het MFC het geneesmiddelverbruik in het ziekenhuis jaarlijks per arts?</t>
  </si>
  <si>
    <t>Worden de gegevens over het geneesmiddelenverbruik geanalyseerd naargelang van de pathologieën (MDC - APRDRG)?</t>
  </si>
  <si>
    <t>Worden de resultaten van deze analyse meegedeeld aan de voorschrijvende artsen?</t>
  </si>
  <si>
    <t>Worden de resultaten van deze analyse meegedeeld aan de beheerder, de directeur, de voorzitter van de Medische Raad en het Comité voor Ziekenhuishygiëne?</t>
  </si>
  <si>
    <t>Wordt er een jaarraport over het geneesmiddelenverbruik opgesteld door het MFC?</t>
  </si>
  <si>
    <t>Wordt het jaarrapport verspreid onder het medisch personeel?</t>
  </si>
  <si>
    <t>Worden de gegevens over het geneesmiddelenverbruik vergeleken met de nationale gemiddelden die aan elke APR-DRG worden toegewezen?</t>
  </si>
  <si>
    <t>Worden er maatregelen (acties) ondernomen op basis van de  resultaten van de verbruiksanalyses ?</t>
  </si>
  <si>
    <t>Voorziet het MFC procedures om een veilig en rationeel geneesmiddelengebruik te bevorderen (gebruik afkortingen, standaardisatie schema's, tekorten van geneesmiddelen, samenstelling spoedkasten, stalen…)?</t>
  </si>
  <si>
    <t>Wordt naar aanleiding van het jaarraport multidisciplinair overleg gepleegd met de experten van elke therapeutische klasse, indien nodig?</t>
  </si>
  <si>
    <t xml:space="preserve">KB 20 augustus 2000 </t>
  </si>
  <si>
    <t>Art 2. 3°</t>
  </si>
  <si>
    <t>Art 2 . 5°</t>
  </si>
  <si>
    <t>Art 2 . 7°</t>
  </si>
  <si>
    <t>Bevat het jaarraport de analayse van de afwijkingen ten opzichte van vergelijkende verbruikspatronen en nationale of internationale referenties?</t>
  </si>
  <si>
    <t>Art 2 . 4°</t>
  </si>
  <si>
    <t>Art 2 . 2°</t>
  </si>
  <si>
    <t>Art 2 . 11°</t>
  </si>
  <si>
    <t>Organiseert het MFC intramurale werkgroepen, binnen het ziekenhuis en tussen ziekenhuizen, om positieve ervaringen rond het geneesmiddelenverbruik te verspreiden?</t>
  </si>
  <si>
    <t>Voorziet het MFC een afstemming van de strategieën van het MFC en van het comité voor ziekenhuishygiëne met betrekking tot het voorschrijven van antibiotica?</t>
  </si>
  <si>
    <t>Art 2 . 10°</t>
  </si>
  <si>
    <t>Beschikt het MFC over richtlijnen of procedures voor het gebruik van experimentele medicatie, onderzoeksmedicatie en medicatie voor off-label gebruik?</t>
  </si>
  <si>
    <t>Zijn de klinische richtlijnen bij voorkeur gebaseerd op evidence-based medicine (EBM)?</t>
  </si>
  <si>
    <t>Wordt elke  klinische richtlijn goedgekeurd door het MFC en regelmatig herzien?</t>
  </si>
  <si>
    <t>Is er een gestructureerde manier (procedure) voor de implementatie van nieuwe richtlijnen?</t>
  </si>
  <si>
    <t>Is er een opleiding over de richtlijnen voor nieuwe stafleden?</t>
  </si>
  <si>
    <t>Richtlijnen</t>
  </si>
  <si>
    <t>Worden de klinische richtlijnen door een multidisciplinaire groep, via een gestructureerd en transparant proces, ontwikkeld op basis van een bij voorkeur systematische literatuur review of EBM met vermelding van graad van evidentie?</t>
  </si>
  <si>
    <t>Speelt de klinische (ziekenhuis)apotheker een rol bij het implementeren van een klinische richtlijn?</t>
  </si>
  <si>
    <t>Is er een controle of de richtlijnen gekend zijn door de voorschrijvende artsen?</t>
  </si>
  <si>
    <t>Is er een controle of de richtlijnen toegepast worden door de voorschrijvende artsen?</t>
  </si>
  <si>
    <t>VERSIE 20230701</t>
  </si>
  <si>
    <t>MEDISCH FARMACEUTISCH COMITE en ANTIBIOTHERAPIEBELEIDSGROEP</t>
  </si>
  <si>
    <t>Kwaliteitsopvolging van het proces  MFC en AB beleidsgroep</t>
  </si>
  <si>
    <t>Antibiotherapiebeleidsgroep</t>
  </si>
  <si>
    <t>Is de ziekenhuisapotheker lid van de ABG?</t>
  </si>
  <si>
    <t>Vergadert de ABG op regelmatige basis?</t>
  </si>
  <si>
    <t>Zijn de beslissingen van de ABG gemakkelijk toegankelijk voor alle zorgverstrekkers?</t>
  </si>
  <si>
    <t xml:space="preserve">Is er een systematische rapportering naar het MFC? </t>
  </si>
  <si>
    <t>Stelt de ABG richtlijnen op inzake empirische, ethiologische en prophylactische anti-infectieuze behandelingen gesteund op de nationale aanbevelingen.?</t>
  </si>
  <si>
    <t>Bestaan er richtlijnen voor de correcte toediening van antibiotica?</t>
  </si>
  <si>
    <t>Zorgt de ABG voor de verspreiding van de richtlijnen onder alle voorschrijvende artsen?</t>
  </si>
  <si>
    <t xml:space="preserve">Neemt de ABG de nodige initiatieven om het overmatige gebruik van antibiotica te beperken? </t>
  </si>
  <si>
    <t>Worden deze initiatieven geëvalueerd?</t>
  </si>
  <si>
    <t xml:space="preserve">Doet de ABG regelmatig metingen betreffende het goed toepassen van de geïmplementeerde aanbevelingen? </t>
  </si>
  <si>
    <t>Stelt de ABG drug use evaluations (DUE) op?</t>
  </si>
  <si>
    <t>Worden de voorschrijvende artsen ingelicht over de evaluaties van de kwaliteit van de voorschriften?</t>
  </si>
  <si>
    <t>Wordt de hoofdgeneesheer ingelicht over de evaluaties van de kwaliteit van de voorschriften?</t>
  </si>
  <si>
    <t>Wordt het comité van ziekenhuishygiëne ingelicht over de evaluaties van de kwaliteit van de voorschriften?</t>
  </si>
  <si>
    <t>Heeft de ABG een bewakingssysteem gebaseerd op de laboratoriumgegevens opgesteld om resistentie op te volgen?</t>
  </si>
  <si>
    <t xml:space="preserve">Worden de gegevens over het geneesmiddelenverbruik van AB vergeleken met de gegevens van andere instellingen?
</t>
  </si>
  <si>
    <t>Worden de jaarrapporten met verbruikcijfers AB verspreid onder het medische personeel?</t>
  </si>
  <si>
    <t>Worden de gegevens over het geneesmiddelenverbruik van AB vergeleken met de nationale gemiddelden die aan elke APR-DRG worden toegewezen?</t>
  </si>
  <si>
    <t>Is er een klinische (ziekenhuis)apotheker betrokken bij multidisciplinair AB overleg?</t>
  </si>
  <si>
    <t>Stelt de ABG het therapeutisch ziekenhuisformularium met betrekking tot de anti-infectieuze geneesmiddelen op?</t>
  </si>
  <si>
    <t>Organiseert de ABG permanente opleidingen voor het medisch personeel om de kennis betreffende de infecties te verbeteren?</t>
  </si>
  <si>
    <t xml:space="preserve">KB 12 febr 2008 </t>
  </si>
  <si>
    <t>Is er een antibiotherapiebeleidsgroep (ABG) in het ziekenhuis?</t>
  </si>
  <si>
    <t>Art 25bis</t>
  </si>
  <si>
    <t>Kunnen de volledige verslagen van de ABG worden geraadpleegd worden uitsluitend door de leden van het MFC?</t>
  </si>
  <si>
    <t xml:space="preserve">KB 12 feb 2008 </t>
  </si>
  <si>
    <t>Art 25ter 1°</t>
  </si>
  <si>
    <t>Evalueert en actualiseert de ABG het formularium anti-infectieuze geneesmiddelen regelmatig?</t>
  </si>
  <si>
    <t>Art 25ter 2°</t>
  </si>
  <si>
    <t>Art 25ter 3°</t>
  </si>
  <si>
    <t>Art 25ter 4°</t>
  </si>
  <si>
    <t>Art 25ter 6°</t>
  </si>
  <si>
    <t>Art 25ter 5°</t>
  </si>
  <si>
    <t>Heeft de ABG een gestructureerd systeem opgesteld om de plaatselijke consumptieprofielen (volumes en kostprijs) inzake anti-infectieuze geneesmiddelen op te volgen?</t>
  </si>
  <si>
    <t>Art 25ter 7°</t>
  </si>
  <si>
    <t>Art 25ter 8°</t>
  </si>
  <si>
    <t>Wordt er een jaarrapport opgesteld voor het ABG beleid en doorgegeven naar de BAPCOC?</t>
  </si>
  <si>
    <t xml:space="preserve">KB 20 aug 2000 </t>
  </si>
  <si>
    <t>Art 25 5°</t>
  </si>
  <si>
    <t>Worden de gegevens over het geneesmiddelenverbruik van AB geanalyseerd naargelang van de pathologieën (Major Diagnostic Category - APRDRG)?</t>
  </si>
  <si>
    <t>d</t>
  </si>
  <si>
    <t>MAEIA MFC en ABG Rapport</t>
  </si>
  <si>
    <t>John Leys</t>
  </si>
  <si>
    <t xml:space="preserve">Annemie Somers </t>
  </si>
  <si>
    <t>Sarah Mertens</t>
  </si>
  <si>
    <t xml:space="preserve">Nele vermeulen </t>
  </si>
  <si>
    <t>Laetitia Missiaen</t>
  </si>
  <si>
    <t>Mieke Mathijs</t>
  </si>
  <si>
    <t>Isabel Spriet</t>
  </si>
  <si>
    <t>Karolien Walgraeve</t>
  </si>
  <si>
    <t>Sofie Peeters</t>
  </si>
  <si>
    <t>Sandrina von Winckelmann</t>
  </si>
  <si>
    <t>Veerle Grootaert</t>
  </si>
  <si>
    <t xml:space="preserve">Olivia Dalleur </t>
  </si>
  <si>
    <t>Nathalie Gillard</t>
  </si>
  <si>
    <t>INLEIDING     MFC en ABG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</si>
</sst>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7"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 fillId="0" borderId="0"/>
  </cellStyleXfs>
  <cellXfs count="193">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6"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7" fillId="0" borderId="0" xfId="0" applyFont="1" applyAlignment="1">
      <alignment horizontal="center" wrapText="1"/>
    </xf>
    <xf numFmtId="0" fontId="15"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27" fillId="0" borderId="1" xfId="0" applyFont="1" applyBorder="1"/>
    <xf numFmtId="0" fontId="28" fillId="0" borderId="21" xfId="0" applyFont="1" applyBorder="1" applyAlignment="1">
      <alignment horizontal="centerContinuous" wrapText="1"/>
    </xf>
    <xf numFmtId="0" fontId="28" fillId="0" borderId="22" xfId="0" applyFont="1" applyBorder="1" applyAlignment="1">
      <alignment horizontal="centerContinuous" wrapText="1"/>
    </xf>
    <xf numFmtId="0" fontId="28" fillId="0" borderId="23" xfId="0" applyFont="1" applyBorder="1" applyAlignment="1">
      <alignment horizontal="centerContinuous" wrapText="1"/>
    </xf>
    <xf numFmtId="0" fontId="29" fillId="0" borderId="24" xfId="0" applyFont="1" applyBorder="1" applyAlignment="1">
      <alignment horizontal="center" wrapText="1"/>
    </xf>
    <xf numFmtId="0" fontId="29" fillId="0" borderId="25" xfId="0" applyFont="1" applyBorder="1" applyAlignment="1">
      <alignment horizontal="center" wrapText="1"/>
    </xf>
    <xf numFmtId="0" fontId="29"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0" fillId="0" borderId="9" xfId="0" applyFont="1" applyBorder="1" applyAlignment="1">
      <alignment horizontal="left"/>
    </xf>
    <xf numFmtId="3" fontId="30" fillId="0" borderId="8" xfId="4" applyNumberFormat="1" applyFont="1" applyFill="1" applyBorder="1" applyAlignment="1" applyProtection="1">
      <alignment horizontal="right" wrapText="1" indent="1"/>
    </xf>
    <xf numFmtId="0" fontId="29" fillId="0" borderId="24" xfId="0" applyFont="1" applyBorder="1" applyProtection="1">
      <protection locked="0"/>
    </xf>
    <xf numFmtId="0" fontId="29" fillId="0" borderId="24" xfId="0" applyFont="1" applyBorder="1" applyAlignment="1" applyProtection="1">
      <alignment horizontal="center" wrapText="1"/>
      <protection locked="0"/>
    </xf>
    <xf numFmtId="0" fontId="29" fillId="0" borderId="24" xfId="0" applyFont="1" applyBorder="1" applyAlignment="1" applyProtection="1">
      <alignment wrapText="1"/>
      <protection locked="0"/>
    </xf>
    <xf numFmtId="0" fontId="29" fillId="0" borderId="25" xfId="0" applyFont="1" applyBorder="1" applyProtection="1">
      <protection locked="0"/>
    </xf>
    <xf numFmtId="0" fontId="29" fillId="0" borderId="25" xfId="0" applyFont="1" applyBorder="1" applyAlignment="1" applyProtection="1">
      <alignment horizontal="center" wrapText="1"/>
      <protection locked="0"/>
    </xf>
    <xf numFmtId="0" fontId="29" fillId="0" borderId="25" xfId="0" applyFont="1" applyBorder="1" applyAlignment="1" applyProtection="1">
      <alignment wrapText="1"/>
      <protection locked="0"/>
    </xf>
    <xf numFmtId="0" fontId="29" fillId="0" borderId="26" xfId="0" applyFont="1" applyBorder="1" applyProtection="1">
      <protection locked="0"/>
    </xf>
    <xf numFmtId="0" fontId="29" fillId="0" borderId="26" xfId="0" applyFont="1" applyBorder="1" applyAlignment="1" applyProtection="1">
      <alignment horizontal="center" wrapText="1"/>
      <protection locked="0"/>
    </xf>
    <xf numFmtId="0" fontId="29" fillId="0" borderId="26" xfId="0" applyFont="1" applyBorder="1" applyAlignment="1" applyProtection="1">
      <alignment wrapText="1"/>
      <protection locked="0"/>
    </xf>
    <xf numFmtId="0" fontId="31"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6" fillId="8" borderId="1" xfId="0" applyFont="1" applyFill="1" applyBorder="1" applyAlignment="1">
      <alignment horizontal="center"/>
    </xf>
    <xf numFmtId="0" fontId="36" fillId="7" borderId="0" xfId="0" applyFont="1" applyFill="1"/>
    <xf numFmtId="0" fontId="7" fillId="7" borderId="0" xfId="0" applyFont="1" applyFill="1" applyAlignment="1">
      <alignment horizontal="left"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55" xfId="0" applyBorder="1" applyAlignment="1">
      <alignment vertical="center" wrapText="1"/>
    </xf>
    <xf numFmtId="0" fontId="0" fillId="0" borderId="61" xfId="0" applyBorder="1" applyAlignment="1">
      <alignment vertical="center" wrapText="1"/>
    </xf>
    <xf numFmtId="0" fontId="0" fillId="0" borderId="56" xfId="0" applyBorder="1" applyAlignment="1">
      <alignment vertical="center" wrapText="1"/>
    </xf>
    <xf numFmtId="0" fontId="0" fillId="0" borderId="51" xfId="0" applyBorder="1" applyAlignment="1">
      <alignment vertical="center" wrapText="1"/>
    </xf>
    <xf numFmtId="0" fontId="0" fillId="0" borderId="0" xfId="0"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8" xfId="0" applyBorder="1" applyAlignment="1">
      <alignment vertical="center" wrapText="1"/>
    </xf>
    <xf numFmtId="0" fontId="0" fillId="0" borderId="54"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4" fillId="0" borderId="44" xfId="0" applyFont="1" applyBorder="1" applyAlignment="1">
      <alignment vertical="center" wrapText="1"/>
    </xf>
    <xf numFmtId="0" fontId="34" fillId="0" borderId="45" xfId="0" applyFont="1" applyBorder="1" applyAlignment="1">
      <alignment vertical="center" wrapText="1"/>
    </xf>
    <xf numFmtId="0" fontId="34"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32" fillId="0" borderId="35" xfId="0" applyFont="1" applyBorder="1" applyAlignment="1">
      <alignment vertical="center" wrapText="1"/>
    </xf>
    <xf numFmtId="0" fontId="32" fillId="0" borderId="38" xfId="0" applyFont="1" applyBorder="1" applyAlignment="1">
      <alignment vertical="center" wrapText="1"/>
    </xf>
    <xf numFmtId="0" fontId="32"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3" fillId="0" borderId="39" xfId="0" applyFont="1" applyBorder="1" applyAlignment="1">
      <alignment horizontal="left" vertical="center" wrapText="1" indent="4"/>
    </xf>
    <xf numFmtId="0" fontId="33" fillId="0" borderId="40" xfId="0" applyFont="1" applyBorder="1" applyAlignment="1">
      <alignment horizontal="left" vertical="center" wrapText="1" indent="4"/>
    </xf>
    <xf numFmtId="0" fontId="33" fillId="0" borderId="42" xfId="0" applyFont="1" applyBorder="1" applyAlignment="1">
      <alignment horizontal="left" vertical="center" wrapText="1" indent="4"/>
    </xf>
    <xf numFmtId="0" fontId="33" fillId="0" borderId="43" xfId="0" applyFont="1" applyBorder="1" applyAlignment="1">
      <alignment horizontal="left" vertical="center" wrapText="1" indent="4"/>
    </xf>
  </cellXfs>
  <cellStyles count="6">
    <cellStyle name="Goed" xfId="2" builtinId="26"/>
    <cellStyle name="Komma" xfId="4" builtinId="3"/>
    <cellStyle name="Normal 2" xfId="1" xr:uid="{00000000-0005-0000-0000-000000000000}"/>
    <cellStyle name="Procent" xfId="3" builtinId="5"/>
    <cellStyle name="Standaard" xfId="0" builtinId="0"/>
    <cellStyle name="Standaard 2" xfId="5" xr:uid="{E25FBE09-1B4C-47F1-BC65-268F96E8B703}"/>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D3D5E853-33E4-492C-9A65-BE7973DFB5A7}"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A38C095F-DD01-4979-8B67-BA31206F692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1F3A7CB6-1874-448F-971E-178C6B4C534E}"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911938D7-4BB0-43D0-AE71-F039DEC144D6}"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MFC en ABG '!$P$132:$P$135</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'!$P$138</c:f>
              <c:strCache>
                <c:ptCount val="1"/>
                <c:pt idx="0">
                  <c:v>Niveau 1</c:v>
                </c:pt>
              </c:strCache>
            </c:strRef>
          </c:cat>
          <c:val>
            <c:numRef>
              <c:extLst>
                <c:ext xmlns:c15="http://schemas.microsoft.com/office/drawing/2012/chart" uri="{02D57815-91ED-43cb-92C2-25804820EDAC}">
                  <c15:fullRef>
                    <c15:sqref>'proces MFC en ABG '!$Q$138:$Q$140</c15:sqref>
                  </c15:fullRef>
                </c:ext>
              </c:extLst>
              <c:f>'proces MFC en ABG '!$Q$138</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'!$P$138</c:f>
              <c:strCache>
                <c:ptCount val="1"/>
                <c:pt idx="0">
                  <c:v>Niveau 1</c:v>
                </c:pt>
              </c:strCache>
            </c:strRef>
          </c:cat>
          <c:val>
            <c:numRef>
              <c:extLst>
                <c:ext xmlns:c15="http://schemas.microsoft.com/office/drawing/2012/chart" uri="{02D57815-91ED-43cb-92C2-25804820EDAC}">
                  <c15:fullRef>
                    <c15:sqref>'proces MFC en ABG '!$R$138:$R$140</c15:sqref>
                  </c15:fullRef>
                </c:ext>
              </c:extLst>
              <c:f>'proces MFC en ABG '!$R$138</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'!$P$138</c:f>
              <c:strCache>
                <c:ptCount val="1"/>
                <c:pt idx="0">
                  <c:v>Niveau 1</c:v>
                </c:pt>
              </c:strCache>
            </c:strRef>
          </c:cat>
          <c:val>
            <c:numRef>
              <c:extLst>
                <c:ext xmlns:c15="http://schemas.microsoft.com/office/drawing/2012/chart" uri="{02D57815-91ED-43cb-92C2-25804820EDAC}">
                  <c15:fullRef>
                    <c15:sqref>'proces MFC en ABG '!$S$138:$S$140</c15:sqref>
                  </c15:fullRef>
                </c:ext>
              </c:extLst>
              <c:f>'proces MFC en ABG '!$S$138</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'!$P$139</c:f>
              <c:strCache>
                <c:ptCount val="1"/>
                <c:pt idx="0">
                  <c:v>Niveau 2</c:v>
                </c:pt>
              </c:strCache>
            </c:strRef>
          </c:cat>
          <c:val>
            <c:numRef>
              <c:extLst>
                <c:ext xmlns:c15="http://schemas.microsoft.com/office/drawing/2012/chart" uri="{02D57815-91ED-43cb-92C2-25804820EDAC}">
                  <c15:fullRef>
                    <c15:sqref>'proces MFC en ABG '!$Q$138:$Q$140</c15:sqref>
                  </c15:fullRef>
                </c:ext>
              </c:extLst>
              <c:f>'proces MFC en ABG '!$Q$139</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'!$P$139</c:f>
              <c:strCache>
                <c:ptCount val="1"/>
                <c:pt idx="0">
                  <c:v>Niveau 2</c:v>
                </c:pt>
              </c:strCache>
            </c:strRef>
          </c:cat>
          <c:val>
            <c:numRef>
              <c:extLst>
                <c:ext xmlns:c15="http://schemas.microsoft.com/office/drawing/2012/chart" uri="{02D57815-91ED-43cb-92C2-25804820EDAC}">
                  <c15:fullRef>
                    <c15:sqref>'proces MFC en ABG '!$R$138:$R$140</c15:sqref>
                  </c15:fullRef>
                </c:ext>
              </c:extLst>
              <c:f>'proces MFC en ABG '!$R$139</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'!$P$139</c:f>
              <c:strCache>
                <c:ptCount val="1"/>
                <c:pt idx="0">
                  <c:v>Niveau 2</c:v>
                </c:pt>
              </c:strCache>
            </c:strRef>
          </c:cat>
          <c:val>
            <c:numRef>
              <c:extLst>
                <c:ext xmlns:c15="http://schemas.microsoft.com/office/drawing/2012/chart" uri="{02D57815-91ED-43cb-92C2-25804820EDAC}">
                  <c15:fullRef>
                    <c15:sqref>'proces MFC en ABG '!$S$138:$S$140</c15:sqref>
                  </c15:fullRef>
                </c:ext>
              </c:extLst>
              <c:f>'proces MFC en ABG '!$S$139</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'!$P$140</c:f>
              <c:strCache>
                <c:ptCount val="1"/>
                <c:pt idx="0">
                  <c:v>Niveau 3</c:v>
                </c:pt>
              </c:strCache>
            </c:strRef>
          </c:cat>
          <c:val>
            <c:numRef>
              <c:extLst>
                <c:ext xmlns:c15="http://schemas.microsoft.com/office/drawing/2012/chart" uri="{02D57815-91ED-43cb-92C2-25804820EDAC}">
                  <c15:fullRef>
                    <c15:sqref>'proces MFC en ABG '!$Q$138:$Q$140</c15:sqref>
                  </c15:fullRef>
                </c:ext>
              </c:extLst>
              <c:f>'proces MFC en ABG '!$Q$140</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'!$P$140</c:f>
              <c:strCache>
                <c:ptCount val="1"/>
                <c:pt idx="0">
                  <c:v>Niveau 3</c:v>
                </c:pt>
              </c:strCache>
            </c:strRef>
          </c:cat>
          <c:val>
            <c:numRef>
              <c:extLst>
                <c:ext xmlns:c15="http://schemas.microsoft.com/office/drawing/2012/chart" uri="{02D57815-91ED-43cb-92C2-25804820EDAC}">
                  <c15:fullRef>
                    <c15:sqref>'proces MFC en ABG '!$R$138:$R$140</c15:sqref>
                  </c15:fullRef>
                </c:ext>
              </c:extLst>
              <c:f>'proces MFC en ABG '!$R$140</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'!$P$140</c:f>
              <c:strCache>
                <c:ptCount val="1"/>
                <c:pt idx="0">
                  <c:v>Niveau 3</c:v>
                </c:pt>
              </c:strCache>
            </c:strRef>
          </c:cat>
          <c:val>
            <c:numRef>
              <c:extLst>
                <c:ext xmlns:c15="http://schemas.microsoft.com/office/drawing/2012/chart" uri="{02D57815-91ED-43cb-92C2-25804820EDAC}">
                  <c15:fullRef>
                    <c15:sqref>'proces MFC en ABG '!$S$138:$S$140</c15:sqref>
                  </c15:fullRef>
                </c:ext>
              </c:extLst>
              <c:f>'proces MFC en ABG '!$S$140</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'!$P$143</c:f>
              <c:strCache>
                <c:ptCount val="1"/>
                <c:pt idx="0">
                  <c:v>Niveau 1</c:v>
                </c:pt>
              </c:strCache>
            </c:strRef>
          </c:cat>
          <c:val>
            <c:numRef>
              <c:extLst>
                <c:ext xmlns:c15="http://schemas.microsoft.com/office/drawing/2012/chart" uri="{02D57815-91ED-43cb-92C2-25804820EDAC}">
                  <c15:fullRef>
                    <c15:sqref>'proces MFC en ABG '!$Q$143:$Q$145</c15:sqref>
                  </c15:fullRef>
                </c:ext>
              </c:extLst>
              <c:f>'proces MFC en ABG '!$Q$143</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'!$P$143</c:f>
              <c:strCache>
                <c:ptCount val="1"/>
                <c:pt idx="0">
                  <c:v>Niveau 1</c:v>
                </c:pt>
              </c:strCache>
            </c:strRef>
          </c:cat>
          <c:val>
            <c:numRef>
              <c:extLst>
                <c:ext xmlns:c15="http://schemas.microsoft.com/office/drawing/2012/chart" uri="{02D57815-91ED-43cb-92C2-25804820EDAC}">
                  <c15:fullRef>
                    <c15:sqref>'proces MFC en ABG '!$R$143:$R$145</c15:sqref>
                  </c15:fullRef>
                </c:ext>
              </c:extLst>
              <c:f>'proces MFC en ABG '!$R$143</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'!$P$143</c:f>
              <c:strCache>
                <c:ptCount val="1"/>
                <c:pt idx="0">
                  <c:v>Niveau 1</c:v>
                </c:pt>
              </c:strCache>
            </c:strRef>
          </c:cat>
          <c:val>
            <c:numRef>
              <c:extLst>
                <c:ext xmlns:c15="http://schemas.microsoft.com/office/drawing/2012/chart" uri="{02D57815-91ED-43cb-92C2-25804820EDAC}">
                  <c15:fullRef>
                    <c15:sqref>'proces MFC en ABG '!$S$143:$S$145</c15:sqref>
                  </c15:fullRef>
                </c:ext>
              </c:extLst>
              <c:f>'proces MFC en ABG '!$S$143</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'!$P$144</c:f>
              <c:strCache>
                <c:ptCount val="1"/>
                <c:pt idx="0">
                  <c:v>Niveau 2</c:v>
                </c:pt>
              </c:strCache>
            </c:strRef>
          </c:cat>
          <c:val>
            <c:numRef>
              <c:extLst>
                <c:ext xmlns:c15="http://schemas.microsoft.com/office/drawing/2012/chart" uri="{02D57815-91ED-43cb-92C2-25804820EDAC}">
                  <c15:fullRef>
                    <c15:sqref>'proces MFC en ABG '!$Q$143:$Q$145</c15:sqref>
                  </c15:fullRef>
                </c:ext>
              </c:extLst>
              <c:f>'proces MFC en ABG '!$Q$144</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'!$P$144</c:f>
              <c:strCache>
                <c:ptCount val="1"/>
                <c:pt idx="0">
                  <c:v>Niveau 2</c:v>
                </c:pt>
              </c:strCache>
            </c:strRef>
          </c:cat>
          <c:val>
            <c:numRef>
              <c:extLst>
                <c:ext xmlns:c15="http://schemas.microsoft.com/office/drawing/2012/chart" uri="{02D57815-91ED-43cb-92C2-25804820EDAC}">
                  <c15:fullRef>
                    <c15:sqref>'proces MFC en ABG '!$R$143:$R$145</c15:sqref>
                  </c15:fullRef>
                </c:ext>
              </c:extLst>
              <c:f>'proces MFC en ABG '!$R$144</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'!$P$144</c:f>
              <c:strCache>
                <c:ptCount val="1"/>
                <c:pt idx="0">
                  <c:v>Niveau 2</c:v>
                </c:pt>
              </c:strCache>
            </c:strRef>
          </c:cat>
          <c:val>
            <c:numRef>
              <c:extLst>
                <c:ext xmlns:c15="http://schemas.microsoft.com/office/drawing/2012/chart" uri="{02D57815-91ED-43cb-92C2-25804820EDAC}">
                  <c15:fullRef>
                    <c15:sqref>'proces MFC en ABG '!$S$143:$S$145</c15:sqref>
                  </c15:fullRef>
                </c:ext>
              </c:extLst>
              <c:f>'proces MFC en ABG '!$S$144</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'!$P$145</c:f>
              <c:strCache>
                <c:ptCount val="1"/>
                <c:pt idx="0">
                  <c:v>Niveau 3</c:v>
                </c:pt>
              </c:strCache>
            </c:strRef>
          </c:cat>
          <c:val>
            <c:numRef>
              <c:extLst>
                <c:ext xmlns:c15="http://schemas.microsoft.com/office/drawing/2012/chart" uri="{02D57815-91ED-43cb-92C2-25804820EDAC}">
                  <c15:fullRef>
                    <c15:sqref>'proces MFC en ABG '!$Q$143:$Q$145</c15:sqref>
                  </c15:fullRef>
                </c:ext>
              </c:extLst>
              <c:f>'proces MFC en ABG '!$Q$145</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'!$P$145</c:f>
              <c:strCache>
                <c:ptCount val="1"/>
                <c:pt idx="0">
                  <c:v>Niveau 3</c:v>
                </c:pt>
              </c:strCache>
            </c:strRef>
          </c:cat>
          <c:val>
            <c:numRef>
              <c:extLst>
                <c:ext xmlns:c15="http://schemas.microsoft.com/office/drawing/2012/chart" uri="{02D57815-91ED-43cb-92C2-25804820EDAC}">
                  <c15:fullRef>
                    <c15:sqref>'proces MFC en ABG '!$R$143:$R$145</c15:sqref>
                  </c15:fullRef>
                </c:ext>
              </c:extLst>
              <c:f>'proces MFC en ABG '!$R$145</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'!$P$143:$P$145</c15:sqref>
                  </c15:fullRef>
                </c:ext>
              </c:extLst>
              <c:f>'proces MFC en ABG '!$P$145</c:f>
              <c:strCache>
                <c:ptCount val="1"/>
                <c:pt idx="0">
                  <c:v>Niveau 3</c:v>
                </c:pt>
              </c:strCache>
            </c:strRef>
          </c:cat>
          <c:val>
            <c:numRef>
              <c:extLst>
                <c:ext xmlns:c15="http://schemas.microsoft.com/office/drawing/2012/chart" uri="{02D57815-91ED-43cb-92C2-25804820EDAC}">
                  <c15:fullRef>
                    <c15:sqref>'proces MFC en ABG '!$S$143:$S$145</c15:sqref>
                  </c15:fullRef>
                </c:ext>
              </c:extLst>
              <c:f>'proces MFC en ABG '!$S$145</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144D0BF1-1279-404E-89DB-949CD503F484}"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A26A5B9A-E90D-48C1-A893-536B5A1D28FD}"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AD92E843-8577-46BE-A216-4ED240655102}"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E9457B44-6F41-46A4-98AC-CA6DD939425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MFC en ABG '!$P$132:$P$135</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'!$P$138</c:f>
              <c:strCache>
                <c:ptCount val="1"/>
                <c:pt idx="0">
                  <c:v>Niveau 1</c:v>
                </c:pt>
              </c:strCache>
            </c:strRef>
          </c:cat>
          <c:val>
            <c:numRef>
              <c:extLst>
                <c:ext xmlns:c15="http://schemas.microsoft.com/office/drawing/2012/chart" uri="{02D57815-91ED-43cb-92C2-25804820EDAC}">
                  <c15:fullRef>
                    <c15:sqref>'proces MFC en ABG '!$Q$138:$Q$140</c15:sqref>
                  </c15:fullRef>
                </c:ext>
              </c:extLst>
              <c:f>'proces MFC en ABG '!$Q$138</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'!$P$138</c:f>
              <c:strCache>
                <c:ptCount val="1"/>
                <c:pt idx="0">
                  <c:v>Niveau 1</c:v>
                </c:pt>
              </c:strCache>
            </c:strRef>
          </c:cat>
          <c:val>
            <c:numRef>
              <c:extLst>
                <c:ext xmlns:c15="http://schemas.microsoft.com/office/drawing/2012/chart" uri="{02D57815-91ED-43cb-92C2-25804820EDAC}">
                  <c15:fullRef>
                    <c15:sqref>'proces MFC en ABG '!$R$138:$R$140</c15:sqref>
                  </c15:fullRef>
                </c:ext>
              </c:extLst>
              <c:f>'proces MFC en ABG '!$R$138</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'!$P$138</c:f>
              <c:strCache>
                <c:ptCount val="1"/>
                <c:pt idx="0">
                  <c:v>Niveau 1</c:v>
                </c:pt>
              </c:strCache>
            </c:strRef>
          </c:cat>
          <c:val>
            <c:numRef>
              <c:extLst>
                <c:ext xmlns:c15="http://schemas.microsoft.com/office/drawing/2012/chart" uri="{02D57815-91ED-43cb-92C2-25804820EDAC}">
                  <c15:fullRef>
                    <c15:sqref>'proces MFC en ABG '!$S$138:$S$140</c15:sqref>
                  </c15:fullRef>
                </c:ext>
              </c:extLst>
              <c:f>'proces MFC en ABG '!$S$138</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'!$P$139</c:f>
              <c:strCache>
                <c:ptCount val="1"/>
                <c:pt idx="0">
                  <c:v>Niveau 2</c:v>
                </c:pt>
              </c:strCache>
            </c:strRef>
          </c:cat>
          <c:val>
            <c:numRef>
              <c:extLst>
                <c:ext xmlns:c15="http://schemas.microsoft.com/office/drawing/2012/chart" uri="{02D57815-91ED-43cb-92C2-25804820EDAC}">
                  <c15:fullRef>
                    <c15:sqref>'proces MFC en ABG '!$Q$138:$Q$140</c15:sqref>
                  </c15:fullRef>
                </c:ext>
              </c:extLst>
              <c:f>'proces MFC en ABG '!$Q$139</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'!$P$139</c:f>
              <c:strCache>
                <c:ptCount val="1"/>
                <c:pt idx="0">
                  <c:v>Niveau 2</c:v>
                </c:pt>
              </c:strCache>
            </c:strRef>
          </c:cat>
          <c:val>
            <c:numRef>
              <c:extLst>
                <c:ext xmlns:c15="http://schemas.microsoft.com/office/drawing/2012/chart" uri="{02D57815-91ED-43cb-92C2-25804820EDAC}">
                  <c15:fullRef>
                    <c15:sqref>'proces MFC en ABG '!$R$138:$R$140</c15:sqref>
                  </c15:fullRef>
                </c:ext>
              </c:extLst>
              <c:f>'proces MFC en ABG '!$R$139</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'!$P$139</c:f>
              <c:strCache>
                <c:ptCount val="1"/>
                <c:pt idx="0">
                  <c:v>Niveau 2</c:v>
                </c:pt>
              </c:strCache>
            </c:strRef>
          </c:cat>
          <c:val>
            <c:numRef>
              <c:extLst>
                <c:ext xmlns:c15="http://schemas.microsoft.com/office/drawing/2012/chart" uri="{02D57815-91ED-43cb-92C2-25804820EDAC}">
                  <c15:fullRef>
                    <c15:sqref>'proces MFC en ABG '!$S$138:$S$140</c15:sqref>
                  </c15:fullRef>
                </c:ext>
              </c:extLst>
              <c:f>'proces MFC en ABG '!$S$139</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MFC en ABG '!$Q$137</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'!$P$140</c:f>
              <c:strCache>
                <c:ptCount val="1"/>
                <c:pt idx="0">
                  <c:v>Niveau 3</c:v>
                </c:pt>
              </c:strCache>
            </c:strRef>
          </c:cat>
          <c:val>
            <c:numRef>
              <c:extLst>
                <c:ext xmlns:c15="http://schemas.microsoft.com/office/drawing/2012/chart" uri="{02D57815-91ED-43cb-92C2-25804820EDAC}">
                  <c15:fullRef>
                    <c15:sqref>'proces MFC en ABG '!$Q$138:$Q$140</c15:sqref>
                  </c15:fullRef>
                </c:ext>
              </c:extLst>
              <c:f>'proces MFC en ABG '!$Q$140</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MFC en ABG '!$R$137</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'!$P$140</c:f>
              <c:strCache>
                <c:ptCount val="1"/>
                <c:pt idx="0">
                  <c:v>Niveau 3</c:v>
                </c:pt>
              </c:strCache>
            </c:strRef>
          </c:cat>
          <c:val>
            <c:numRef>
              <c:extLst>
                <c:ext xmlns:c15="http://schemas.microsoft.com/office/drawing/2012/chart" uri="{02D57815-91ED-43cb-92C2-25804820EDAC}">
                  <c15:fullRef>
                    <c15:sqref>'proces MFC en ABG '!$R$138:$R$140</c15:sqref>
                  </c15:fullRef>
                </c:ext>
              </c:extLst>
              <c:f>'proces MFC en ABG '!$R$140</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MFC en ABG '!$S$137</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MFC en ABG '!$P$138:$P$140</c15:sqref>
                  </c15:fullRef>
                </c:ext>
              </c:extLst>
              <c:f>'proces MFC en ABG '!$P$140</c:f>
              <c:strCache>
                <c:ptCount val="1"/>
                <c:pt idx="0">
                  <c:v>Niveau 3</c:v>
                </c:pt>
              </c:strCache>
            </c:strRef>
          </c:cat>
          <c:val>
            <c:numRef>
              <c:extLst>
                <c:ext xmlns:c15="http://schemas.microsoft.com/office/drawing/2012/chart" uri="{02D57815-91ED-43cb-92C2-25804820EDAC}">
                  <c15:fullRef>
                    <c15:sqref>'proces MFC en ABG '!$S$138:$S$140</c15:sqref>
                  </c15:fullRef>
                </c:ext>
              </c:extLst>
              <c:f>'proces MFC en ABG '!$S$140</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MFC en ABG '!$P$143</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MFC en ABG '!$Q$137:$S$137</c:f>
              <c:strCache>
                <c:ptCount val="3"/>
                <c:pt idx="0">
                  <c:v>Ja</c:v>
                </c:pt>
                <c:pt idx="1">
                  <c:v>Nee</c:v>
                </c:pt>
                <c:pt idx="2">
                  <c:v>NVT</c:v>
                </c:pt>
              </c:strCache>
            </c:strRef>
          </c:cat>
          <c:val>
            <c:numRef>
              <c:f>'proces MFC en ABG '!$Q$143:$S$143</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MFC en ABG '!$P$144</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MFC en ABG '!$Q$137:$S$137</c15:sqref>
                        </c15:formulaRef>
                      </c:ext>
                    </c:extLst>
                    <c:strCache>
                      <c:ptCount val="3"/>
                      <c:pt idx="0">
                        <c:v>Ja</c:v>
                      </c:pt>
                      <c:pt idx="1">
                        <c:v>Nee</c:v>
                      </c:pt>
                      <c:pt idx="2">
                        <c:v>NVT</c:v>
                      </c:pt>
                    </c:strCache>
                  </c:strRef>
                </c:cat>
                <c:val>
                  <c:numRef>
                    <c:extLst>
                      <c:ext uri="{02D57815-91ED-43cb-92C2-25804820EDAC}">
                        <c15:formulaRef>
                          <c15:sqref>'proces MFC en ABG '!$Q$144:$S$144</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MFC en ABG '!$P$145</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MFC en ABG '!$Q$137:$S$137</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MFC en ABG '!$Q$145:$S$145</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MFC en ABG '!$P$144</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MFC en ABG '!$Q$137:$S$137</c:f>
              <c:strCache>
                <c:ptCount val="3"/>
                <c:pt idx="0">
                  <c:v>Ja</c:v>
                </c:pt>
                <c:pt idx="1">
                  <c:v>Nee</c:v>
                </c:pt>
                <c:pt idx="2">
                  <c:v>NVT</c:v>
                </c:pt>
              </c:strCache>
              <c:extLst xmlns:c15="http://schemas.microsoft.com/office/drawing/2012/chart"/>
            </c:strRef>
          </c:cat>
          <c:val>
            <c:numRef>
              <c:f>'proces MFC en ABG '!$Q$144:$S$144</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MFC en ABG '!$P$143</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MFC en ABG '!$Q$137:$S$137</c15:sqref>
                        </c15:formulaRef>
                      </c:ext>
                    </c:extLst>
                    <c:strCache>
                      <c:ptCount val="3"/>
                      <c:pt idx="0">
                        <c:v>Ja</c:v>
                      </c:pt>
                      <c:pt idx="1">
                        <c:v>Nee</c:v>
                      </c:pt>
                      <c:pt idx="2">
                        <c:v>NVT</c:v>
                      </c:pt>
                    </c:strCache>
                  </c:strRef>
                </c:cat>
                <c:val>
                  <c:numRef>
                    <c:extLst>
                      <c:ext uri="{02D57815-91ED-43cb-92C2-25804820EDAC}">
                        <c15:formulaRef>
                          <c15:sqref>'proces MFC en ABG '!$Q$143:$S$143</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MFC en ABG '!$P$145</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MFC en ABG '!$Q$137:$S$137</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MFC en ABG '!$Q$145:$S$145</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MFC en ABG '!$P$145</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MFC en ABG '!$Q$137:$S$137</c:f>
              <c:strCache>
                <c:ptCount val="3"/>
                <c:pt idx="0">
                  <c:v>Ja</c:v>
                </c:pt>
                <c:pt idx="1">
                  <c:v>Nee</c:v>
                </c:pt>
                <c:pt idx="2">
                  <c:v>NVT</c:v>
                </c:pt>
              </c:strCache>
              <c:extLst xmlns:c15="http://schemas.microsoft.com/office/drawing/2012/chart"/>
            </c:strRef>
          </c:cat>
          <c:val>
            <c:numRef>
              <c:f>'proces MFC en ABG '!$Q$145:$S$145</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MFC en ABG '!$P$143</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MFC en ABG '!$Q$137:$S$137</c15:sqref>
                        </c15:formulaRef>
                      </c:ext>
                    </c:extLst>
                    <c:strCache>
                      <c:ptCount val="3"/>
                      <c:pt idx="0">
                        <c:v>Ja</c:v>
                      </c:pt>
                      <c:pt idx="1">
                        <c:v>Nee</c:v>
                      </c:pt>
                      <c:pt idx="2">
                        <c:v>NVT</c:v>
                      </c:pt>
                    </c:strCache>
                  </c:strRef>
                </c:cat>
                <c:val>
                  <c:numRef>
                    <c:extLst>
                      <c:ext uri="{02D57815-91ED-43cb-92C2-25804820EDAC}">
                        <c15:formulaRef>
                          <c15:sqref>'proces MFC en ABG '!$Q$143:$S$143</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MFC en ABG '!$P$144</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MFC en ABG '!$Q$137:$S$137</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MFC en ABG '!$Q$144:$S$144</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12473</xdr:colOff>
      <xdr:row>48</xdr:row>
      <xdr:rowOff>99150</xdr:rowOff>
    </xdr:to>
    <xdr:pic>
      <xdr:nvPicPr>
        <xdr:cNvPr id="2" name="Afbeelding 1">
          <a:extLst>
            <a:ext uri="{FF2B5EF4-FFF2-40B4-BE49-F238E27FC236}">
              <a16:creationId xmlns:a16="http://schemas.microsoft.com/office/drawing/2014/main" id="{14A1CAB7-BD87-8F86-67C3-82FB1A269C52}"/>
            </a:ext>
          </a:extLst>
        </xdr:cNvPr>
        <xdr:cNvPicPr>
          <a:picLocks noChangeAspect="1"/>
        </xdr:cNvPicPr>
      </xdr:nvPicPr>
      <xdr:blipFill>
        <a:blip xmlns:r="http://schemas.openxmlformats.org/officeDocument/2006/relationships" r:embed="rId1"/>
        <a:stretch>
          <a:fillRect/>
        </a:stretch>
      </xdr:blipFill>
      <xdr:spPr>
        <a:xfrm>
          <a:off x="0" y="447675"/>
          <a:ext cx="6460898" cy="8424000"/>
        </a:xfrm>
        <a:prstGeom prst="rect">
          <a:avLst/>
        </a:prstGeom>
      </xdr:spPr>
    </xdr:pic>
    <xdr:clientData/>
  </xdr:twoCellAnchor>
  <xdr:twoCellAnchor editAs="oneCell">
    <xdr:from>
      <xdr:col>0</xdr:col>
      <xdr:colOff>0</xdr:colOff>
      <xdr:row>48</xdr:row>
      <xdr:rowOff>180974</xdr:rowOff>
    </xdr:from>
    <xdr:to>
      <xdr:col>1</xdr:col>
      <xdr:colOff>36827</xdr:colOff>
      <xdr:row>98</xdr:row>
      <xdr:rowOff>24224</xdr:rowOff>
    </xdr:to>
    <xdr:pic>
      <xdr:nvPicPr>
        <xdr:cNvPr id="4" name="Afbeelding 3">
          <a:extLst>
            <a:ext uri="{FF2B5EF4-FFF2-40B4-BE49-F238E27FC236}">
              <a16:creationId xmlns:a16="http://schemas.microsoft.com/office/drawing/2014/main" id="{201794EF-A90D-EA74-BF79-D4F0BB8D17D1}"/>
            </a:ext>
          </a:extLst>
        </xdr:cNvPr>
        <xdr:cNvPicPr>
          <a:picLocks noChangeAspect="1"/>
        </xdr:cNvPicPr>
      </xdr:nvPicPr>
      <xdr:blipFill>
        <a:blip xmlns:r="http://schemas.openxmlformats.org/officeDocument/2006/relationships" r:embed="rId2"/>
        <a:stretch>
          <a:fillRect/>
        </a:stretch>
      </xdr:blipFill>
      <xdr:spPr>
        <a:xfrm>
          <a:off x="0" y="8953499"/>
          <a:ext cx="6485252" cy="889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600075</xdr:colOff>
      <xdr:row>15</xdr:row>
      <xdr:rowOff>90488</xdr:rowOff>
    </xdr:to>
    <xdr:pic>
      <xdr:nvPicPr>
        <xdr:cNvPr id="5" name="Afbeelding 4">
          <a:extLst>
            <a:ext uri="{FF2B5EF4-FFF2-40B4-BE49-F238E27FC236}">
              <a16:creationId xmlns:a16="http://schemas.microsoft.com/office/drawing/2014/main" id="{1F1F103B-0C1E-D355-CA3B-1C2B72D35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72475" cy="2805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181935</xdr:colOff>
      <xdr:row>1</xdr:row>
      <xdr:rowOff>267412</xdr:rowOff>
    </xdr:from>
    <xdr:to>
      <xdr:col>24</xdr:col>
      <xdr:colOff>571500</xdr:colOff>
      <xdr:row>25</xdr:row>
      <xdr:rowOff>178593</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053216" y="469818"/>
          <a:ext cx="8604878" cy="7845506"/>
          <a:chOff x="13862082" y="1090989"/>
          <a:chExt cx="8740104" cy="8866484"/>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960264" y="1090989"/>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47</xdr:row>
      <xdr:rowOff>28576</xdr:rowOff>
    </xdr:from>
    <xdr:to>
      <xdr:col>2</xdr:col>
      <xdr:colOff>193192</xdr:colOff>
      <xdr:row>72</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0873469"/>
          <a:ext cx="5350265" cy="5159828"/>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47</xdr:row>
      <xdr:rowOff>89807</xdr:rowOff>
    </xdr:from>
    <xdr:to>
      <xdr:col>3</xdr:col>
      <xdr:colOff>762566</xdr:colOff>
      <xdr:row>51</xdr:row>
      <xdr:rowOff>21323</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workbookViewId="0">
      <selection activeCell="K2" sqref="K2"/>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I8" sqref="I8"/>
    </sheetView>
  </sheetViews>
  <sheetFormatPr defaultRowHeight="14.25" x14ac:dyDescent="0.45"/>
  <cols>
    <col min="1" max="1" width="23.33203125" customWidth="1"/>
  </cols>
  <sheetData>
    <row r="2" spans="1:9" ht="23.25" x14ac:dyDescent="0.7">
      <c r="A2" s="151" t="s">
        <v>131</v>
      </c>
      <c r="B2" s="151"/>
      <c r="C2" s="151"/>
      <c r="D2" s="151"/>
      <c r="E2" s="151"/>
      <c r="F2" s="151"/>
      <c r="G2" s="151"/>
      <c r="H2" s="151"/>
      <c r="I2" s="151"/>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4"/>
  <sheetViews>
    <sheetView workbookViewId="0">
      <selection activeCell="B24" sqref="B24"/>
    </sheetView>
  </sheetViews>
  <sheetFormatPr defaultRowHeight="14.25" x14ac:dyDescent="0.45"/>
  <cols>
    <col min="1" max="1" width="75.265625" customWidth="1"/>
  </cols>
  <sheetData>
    <row r="1" spans="1:1" ht="21" x14ac:dyDescent="0.65">
      <c r="A1" s="150" t="s">
        <v>130</v>
      </c>
    </row>
    <row r="2" spans="1:1" x14ac:dyDescent="0.45">
      <c r="A2" s="115" t="s">
        <v>279</v>
      </c>
    </row>
    <row r="3" spans="1:1" x14ac:dyDescent="0.45">
      <c r="A3" s="115" t="s">
        <v>280</v>
      </c>
    </row>
    <row r="4" spans="1:1" x14ac:dyDescent="0.45">
      <c r="A4" s="115" t="s">
        <v>281</v>
      </c>
    </row>
    <row r="5" spans="1:1" x14ac:dyDescent="0.45">
      <c r="A5" s="115" t="s">
        <v>282</v>
      </c>
    </row>
    <row r="6" spans="1:1" x14ac:dyDescent="0.45">
      <c r="A6" s="115" t="s">
        <v>283</v>
      </c>
    </row>
    <row r="7" spans="1:1" x14ac:dyDescent="0.45">
      <c r="A7" s="115" t="s">
        <v>284</v>
      </c>
    </row>
    <row r="8" spans="1:1" x14ac:dyDescent="0.45">
      <c r="A8" s="115" t="s">
        <v>285</v>
      </c>
    </row>
    <row r="9" spans="1:1" x14ac:dyDescent="0.45">
      <c r="A9" s="115" t="s">
        <v>286</v>
      </c>
    </row>
    <row r="10" spans="1:1" x14ac:dyDescent="0.45">
      <c r="A10" s="115" t="s">
        <v>287</v>
      </c>
    </row>
    <row r="11" spans="1:1" x14ac:dyDescent="0.45">
      <c r="A11" s="115" t="s">
        <v>288</v>
      </c>
    </row>
    <row r="12" spans="1:1" x14ac:dyDescent="0.45">
      <c r="A12" s="115" t="s">
        <v>289</v>
      </c>
    </row>
    <row r="13" spans="1:1" x14ac:dyDescent="0.45">
      <c r="A13" s="115" t="s">
        <v>290</v>
      </c>
    </row>
    <row r="14" spans="1:1" x14ac:dyDescent="0.45">
      <c r="A14" s="115" t="s">
        <v>291</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C26" sqref="C26"/>
    </sheetView>
  </sheetViews>
  <sheetFormatPr defaultRowHeight="14.25" x14ac:dyDescent="0.45"/>
  <cols>
    <col min="1" max="1" width="90.19921875" customWidth="1"/>
  </cols>
  <sheetData>
    <row r="1" spans="1:1" ht="21" x14ac:dyDescent="0.65">
      <c r="A1" s="69" t="s">
        <v>292</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G20" sqref="G20"/>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548"/>
  <sheetViews>
    <sheetView showGridLines="0" tabSelected="1" showRuler="0" topLeftCell="A2" zoomScale="80" zoomScaleNormal="80" zoomScaleSheetLayoutView="10" zoomScalePageLayoutView="25" workbookViewId="0">
      <selection activeCell="G10" sqref="G10"/>
    </sheetView>
  </sheetViews>
  <sheetFormatPr defaultColWidth="0" defaultRowHeight="15.75" zeroHeight="1" outlineLevelRow="1" outlineLevelCol="1" x14ac:dyDescent="0.55000000000000004"/>
  <cols>
    <col min="1" max="1" width="17.1328125" style="83" bestFit="1" customWidth="1"/>
    <col min="2" max="2" width="100" style="85" customWidth="1"/>
    <col min="3" max="3" width="24.1328125" style="86" customWidth="1"/>
    <col min="4" max="4" width="23.6640625" style="85" customWidth="1" outlineLevel="1"/>
    <col min="5" max="5" width="15.265625" style="85" customWidth="1" outlineLevel="1"/>
    <col min="6" max="6" width="4.3984375" customWidth="1"/>
    <col min="7" max="7" width="24.1328125" style="83" customWidth="1"/>
    <col min="8" max="8" width="37" style="87" customWidth="1"/>
    <col min="9" max="9" width="4.3984375" style="11" customWidth="1"/>
    <col min="10" max="14" width="15.265625" style="86"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6" customFormat="1" ht="54.75" customHeight="1" x14ac:dyDescent="0.9">
      <c r="A2" s="143" t="s">
        <v>233</v>
      </c>
      <c r="B2" s="75" t="s">
        <v>234</v>
      </c>
      <c r="C2" s="19" t="s">
        <v>44</v>
      </c>
      <c r="D2" s="27" t="s">
        <v>13</v>
      </c>
      <c r="E2" s="24" t="s">
        <v>14</v>
      </c>
      <c r="G2" s="19" t="s">
        <v>43</v>
      </c>
      <c r="H2" s="74" t="s">
        <v>15</v>
      </c>
      <c r="J2" s="24" t="s">
        <v>16</v>
      </c>
      <c r="K2" s="24"/>
      <c r="L2" s="24" t="s">
        <v>87</v>
      </c>
      <c r="M2" s="24" t="s">
        <v>88</v>
      </c>
      <c r="N2" s="24"/>
    </row>
    <row r="3" spans="1:14" outlineLevel="1" x14ac:dyDescent="0.55000000000000004">
      <c r="A3" s="13"/>
      <c r="B3" s="25"/>
      <c r="C3" s="152" t="s">
        <v>17</v>
      </c>
      <c r="D3" s="152"/>
      <c r="E3" s="152"/>
      <c r="G3" s="14"/>
      <c r="H3" s="14" t="s">
        <v>15</v>
      </c>
      <c r="J3" s="13"/>
      <c r="K3" s="13"/>
      <c r="L3" s="13">
        <f>SUBTOTAL(9,L7:L208)</f>
        <v>3</v>
      </c>
      <c r="M3" s="13">
        <f>SUBTOTAL(9,M7:M208)</f>
        <v>3</v>
      </c>
      <c r="N3" s="13"/>
    </row>
    <row r="4" spans="1:14" ht="31.5" customHeight="1" outlineLevel="1" x14ac:dyDescent="0.55000000000000004">
      <c r="A4" s="13"/>
      <c r="B4" s="25"/>
      <c r="C4" s="152" t="s">
        <v>18</v>
      </c>
      <c r="D4" s="152"/>
      <c r="E4" s="152"/>
      <c r="G4" s="13" t="s">
        <v>5</v>
      </c>
      <c r="H4" s="15"/>
      <c r="J4" s="13"/>
      <c r="K4" s="13"/>
      <c r="L4" s="13"/>
      <c r="M4" s="13"/>
      <c r="N4" s="13"/>
    </row>
    <row r="5" spans="1:14" ht="32.25" customHeight="1" outlineLevel="1" x14ac:dyDescent="0.55000000000000004">
      <c r="A5" s="13"/>
      <c r="B5" s="15"/>
      <c r="C5" s="152" t="s">
        <v>19</v>
      </c>
      <c r="D5" s="152"/>
      <c r="E5" s="152"/>
      <c r="G5" s="13" t="s">
        <v>6</v>
      </c>
      <c r="H5" s="15"/>
      <c r="J5" s="13"/>
      <c r="K5" s="13"/>
      <c r="L5" s="13"/>
      <c r="M5" s="13"/>
      <c r="N5" s="13"/>
    </row>
    <row r="6" spans="1:14" ht="27.75" customHeight="1" outlineLevel="1" x14ac:dyDescent="0.55000000000000004">
      <c r="A6" s="13"/>
      <c r="B6" s="25"/>
      <c r="C6" s="152"/>
      <c r="D6" s="152"/>
      <c r="E6" s="152"/>
      <c r="G6" s="13" t="s">
        <v>10</v>
      </c>
      <c r="H6" s="15"/>
      <c r="J6" s="13"/>
      <c r="K6" s="13" t="s">
        <v>21</v>
      </c>
      <c r="L6" s="13" t="s">
        <v>22</v>
      </c>
      <c r="M6" s="13" t="s">
        <v>23</v>
      </c>
      <c r="N6" s="13"/>
    </row>
    <row r="7" spans="1:14" s="22" customFormat="1" ht="30.75" customHeight="1" x14ac:dyDescent="0.75">
      <c r="A7" s="21" t="s">
        <v>45</v>
      </c>
      <c r="B7" s="70" t="s">
        <v>235</v>
      </c>
      <c r="C7" s="46" t="s">
        <v>67</v>
      </c>
      <c r="D7" s="44"/>
      <c r="E7" s="45"/>
      <c r="G7" s="47">
        <f>SUBTOTAL(3,G10:G12)/SUBTOTAL(3,C10:C12)</f>
        <v>0.33333333333333331</v>
      </c>
      <c r="H7" s="20"/>
      <c r="J7" s="52"/>
      <c r="K7" s="52"/>
      <c r="L7" s="52">
        <f>SUBTOTAL(9,L10:L12)</f>
        <v>3</v>
      </c>
      <c r="M7" s="52">
        <f>SUBTOTAL(9,M10:M12)</f>
        <v>3</v>
      </c>
      <c r="N7" s="52"/>
    </row>
    <row r="8" spans="1:14" outlineLevel="1" x14ac:dyDescent="0.55000000000000004">
      <c r="A8" s="16"/>
      <c r="B8" s="17" t="s">
        <v>98</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99</v>
      </c>
      <c r="C10" s="29">
        <v>3</v>
      </c>
      <c r="D10" s="30" t="s">
        <v>4</v>
      </c>
      <c r="E10" s="31"/>
      <c r="G10" s="38" t="s">
        <v>5</v>
      </c>
      <c r="H10" s="39"/>
      <c r="J10" s="29" t="s">
        <v>9</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100</v>
      </c>
      <c r="C11" s="33">
        <v>3</v>
      </c>
      <c r="D11" s="34" t="s">
        <v>4</v>
      </c>
      <c r="E11" s="35"/>
      <c r="G11" s="40"/>
      <c r="H11" s="41"/>
      <c r="J11" s="33" t="s">
        <v>7</v>
      </c>
      <c r="K11" s="33" t="str">
        <f>C11&amp;J11&amp;G11</f>
        <v>3X2</v>
      </c>
      <c r="L11" s="33" t="str">
        <f>IFERROR(VLOOKUP($K11,Mapping!F:H,2,0),"")</f>
        <v/>
      </c>
      <c r="M11" s="33" t="str">
        <f>IFERROR(VLOOKUP($K11,Mapping!$F:$H,3,0),"")</f>
        <v/>
      </c>
      <c r="N11" s="33" t="str">
        <f t="shared" ref="N11:N65" si="0">C11&amp;G11</f>
        <v>3</v>
      </c>
    </row>
    <row r="12" spans="1:14" ht="31.5" outlineLevel="1" x14ac:dyDescent="0.55000000000000004">
      <c r="A12" s="33">
        <v>3</v>
      </c>
      <c r="B12" s="32" t="s">
        <v>101</v>
      </c>
      <c r="C12" s="33">
        <v>3</v>
      </c>
      <c r="D12" s="34" t="s">
        <v>4</v>
      </c>
      <c r="E12" s="35"/>
      <c r="G12" s="40"/>
      <c r="H12" s="41"/>
      <c r="J12" s="33" t="s">
        <v>8</v>
      </c>
      <c r="K12" s="33" t="str">
        <f>C12&amp;J12&amp;G12</f>
        <v>3X1</v>
      </c>
      <c r="L12" s="33" t="str">
        <f>IFERROR(VLOOKUP($K12,Mapping!F:H,2,0),"")</f>
        <v/>
      </c>
      <c r="M12" s="33" t="str">
        <f>IFERROR(VLOOKUP($K12,Mapping!$F:$H,3,0),"")</f>
        <v/>
      </c>
      <c r="N12" s="33" t="str">
        <f t="shared" si="0"/>
        <v>3</v>
      </c>
    </row>
    <row r="13" spans="1:14" s="22" customFormat="1" ht="33" customHeight="1" x14ac:dyDescent="0.75">
      <c r="A13" s="21" t="s">
        <v>46</v>
      </c>
      <c r="B13" s="70" t="s">
        <v>135</v>
      </c>
      <c r="C13" s="46" t="s">
        <v>67</v>
      </c>
      <c r="D13" s="44"/>
      <c r="E13" s="45"/>
      <c r="G13" s="47">
        <f>SUBTOTAL(3,G16:G91)/(SUBTOTAL(3,C16:C91)-4)</f>
        <v>0</v>
      </c>
      <c r="H13" s="20"/>
      <c r="J13" s="52"/>
      <c r="K13" s="52"/>
      <c r="L13" s="52">
        <f>SUBTOTAL(9,L16:L91)</f>
        <v>0</v>
      </c>
      <c r="M13" s="52">
        <f>SUBTOTAL(9,M16:M91)</f>
        <v>0</v>
      </c>
      <c r="N13" s="52"/>
    </row>
    <row r="14" spans="1:14" outlineLevel="1" x14ac:dyDescent="0.55000000000000004">
      <c r="A14" s="16"/>
      <c r="B14" s="17" t="s">
        <v>104</v>
      </c>
      <c r="C14" s="16"/>
      <c r="D14" s="26"/>
      <c r="E14" s="18"/>
      <c r="F14" s="11"/>
      <c r="G14" s="16"/>
      <c r="H14" s="17"/>
      <c r="J14" s="16"/>
      <c r="K14" s="16"/>
      <c r="L14" s="16"/>
      <c r="M14" s="16"/>
      <c r="N14" s="16"/>
    </row>
    <row r="15" spans="1:14" outlineLevel="1" x14ac:dyDescent="0.55000000000000004">
      <c r="A15" s="16"/>
      <c r="B15" s="17" t="s">
        <v>0</v>
      </c>
      <c r="C15" s="16"/>
      <c r="D15" s="26"/>
      <c r="E15" s="18"/>
      <c r="F15" s="11"/>
      <c r="G15" s="16"/>
      <c r="H15" s="17"/>
      <c r="J15" s="16"/>
      <c r="K15" s="16"/>
      <c r="L15" s="16"/>
      <c r="M15" s="16"/>
      <c r="N15" s="16"/>
    </row>
    <row r="16" spans="1:14" s="12" customFormat="1" ht="17.25" x14ac:dyDescent="0.6">
      <c r="A16" s="23" t="s">
        <v>48</v>
      </c>
      <c r="B16" s="71" t="s">
        <v>132</v>
      </c>
      <c r="C16" s="77" t="s">
        <v>67</v>
      </c>
      <c r="D16" s="72"/>
      <c r="E16" s="78"/>
      <c r="G16" s="79">
        <f>SUBTOTAL(3,G17:G45)/SUBTOTAL(3,C17:C45)</f>
        <v>0</v>
      </c>
      <c r="H16" s="71"/>
      <c r="J16" s="73"/>
      <c r="K16" s="73"/>
      <c r="L16" s="73">
        <f>SUBTOTAL(9,L17:L45)</f>
        <v>0</v>
      </c>
      <c r="M16" s="73">
        <f>SUBTOTAL(9,M17:M45)</f>
        <v>0</v>
      </c>
      <c r="N16" s="73"/>
    </row>
    <row r="17" spans="1:14" outlineLevel="1" x14ac:dyDescent="0.55000000000000004">
      <c r="A17" s="29">
        <v>1</v>
      </c>
      <c r="B17" s="28" t="s">
        <v>136</v>
      </c>
      <c r="C17" s="80">
        <v>1</v>
      </c>
      <c r="D17" s="30" t="s">
        <v>151</v>
      </c>
      <c r="E17" s="28" t="s">
        <v>152</v>
      </c>
      <c r="F17" s="11"/>
      <c r="G17" s="38"/>
      <c r="H17" s="39"/>
      <c r="J17" s="29" t="s">
        <v>8</v>
      </c>
      <c r="K17" s="29" t="str">
        <f t="shared" ref="K17:K45" si="1">C17&amp;J17&amp;G17</f>
        <v>1X1</v>
      </c>
      <c r="L17" s="29" t="str">
        <f>IFERROR(VLOOKUP($K17,Mapping!F:H,2,0),"")</f>
        <v/>
      </c>
      <c r="M17" s="29" t="str">
        <f>IFERROR(VLOOKUP($K17,Mapping!$F:$H,3,0),"")</f>
        <v/>
      </c>
      <c r="N17" s="29" t="str">
        <f t="shared" si="0"/>
        <v>1</v>
      </c>
    </row>
    <row r="18" spans="1:14" outlineLevel="1" x14ac:dyDescent="0.55000000000000004">
      <c r="A18" s="29">
        <v>2</v>
      </c>
      <c r="B18" s="32" t="s">
        <v>137</v>
      </c>
      <c r="C18" s="81">
        <v>1</v>
      </c>
      <c r="D18" s="34" t="s">
        <v>151</v>
      </c>
      <c r="E18" s="32" t="s">
        <v>153</v>
      </c>
      <c r="F18" s="11"/>
      <c r="G18" s="40"/>
      <c r="H18" s="41"/>
      <c r="J18" s="33" t="s">
        <v>8</v>
      </c>
      <c r="K18" s="33" t="str">
        <f t="shared" si="1"/>
        <v>1X1</v>
      </c>
      <c r="L18" s="33" t="str">
        <f>IFERROR(VLOOKUP($K18,Mapping!F:H,2,0),"")</f>
        <v/>
      </c>
      <c r="M18" s="33" t="str">
        <f>IFERROR(VLOOKUP($K18,Mapping!$F:$H,3,0),"")</f>
        <v/>
      </c>
      <c r="N18" s="33" t="str">
        <f t="shared" si="0"/>
        <v>1</v>
      </c>
    </row>
    <row r="19" spans="1:14" outlineLevel="1" x14ac:dyDescent="0.55000000000000004">
      <c r="A19" s="29">
        <v>3</v>
      </c>
      <c r="B19" s="32" t="s">
        <v>138</v>
      </c>
      <c r="C19" s="81">
        <v>1</v>
      </c>
      <c r="D19" s="34" t="s">
        <v>154</v>
      </c>
      <c r="E19" s="32" t="s">
        <v>155</v>
      </c>
      <c r="F19" s="11"/>
      <c r="G19" s="40"/>
      <c r="H19" s="41"/>
      <c r="J19" s="33" t="s">
        <v>8</v>
      </c>
      <c r="K19" s="33" t="str">
        <f t="shared" si="1"/>
        <v>1X1</v>
      </c>
      <c r="L19" s="33" t="str">
        <f>IFERROR(VLOOKUP($K19,Mapping!F:H,2,0),"")</f>
        <v/>
      </c>
      <c r="M19" s="33" t="str">
        <f>IFERROR(VLOOKUP($K19,Mapping!$F:$H,3,0),"")</f>
        <v/>
      </c>
      <c r="N19" s="33" t="str">
        <f t="shared" si="0"/>
        <v>1</v>
      </c>
    </row>
    <row r="20" spans="1:14" outlineLevel="1" x14ac:dyDescent="0.55000000000000004">
      <c r="A20" s="29">
        <v>4</v>
      </c>
      <c r="B20" s="32" t="s">
        <v>156</v>
      </c>
      <c r="C20" s="81">
        <v>3</v>
      </c>
      <c r="D20" s="34" t="s">
        <v>3</v>
      </c>
      <c r="E20" s="32"/>
      <c r="F20" s="11"/>
      <c r="G20" s="40"/>
      <c r="H20" s="41"/>
      <c r="J20" s="33" t="s">
        <v>8</v>
      </c>
      <c r="K20" s="33" t="str">
        <f t="shared" si="1"/>
        <v>3X1</v>
      </c>
      <c r="L20" s="33" t="str">
        <f>IFERROR(VLOOKUP($K20,Mapping!F:H,2,0),"")</f>
        <v/>
      </c>
      <c r="M20" s="33" t="str">
        <f>IFERROR(VLOOKUP($K20,Mapping!$F:$H,3,0),"")</f>
        <v/>
      </c>
      <c r="N20" s="33" t="str">
        <f t="shared" ref="N20:N43" si="2">C20&amp;G20</f>
        <v>3</v>
      </c>
    </row>
    <row r="21" spans="1:14" ht="31.5" outlineLevel="1" x14ac:dyDescent="0.55000000000000004">
      <c r="A21" s="29">
        <v>5</v>
      </c>
      <c r="B21" s="32" t="s">
        <v>157</v>
      </c>
      <c r="C21" s="81">
        <v>3</v>
      </c>
      <c r="D21" s="34" t="s">
        <v>3</v>
      </c>
      <c r="E21" s="32"/>
      <c r="F21" s="11"/>
      <c r="G21" s="40"/>
      <c r="H21" s="41"/>
      <c r="J21" s="33" t="s">
        <v>8</v>
      </c>
      <c r="K21" s="33" t="str">
        <f t="shared" si="1"/>
        <v>3X1</v>
      </c>
      <c r="L21" s="33"/>
      <c r="M21" s="33"/>
      <c r="N21" s="33"/>
    </row>
    <row r="22" spans="1:14" outlineLevel="1" x14ac:dyDescent="0.55000000000000004">
      <c r="A22" s="29">
        <v>6</v>
      </c>
      <c r="B22" s="32" t="s">
        <v>158</v>
      </c>
      <c r="C22" s="81">
        <v>2</v>
      </c>
      <c r="D22" s="34" t="s">
        <v>159</v>
      </c>
      <c r="E22" s="32"/>
      <c r="F22" s="11"/>
      <c r="G22" s="40"/>
      <c r="H22" s="41"/>
      <c r="J22" s="33" t="s">
        <v>8</v>
      </c>
      <c r="K22" s="33" t="str">
        <f t="shared" si="1"/>
        <v>2X1</v>
      </c>
      <c r="L22" s="33" t="str">
        <f>IFERROR(VLOOKUP($K22,Mapping!F:H,2,0),"")</f>
        <v/>
      </c>
      <c r="M22" s="33" t="str">
        <f>IFERROR(VLOOKUP($K22,Mapping!$F:$H,3,0),"")</f>
        <v/>
      </c>
      <c r="N22" s="33" t="str">
        <f t="shared" si="2"/>
        <v>2</v>
      </c>
    </row>
    <row r="23" spans="1:14" ht="31.5" outlineLevel="1" x14ac:dyDescent="0.55000000000000004">
      <c r="A23" s="29">
        <v>7</v>
      </c>
      <c r="B23" s="32" t="s">
        <v>139</v>
      </c>
      <c r="C23" s="81">
        <v>3</v>
      </c>
      <c r="D23" s="34" t="s">
        <v>3</v>
      </c>
      <c r="E23" s="32"/>
      <c r="F23" s="11"/>
      <c r="G23" s="40"/>
      <c r="H23" s="41"/>
      <c r="J23" s="33" t="s">
        <v>8</v>
      </c>
      <c r="K23" s="33" t="str">
        <f t="shared" si="1"/>
        <v>3X1</v>
      </c>
      <c r="L23" s="33" t="str">
        <f>IFERROR(VLOOKUP($K23,Mapping!F:H,2,0),"")</f>
        <v/>
      </c>
      <c r="M23" s="33" t="str">
        <f>IFERROR(VLOOKUP($K23,Mapping!$F:$H,3,0),"")</f>
        <v/>
      </c>
      <c r="N23" s="33" t="str">
        <f t="shared" si="2"/>
        <v>3</v>
      </c>
    </row>
    <row r="24" spans="1:14" ht="47.25" outlineLevel="1" x14ac:dyDescent="0.55000000000000004">
      <c r="A24" s="29">
        <v>8</v>
      </c>
      <c r="B24" s="32" t="s">
        <v>160</v>
      </c>
      <c r="C24" s="81">
        <v>3</v>
      </c>
      <c r="D24" s="34" t="s">
        <v>3</v>
      </c>
      <c r="E24" s="32"/>
      <c r="F24" s="11"/>
      <c r="G24" s="40"/>
      <c r="H24" s="41"/>
      <c r="J24" s="33" t="s">
        <v>8</v>
      </c>
      <c r="K24" s="33" t="str">
        <f t="shared" si="1"/>
        <v>3X1</v>
      </c>
      <c r="L24" s="33" t="str">
        <f>IFERROR(VLOOKUP($K24,Mapping!F:H,2,0),"")</f>
        <v/>
      </c>
      <c r="M24" s="33" t="str">
        <f>IFERROR(VLOOKUP($K24,Mapping!$F:$H,3,0),"")</f>
        <v/>
      </c>
      <c r="N24" s="33" t="str">
        <f t="shared" si="2"/>
        <v>3</v>
      </c>
    </row>
    <row r="25" spans="1:14" ht="31.5" outlineLevel="1" x14ac:dyDescent="0.55000000000000004">
      <c r="A25" s="29">
        <v>9</v>
      </c>
      <c r="B25" s="32" t="s">
        <v>161</v>
      </c>
      <c r="C25" s="81">
        <v>1</v>
      </c>
      <c r="D25" s="34" t="s">
        <v>102</v>
      </c>
      <c r="E25" s="32" t="s">
        <v>134</v>
      </c>
      <c r="F25" s="11"/>
      <c r="G25" s="40"/>
      <c r="H25" s="41"/>
      <c r="J25" s="33" t="s">
        <v>8</v>
      </c>
      <c r="K25" s="33" t="str">
        <f t="shared" si="1"/>
        <v>1X1</v>
      </c>
      <c r="L25" s="33" t="str">
        <f>IFERROR(VLOOKUP($K25,Mapping!F:H,2,0),"")</f>
        <v/>
      </c>
      <c r="M25" s="33" t="str">
        <f>IFERROR(VLOOKUP($K25,Mapping!$F:$H,3,0),"")</f>
        <v/>
      </c>
      <c r="N25" s="33" t="str">
        <f t="shared" si="2"/>
        <v>1</v>
      </c>
    </row>
    <row r="26" spans="1:14" outlineLevel="1" x14ac:dyDescent="0.55000000000000004">
      <c r="A26" s="29">
        <v>10</v>
      </c>
      <c r="B26" s="32" t="s">
        <v>140</v>
      </c>
      <c r="C26" s="81">
        <v>3</v>
      </c>
      <c r="D26" s="34" t="s">
        <v>4</v>
      </c>
      <c r="E26" s="32"/>
      <c r="F26" s="11"/>
      <c r="G26" s="40"/>
      <c r="H26" s="41"/>
      <c r="J26" s="33" t="s">
        <v>8</v>
      </c>
      <c r="K26" s="33" t="str">
        <f t="shared" si="1"/>
        <v>3X1</v>
      </c>
      <c r="L26" s="33" t="str">
        <f>IFERROR(VLOOKUP($K26,Mapping!F:H,2,0),"")</f>
        <v/>
      </c>
      <c r="M26" s="33" t="str">
        <f>IFERROR(VLOOKUP($K26,Mapping!$F:$H,3,0),"")</f>
        <v/>
      </c>
      <c r="N26" s="33" t="str">
        <f t="shared" si="2"/>
        <v>3</v>
      </c>
    </row>
    <row r="27" spans="1:14" outlineLevel="1" x14ac:dyDescent="0.55000000000000004">
      <c r="A27" s="29">
        <v>11</v>
      </c>
      <c r="B27" s="32" t="s">
        <v>141</v>
      </c>
      <c r="C27" s="81">
        <v>3</v>
      </c>
      <c r="D27" s="34" t="s">
        <v>4</v>
      </c>
      <c r="E27" s="32"/>
      <c r="F27" s="11"/>
      <c r="G27" s="40"/>
      <c r="H27" s="41"/>
      <c r="J27" s="33" t="s">
        <v>8</v>
      </c>
      <c r="K27" s="33" t="str">
        <f t="shared" si="1"/>
        <v>3X1</v>
      </c>
      <c r="L27" s="33" t="str">
        <f>IFERROR(VLOOKUP($K27,Mapping!F:H,2,0),"")</f>
        <v/>
      </c>
      <c r="M27" s="33" t="str">
        <f>IFERROR(VLOOKUP($K27,Mapping!$F:$H,3,0),"")</f>
        <v/>
      </c>
      <c r="N27" s="33" t="str">
        <f t="shared" si="2"/>
        <v>3</v>
      </c>
    </row>
    <row r="28" spans="1:14" ht="31.5" outlineLevel="1" x14ac:dyDescent="0.55000000000000004">
      <c r="A28" s="29">
        <v>12</v>
      </c>
      <c r="B28" s="32" t="s">
        <v>162</v>
      </c>
      <c r="C28" s="81">
        <v>3</v>
      </c>
      <c r="D28" s="34" t="s">
        <v>4</v>
      </c>
      <c r="E28" s="32"/>
      <c r="F28" s="11"/>
      <c r="G28" s="40"/>
      <c r="H28" s="41"/>
      <c r="J28" s="33" t="s">
        <v>8</v>
      </c>
      <c r="K28" s="33" t="str">
        <f t="shared" si="1"/>
        <v>3X1</v>
      </c>
      <c r="L28" s="33" t="str">
        <f>IFERROR(VLOOKUP($K28,Mapping!F:H,2,0),"")</f>
        <v/>
      </c>
      <c r="M28" s="33" t="str">
        <f>IFERROR(VLOOKUP($K28,Mapping!$F:$H,3,0),"")</f>
        <v/>
      </c>
      <c r="N28" s="33" t="str">
        <f t="shared" si="2"/>
        <v>3</v>
      </c>
    </row>
    <row r="29" spans="1:14" ht="31.5" outlineLevel="1" x14ac:dyDescent="0.55000000000000004">
      <c r="A29" s="29">
        <v>13</v>
      </c>
      <c r="B29" s="32" t="s">
        <v>163</v>
      </c>
      <c r="C29" s="81">
        <v>1</v>
      </c>
      <c r="D29" s="34" t="s">
        <v>103</v>
      </c>
      <c r="E29" s="32" t="s">
        <v>164</v>
      </c>
      <c r="F29" s="11"/>
      <c r="G29" s="40"/>
      <c r="H29" s="41"/>
      <c r="J29" s="33" t="s">
        <v>8</v>
      </c>
      <c r="K29" s="33" t="str">
        <f t="shared" si="1"/>
        <v>1X1</v>
      </c>
      <c r="L29" s="33" t="str">
        <f>IFERROR(VLOOKUP($K29,Mapping!F:H,2,0),"")</f>
        <v/>
      </c>
      <c r="M29" s="33" t="str">
        <f>IFERROR(VLOOKUP($K29,Mapping!$F:$H,3,0),"")</f>
        <v/>
      </c>
      <c r="N29" s="33" t="str">
        <f t="shared" si="2"/>
        <v>1</v>
      </c>
    </row>
    <row r="30" spans="1:14" ht="31.5" outlineLevel="1" x14ac:dyDescent="0.55000000000000004">
      <c r="A30" s="29">
        <v>14</v>
      </c>
      <c r="B30" s="32" t="s">
        <v>165</v>
      </c>
      <c r="C30" s="81">
        <v>3</v>
      </c>
      <c r="D30" s="34" t="s">
        <v>3</v>
      </c>
      <c r="E30" s="32"/>
      <c r="F30" s="11"/>
      <c r="G30" s="40"/>
      <c r="H30" s="41"/>
      <c r="J30" s="33" t="s">
        <v>8</v>
      </c>
      <c r="K30" s="33" t="str">
        <f t="shared" si="1"/>
        <v>3X1</v>
      </c>
      <c r="L30" s="33" t="str">
        <f>IFERROR(VLOOKUP($K30,Mapping!F:H,2,0),"")</f>
        <v/>
      </c>
      <c r="M30" s="33" t="str">
        <f>IFERROR(VLOOKUP($K30,Mapping!$F:$H,3,0),"")</f>
        <v/>
      </c>
      <c r="N30" s="33" t="str">
        <f t="shared" si="2"/>
        <v>3</v>
      </c>
    </row>
    <row r="31" spans="1:14" ht="31.5" outlineLevel="1" x14ac:dyDescent="0.55000000000000004">
      <c r="A31" s="29">
        <v>15</v>
      </c>
      <c r="B31" s="32" t="s">
        <v>166</v>
      </c>
      <c r="C31" s="81">
        <v>2</v>
      </c>
      <c r="D31" s="34" t="s">
        <v>167</v>
      </c>
      <c r="E31" s="32"/>
      <c r="F31" s="11"/>
      <c r="G31" s="40"/>
      <c r="H31" s="41"/>
      <c r="J31" s="33" t="s">
        <v>8</v>
      </c>
      <c r="K31" s="33" t="str">
        <f t="shared" si="1"/>
        <v>2X1</v>
      </c>
      <c r="L31" s="33" t="str">
        <f>IFERROR(VLOOKUP($K31,Mapping!F:H,2,0),"")</f>
        <v/>
      </c>
      <c r="M31" s="33" t="str">
        <f>IFERROR(VLOOKUP($K31,Mapping!$F:$H,3,0),"")</f>
        <v/>
      </c>
      <c r="N31" s="33" t="str">
        <f t="shared" si="2"/>
        <v>2</v>
      </c>
    </row>
    <row r="32" spans="1:14" ht="31.5" outlineLevel="1" x14ac:dyDescent="0.55000000000000004">
      <c r="A32" s="29">
        <v>16</v>
      </c>
      <c r="B32" s="32" t="s">
        <v>168</v>
      </c>
      <c r="C32" s="81">
        <v>3</v>
      </c>
      <c r="D32" s="34" t="s">
        <v>3</v>
      </c>
      <c r="E32" s="32"/>
      <c r="F32" s="11"/>
      <c r="G32" s="40"/>
      <c r="H32" s="41"/>
      <c r="J32" s="33" t="s">
        <v>8</v>
      </c>
      <c r="K32" s="33" t="str">
        <f t="shared" si="1"/>
        <v>3X1</v>
      </c>
      <c r="L32" s="33" t="str">
        <f>IFERROR(VLOOKUP($K32,Mapping!F:H,2,0),"")</f>
        <v/>
      </c>
      <c r="M32" s="33" t="str">
        <f>IFERROR(VLOOKUP($K32,Mapping!$F:$H,3,0),"")</f>
        <v/>
      </c>
      <c r="N32" s="33" t="str">
        <f t="shared" si="2"/>
        <v>3</v>
      </c>
    </row>
    <row r="33" spans="1:14" ht="31.5" outlineLevel="1" x14ac:dyDescent="0.55000000000000004">
      <c r="A33" s="29">
        <v>17</v>
      </c>
      <c r="B33" s="32" t="s">
        <v>169</v>
      </c>
      <c r="C33" s="81">
        <v>2</v>
      </c>
      <c r="D33" s="34" t="s">
        <v>170</v>
      </c>
      <c r="E33" s="32"/>
      <c r="F33" s="11"/>
      <c r="G33" s="40"/>
      <c r="H33" s="41"/>
      <c r="J33" s="33" t="s">
        <v>8</v>
      </c>
      <c r="K33" s="33" t="str">
        <f t="shared" si="1"/>
        <v>2X1</v>
      </c>
      <c r="L33" s="33" t="str">
        <f>IFERROR(VLOOKUP($K33,Mapping!F:H,2,0),"")</f>
        <v/>
      </c>
      <c r="M33" s="33" t="str">
        <f>IFERROR(VLOOKUP($K33,Mapping!$F:$H,3,0),"")</f>
        <v/>
      </c>
      <c r="N33" s="33" t="str">
        <f t="shared" si="2"/>
        <v>2</v>
      </c>
    </row>
    <row r="34" spans="1:14" ht="31.5" outlineLevel="1" x14ac:dyDescent="0.55000000000000004">
      <c r="A34" s="29">
        <v>18</v>
      </c>
      <c r="B34" s="32" t="s">
        <v>171</v>
      </c>
      <c r="C34" s="81">
        <v>2</v>
      </c>
      <c r="D34" s="34" t="s">
        <v>172</v>
      </c>
      <c r="E34" s="32"/>
      <c r="F34" s="11"/>
      <c r="G34" s="40"/>
      <c r="H34" s="41"/>
      <c r="J34" s="33" t="s">
        <v>8</v>
      </c>
      <c r="K34" s="33" t="str">
        <f t="shared" si="1"/>
        <v>2X1</v>
      </c>
      <c r="L34" s="33" t="str">
        <f>IFERROR(VLOOKUP($K34,Mapping!F:H,2,0),"")</f>
        <v/>
      </c>
      <c r="M34" s="33" t="str">
        <f>IFERROR(VLOOKUP($K34,Mapping!$F:$H,3,0),"")</f>
        <v/>
      </c>
      <c r="N34" s="33" t="str">
        <f t="shared" si="2"/>
        <v>2</v>
      </c>
    </row>
    <row r="35" spans="1:14" outlineLevel="1" x14ac:dyDescent="0.55000000000000004">
      <c r="A35" s="29">
        <v>19</v>
      </c>
      <c r="B35" s="32" t="s">
        <v>173</v>
      </c>
      <c r="C35" s="81">
        <v>1</v>
      </c>
      <c r="D35" s="34" t="s">
        <v>103</v>
      </c>
      <c r="E35" s="32" t="s">
        <v>174</v>
      </c>
      <c r="F35" s="11"/>
      <c r="G35" s="40"/>
      <c r="H35" s="41"/>
      <c r="J35" s="33" t="s">
        <v>8</v>
      </c>
      <c r="K35" s="33" t="str">
        <f t="shared" si="1"/>
        <v>1X1</v>
      </c>
      <c r="L35" s="33" t="str">
        <f>IFERROR(VLOOKUP($K35,Mapping!F:H,2,0),"")</f>
        <v/>
      </c>
      <c r="M35" s="33" t="str">
        <f>IFERROR(VLOOKUP($K35,Mapping!$F:$H,3,0),"")</f>
        <v/>
      </c>
      <c r="N35" s="33" t="str">
        <f t="shared" si="2"/>
        <v>1</v>
      </c>
    </row>
    <row r="36" spans="1:14" ht="34.5" customHeight="1" outlineLevel="1" x14ac:dyDescent="0.55000000000000004">
      <c r="A36" s="29">
        <v>20</v>
      </c>
      <c r="B36" s="32" t="s">
        <v>142</v>
      </c>
      <c r="C36" s="81">
        <v>1</v>
      </c>
      <c r="D36" s="34" t="s">
        <v>176</v>
      </c>
      <c r="E36" s="32" t="s">
        <v>175</v>
      </c>
      <c r="F36" s="11"/>
      <c r="G36" s="40"/>
      <c r="H36" s="41"/>
      <c r="J36" s="33" t="s">
        <v>8</v>
      </c>
      <c r="K36" s="33" t="str">
        <f t="shared" si="1"/>
        <v>1X1</v>
      </c>
      <c r="L36" s="33" t="str">
        <f>IFERROR(VLOOKUP($K36,Mapping!F:H,2,0),"")</f>
        <v/>
      </c>
      <c r="M36" s="33" t="str">
        <f>IFERROR(VLOOKUP($K36,Mapping!$F:$H,3,0),"")</f>
        <v/>
      </c>
      <c r="N36" s="33" t="str">
        <f t="shared" si="2"/>
        <v>1</v>
      </c>
    </row>
    <row r="37" spans="1:14" outlineLevel="1" x14ac:dyDescent="0.55000000000000004">
      <c r="A37" s="29">
        <v>21</v>
      </c>
      <c r="B37" s="32" t="s">
        <v>143</v>
      </c>
      <c r="C37" s="81">
        <v>3</v>
      </c>
      <c r="D37" s="34" t="s">
        <v>3</v>
      </c>
      <c r="E37" s="32"/>
      <c r="F37" s="11"/>
      <c r="G37" s="40"/>
      <c r="H37" s="41"/>
      <c r="J37" s="33" t="s">
        <v>8</v>
      </c>
      <c r="K37" s="33" t="str">
        <f t="shared" si="1"/>
        <v>3X1</v>
      </c>
      <c r="L37" s="33" t="str">
        <f>IFERROR(VLOOKUP($K37,Mapping!F:H,2,0),"")</f>
        <v/>
      </c>
      <c r="M37" s="33" t="str">
        <f>IFERROR(VLOOKUP($K37,Mapping!$F:$H,3,0),"")</f>
        <v/>
      </c>
      <c r="N37" s="33" t="str">
        <f t="shared" si="2"/>
        <v>3</v>
      </c>
    </row>
    <row r="38" spans="1:14" outlineLevel="1" x14ac:dyDescent="0.55000000000000004">
      <c r="A38" s="29">
        <v>22</v>
      </c>
      <c r="B38" s="32" t="s">
        <v>144</v>
      </c>
      <c r="C38" s="81">
        <v>3</v>
      </c>
      <c r="D38" s="34" t="s">
        <v>3</v>
      </c>
      <c r="E38" s="32"/>
      <c r="F38" s="11"/>
      <c r="G38" s="40"/>
      <c r="H38" s="41"/>
      <c r="J38" s="33" t="s">
        <v>8</v>
      </c>
      <c r="K38" s="33" t="str">
        <f t="shared" si="1"/>
        <v>3X1</v>
      </c>
      <c r="L38" s="33" t="str">
        <f>IFERROR(VLOOKUP($K38,Mapping!F:H,2,0),"")</f>
        <v/>
      </c>
      <c r="M38" s="33" t="str">
        <f>IFERROR(VLOOKUP($K38,Mapping!$F:$H,3,0),"")</f>
        <v/>
      </c>
      <c r="N38" s="33" t="str">
        <f t="shared" si="2"/>
        <v>3</v>
      </c>
    </row>
    <row r="39" spans="1:14" outlineLevel="1" x14ac:dyDescent="0.55000000000000004">
      <c r="A39" s="29">
        <v>23</v>
      </c>
      <c r="B39" s="32" t="s">
        <v>145</v>
      </c>
      <c r="C39" s="81">
        <v>1</v>
      </c>
      <c r="D39" s="34" t="s">
        <v>177</v>
      </c>
      <c r="E39" s="32"/>
      <c r="F39" s="11"/>
      <c r="G39" s="40"/>
      <c r="H39" s="41"/>
      <c r="J39" s="33" t="s">
        <v>8</v>
      </c>
      <c r="K39" s="33" t="str">
        <f t="shared" si="1"/>
        <v>1X1</v>
      </c>
      <c r="L39" s="33" t="str">
        <f>IFERROR(VLOOKUP($K39,Mapping!F:H,2,0),"")</f>
        <v/>
      </c>
      <c r="M39" s="33" t="str">
        <f>IFERROR(VLOOKUP($K39,Mapping!$F:$H,3,0),"")</f>
        <v/>
      </c>
      <c r="N39" s="33" t="str">
        <f t="shared" si="2"/>
        <v>1</v>
      </c>
    </row>
    <row r="40" spans="1:14" outlineLevel="1" x14ac:dyDescent="0.55000000000000004">
      <c r="A40" s="29">
        <v>24</v>
      </c>
      <c r="B40" s="32" t="s">
        <v>146</v>
      </c>
      <c r="C40" s="81">
        <v>1</v>
      </c>
      <c r="D40" s="34" t="s">
        <v>177</v>
      </c>
      <c r="E40" s="32"/>
      <c r="F40" s="11"/>
      <c r="G40" s="40"/>
      <c r="H40" s="41"/>
      <c r="J40" s="33" t="s">
        <v>8</v>
      </c>
      <c r="K40" s="33" t="str">
        <f t="shared" si="1"/>
        <v>1X1</v>
      </c>
      <c r="L40" s="33" t="str">
        <f>IFERROR(VLOOKUP($K40,Mapping!F:H,2,0),"")</f>
        <v/>
      </c>
      <c r="M40" s="33" t="str">
        <f>IFERROR(VLOOKUP($K40,Mapping!$F:$H,3,0),"")</f>
        <v/>
      </c>
      <c r="N40" s="33" t="str">
        <f t="shared" si="2"/>
        <v>1</v>
      </c>
    </row>
    <row r="41" spans="1:14" ht="31.5" outlineLevel="1" x14ac:dyDescent="0.55000000000000004">
      <c r="A41" s="29">
        <v>25</v>
      </c>
      <c r="B41" s="32" t="s">
        <v>178</v>
      </c>
      <c r="C41" s="81">
        <v>3</v>
      </c>
      <c r="D41" s="34" t="s">
        <v>3</v>
      </c>
      <c r="E41" s="32"/>
      <c r="F41" s="11"/>
      <c r="G41" s="40"/>
      <c r="H41" s="41"/>
      <c r="J41" s="33" t="s">
        <v>8</v>
      </c>
      <c r="K41" s="33" t="str">
        <f t="shared" si="1"/>
        <v>3X1</v>
      </c>
      <c r="L41" s="33" t="str">
        <f>IFERROR(VLOOKUP($K41,Mapping!F:H,2,0),"")</f>
        <v/>
      </c>
      <c r="M41" s="33" t="str">
        <f>IFERROR(VLOOKUP($K41,Mapping!$F:$H,3,0),"")</f>
        <v/>
      </c>
      <c r="N41" s="33" t="str">
        <f t="shared" si="2"/>
        <v>3</v>
      </c>
    </row>
    <row r="42" spans="1:14" outlineLevel="1" x14ac:dyDescent="0.55000000000000004">
      <c r="A42" s="29">
        <v>26</v>
      </c>
      <c r="B42" s="32" t="s">
        <v>147</v>
      </c>
      <c r="C42" s="81">
        <v>2</v>
      </c>
      <c r="D42" s="34" t="s">
        <v>133</v>
      </c>
      <c r="E42" s="32"/>
      <c r="F42" s="11"/>
      <c r="G42" s="40"/>
      <c r="H42" s="41"/>
      <c r="J42" s="33" t="s">
        <v>8</v>
      </c>
      <c r="K42" s="33" t="str">
        <f t="shared" si="1"/>
        <v>2X1</v>
      </c>
      <c r="L42" s="33" t="str">
        <f>IFERROR(VLOOKUP($K42,Mapping!F:H,2,0),"")</f>
        <v/>
      </c>
      <c r="M42" s="33" t="str">
        <f>IFERROR(VLOOKUP($K42,Mapping!$F:$H,3,0),"")</f>
        <v/>
      </c>
      <c r="N42" s="33" t="str">
        <f t="shared" si="2"/>
        <v>2</v>
      </c>
    </row>
    <row r="43" spans="1:14" outlineLevel="1" x14ac:dyDescent="0.55000000000000004">
      <c r="A43" s="29">
        <v>27</v>
      </c>
      <c r="B43" s="32" t="s">
        <v>148</v>
      </c>
      <c r="C43" s="81">
        <v>2</v>
      </c>
      <c r="D43" s="34" t="s">
        <v>133</v>
      </c>
      <c r="E43" s="32"/>
      <c r="F43" s="11"/>
      <c r="G43" s="40"/>
      <c r="H43" s="41"/>
      <c r="J43" s="33" t="s">
        <v>8</v>
      </c>
      <c r="K43" s="33" t="str">
        <f t="shared" si="1"/>
        <v>2X1</v>
      </c>
      <c r="L43" s="33" t="str">
        <f>IFERROR(VLOOKUP($K43,Mapping!F:H,2,0),"")</f>
        <v/>
      </c>
      <c r="M43" s="33" t="str">
        <f>IFERROR(VLOOKUP($K43,Mapping!$F:$H,3,0),"")</f>
        <v/>
      </c>
      <c r="N43" s="33" t="str">
        <f t="shared" si="2"/>
        <v>2</v>
      </c>
    </row>
    <row r="44" spans="1:14" outlineLevel="1" x14ac:dyDescent="0.55000000000000004">
      <c r="A44" s="29">
        <v>28</v>
      </c>
      <c r="B44" s="32" t="s">
        <v>149</v>
      </c>
      <c r="C44" s="81">
        <v>2</v>
      </c>
      <c r="D44" s="34" t="s">
        <v>133</v>
      </c>
      <c r="E44" s="32"/>
      <c r="F44" s="11"/>
      <c r="G44" s="40"/>
      <c r="H44" s="41"/>
      <c r="J44" s="33" t="s">
        <v>8</v>
      </c>
      <c r="K44" s="33" t="str">
        <f t="shared" si="1"/>
        <v>2X1</v>
      </c>
      <c r="L44" s="33" t="str">
        <f>IFERROR(VLOOKUP($K44,Mapping!F:H,2,0),"")</f>
        <v/>
      </c>
      <c r="M44" s="33" t="str">
        <f>IFERROR(VLOOKUP($K44,Mapping!$F:$H,3,0),"")</f>
        <v/>
      </c>
      <c r="N44" s="33" t="str">
        <f t="shared" si="0"/>
        <v>2</v>
      </c>
    </row>
    <row r="45" spans="1:14" outlineLevel="1" x14ac:dyDescent="0.55000000000000004">
      <c r="A45" s="29">
        <v>29</v>
      </c>
      <c r="B45" s="32" t="s">
        <v>150</v>
      </c>
      <c r="C45" s="81">
        <v>3</v>
      </c>
      <c r="D45" s="34" t="s">
        <v>3</v>
      </c>
      <c r="E45" s="32"/>
      <c r="F45" s="11"/>
      <c r="G45" s="40"/>
      <c r="H45" s="41"/>
      <c r="J45" s="33" t="s">
        <v>8</v>
      </c>
      <c r="K45" s="33" t="str">
        <f t="shared" si="1"/>
        <v>3X1</v>
      </c>
      <c r="L45" s="33" t="str">
        <f>IFERROR(VLOOKUP($K45,Mapping!F:H,2,0),"")</f>
        <v/>
      </c>
      <c r="M45" s="33" t="str">
        <f>IFERROR(VLOOKUP($K45,Mapping!$F:$H,3,0),"")</f>
        <v/>
      </c>
      <c r="N45" s="33" t="str">
        <f t="shared" si="0"/>
        <v>3</v>
      </c>
    </row>
    <row r="46" spans="1:14" s="12" customFormat="1" ht="17.25" x14ac:dyDescent="0.6">
      <c r="A46" s="23" t="s">
        <v>49</v>
      </c>
      <c r="B46" s="71" t="s">
        <v>179</v>
      </c>
      <c r="C46" s="77" t="s">
        <v>67</v>
      </c>
      <c r="D46" s="72"/>
      <c r="E46" s="78"/>
      <c r="G46" s="79">
        <f>SUBTOTAL(3,G47:G65)/SUBTOTAL(3,C47:C65)</f>
        <v>0</v>
      </c>
      <c r="H46" s="71"/>
      <c r="J46" s="73"/>
      <c r="K46" s="73"/>
      <c r="L46" s="73">
        <f>SUBTOTAL(9,L47:L65)</f>
        <v>0</v>
      </c>
      <c r="M46" s="73">
        <f>SUBTOTAL(9,M47:M65)</f>
        <v>0</v>
      </c>
      <c r="N46" s="73"/>
    </row>
    <row r="47" spans="1:14" ht="31.5" outlineLevel="1" x14ac:dyDescent="0.55000000000000004">
      <c r="A47" s="29">
        <v>1</v>
      </c>
      <c r="B47" s="28" t="s">
        <v>194</v>
      </c>
      <c r="C47" s="80">
        <v>2</v>
      </c>
      <c r="D47" s="30" t="s">
        <v>133</v>
      </c>
      <c r="E47" s="28"/>
      <c r="F47" s="11"/>
      <c r="G47" s="38"/>
      <c r="H47" s="39"/>
      <c r="J47" s="29" t="s">
        <v>8</v>
      </c>
      <c r="K47" s="29" t="str">
        <f t="shared" ref="K47:K65" si="3">C47&amp;J47&amp;G47</f>
        <v>2X1</v>
      </c>
      <c r="L47" s="29" t="str">
        <f>IFERROR(VLOOKUP($K47,Mapping!F:H,2,0),"")</f>
        <v/>
      </c>
      <c r="M47" s="29" t="str">
        <f>IFERROR(VLOOKUP($K47,Mapping!$F:$H,3,0),"")</f>
        <v/>
      </c>
      <c r="N47" s="29" t="str">
        <f t="shared" si="0"/>
        <v>2</v>
      </c>
    </row>
    <row r="48" spans="1:14" outlineLevel="1" x14ac:dyDescent="0.55000000000000004">
      <c r="A48" s="29"/>
      <c r="B48" s="28" t="s">
        <v>195</v>
      </c>
      <c r="C48" s="80">
        <v>3</v>
      </c>
      <c r="D48" s="30" t="s">
        <v>3</v>
      </c>
      <c r="E48" s="28"/>
      <c r="F48" s="11"/>
      <c r="G48" s="38"/>
      <c r="H48" s="39"/>
      <c r="J48" s="29"/>
      <c r="K48" s="29"/>
      <c r="L48" s="29" t="str">
        <f>IFERROR(VLOOKUP($K48,Mapping!F:H,2,0),"")</f>
        <v/>
      </c>
      <c r="M48" s="29" t="str">
        <f>IFERROR(VLOOKUP($K48,Mapping!$F:$H,3,0),"")</f>
        <v/>
      </c>
      <c r="N48" s="29" t="str">
        <f t="shared" si="0"/>
        <v>3</v>
      </c>
    </row>
    <row r="49" spans="1:14" outlineLevel="1" x14ac:dyDescent="0.55000000000000004">
      <c r="A49" s="33">
        <v>2</v>
      </c>
      <c r="B49" s="32" t="s">
        <v>180</v>
      </c>
      <c r="C49" s="81">
        <v>1</v>
      </c>
      <c r="D49" s="30" t="s">
        <v>2</v>
      </c>
      <c r="E49" s="28" t="s">
        <v>155</v>
      </c>
      <c r="F49" s="11"/>
      <c r="G49" s="40"/>
      <c r="H49" s="41"/>
      <c r="J49" s="33" t="s">
        <v>8</v>
      </c>
      <c r="K49" s="33" t="str">
        <f t="shared" ref="K49:K64" si="4">C49&amp;J49&amp;G49</f>
        <v>1X1</v>
      </c>
      <c r="L49" s="29" t="str">
        <f>IFERROR(VLOOKUP($K49,Mapping!F:H,2,0),"")</f>
        <v/>
      </c>
      <c r="M49" s="29" t="str">
        <f>IFERROR(VLOOKUP($K49,Mapping!$F:$H,3,0),"")</f>
        <v/>
      </c>
      <c r="N49" s="33" t="str">
        <f t="shared" ref="N49:N64" si="5">C49&amp;G49</f>
        <v>1</v>
      </c>
    </row>
    <row r="50" spans="1:14" outlineLevel="1" x14ac:dyDescent="0.55000000000000004">
      <c r="A50" s="33">
        <v>3</v>
      </c>
      <c r="B50" s="32" t="s">
        <v>181</v>
      </c>
      <c r="C50" s="81">
        <v>1</v>
      </c>
      <c r="D50" s="30" t="s">
        <v>2</v>
      </c>
      <c r="E50" s="28" t="s">
        <v>155</v>
      </c>
      <c r="F50" s="11"/>
      <c r="G50" s="40"/>
      <c r="H50" s="41"/>
      <c r="J50" s="33" t="s">
        <v>8</v>
      </c>
      <c r="K50" s="33" t="str">
        <f t="shared" si="4"/>
        <v>1X1</v>
      </c>
      <c r="L50" s="29" t="str">
        <f>IFERROR(VLOOKUP($K50,Mapping!F:H,2,0),"")</f>
        <v/>
      </c>
      <c r="M50" s="29" t="str">
        <f>IFERROR(VLOOKUP($K50,Mapping!$F:$H,3,0),"")</f>
        <v/>
      </c>
      <c r="N50" s="33" t="str">
        <f t="shared" si="5"/>
        <v>1</v>
      </c>
    </row>
    <row r="51" spans="1:14" ht="31.5" outlineLevel="1" x14ac:dyDescent="0.55000000000000004">
      <c r="A51" s="33">
        <v>4</v>
      </c>
      <c r="B51" s="32" t="s">
        <v>196</v>
      </c>
      <c r="C51" s="33">
        <v>1</v>
      </c>
      <c r="D51" s="30" t="s">
        <v>2</v>
      </c>
      <c r="E51" s="28" t="s">
        <v>155</v>
      </c>
      <c r="F51" s="11"/>
      <c r="G51" s="40"/>
      <c r="H51" s="41"/>
      <c r="J51" s="33" t="s">
        <v>8</v>
      </c>
      <c r="K51" s="33" t="str">
        <f t="shared" si="4"/>
        <v>1X1</v>
      </c>
      <c r="L51" s="29" t="str">
        <f>IFERROR(VLOOKUP($K51,Mapping!F:H,2,0),"")</f>
        <v/>
      </c>
      <c r="M51" s="29" t="str">
        <f>IFERROR(VLOOKUP($K51,Mapping!$F:$H,3,0),"")</f>
        <v/>
      </c>
      <c r="N51" s="33" t="str">
        <f t="shared" si="5"/>
        <v>1</v>
      </c>
    </row>
    <row r="52" spans="1:14" outlineLevel="1" x14ac:dyDescent="0.55000000000000004">
      <c r="A52" s="33">
        <v>5</v>
      </c>
      <c r="B52" s="32" t="s">
        <v>182</v>
      </c>
      <c r="C52" s="33">
        <v>2</v>
      </c>
      <c r="D52" s="30" t="s">
        <v>133</v>
      </c>
      <c r="E52" s="32"/>
      <c r="F52" s="11"/>
      <c r="G52" s="40"/>
      <c r="H52" s="41"/>
      <c r="J52" s="33" t="s">
        <v>8</v>
      </c>
      <c r="K52" s="33" t="str">
        <f t="shared" si="4"/>
        <v>2X1</v>
      </c>
      <c r="L52" s="29" t="str">
        <f>IFERROR(VLOOKUP($K52,Mapping!F:H,2,0),"")</f>
        <v/>
      </c>
      <c r="M52" s="29" t="str">
        <f>IFERROR(VLOOKUP($K52,Mapping!$F:$H,3,0),"")</f>
        <v/>
      </c>
      <c r="N52" s="33" t="str">
        <f t="shared" si="5"/>
        <v>2</v>
      </c>
    </row>
    <row r="53" spans="1:14" ht="31.5" outlineLevel="1" x14ac:dyDescent="0.55000000000000004">
      <c r="A53" s="33">
        <v>6</v>
      </c>
      <c r="B53" s="32" t="s">
        <v>183</v>
      </c>
      <c r="C53" s="33">
        <v>3</v>
      </c>
      <c r="D53" s="34" t="s">
        <v>3</v>
      </c>
      <c r="E53" s="32"/>
      <c r="F53" s="11"/>
      <c r="G53" s="40"/>
      <c r="H53" s="41"/>
      <c r="J53" s="33" t="s">
        <v>8</v>
      </c>
      <c r="K53" s="33" t="str">
        <f t="shared" si="4"/>
        <v>3X1</v>
      </c>
      <c r="L53" s="29" t="str">
        <f>IFERROR(VLOOKUP($K53,Mapping!F:H,2,0),"")</f>
        <v/>
      </c>
      <c r="M53" s="29" t="str">
        <f>IFERROR(VLOOKUP($K53,Mapping!$F:$H,3,0),"")</f>
        <v/>
      </c>
      <c r="N53" s="33" t="str">
        <f t="shared" si="5"/>
        <v>3</v>
      </c>
    </row>
    <row r="54" spans="1:14" outlineLevel="1" x14ac:dyDescent="0.55000000000000004">
      <c r="A54" s="33">
        <v>7</v>
      </c>
      <c r="B54" s="32" t="s">
        <v>184</v>
      </c>
      <c r="C54" s="33">
        <v>3</v>
      </c>
      <c r="D54" s="34" t="s">
        <v>3</v>
      </c>
      <c r="E54" s="32"/>
      <c r="F54" s="11"/>
      <c r="G54" s="40"/>
      <c r="H54" s="41"/>
      <c r="J54" s="33" t="s">
        <v>8</v>
      </c>
      <c r="K54" s="33" t="str">
        <f t="shared" si="4"/>
        <v>3X1</v>
      </c>
      <c r="L54" s="29" t="str">
        <f>IFERROR(VLOOKUP($K54,Mapping!F:H,2,0),"")</f>
        <v/>
      </c>
      <c r="M54" s="29" t="str">
        <f>IFERROR(VLOOKUP($K54,Mapping!$F:$H,3,0),"")</f>
        <v/>
      </c>
      <c r="N54" s="33" t="str">
        <f t="shared" si="5"/>
        <v>3</v>
      </c>
    </row>
    <row r="55" spans="1:14" ht="31.5" outlineLevel="1" x14ac:dyDescent="0.55000000000000004">
      <c r="A55" s="33">
        <v>8</v>
      </c>
      <c r="B55" s="32" t="s">
        <v>197</v>
      </c>
      <c r="C55" s="81">
        <v>3</v>
      </c>
      <c r="D55" s="34" t="s">
        <v>3</v>
      </c>
      <c r="E55" s="32"/>
      <c r="F55" s="11"/>
      <c r="G55" s="40"/>
      <c r="H55" s="41"/>
      <c r="J55" s="33" t="s">
        <v>8</v>
      </c>
      <c r="K55" s="33" t="str">
        <f t="shared" si="4"/>
        <v>3X1</v>
      </c>
      <c r="L55" s="29" t="str">
        <f>IFERROR(VLOOKUP($K55,Mapping!F:H,2,0),"")</f>
        <v/>
      </c>
      <c r="M55" s="29" t="str">
        <f>IFERROR(VLOOKUP($K55,Mapping!$F:$H,3,0),"")</f>
        <v/>
      </c>
      <c r="N55" s="33" t="str">
        <f t="shared" si="5"/>
        <v>3</v>
      </c>
    </row>
    <row r="56" spans="1:14" ht="31.5" outlineLevel="1" x14ac:dyDescent="0.55000000000000004">
      <c r="A56" s="33">
        <v>9</v>
      </c>
      <c r="B56" s="32" t="s">
        <v>185</v>
      </c>
      <c r="C56" s="81">
        <v>3</v>
      </c>
      <c r="D56" s="34" t="s">
        <v>3</v>
      </c>
      <c r="E56" s="32"/>
      <c r="F56" s="11"/>
      <c r="G56" s="40"/>
      <c r="H56" s="41"/>
      <c r="J56" s="33" t="s">
        <v>8</v>
      </c>
      <c r="K56" s="33" t="str">
        <f t="shared" si="4"/>
        <v>3X1</v>
      </c>
      <c r="L56" s="29" t="str">
        <f>IFERROR(VLOOKUP($K56,Mapping!F:H,2,0),"")</f>
        <v/>
      </c>
      <c r="M56" s="29" t="str">
        <f>IFERROR(VLOOKUP($K56,Mapping!$F:$H,3,0),"")</f>
        <v/>
      </c>
      <c r="N56" s="33" t="str">
        <f t="shared" si="5"/>
        <v>3</v>
      </c>
    </row>
    <row r="57" spans="1:14" ht="31.5" outlineLevel="1" x14ac:dyDescent="0.55000000000000004">
      <c r="A57" s="33">
        <v>10</v>
      </c>
      <c r="B57" s="32" t="s">
        <v>186</v>
      </c>
      <c r="C57" s="81">
        <v>3</v>
      </c>
      <c r="D57" s="34" t="s">
        <v>3</v>
      </c>
      <c r="E57" s="32"/>
      <c r="F57" s="11"/>
      <c r="G57" s="40"/>
      <c r="H57" s="41"/>
      <c r="J57" s="33" t="s">
        <v>8</v>
      </c>
      <c r="K57" s="33" t="str">
        <f t="shared" si="4"/>
        <v>3X1</v>
      </c>
      <c r="L57" s="29" t="str">
        <f>IFERROR(VLOOKUP($K57,Mapping!F:H,2,0),"")</f>
        <v/>
      </c>
      <c r="M57" s="29" t="str">
        <f>IFERROR(VLOOKUP($K57,Mapping!$F:$H,3,0),"")</f>
        <v/>
      </c>
      <c r="N57" s="33" t="str">
        <f t="shared" si="5"/>
        <v>3</v>
      </c>
    </row>
    <row r="58" spans="1:14" outlineLevel="1" x14ac:dyDescent="0.55000000000000004">
      <c r="A58" s="33">
        <v>11</v>
      </c>
      <c r="B58" s="32" t="s">
        <v>187</v>
      </c>
      <c r="C58" s="81">
        <v>3</v>
      </c>
      <c r="D58" s="34" t="s">
        <v>3</v>
      </c>
      <c r="E58" s="32"/>
      <c r="F58" s="11"/>
      <c r="G58" s="40"/>
      <c r="H58" s="41"/>
      <c r="J58" s="33" t="s">
        <v>8</v>
      </c>
      <c r="K58" s="33" t="str">
        <f t="shared" si="4"/>
        <v>3X1</v>
      </c>
      <c r="L58" s="29" t="str">
        <f>IFERROR(VLOOKUP($K58,Mapping!F:H,2,0),"")</f>
        <v/>
      </c>
      <c r="M58" s="29" t="str">
        <f>IFERROR(VLOOKUP($K58,Mapping!$F:$H,3,0),"")</f>
        <v/>
      </c>
      <c r="N58" s="33" t="str">
        <f t="shared" si="5"/>
        <v>3</v>
      </c>
    </row>
    <row r="59" spans="1:14" ht="31.5" outlineLevel="1" x14ac:dyDescent="0.55000000000000004">
      <c r="A59" s="33">
        <v>13</v>
      </c>
      <c r="B59" s="32" t="s">
        <v>188</v>
      </c>
      <c r="C59" s="81">
        <v>3</v>
      </c>
      <c r="D59" s="34" t="s">
        <v>3</v>
      </c>
      <c r="E59" s="32"/>
      <c r="F59" s="11"/>
      <c r="G59" s="40"/>
      <c r="H59" s="41"/>
      <c r="J59" s="33" t="s">
        <v>8</v>
      </c>
      <c r="K59" s="33" t="str">
        <f t="shared" si="4"/>
        <v>3X1</v>
      </c>
      <c r="L59" s="29" t="str">
        <f>IFERROR(VLOOKUP($K59,Mapping!F:H,2,0),"")</f>
        <v/>
      </c>
      <c r="M59" s="29" t="str">
        <f>IFERROR(VLOOKUP($K59,Mapping!$F:$H,3,0),"")</f>
        <v/>
      </c>
      <c r="N59" s="33" t="str">
        <f t="shared" si="5"/>
        <v>3</v>
      </c>
    </row>
    <row r="60" spans="1:14" ht="31.5" outlineLevel="1" x14ac:dyDescent="0.55000000000000004">
      <c r="A60" s="33">
        <v>14</v>
      </c>
      <c r="B60" s="32" t="s">
        <v>189</v>
      </c>
      <c r="C60" s="81">
        <v>3</v>
      </c>
      <c r="D60" s="34" t="s">
        <v>3</v>
      </c>
      <c r="E60" s="32"/>
      <c r="F60" s="11"/>
      <c r="G60" s="40"/>
      <c r="H60" s="41"/>
      <c r="J60" s="33" t="s">
        <v>8</v>
      </c>
      <c r="K60" s="33" t="str">
        <f t="shared" si="4"/>
        <v>3X1</v>
      </c>
      <c r="L60" s="29" t="str">
        <f>IFERROR(VLOOKUP($K60,Mapping!F:H,2,0),"")</f>
        <v/>
      </c>
      <c r="M60" s="29" t="str">
        <f>IFERROR(VLOOKUP($K60,Mapping!$F:$H,3,0),"")</f>
        <v/>
      </c>
      <c r="N60" s="33" t="str">
        <f t="shared" si="5"/>
        <v>3</v>
      </c>
    </row>
    <row r="61" spans="1:14" outlineLevel="1" x14ac:dyDescent="0.55000000000000004">
      <c r="A61" s="33">
        <v>15</v>
      </c>
      <c r="B61" s="32" t="s">
        <v>190</v>
      </c>
      <c r="C61" s="81">
        <v>3</v>
      </c>
      <c r="D61" s="34" t="s">
        <v>3</v>
      </c>
      <c r="E61" s="32"/>
      <c r="F61" s="11"/>
      <c r="G61" s="40"/>
      <c r="H61" s="41"/>
      <c r="J61" s="33" t="s">
        <v>8</v>
      </c>
      <c r="K61" s="33" t="str">
        <f t="shared" si="4"/>
        <v>3X1</v>
      </c>
      <c r="L61" s="29" t="str">
        <f>IFERROR(VLOOKUP($K61,Mapping!F:H,2,0),"")</f>
        <v/>
      </c>
      <c r="M61" s="29" t="str">
        <f>IFERROR(VLOOKUP($K61,Mapping!$F:$H,3,0),"")</f>
        <v/>
      </c>
      <c r="N61" s="33" t="str">
        <f t="shared" si="5"/>
        <v>3</v>
      </c>
    </row>
    <row r="62" spans="1:14" outlineLevel="1" x14ac:dyDescent="0.55000000000000004">
      <c r="A62" s="33">
        <v>16</v>
      </c>
      <c r="B62" s="32" t="s">
        <v>191</v>
      </c>
      <c r="C62" s="81">
        <v>3</v>
      </c>
      <c r="D62" s="34" t="s">
        <v>3</v>
      </c>
      <c r="E62" s="32"/>
      <c r="F62" s="11"/>
      <c r="G62" s="40"/>
      <c r="H62" s="41"/>
      <c r="J62" s="33" t="s">
        <v>8</v>
      </c>
      <c r="K62" s="33" t="str">
        <f t="shared" si="4"/>
        <v>3X1</v>
      </c>
      <c r="L62" s="29" t="str">
        <f>IFERROR(VLOOKUP($K62,Mapping!F:H,2,0),"")</f>
        <v/>
      </c>
      <c r="M62" s="29" t="str">
        <f>IFERROR(VLOOKUP($K62,Mapping!$F:$H,3,0),"")</f>
        <v/>
      </c>
      <c r="N62" s="33" t="str">
        <f t="shared" si="5"/>
        <v>3</v>
      </c>
    </row>
    <row r="63" spans="1:14" outlineLevel="1" x14ac:dyDescent="0.55000000000000004">
      <c r="A63" s="33">
        <v>17</v>
      </c>
      <c r="B63" s="32" t="s">
        <v>192</v>
      </c>
      <c r="C63" s="81">
        <v>3</v>
      </c>
      <c r="D63" s="34" t="s">
        <v>3</v>
      </c>
      <c r="E63" s="32"/>
      <c r="F63" s="11"/>
      <c r="G63" s="40"/>
      <c r="H63" s="41"/>
      <c r="J63" s="33" t="s">
        <v>8</v>
      </c>
      <c r="K63" s="33" t="str">
        <f t="shared" si="4"/>
        <v>3X1</v>
      </c>
      <c r="L63" s="29" t="str">
        <f>IFERROR(VLOOKUP($K63,Mapping!F:H,2,0),"")</f>
        <v/>
      </c>
      <c r="M63" s="29" t="str">
        <f>IFERROR(VLOOKUP($K63,Mapping!$F:$H,3,0),"")</f>
        <v/>
      </c>
      <c r="N63" s="33" t="str">
        <f t="shared" si="5"/>
        <v>3</v>
      </c>
    </row>
    <row r="64" spans="1:14" outlineLevel="1" x14ac:dyDescent="0.55000000000000004">
      <c r="A64" s="33">
        <v>18</v>
      </c>
      <c r="B64" s="32" t="s">
        <v>198</v>
      </c>
      <c r="C64" s="81">
        <v>3</v>
      </c>
      <c r="D64" s="34" t="s">
        <v>3</v>
      </c>
      <c r="E64" s="32"/>
      <c r="F64" s="11"/>
      <c r="G64" s="40"/>
      <c r="H64" s="41"/>
      <c r="J64" s="33" t="s">
        <v>8</v>
      </c>
      <c r="K64" s="33" t="str">
        <f t="shared" si="4"/>
        <v>3X1</v>
      </c>
      <c r="L64" s="29" t="str">
        <f>IFERROR(VLOOKUP($K64,Mapping!F:H,2,0),"")</f>
        <v/>
      </c>
      <c r="M64" s="29" t="str">
        <f>IFERROR(VLOOKUP($K64,Mapping!$F:$H,3,0),"")</f>
        <v/>
      </c>
      <c r="N64" s="33" t="str">
        <f t="shared" si="5"/>
        <v>3</v>
      </c>
    </row>
    <row r="65" spans="1:14" outlineLevel="1" x14ac:dyDescent="0.55000000000000004">
      <c r="A65" s="33">
        <v>2</v>
      </c>
      <c r="B65" s="32" t="s">
        <v>193</v>
      </c>
      <c r="C65" s="81">
        <v>3</v>
      </c>
      <c r="D65" s="34" t="s">
        <v>3</v>
      </c>
      <c r="E65" s="28"/>
      <c r="F65" s="11"/>
      <c r="G65" s="40"/>
      <c r="H65" s="41"/>
      <c r="J65" s="33" t="s">
        <v>8</v>
      </c>
      <c r="K65" s="33" t="str">
        <f t="shared" si="3"/>
        <v>3X1</v>
      </c>
      <c r="L65" s="29" t="str">
        <f>IFERROR(VLOOKUP($K65,Mapping!F:H,2,0),"")</f>
        <v/>
      </c>
      <c r="M65" s="29" t="str">
        <f>IFERROR(VLOOKUP($K65,Mapping!$F:$H,3,0),"")</f>
        <v/>
      </c>
      <c r="N65" s="33" t="str">
        <f t="shared" si="0"/>
        <v>3</v>
      </c>
    </row>
    <row r="66" spans="1:14" s="12" customFormat="1" ht="17.25" x14ac:dyDescent="0.6">
      <c r="A66" s="23" t="s">
        <v>50</v>
      </c>
      <c r="B66" s="71" t="s">
        <v>199</v>
      </c>
      <c r="C66" s="77" t="s">
        <v>67</v>
      </c>
      <c r="D66" s="72"/>
      <c r="E66" s="78"/>
      <c r="G66" s="79">
        <f>SUBTOTAL(3,G67:G81)/SUBTOTAL(3,C67:C81)</f>
        <v>0</v>
      </c>
      <c r="H66" s="71"/>
      <c r="J66" s="73"/>
      <c r="K66" s="73"/>
      <c r="L66" s="73">
        <f>SUBTOTAL(9,L67:L81)</f>
        <v>0</v>
      </c>
      <c r="M66" s="73">
        <f>SUBTOTAL(9,M67:M81)</f>
        <v>0</v>
      </c>
      <c r="N66" s="73"/>
    </row>
    <row r="67" spans="1:14" outlineLevel="1" x14ac:dyDescent="0.55000000000000004">
      <c r="A67" s="29">
        <v>1</v>
      </c>
      <c r="B67" s="28" t="s">
        <v>200</v>
      </c>
      <c r="C67" s="29">
        <v>1</v>
      </c>
      <c r="D67" s="30" t="s">
        <v>212</v>
      </c>
      <c r="E67" s="28" t="s">
        <v>213</v>
      </c>
      <c r="F67" s="11"/>
      <c r="G67" s="38"/>
      <c r="H67" s="39"/>
      <c r="J67" s="29" t="s">
        <v>8</v>
      </c>
      <c r="K67" s="29" t="str">
        <f t="shared" ref="K67:K80" si="6">C67&amp;J67&amp;G67</f>
        <v>1X1</v>
      </c>
      <c r="L67" s="29" t="str">
        <f>IFERROR(VLOOKUP($K67,Mapping!F:H,2,0),"")</f>
        <v/>
      </c>
      <c r="M67" s="29" t="str">
        <f>IFERROR(VLOOKUP($K67,Mapping!$F:$H,3,0),"")</f>
        <v/>
      </c>
      <c r="N67" s="29" t="str">
        <f t="shared" ref="N67:N72" si="7">C67&amp;G67</f>
        <v>1</v>
      </c>
    </row>
    <row r="68" spans="1:14" outlineLevel="1" x14ac:dyDescent="0.55000000000000004">
      <c r="A68" s="29">
        <v>2</v>
      </c>
      <c r="B68" s="32" t="s">
        <v>201</v>
      </c>
      <c r="C68" s="81">
        <v>1</v>
      </c>
      <c r="D68" s="30" t="s">
        <v>212</v>
      </c>
      <c r="E68" s="28" t="s">
        <v>213</v>
      </c>
      <c r="F68" s="11"/>
      <c r="G68" s="40"/>
      <c r="H68" s="41"/>
      <c r="J68" s="33" t="s">
        <v>8</v>
      </c>
      <c r="K68" s="33" t="str">
        <f t="shared" si="6"/>
        <v>1X1</v>
      </c>
      <c r="L68" s="33" t="str">
        <f>IFERROR(VLOOKUP($K68,Mapping!F:H,2,0),"")</f>
        <v/>
      </c>
      <c r="M68" s="33" t="str">
        <f>IFERROR(VLOOKUP($K68,Mapping!$F:$H,3,0),"")</f>
        <v/>
      </c>
      <c r="N68" s="33" t="str">
        <f t="shared" si="7"/>
        <v>1</v>
      </c>
    </row>
    <row r="69" spans="1:14" outlineLevel="1" x14ac:dyDescent="0.55000000000000004">
      <c r="A69" s="29">
        <v>3</v>
      </c>
      <c r="B69" s="36" t="s">
        <v>202</v>
      </c>
      <c r="C69" s="82">
        <v>1</v>
      </c>
      <c r="D69" s="30" t="s">
        <v>212</v>
      </c>
      <c r="E69" s="28" t="s">
        <v>213</v>
      </c>
      <c r="F69" s="11"/>
      <c r="G69" s="42"/>
      <c r="H69" s="43"/>
      <c r="J69" s="37" t="s">
        <v>8</v>
      </c>
      <c r="K69" s="37" t="str">
        <f t="shared" si="6"/>
        <v>1X1</v>
      </c>
      <c r="L69" s="37" t="str">
        <f>IFERROR(VLOOKUP($K69,Mapping!F:H,2,0),"")</f>
        <v/>
      </c>
      <c r="M69" s="37" t="str">
        <f>IFERROR(VLOOKUP($K69,Mapping!$F:$H,3,0),"")</f>
        <v/>
      </c>
      <c r="N69" s="37" t="str">
        <f t="shared" si="7"/>
        <v>1</v>
      </c>
    </row>
    <row r="70" spans="1:14" ht="31.5" outlineLevel="1" x14ac:dyDescent="0.55000000000000004">
      <c r="A70" s="29">
        <v>4</v>
      </c>
      <c r="B70" s="32" t="s">
        <v>203</v>
      </c>
      <c r="C70" s="81">
        <v>3</v>
      </c>
      <c r="D70" s="30" t="s">
        <v>3</v>
      </c>
      <c r="E70" s="28" t="s">
        <v>213</v>
      </c>
      <c r="F70" s="11"/>
      <c r="G70" s="40"/>
      <c r="H70" s="41"/>
      <c r="J70" s="33" t="s">
        <v>8</v>
      </c>
      <c r="K70" s="33" t="str">
        <f t="shared" si="6"/>
        <v>3X1</v>
      </c>
      <c r="L70" s="33" t="str">
        <f>IFERROR(VLOOKUP($K70,Mapping!F:H,2,0),"")</f>
        <v/>
      </c>
      <c r="M70" s="33" t="str">
        <f>IFERROR(VLOOKUP($K70,Mapping!$F:$H,3,0),"")</f>
        <v/>
      </c>
      <c r="N70" s="33" t="str">
        <f t="shared" si="7"/>
        <v>3</v>
      </c>
    </row>
    <row r="71" spans="1:14" outlineLevel="1" x14ac:dyDescent="0.55000000000000004">
      <c r="A71" s="29">
        <v>5</v>
      </c>
      <c r="B71" s="36" t="s">
        <v>204</v>
      </c>
      <c r="C71" s="82">
        <v>1</v>
      </c>
      <c r="D71" s="30" t="s">
        <v>212</v>
      </c>
      <c r="E71" s="28" t="s">
        <v>213</v>
      </c>
      <c r="F71" s="11"/>
      <c r="G71" s="42"/>
      <c r="H71" s="43"/>
      <c r="J71" s="37" t="s">
        <v>8</v>
      </c>
      <c r="K71" s="37" t="str">
        <f t="shared" si="6"/>
        <v>1X1</v>
      </c>
      <c r="L71" s="37" t="str">
        <f>IFERROR(VLOOKUP($K71,Mapping!F:H,2,0),"")</f>
        <v/>
      </c>
      <c r="M71" s="37" t="str">
        <f>IFERROR(VLOOKUP($K71,Mapping!$F:$H,3,0),"")</f>
        <v/>
      </c>
      <c r="N71" s="37" t="str">
        <f t="shared" si="7"/>
        <v>1</v>
      </c>
    </row>
    <row r="72" spans="1:14" ht="31.5" outlineLevel="1" x14ac:dyDescent="0.55000000000000004">
      <c r="A72" s="29">
        <v>6</v>
      </c>
      <c r="B72" s="32" t="s">
        <v>205</v>
      </c>
      <c r="C72" s="81">
        <v>1</v>
      </c>
      <c r="D72" s="30" t="s">
        <v>212</v>
      </c>
      <c r="E72" s="28" t="s">
        <v>213</v>
      </c>
      <c r="F72" s="11"/>
      <c r="G72" s="40"/>
      <c r="H72" s="41"/>
      <c r="J72" s="33" t="s">
        <v>8</v>
      </c>
      <c r="K72" s="33" t="str">
        <f t="shared" si="6"/>
        <v>1X1</v>
      </c>
      <c r="L72" s="33" t="str">
        <f>IFERROR(VLOOKUP($K72,Mapping!F:H,2,0),"")</f>
        <v/>
      </c>
      <c r="M72" s="33" t="str">
        <f>IFERROR(VLOOKUP($K72,Mapping!$F:$H,3,0),"")</f>
        <v/>
      </c>
      <c r="N72" s="33" t="str">
        <f t="shared" si="7"/>
        <v>1</v>
      </c>
    </row>
    <row r="73" spans="1:14" outlineLevel="1" x14ac:dyDescent="0.55000000000000004">
      <c r="A73" s="29">
        <v>7</v>
      </c>
      <c r="B73" s="32" t="s">
        <v>206</v>
      </c>
      <c r="C73" s="81">
        <v>1</v>
      </c>
      <c r="D73" s="30" t="s">
        <v>212</v>
      </c>
      <c r="E73" s="28" t="s">
        <v>214</v>
      </c>
      <c r="F73" s="11"/>
      <c r="G73" s="40"/>
      <c r="H73" s="41"/>
      <c r="J73" s="33" t="s">
        <v>8</v>
      </c>
      <c r="K73" s="33" t="str">
        <f t="shared" si="6"/>
        <v>1X1</v>
      </c>
      <c r="L73" s="33" t="str">
        <f>IFERROR(VLOOKUP($K73,Mapping!F:H,2,0),"")</f>
        <v/>
      </c>
      <c r="M73" s="33" t="str">
        <f>IFERROR(VLOOKUP($K73,Mapping!$F:$H,3,0),"")</f>
        <v/>
      </c>
      <c r="N73" s="33" t="str">
        <f t="shared" ref="N73:N78" si="8">C73&amp;G73</f>
        <v>1</v>
      </c>
    </row>
    <row r="74" spans="1:14" outlineLevel="1" x14ac:dyDescent="0.55000000000000004">
      <c r="A74" s="29">
        <v>8</v>
      </c>
      <c r="B74" s="36" t="s">
        <v>207</v>
      </c>
      <c r="C74" s="82">
        <v>1</v>
      </c>
      <c r="D74" s="30" t="s">
        <v>212</v>
      </c>
      <c r="E74" s="28" t="s">
        <v>215</v>
      </c>
      <c r="F74" s="11"/>
      <c r="G74" s="42"/>
      <c r="H74" s="43"/>
      <c r="J74" s="37" t="s">
        <v>8</v>
      </c>
      <c r="K74" s="37" t="str">
        <f t="shared" si="6"/>
        <v>1X1</v>
      </c>
      <c r="L74" s="37" t="str">
        <f>IFERROR(VLOOKUP($K74,Mapping!F:H,2,0),"")</f>
        <v/>
      </c>
      <c r="M74" s="37" t="str">
        <f>IFERROR(VLOOKUP($K74,Mapping!$F:$H,3,0),"")</f>
        <v/>
      </c>
      <c r="N74" s="37" t="str">
        <f t="shared" si="8"/>
        <v>1</v>
      </c>
    </row>
    <row r="75" spans="1:14" ht="31.5" outlineLevel="1" x14ac:dyDescent="0.55000000000000004">
      <c r="A75" s="29">
        <v>9</v>
      </c>
      <c r="B75" s="32" t="s">
        <v>216</v>
      </c>
      <c r="C75" s="81">
        <v>1</v>
      </c>
      <c r="D75" s="30" t="s">
        <v>212</v>
      </c>
      <c r="E75" s="28" t="s">
        <v>214</v>
      </c>
      <c r="F75" s="11"/>
      <c r="G75" s="40"/>
      <c r="H75" s="41"/>
      <c r="J75" s="33" t="s">
        <v>8</v>
      </c>
      <c r="K75" s="33" t="str">
        <f t="shared" si="6"/>
        <v>1X1</v>
      </c>
      <c r="L75" s="33" t="str">
        <f>IFERROR(VLOOKUP($K75,Mapping!F:H,2,0),"")</f>
        <v/>
      </c>
      <c r="M75" s="33" t="str">
        <f>IFERROR(VLOOKUP($K75,Mapping!$F:$H,3,0),"")</f>
        <v/>
      </c>
      <c r="N75" s="33" t="str">
        <f t="shared" si="8"/>
        <v>1</v>
      </c>
    </row>
    <row r="76" spans="1:14" ht="31.5" outlineLevel="1" x14ac:dyDescent="0.55000000000000004">
      <c r="A76" s="29">
        <v>10</v>
      </c>
      <c r="B76" s="32" t="s">
        <v>208</v>
      </c>
      <c r="C76" s="81">
        <v>1</v>
      </c>
      <c r="D76" s="30" t="s">
        <v>212</v>
      </c>
      <c r="E76" s="28" t="s">
        <v>214</v>
      </c>
      <c r="F76" s="11"/>
      <c r="G76" s="40"/>
      <c r="H76" s="41"/>
      <c r="J76" s="33" t="s">
        <v>8</v>
      </c>
      <c r="K76" s="33" t="str">
        <f t="shared" si="6"/>
        <v>1X1</v>
      </c>
      <c r="L76" s="33" t="str">
        <f>IFERROR(VLOOKUP($K76,Mapping!F:H,2,0),"")</f>
        <v/>
      </c>
      <c r="M76" s="33" t="str">
        <f>IFERROR(VLOOKUP($K76,Mapping!$F:$H,3,0),"")</f>
        <v/>
      </c>
      <c r="N76" s="33" t="str">
        <f t="shared" si="8"/>
        <v>1</v>
      </c>
    </row>
    <row r="77" spans="1:14" outlineLevel="1" x14ac:dyDescent="0.55000000000000004">
      <c r="A77" s="29">
        <v>11</v>
      </c>
      <c r="B77" s="36" t="s">
        <v>209</v>
      </c>
      <c r="C77" s="81">
        <v>1</v>
      </c>
      <c r="D77" s="30" t="s">
        <v>212</v>
      </c>
      <c r="E77" s="28" t="s">
        <v>217</v>
      </c>
      <c r="F77" s="11"/>
      <c r="G77" s="42"/>
      <c r="H77" s="43"/>
      <c r="J77" s="37" t="s">
        <v>8</v>
      </c>
      <c r="K77" s="37" t="str">
        <f t="shared" si="6"/>
        <v>1X1</v>
      </c>
      <c r="L77" s="37" t="str">
        <f>IFERROR(VLOOKUP($K77,Mapping!F:H,2,0),"")</f>
        <v/>
      </c>
      <c r="M77" s="37" t="str">
        <f>IFERROR(VLOOKUP($K77,Mapping!$F:$H,3,0),"")</f>
        <v/>
      </c>
      <c r="N77" s="37" t="str">
        <f t="shared" si="8"/>
        <v>1</v>
      </c>
    </row>
    <row r="78" spans="1:14" ht="51" customHeight="1" outlineLevel="1" x14ac:dyDescent="0.55000000000000004">
      <c r="A78" s="29">
        <v>12</v>
      </c>
      <c r="B78" s="32" t="s">
        <v>210</v>
      </c>
      <c r="C78" s="81">
        <v>1</v>
      </c>
      <c r="D78" s="30" t="s">
        <v>212</v>
      </c>
      <c r="E78" s="28" t="s">
        <v>218</v>
      </c>
      <c r="F78" s="11"/>
      <c r="G78" s="40"/>
      <c r="H78" s="41"/>
      <c r="J78" s="33" t="s">
        <v>8</v>
      </c>
      <c r="K78" s="33" t="str">
        <f t="shared" si="6"/>
        <v>1X1</v>
      </c>
      <c r="L78" s="33" t="str">
        <f>IFERROR(VLOOKUP($K78,Mapping!F:H,2,0),"")</f>
        <v/>
      </c>
      <c r="M78" s="33" t="str">
        <f>IFERROR(VLOOKUP($K78,Mapping!$F:$H,3,0),"")</f>
        <v/>
      </c>
      <c r="N78" s="33" t="str">
        <f t="shared" si="8"/>
        <v>1</v>
      </c>
    </row>
    <row r="79" spans="1:14" ht="31.5" outlineLevel="1" x14ac:dyDescent="0.55000000000000004">
      <c r="A79" s="29">
        <v>13</v>
      </c>
      <c r="B79" s="32" t="s">
        <v>220</v>
      </c>
      <c r="C79" s="81">
        <v>1</v>
      </c>
      <c r="D79" s="30" t="s">
        <v>212</v>
      </c>
      <c r="E79" s="28" t="s">
        <v>222</v>
      </c>
      <c r="F79" s="11"/>
      <c r="G79" s="40"/>
      <c r="H79" s="41"/>
      <c r="J79" s="33" t="s">
        <v>8</v>
      </c>
      <c r="K79" s="33" t="str">
        <f t="shared" si="6"/>
        <v>1X1</v>
      </c>
      <c r="L79" s="33" t="str">
        <f>IFERROR(VLOOKUP($K79,Mapping!F:H,2,0),"")</f>
        <v/>
      </c>
      <c r="M79" s="33" t="str">
        <f>IFERROR(VLOOKUP($K79,Mapping!$F:$H,3,0),"")</f>
        <v/>
      </c>
      <c r="N79" s="33" t="str">
        <f t="shared" ref="N79:N81" si="9">C79&amp;G79</f>
        <v>1</v>
      </c>
    </row>
    <row r="80" spans="1:14" ht="31.5" outlineLevel="1" x14ac:dyDescent="0.55000000000000004">
      <c r="A80" s="29">
        <v>14</v>
      </c>
      <c r="B80" s="36" t="s">
        <v>221</v>
      </c>
      <c r="C80" s="82">
        <v>1</v>
      </c>
      <c r="D80" s="30" t="s">
        <v>212</v>
      </c>
      <c r="E80" s="28" t="s">
        <v>219</v>
      </c>
      <c r="F80" s="11"/>
      <c r="G80" s="42"/>
      <c r="H80" s="43"/>
      <c r="J80" s="37" t="s">
        <v>8</v>
      </c>
      <c r="K80" s="37" t="str">
        <f t="shared" si="6"/>
        <v>1X1</v>
      </c>
      <c r="L80" s="37"/>
      <c r="M80" s="37"/>
      <c r="N80" s="37" t="str">
        <f t="shared" si="9"/>
        <v>1</v>
      </c>
    </row>
    <row r="81" spans="1:14" ht="31.5" outlineLevel="1" x14ac:dyDescent="0.55000000000000004">
      <c r="A81" s="29">
        <v>15</v>
      </c>
      <c r="B81" s="36" t="s">
        <v>211</v>
      </c>
      <c r="C81" s="82">
        <v>3</v>
      </c>
      <c r="D81" s="30" t="s">
        <v>3</v>
      </c>
      <c r="E81" s="28"/>
      <c r="F81" s="11"/>
      <c r="G81" s="42"/>
      <c r="H81" s="43"/>
      <c r="J81" s="37" t="s">
        <v>8</v>
      </c>
      <c r="K81" s="37" t="str">
        <f>C81&amp;J81&amp;G81</f>
        <v>3X1</v>
      </c>
      <c r="L81" s="37" t="str">
        <f>IFERROR(VLOOKUP($K81,Mapping!F:H,2,0),"")</f>
        <v/>
      </c>
      <c r="M81" s="37" t="str">
        <f>IFERROR(VLOOKUP($K81,Mapping!$F:$H,3,0),"")</f>
        <v/>
      </c>
      <c r="N81" s="37" t="str">
        <f t="shared" si="9"/>
        <v>3</v>
      </c>
    </row>
    <row r="82" spans="1:14" s="12" customFormat="1" ht="17.25" x14ac:dyDescent="0.6">
      <c r="A82" s="23" t="s">
        <v>277</v>
      </c>
      <c r="B82" s="71" t="s">
        <v>228</v>
      </c>
      <c r="C82" s="77" t="s">
        <v>67</v>
      </c>
      <c r="D82" s="72"/>
      <c r="E82" s="78"/>
      <c r="G82" s="79">
        <f>SUBTOTAL(3,G83:G91)/SUBTOTAL(3,C13:C91)</f>
        <v>0</v>
      </c>
      <c r="H82" s="71"/>
      <c r="J82" s="73"/>
      <c r="K82" s="73"/>
      <c r="L82" s="73">
        <f>SUBTOTAL(9,L83:L91)</f>
        <v>0</v>
      </c>
      <c r="M82" s="73">
        <f>SUBTOTAL(9,M83:M91)</f>
        <v>0</v>
      </c>
      <c r="N82" s="73"/>
    </row>
    <row r="83" spans="1:14" ht="31.5" outlineLevel="1" x14ac:dyDescent="0.55000000000000004">
      <c r="A83" s="33">
        <v>2</v>
      </c>
      <c r="B83" s="32" t="s">
        <v>223</v>
      </c>
      <c r="C83" s="81">
        <v>2</v>
      </c>
      <c r="D83" s="30" t="s">
        <v>133</v>
      </c>
      <c r="E83" s="28"/>
      <c r="F83" s="11"/>
      <c r="G83" s="40"/>
      <c r="H83" s="41"/>
      <c r="J83" s="33" t="s">
        <v>8</v>
      </c>
      <c r="K83" s="33" t="str">
        <f t="shared" ref="K83:K91" si="10">C83&amp;J83&amp;G83</f>
        <v>2X1</v>
      </c>
      <c r="L83" s="33" t="str">
        <f>IFERROR(VLOOKUP($K83,Mapping!F:H,2,0),"")</f>
        <v/>
      </c>
      <c r="M83" s="33" t="str">
        <f>IFERROR(VLOOKUP($K83,Mapping!$F:$H,3,0),"")</f>
        <v/>
      </c>
      <c r="N83" s="33" t="str">
        <f t="shared" ref="N83:N91" si="11">C83&amp;G83</f>
        <v>2</v>
      </c>
    </row>
    <row r="84" spans="1:14" outlineLevel="1" x14ac:dyDescent="0.55000000000000004">
      <c r="A84" s="37">
        <v>3</v>
      </c>
      <c r="B84" s="36" t="s">
        <v>224</v>
      </c>
      <c r="C84" s="82">
        <v>3</v>
      </c>
      <c r="D84" s="30" t="s">
        <v>3</v>
      </c>
      <c r="E84" s="28"/>
      <c r="F84" s="11"/>
      <c r="G84" s="42"/>
      <c r="H84" s="43"/>
      <c r="J84" s="37" t="s">
        <v>8</v>
      </c>
      <c r="K84" s="37" t="str">
        <f t="shared" si="10"/>
        <v>3X1</v>
      </c>
      <c r="L84" s="37" t="str">
        <f>IFERROR(VLOOKUP($K84,Mapping!F:H,2,0),"")</f>
        <v/>
      </c>
      <c r="M84" s="37" t="str">
        <f>IFERROR(VLOOKUP($K84,Mapping!$F:$H,3,0),"")</f>
        <v/>
      </c>
      <c r="N84" s="37" t="str">
        <f t="shared" ref="N84:N86" si="12">C84&amp;G84</f>
        <v>3</v>
      </c>
    </row>
    <row r="85" spans="1:14" ht="47.25" outlineLevel="1" x14ac:dyDescent="0.55000000000000004">
      <c r="A85" s="33">
        <v>2</v>
      </c>
      <c r="B85" s="32" t="s">
        <v>229</v>
      </c>
      <c r="C85" s="81">
        <v>3</v>
      </c>
      <c r="D85" s="30" t="s">
        <v>3</v>
      </c>
      <c r="E85" s="28"/>
      <c r="F85" s="11"/>
      <c r="G85" s="40"/>
      <c r="H85" s="41"/>
      <c r="J85" s="33" t="s">
        <v>8</v>
      </c>
      <c r="K85" s="33" t="str">
        <f t="shared" si="10"/>
        <v>3X1</v>
      </c>
      <c r="L85" s="33" t="str">
        <f>IFERROR(VLOOKUP($K85,Mapping!F:H,2,0),"")</f>
        <v/>
      </c>
      <c r="M85" s="33" t="str">
        <f>IFERROR(VLOOKUP($K85,Mapping!$F:$H,3,0),"")</f>
        <v/>
      </c>
      <c r="N85" s="33" t="str">
        <f t="shared" si="12"/>
        <v>3</v>
      </c>
    </row>
    <row r="86" spans="1:14" outlineLevel="1" x14ac:dyDescent="0.55000000000000004">
      <c r="A86" s="33">
        <v>2</v>
      </c>
      <c r="B86" s="32" t="s">
        <v>225</v>
      </c>
      <c r="C86" s="81">
        <v>3</v>
      </c>
      <c r="D86" s="30" t="s">
        <v>3</v>
      </c>
      <c r="E86" s="28"/>
      <c r="F86" s="11"/>
      <c r="G86" s="40"/>
      <c r="H86" s="41"/>
      <c r="J86" s="33" t="s">
        <v>8</v>
      </c>
      <c r="K86" s="33" t="str">
        <f t="shared" si="10"/>
        <v>3X1</v>
      </c>
      <c r="L86" s="33" t="str">
        <f>IFERROR(VLOOKUP($K86,Mapping!F:H,2,0),"")</f>
        <v/>
      </c>
      <c r="M86" s="33" t="str">
        <f>IFERROR(VLOOKUP($K86,Mapping!$F:$H,3,0),"")</f>
        <v/>
      </c>
      <c r="N86" s="33" t="str">
        <f t="shared" si="12"/>
        <v>3</v>
      </c>
    </row>
    <row r="87" spans="1:14" outlineLevel="1" x14ac:dyDescent="0.55000000000000004">
      <c r="A87" s="37">
        <v>3</v>
      </c>
      <c r="B87" s="36" t="s">
        <v>226</v>
      </c>
      <c r="C87" s="82">
        <v>3</v>
      </c>
      <c r="D87" s="30" t="s">
        <v>3</v>
      </c>
      <c r="E87" s="28"/>
      <c r="F87" s="11"/>
      <c r="G87" s="42"/>
      <c r="H87" s="43"/>
      <c r="J87" s="37" t="s">
        <v>8</v>
      </c>
      <c r="K87" s="37" t="str">
        <f t="shared" si="10"/>
        <v>3X1</v>
      </c>
      <c r="L87" s="37" t="str">
        <f>IFERROR(VLOOKUP($K87,Mapping!F:H,2,0),"")</f>
        <v/>
      </c>
      <c r="M87" s="37" t="str">
        <f>IFERROR(VLOOKUP($K87,Mapping!$F:$H,3,0),"")</f>
        <v/>
      </c>
      <c r="N87" s="37" t="str">
        <f t="shared" si="11"/>
        <v>3</v>
      </c>
    </row>
    <row r="88" spans="1:14" outlineLevel="1" x14ac:dyDescent="0.55000000000000004">
      <c r="A88" s="33">
        <v>2</v>
      </c>
      <c r="B88" s="32" t="s">
        <v>230</v>
      </c>
      <c r="C88" s="81">
        <v>3</v>
      </c>
      <c r="D88" s="30" t="s">
        <v>3</v>
      </c>
      <c r="E88" s="28"/>
      <c r="F88" s="11"/>
      <c r="G88" s="40"/>
      <c r="H88" s="41"/>
      <c r="J88" s="33" t="s">
        <v>8</v>
      </c>
      <c r="K88" s="33" t="str">
        <f t="shared" si="10"/>
        <v>3X1</v>
      </c>
      <c r="L88" s="33" t="str">
        <f>IFERROR(VLOOKUP($K88,Mapping!F:H,2,0),"")</f>
        <v/>
      </c>
      <c r="M88" s="33" t="str">
        <f>IFERROR(VLOOKUP($K88,Mapping!$F:$H,3,0),"")</f>
        <v/>
      </c>
      <c r="N88" s="33" t="str">
        <f t="shared" si="11"/>
        <v>3</v>
      </c>
    </row>
    <row r="89" spans="1:14" outlineLevel="1" x14ac:dyDescent="0.55000000000000004">
      <c r="A89" s="33">
        <v>2</v>
      </c>
      <c r="B89" s="32" t="s">
        <v>227</v>
      </c>
      <c r="C89" s="81">
        <v>3</v>
      </c>
      <c r="D89" s="30" t="s">
        <v>3</v>
      </c>
      <c r="E89" s="28"/>
      <c r="F89" s="11"/>
      <c r="G89" s="40"/>
      <c r="H89" s="41"/>
      <c r="J89" s="33" t="s">
        <v>8</v>
      </c>
      <c r="K89" s="33" t="str">
        <f t="shared" si="10"/>
        <v>3X1</v>
      </c>
      <c r="L89" s="33" t="str">
        <f>IFERROR(VLOOKUP($K89,Mapping!F:H,2,0),"")</f>
        <v/>
      </c>
      <c r="M89" s="33" t="str">
        <f>IFERROR(VLOOKUP($K89,Mapping!$F:$H,3,0),"")</f>
        <v/>
      </c>
      <c r="N89" s="33" t="str">
        <f t="shared" si="11"/>
        <v>3</v>
      </c>
    </row>
    <row r="90" spans="1:14" outlineLevel="1" x14ac:dyDescent="0.55000000000000004">
      <c r="A90" s="37">
        <v>3</v>
      </c>
      <c r="B90" s="36" t="s">
        <v>231</v>
      </c>
      <c r="C90" s="82">
        <v>3</v>
      </c>
      <c r="D90" s="30" t="s">
        <v>3</v>
      </c>
      <c r="E90" s="28"/>
      <c r="F90" s="11"/>
      <c r="G90" s="42"/>
      <c r="H90" s="43"/>
      <c r="J90" s="37" t="s">
        <v>8</v>
      </c>
      <c r="K90" s="37" t="str">
        <f t="shared" si="10"/>
        <v>3X1</v>
      </c>
      <c r="L90" s="37" t="str">
        <f>IFERROR(VLOOKUP($K90,Mapping!F:H,2,0),"")</f>
        <v/>
      </c>
      <c r="M90" s="37" t="str">
        <f>IFERROR(VLOOKUP($K90,Mapping!$F:$H,3,0),"")</f>
        <v/>
      </c>
      <c r="N90" s="37" t="str">
        <f t="shared" si="11"/>
        <v>3</v>
      </c>
    </row>
    <row r="91" spans="1:14" outlineLevel="1" x14ac:dyDescent="0.55000000000000004">
      <c r="A91" s="33">
        <v>2</v>
      </c>
      <c r="B91" s="32" t="s">
        <v>232</v>
      </c>
      <c r="C91" s="81">
        <v>3</v>
      </c>
      <c r="D91" s="30" t="s">
        <v>3</v>
      </c>
      <c r="E91" s="28"/>
      <c r="F91" s="11"/>
      <c r="G91" s="40"/>
      <c r="H91" s="41"/>
      <c r="J91" s="33" t="s">
        <v>8</v>
      </c>
      <c r="K91" s="33" t="str">
        <f t="shared" si="10"/>
        <v>3X1</v>
      </c>
      <c r="L91" s="33" t="str">
        <f>IFERROR(VLOOKUP($K91,Mapping!F:H,2,0),"")</f>
        <v/>
      </c>
      <c r="M91" s="33" t="str">
        <f>IFERROR(VLOOKUP($K91,Mapping!$F:$H,3,0),"")</f>
        <v/>
      </c>
      <c r="N91" s="33" t="str">
        <f t="shared" si="11"/>
        <v>3</v>
      </c>
    </row>
    <row r="92" spans="1:14" s="84" customFormat="1" ht="33" customHeight="1" x14ac:dyDescent="0.75">
      <c r="A92" s="21" t="s">
        <v>47</v>
      </c>
      <c r="B92" s="70" t="s">
        <v>236</v>
      </c>
      <c r="C92" s="46" t="s">
        <v>67</v>
      </c>
      <c r="D92" s="44"/>
      <c r="E92" s="45"/>
      <c r="G92" s="47">
        <f>SUBTOTAL(3,G95:G122)/(SUBTOTAL(3,C95:C122)-0)</f>
        <v>0</v>
      </c>
      <c r="H92" s="20"/>
      <c r="J92" s="52"/>
      <c r="K92" s="52"/>
      <c r="L92" s="52">
        <f>SUBTOTAL(9,L95:L122)</f>
        <v>0</v>
      </c>
      <c r="M92" s="52">
        <f>SUBTOTAL(9,M95:M122)</f>
        <v>0</v>
      </c>
      <c r="N92" s="52"/>
    </row>
    <row r="93" spans="1:14" outlineLevel="1" x14ac:dyDescent="0.55000000000000004">
      <c r="A93" s="16"/>
      <c r="B93" s="17" t="s">
        <v>98</v>
      </c>
      <c r="C93" s="16"/>
      <c r="D93" s="26"/>
      <c r="E93" s="18"/>
      <c r="G93" s="16"/>
      <c r="H93" s="17"/>
      <c r="J93" s="16"/>
      <c r="K93" s="16"/>
      <c r="L93" s="16"/>
      <c r="M93" s="16"/>
      <c r="N93" s="16"/>
    </row>
    <row r="94" spans="1:14" s="83" customFormat="1" outlineLevel="1" x14ac:dyDescent="0.55000000000000004">
      <c r="A94" s="16"/>
      <c r="B94" s="17" t="s">
        <v>0</v>
      </c>
      <c r="C94" s="16"/>
      <c r="D94" s="26"/>
      <c r="E94" s="18"/>
      <c r="G94" s="16"/>
      <c r="H94" s="17"/>
      <c r="J94" s="16"/>
      <c r="K94" s="16"/>
      <c r="L94" s="16"/>
      <c r="M94" s="16"/>
      <c r="N94" s="16"/>
    </row>
    <row r="95" spans="1:14" s="83" customFormat="1" outlineLevel="1" collapsed="1" x14ac:dyDescent="0.55000000000000004">
      <c r="A95" s="29">
        <v>1</v>
      </c>
      <c r="B95" s="28" t="s">
        <v>259</v>
      </c>
      <c r="C95" s="80">
        <v>1</v>
      </c>
      <c r="D95" s="30" t="s">
        <v>258</v>
      </c>
      <c r="E95" s="28" t="s">
        <v>260</v>
      </c>
      <c r="G95" s="38"/>
      <c r="H95" s="39"/>
      <c r="J95" s="29" t="s">
        <v>8</v>
      </c>
      <c r="K95" s="29" t="str">
        <f t="shared" ref="K95:K122" si="13">C95&amp;J95&amp;G95</f>
        <v>1X1</v>
      </c>
      <c r="L95" s="29" t="str">
        <f>IFERROR(VLOOKUP($K95,Mapping!F:H,2,0),"")</f>
        <v/>
      </c>
      <c r="M95" s="29" t="str">
        <f>IFERROR(VLOOKUP($K95,Mapping!$F:$H,3,0),"")</f>
        <v/>
      </c>
      <c r="N95" s="29" t="str">
        <f t="shared" ref="N95:N111" si="14">C95&amp;G95</f>
        <v>1</v>
      </c>
    </row>
    <row r="96" spans="1:14" outlineLevel="1" x14ac:dyDescent="0.55000000000000004">
      <c r="A96" s="29">
        <v>2</v>
      </c>
      <c r="B96" s="32" t="s">
        <v>237</v>
      </c>
      <c r="C96" s="81">
        <v>1</v>
      </c>
      <c r="D96" s="30" t="s">
        <v>258</v>
      </c>
      <c r="E96" s="28" t="s">
        <v>260</v>
      </c>
      <c r="G96" s="40"/>
      <c r="H96" s="41"/>
      <c r="J96" s="81" t="s">
        <v>8</v>
      </c>
      <c r="K96" s="81" t="str">
        <f t="shared" si="13"/>
        <v>1X1</v>
      </c>
      <c r="L96" s="81" t="str">
        <f>IFERROR(VLOOKUP($K96,Mapping!F:H,2,0),"")</f>
        <v/>
      </c>
      <c r="M96" s="81" t="str">
        <f>IFERROR(VLOOKUP($K96,Mapping!$F:$H,3,0),"")</f>
        <v/>
      </c>
      <c r="N96" s="81" t="str">
        <f t="shared" si="14"/>
        <v>1</v>
      </c>
    </row>
    <row r="97" spans="1:14" outlineLevel="1" x14ac:dyDescent="0.55000000000000004">
      <c r="A97" s="29">
        <v>3</v>
      </c>
      <c r="B97" s="32" t="s">
        <v>238</v>
      </c>
      <c r="C97" s="81">
        <v>3</v>
      </c>
      <c r="D97" s="34" t="s">
        <v>3</v>
      </c>
      <c r="E97" s="32"/>
      <c r="G97" s="40"/>
      <c r="H97" s="41"/>
      <c r="J97" s="81" t="s">
        <v>8</v>
      </c>
      <c r="K97" s="81" t="str">
        <f t="shared" si="13"/>
        <v>3X1</v>
      </c>
      <c r="L97" s="81" t="str">
        <f>IFERROR(VLOOKUP($K97,Mapping!F:H,2,0),"")</f>
        <v/>
      </c>
      <c r="M97" s="81" t="str">
        <f>IFERROR(VLOOKUP($K97,Mapping!$F:$H,3,0),"")</f>
        <v/>
      </c>
      <c r="N97" s="81" t="str">
        <f t="shared" si="14"/>
        <v>3</v>
      </c>
    </row>
    <row r="98" spans="1:14" s="83" customFormat="1" outlineLevel="1" collapsed="1" x14ac:dyDescent="0.55000000000000004">
      <c r="A98" s="29">
        <v>4</v>
      </c>
      <c r="B98" s="28" t="s">
        <v>192</v>
      </c>
      <c r="C98" s="80">
        <v>3</v>
      </c>
      <c r="D98" s="34" t="s">
        <v>3</v>
      </c>
      <c r="E98" s="28"/>
      <c r="G98" s="38"/>
      <c r="H98" s="39"/>
      <c r="J98" s="29" t="s">
        <v>8</v>
      </c>
      <c r="K98" s="29" t="str">
        <f t="shared" si="13"/>
        <v>3X1</v>
      </c>
      <c r="L98" s="29" t="str">
        <f>IFERROR(VLOOKUP($K98,Mapping!F:H,2,0),"")</f>
        <v/>
      </c>
      <c r="M98" s="29" t="str">
        <f>IFERROR(VLOOKUP($K98,Mapping!$F:$H,3,0),"")</f>
        <v/>
      </c>
      <c r="N98" s="29" t="str">
        <f t="shared" si="14"/>
        <v>3</v>
      </c>
    </row>
    <row r="99" spans="1:14" ht="31.5" outlineLevel="1" x14ac:dyDescent="0.55000000000000004">
      <c r="A99" s="29">
        <v>5</v>
      </c>
      <c r="B99" s="32" t="s">
        <v>261</v>
      </c>
      <c r="C99" s="81">
        <v>3</v>
      </c>
      <c r="D99" s="34" t="s">
        <v>3</v>
      </c>
      <c r="E99" s="32"/>
      <c r="G99" s="40"/>
      <c r="H99" s="41"/>
      <c r="J99" s="81" t="s">
        <v>8</v>
      </c>
      <c r="K99" s="81" t="str">
        <f t="shared" si="13"/>
        <v>3X1</v>
      </c>
      <c r="L99" s="81" t="str">
        <f>IFERROR(VLOOKUP($K99,Mapping!F:H,2,0),"")</f>
        <v/>
      </c>
      <c r="M99" s="81" t="str">
        <f>IFERROR(VLOOKUP($K99,Mapping!$F:$H,3,0),"")</f>
        <v/>
      </c>
      <c r="N99" s="81" t="str">
        <f t="shared" si="14"/>
        <v>3</v>
      </c>
    </row>
    <row r="100" spans="1:14" outlineLevel="1" x14ac:dyDescent="0.55000000000000004">
      <c r="A100" s="29">
        <v>6</v>
      </c>
      <c r="B100" s="32" t="s">
        <v>239</v>
      </c>
      <c r="C100" s="81">
        <v>3</v>
      </c>
      <c r="D100" s="34" t="s">
        <v>3</v>
      </c>
      <c r="E100" s="32"/>
      <c r="G100" s="40"/>
      <c r="H100" s="41"/>
      <c r="J100" s="81" t="s">
        <v>8</v>
      </c>
      <c r="K100" s="81" t="str">
        <f t="shared" si="13"/>
        <v>3X1</v>
      </c>
      <c r="L100" s="81" t="str">
        <f>IFERROR(VLOOKUP($K100,Mapping!F:H,2,0),"")</f>
        <v/>
      </c>
      <c r="M100" s="81" t="str">
        <f>IFERROR(VLOOKUP($K100,Mapping!$F:$H,3,0),"")</f>
        <v/>
      </c>
      <c r="N100" s="81" t="str">
        <f t="shared" si="14"/>
        <v>3</v>
      </c>
    </row>
    <row r="101" spans="1:14" s="83" customFormat="1" outlineLevel="1" collapsed="1" x14ac:dyDescent="0.55000000000000004">
      <c r="A101" s="29">
        <v>7</v>
      </c>
      <c r="B101" s="28" t="s">
        <v>240</v>
      </c>
      <c r="C101" s="80">
        <v>3</v>
      </c>
      <c r="D101" s="34" t="s">
        <v>3</v>
      </c>
      <c r="E101" s="28"/>
      <c r="G101" s="38"/>
      <c r="H101" s="39"/>
      <c r="J101" s="29" t="s">
        <v>8</v>
      </c>
      <c r="K101" s="29" t="str">
        <f t="shared" si="13"/>
        <v>3X1</v>
      </c>
      <c r="L101" s="29" t="str">
        <f>IFERROR(VLOOKUP($K101,Mapping!F:H,2,0),"")</f>
        <v/>
      </c>
      <c r="M101" s="29" t="str">
        <f>IFERROR(VLOOKUP($K101,Mapping!$F:$H,3,0),"")</f>
        <v/>
      </c>
      <c r="N101" s="29" t="str">
        <f t="shared" si="14"/>
        <v>3</v>
      </c>
    </row>
    <row r="102" spans="1:14" ht="31.5" outlineLevel="1" x14ac:dyDescent="0.55000000000000004">
      <c r="A102" s="29">
        <v>8</v>
      </c>
      <c r="B102" s="32" t="s">
        <v>256</v>
      </c>
      <c r="C102" s="81">
        <v>1</v>
      </c>
      <c r="D102" s="34" t="s">
        <v>262</v>
      </c>
      <c r="E102" s="32" t="s">
        <v>263</v>
      </c>
      <c r="G102" s="40"/>
      <c r="H102" s="41"/>
      <c r="J102" s="81" t="s">
        <v>8</v>
      </c>
      <c r="K102" s="81" t="str">
        <f t="shared" si="13"/>
        <v>1X1</v>
      </c>
      <c r="L102" s="81" t="str">
        <f>IFERROR(VLOOKUP($K102,Mapping!F:H,2,0),"")</f>
        <v/>
      </c>
      <c r="M102" s="81" t="str">
        <f>IFERROR(VLOOKUP($K102,Mapping!$F:$H,3,0),"")</f>
        <v/>
      </c>
      <c r="N102" s="81" t="str">
        <f t="shared" si="14"/>
        <v>1</v>
      </c>
    </row>
    <row r="103" spans="1:14" outlineLevel="1" x14ac:dyDescent="0.55000000000000004">
      <c r="A103" s="29">
        <v>9</v>
      </c>
      <c r="B103" s="32" t="s">
        <v>264</v>
      </c>
      <c r="C103" s="81">
        <v>2</v>
      </c>
      <c r="D103" s="34" t="s">
        <v>133</v>
      </c>
      <c r="E103" s="32"/>
      <c r="G103" s="40"/>
      <c r="H103" s="41"/>
      <c r="J103" s="81" t="s">
        <v>8</v>
      </c>
      <c r="K103" s="81" t="str">
        <f t="shared" si="13"/>
        <v>2X1</v>
      </c>
      <c r="L103" s="81" t="str">
        <f>IFERROR(VLOOKUP($K103,Mapping!F:H,2,0),"")</f>
        <v/>
      </c>
      <c r="M103" s="81" t="str">
        <f>IFERROR(VLOOKUP($K103,Mapping!$F:$H,3,0),"")</f>
        <v/>
      </c>
      <c r="N103" s="81" t="str">
        <f t="shared" si="14"/>
        <v>2</v>
      </c>
    </row>
    <row r="104" spans="1:14" ht="31.5" outlineLevel="1" x14ac:dyDescent="0.55000000000000004">
      <c r="A104" s="29">
        <v>10</v>
      </c>
      <c r="B104" s="32" t="s">
        <v>241</v>
      </c>
      <c r="C104" s="81">
        <v>1</v>
      </c>
      <c r="D104" s="34" t="s">
        <v>262</v>
      </c>
      <c r="E104" s="32" t="s">
        <v>265</v>
      </c>
      <c r="G104" s="40"/>
      <c r="H104" s="41"/>
      <c r="J104" s="81" t="s">
        <v>8</v>
      </c>
      <c r="K104" s="81" t="str">
        <f t="shared" si="13"/>
        <v>1X1</v>
      </c>
      <c r="L104" s="81" t="str">
        <f>IFERROR(VLOOKUP($K104,Mapping!F:H,2,0),"")</f>
        <v/>
      </c>
      <c r="M104" s="81" t="str">
        <f>IFERROR(VLOOKUP($K104,Mapping!$F:$H,3,0),"")</f>
        <v/>
      </c>
      <c r="N104" s="81" t="str">
        <f t="shared" si="14"/>
        <v>1</v>
      </c>
    </row>
    <row r="105" spans="1:14" s="83" customFormat="1" outlineLevel="1" collapsed="1" x14ac:dyDescent="0.55000000000000004">
      <c r="A105" s="29">
        <v>11</v>
      </c>
      <c r="B105" s="28" t="s">
        <v>242</v>
      </c>
      <c r="C105" s="80">
        <v>3</v>
      </c>
      <c r="D105" s="30" t="s">
        <v>3</v>
      </c>
      <c r="E105" s="28"/>
      <c r="G105" s="38"/>
      <c r="H105" s="39"/>
      <c r="J105" s="29" t="s">
        <v>8</v>
      </c>
      <c r="K105" s="29" t="str">
        <f t="shared" si="13"/>
        <v>3X1</v>
      </c>
      <c r="L105" s="29" t="str">
        <f>IFERROR(VLOOKUP($K105,Mapping!F:H,2,0),"")</f>
        <v/>
      </c>
      <c r="M105" s="29" t="str">
        <f>IFERROR(VLOOKUP($K105,Mapping!$F:$H,3,0),"")</f>
        <v/>
      </c>
      <c r="N105" s="29" t="str">
        <f t="shared" si="14"/>
        <v>3</v>
      </c>
    </row>
    <row r="106" spans="1:14" outlineLevel="1" x14ac:dyDescent="0.55000000000000004">
      <c r="A106" s="29">
        <v>12</v>
      </c>
      <c r="B106" s="32" t="s">
        <v>243</v>
      </c>
      <c r="C106" s="81">
        <v>1</v>
      </c>
      <c r="D106" s="34" t="s">
        <v>262</v>
      </c>
      <c r="E106" s="32" t="s">
        <v>265</v>
      </c>
      <c r="G106" s="40"/>
      <c r="H106" s="41"/>
      <c r="J106" s="81" t="s">
        <v>8</v>
      </c>
      <c r="K106" s="81" t="str">
        <f t="shared" si="13"/>
        <v>1X1</v>
      </c>
      <c r="L106" s="81" t="str">
        <f>IFERROR(VLOOKUP($K106,Mapping!F:H,2,0),"")</f>
        <v/>
      </c>
      <c r="M106" s="81" t="str">
        <f>IFERROR(VLOOKUP($K106,Mapping!$F:$H,3,0),"")</f>
        <v/>
      </c>
      <c r="N106" s="81" t="str">
        <f t="shared" si="14"/>
        <v>1</v>
      </c>
    </row>
    <row r="107" spans="1:14" outlineLevel="1" x14ac:dyDescent="0.55000000000000004">
      <c r="A107" s="29">
        <v>13</v>
      </c>
      <c r="B107" s="32" t="s">
        <v>244</v>
      </c>
      <c r="C107" s="81">
        <v>1</v>
      </c>
      <c r="D107" s="34" t="s">
        <v>262</v>
      </c>
      <c r="E107" s="32" t="s">
        <v>266</v>
      </c>
      <c r="G107" s="40"/>
      <c r="H107" s="41"/>
      <c r="J107" s="81" t="s">
        <v>8</v>
      </c>
      <c r="K107" s="81" t="str">
        <f t="shared" si="13"/>
        <v>1X1</v>
      </c>
      <c r="L107" s="81" t="str">
        <f>IFERROR(VLOOKUP($K107,Mapping!F:H,2,0),"")</f>
        <v/>
      </c>
      <c r="M107" s="81" t="str">
        <f>IFERROR(VLOOKUP($K107,Mapping!$F:$H,3,0),"")</f>
        <v/>
      </c>
      <c r="N107" s="81" t="str">
        <f t="shared" si="14"/>
        <v>1</v>
      </c>
    </row>
    <row r="108" spans="1:14" s="83" customFormat="1" outlineLevel="1" collapsed="1" x14ac:dyDescent="0.55000000000000004">
      <c r="A108" s="29">
        <v>14</v>
      </c>
      <c r="B108" s="28" t="s">
        <v>245</v>
      </c>
      <c r="C108" s="80">
        <v>1</v>
      </c>
      <c r="D108" s="30" t="s">
        <v>262</v>
      </c>
      <c r="E108" s="28" t="s">
        <v>266</v>
      </c>
      <c r="G108" s="38"/>
      <c r="H108" s="39"/>
      <c r="J108" s="29" t="s">
        <v>8</v>
      </c>
      <c r="K108" s="29" t="str">
        <f t="shared" si="13"/>
        <v>1X1</v>
      </c>
      <c r="L108" s="29" t="str">
        <f>IFERROR(VLOOKUP($K108,Mapping!F:H,2,0),"")</f>
        <v/>
      </c>
      <c r="M108" s="29" t="str">
        <f>IFERROR(VLOOKUP($K108,Mapping!$F:$H,3,0),"")</f>
        <v/>
      </c>
      <c r="N108" s="29" t="str">
        <f t="shared" si="14"/>
        <v>1</v>
      </c>
    </row>
    <row r="109" spans="1:14" ht="31.5" outlineLevel="1" x14ac:dyDescent="0.55000000000000004">
      <c r="A109" s="29">
        <v>15</v>
      </c>
      <c r="B109" s="32" t="s">
        <v>257</v>
      </c>
      <c r="C109" s="81">
        <v>1</v>
      </c>
      <c r="D109" s="34" t="s">
        <v>262</v>
      </c>
      <c r="E109" s="32" t="s">
        <v>267</v>
      </c>
      <c r="G109" s="40"/>
      <c r="H109" s="41"/>
      <c r="J109" s="81" t="s">
        <v>8</v>
      </c>
      <c r="K109" s="81" t="str">
        <f t="shared" si="13"/>
        <v>1X1</v>
      </c>
      <c r="L109" s="81" t="str">
        <f>IFERROR(VLOOKUP($K109,Mapping!F:H,2,0),"")</f>
        <v/>
      </c>
      <c r="M109" s="81" t="str">
        <f>IFERROR(VLOOKUP($K109,Mapping!$F:$H,3,0),"")</f>
        <v/>
      </c>
      <c r="N109" s="81" t="str">
        <f t="shared" ref="N109" si="15">C109&amp;G109</f>
        <v>1</v>
      </c>
    </row>
    <row r="110" spans="1:14" ht="31.5" outlineLevel="1" x14ac:dyDescent="0.55000000000000004">
      <c r="A110" s="29">
        <v>16</v>
      </c>
      <c r="B110" s="32" t="s">
        <v>246</v>
      </c>
      <c r="C110" s="81">
        <v>1</v>
      </c>
      <c r="D110" s="34" t="s">
        <v>262</v>
      </c>
      <c r="E110" s="32" t="s">
        <v>269</v>
      </c>
      <c r="G110" s="40"/>
      <c r="H110" s="41"/>
      <c r="J110" s="81" t="s">
        <v>8</v>
      </c>
      <c r="K110" s="81" t="str">
        <f t="shared" si="13"/>
        <v>1X1</v>
      </c>
      <c r="L110" s="81" t="str">
        <f>IFERROR(VLOOKUP($K110,Mapping!F:H,2,0),"")</f>
        <v/>
      </c>
      <c r="M110" s="81" t="str">
        <f>IFERROR(VLOOKUP($K110,Mapping!$F:$H,3,0),"")</f>
        <v/>
      </c>
      <c r="N110" s="81" t="str">
        <f t="shared" si="14"/>
        <v>1</v>
      </c>
    </row>
    <row r="111" spans="1:14" ht="31.5" outlineLevel="1" x14ac:dyDescent="0.55000000000000004">
      <c r="A111" s="29">
        <v>17</v>
      </c>
      <c r="B111" s="32" t="s">
        <v>270</v>
      </c>
      <c r="C111" s="81">
        <v>1</v>
      </c>
      <c r="D111" s="34" t="s">
        <v>262</v>
      </c>
      <c r="E111" s="32" t="s">
        <v>268</v>
      </c>
      <c r="G111" s="40"/>
      <c r="H111" s="41"/>
      <c r="J111" s="81" t="s">
        <v>8</v>
      </c>
      <c r="K111" s="81" t="str">
        <f t="shared" si="13"/>
        <v>1X1</v>
      </c>
      <c r="L111" s="81" t="str">
        <f>IFERROR(VLOOKUP($K111,Mapping!F:H,2,0),"")</f>
        <v/>
      </c>
      <c r="M111" s="81" t="str">
        <f>IFERROR(VLOOKUP($K111,Mapping!$F:$H,3,0),"")</f>
        <v/>
      </c>
      <c r="N111" s="81" t="str">
        <f t="shared" si="14"/>
        <v>1</v>
      </c>
    </row>
    <row r="112" spans="1:14" outlineLevel="1" x14ac:dyDescent="0.55000000000000004">
      <c r="A112" s="29">
        <v>18</v>
      </c>
      <c r="B112" s="32" t="s">
        <v>247</v>
      </c>
      <c r="C112" s="81">
        <v>1</v>
      </c>
      <c r="D112" s="30" t="s">
        <v>262</v>
      </c>
      <c r="E112" s="32"/>
      <c r="G112" s="40"/>
      <c r="H112" s="41"/>
      <c r="J112" s="81" t="s">
        <v>8</v>
      </c>
      <c r="K112" s="81" t="str">
        <f t="shared" si="13"/>
        <v>1X1</v>
      </c>
      <c r="L112" s="81" t="str">
        <f>IFERROR(VLOOKUP($K112,Mapping!F:H,2,0),"")</f>
        <v/>
      </c>
      <c r="M112" s="81" t="str">
        <f>IFERROR(VLOOKUP($K112,Mapping!$F:$H,3,0),"")</f>
        <v/>
      </c>
      <c r="N112" s="81" t="str">
        <f t="shared" ref="N112:N118" si="16">C112&amp;G112</f>
        <v>1</v>
      </c>
    </row>
    <row r="113" spans="1:14" outlineLevel="1" x14ac:dyDescent="0.55000000000000004">
      <c r="A113" s="29">
        <v>19</v>
      </c>
      <c r="B113" s="32" t="s">
        <v>248</v>
      </c>
      <c r="C113" s="81">
        <v>1</v>
      </c>
      <c r="D113" s="34" t="s">
        <v>262</v>
      </c>
      <c r="E113" s="32" t="s">
        <v>269</v>
      </c>
      <c r="G113" s="40"/>
      <c r="H113" s="41"/>
      <c r="J113" s="81" t="s">
        <v>8</v>
      </c>
      <c r="K113" s="81" t="str">
        <f t="shared" si="13"/>
        <v>1X1</v>
      </c>
      <c r="L113" s="81" t="str">
        <f>IFERROR(VLOOKUP($K113,Mapping!F:H,2,0),"")</f>
        <v/>
      </c>
      <c r="M113" s="81" t="str">
        <f>IFERROR(VLOOKUP($K113,Mapping!$F:$H,3,0),"")</f>
        <v/>
      </c>
      <c r="N113" s="81" t="str">
        <f t="shared" si="16"/>
        <v>1</v>
      </c>
    </row>
    <row r="114" spans="1:14" s="83" customFormat="1" outlineLevel="1" collapsed="1" x14ac:dyDescent="0.55000000000000004">
      <c r="A114" s="29">
        <v>20</v>
      </c>
      <c r="B114" s="28" t="s">
        <v>249</v>
      </c>
      <c r="C114" s="80">
        <v>1</v>
      </c>
      <c r="D114" s="30" t="s">
        <v>262</v>
      </c>
      <c r="E114" s="28" t="s">
        <v>269</v>
      </c>
      <c r="G114" s="38"/>
      <c r="H114" s="39"/>
      <c r="J114" s="29" t="s">
        <v>8</v>
      </c>
      <c r="K114" s="29" t="str">
        <f t="shared" si="13"/>
        <v>1X1</v>
      </c>
      <c r="L114" s="29" t="str">
        <f>IFERROR(VLOOKUP($K114,Mapping!F:H,2,0),"")</f>
        <v/>
      </c>
      <c r="M114" s="29" t="str">
        <f>IFERROR(VLOOKUP($K114,Mapping!$F:$H,3,0),"")</f>
        <v/>
      </c>
      <c r="N114" s="29" t="str">
        <f t="shared" si="16"/>
        <v>1</v>
      </c>
    </row>
    <row r="115" spans="1:14" outlineLevel="1" x14ac:dyDescent="0.55000000000000004">
      <c r="A115" s="29">
        <v>21</v>
      </c>
      <c r="B115" s="32" t="s">
        <v>250</v>
      </c>
      <c r="C115" s="81">
        <v>1</v>
      </c>
      <c r="D115" s="34" t="s">
        <v>262</v>
      </c>
      <c r="E115" s="32" t="s">
        <v>269</v>
      </c>
      <c r="G115" s="40"/>
      <c r="H115" s="41"/>
      <c r="J115" s="81" t="s">
        <v>8</v>
      </c>
      <c r="K115" s="81" t="str">
        <f t="shared" si="13"/>
        <v>1X1</v>
      </c>
      <c r="L115" s="81" t="str">
        <f>IFERROR(VLOOKUP($K115,Mapping!F:H,2,0),"")</f>
        <v/>
      </c>
      <c r="M115" s="81" t="str">
        <f>IFERROR(VLOOKUP($K115,Mapping!$F:$H,3,0),"")</f>
        <v/>
      </c>
      <c r="N115" s="81" t="str">
        <f t="shared" si="16"/>
        <v>1</v>
      </c>
    </row>
    <row r="116" spans="1:14" ht="31.5" outlineLevel="1" x14ac:dyDescent="0.55000000000000004">
      <c r="A116" s="29">
        <v>22</v>
      </c>
      <c r="B116" s="32" t="s">
        <v>251</v>
      </c>
      <c r="C116" s="81">
        <v>1</v>
      </c>
      <c r="D116" s="34" t="s">
        <v>262</v>
      </c>
      <c r="E116" s="32" t="s">
        <v>271</v>
      </c>
      <c r="G116" s="40"/>
      <c r="H116" s="41"/>
      <c r="J116" s="81" t="s">
        <v>8</v>
      </c>
      <c r="K116" s="81" t="str">
        <f t="shared" si="13"/>
        <v>1X1</v>
      </c>
      <c r="L116" s="81" t="str">
        <f>IFERROR(VLOOKUP($K116,Mapping!F:H,2,0),"")</f>
        <v/>
      </c>
      <c r="M116" s="81" t="str">
        <f>IFERROR(VLOOKUP($K116,Mapping!$F:$H,3,0),"")</f>
        <v/>
      </c>
      <c r="N116" s="81" t="str">
        <f t="shared" si="16"/>
        <v>1</v>
      </c>
    </row>
    <row r="117" spans="1:14" s="83" customFormat="1" outlineLevel="1" collapsed="1" x14ac:dyDescent="0.55000000000000004">
      <c r="A117" s="29">
        <v>23</v>
      </c>
      <c r="B117" s="28" t="s">
        <v>273</v>
      </c>
      <c r="C117" s="80">
        <v>1</v>
      </c>
      <c r="D117" s="34" t="s">
        <v>262</v>
      </c>
      <c r="E117" s="32" t="s">
        <v>272</v>
      </c>
      <c r="G117" s="38"/>
      <c r="H117" s="39"/>
      <c r="J117" s="29" t="s">
        <v>8</v>
      </c>
      <c r="K117" s="29" t="str">
        <f t="shared" si="13"/>
        <v>1X1</v>
      </c>
      <c r="L117" s="29" t="str">
        <f>IFERROR(VLOOKUP($K117,Mapping!F:H,2,0),"")</f>
        <v/>
      </c>
      <c r="M117" s="29" t="str">
        <f>IFERROR(VLOOKUP($K117,Mapping!$F:$H,3,0),"")</f>
        <v/>
      </c>
      <c r="N117" s="29" t="str">
        <f t="shared" si="16"/>
        <v>1</v>
      </c>
    </row>
    <row r="118" spans="1:14" ht="47.25" outlineLevel="1" x14ac:dyDescent="0.55000000000000004">
      <c r="A118" s="29">
        <v>24</v>
      </c>
      <c r="B118" s="32" t="s">
        <v>252</v>
      </c>
      <c r="C118" s="81">
        <v>1</v>
      </c>
      <c r="D118" s="34" t="s">
        <v>274</v>
      </c>
      <c r="E118" s="32" t="s">
        <v>275</v>
      </c>
      <c r="G118" s="40"/>
      <c r="H118" s="41"/>
      <c r="J118" s="81" t="s">
        <v>8</v>
      </c>
      <c r="K118" s="81" t="str">
        <f t="shared" si="13"/>
        <v>1X1</v>
      </c>
      <c r="L118" s="81" t="str">
        <f>IFERROR(VLOOKUP($K118,Mapping!F:H,2,0),"")</f>
        <v/>
      </c>
      <c r="M118" s="81" t="str">
        <f>IFERROR(VLOOKUP($K118,Mapping!$F:$H,3,0),"")</f>
        <v/>
      </c>
      <c r="N118" s="81" t="str">
        <f t="shared" si="16"/>
        <v>1</v>
      </c>
    </row>
    <row r="119" spans="1:14" outlineLevel="1" x14ac:dyDescent="0.55000000000000004">
      <c r="A119" s="29">
        <v>25</v>
      </c>
      <c r="B119" s="32" t="s">
        <v>253</v>
      </c>
      <c r="C119" s="81">
        <v>1</v>
      </c>
      <c r="D119" s="34" t="s">
        <v>262</v>
      </c>
      <c r="E119" s="32" t="s">
        <v>269</v>
      </c>
      <c r="G119" s="40"/>
      <c r="H119" s="41"/>
      <c r="J119" s="81" t="s">
        <v>8</v>
      </c>
      <c r="K119" s="81" t="str">
        <f t="shared" si="13"/>
        <v>1X1</v>
      </c>
      <c r="L119" s="81" t="str">
        <f>IFERROR(VLOOKUP($K119,Mapping!F:H,2,0),"")</f>
        <v/>
      </c>
      <c r="M119" s="81" t="str">
        <f>IFERROR(VLOOKUP($K119,Mapping!$F:$H,3,0),"")</f>
        <v/>
      </c>
      <c r="N119" s="81" t="str">
        <f t="shared" ref="N119:N122" si="17">C119&amp;G119</f>
        <v>1</v>
      </c>
    </row>
    <row r="120" spans="1:14" ht="31.5" outlineLevel="1" x14ac:dyDescent="0.55000000000000004">
      <c r="A120" s="29">
        <v>26</v>
      </c>
      <c r="B120" s="32" t="s">
        <v>276</v>
      </c>
      <c r="C120" s="81">
        <v>1</v>
      </c>
      <c r="D120" s="34" t="s">
        <v>274</v>
      </c>
      <c r="E120" s="32" t="s">
        <v>275</v>
      </c>
      <c r="G120" s="40"/>
      <c r="H120" s="41"/>
      <c r="J120" s="81" t="s">
        <v>8</v>
      </c>
      <c r="K120" s="81" t="str">
        <f t="shared" si="13"/>
        <v>1X1</v>
      </c>
      <c r="L120" s="81" t="str">
        <f>IFERROR(VLOOKUP($K120,Mapping!F:H,2,0),"")</f>
        <v/>
      </c>
      <c r="M120" s="81" t="str">
        <f>IFERROR(VLOOKUP($K120,Mapping!$F:$H,3,0),"")</f>
        <v/>
      </c>
      <c r="N120" s="81" t="str">
        <f t="shared" si="17"/>
        <v>1</v>
      </c>
    </row>
    <row r="121" spans="1:14" s="83" customFormat="1" ht="31.5" outlineLevel="1" collapsed="1" x14ac:dyDescent="0.55000000000000004">
      <c r="A121" s="29">
        <v>27</v>
      </c>
      <c r="B121" s="28" t="s">
        <v>254</v>
      </c>
      <c r="C121" s="80">
        <v>1</v>
      </c>
      <c r="D121" s="34" t="s">
        <v>274</v>
      </c>
      <c r="E121" s="32" t="s">
        <v>275</v>
      </c>
      <c r="G121" s="38"/>
      <c r="H121" s="39"/>
      <c r="J121" s="29" t="s">
        <v>8</v>
      </c>
      <c r="K121" s="29" t="str">
        <f t="shared" si="13"/>
        <v>1X1</v>
      </c>
      <c r="L121" s="29" t="str">
        <f>IFERROR(VLOOKUP($K121,Mapping!F:H,2,0),"")</f>
        <v/>
      </c>
      <c r="M121" s="29" t="str">
        <f>IFERROR(VLOOKUP($K121,Mapping!$F:$H,3,0),"")</f>
        <v/>
      </c>
      <c r="N121" s="29" t="str">
        <f t="shared" si="17"/>
        <v>1</v>
      </c>
    </row>
    <row r="122" spans="1:14" outlineLevel="1" x14ac:dyDescent="0.55000000000000004">
      <c r="A122" s="29">
        <v>28</v>
      </c>
      <c r="B122" s="32" t="s">
        <v>255</v>
      </c>
      <c r="C122" s="81">
        <v>3</v>
      </c>
      <c r="D122" s="34" t="s">
        <v>3</v>
      </c>
      <c r="E122" s="32"/>
      <c r="G122" s="40"/>
      <c r="H122" s="41"/>
      <c r="J122" s="81" t="s">
        <v>8</v>
      </c>
      <c r="K122" s="81" t="str">
        <f t="shared" si="13"/>
        <v>3X1</v>
      </c>
      <c r="L122" s="81" t="str">
        <f>IFERROR(VLOOKUP($K122,Mapping!F:H,2,0),"")</f>
        <v/>
      </c>
      <c r="M122" s="81" t="str">
        <f>IFERROR(VLOOKUP($K122,Mapping!$F:$H,3,0),"")</f>
        <v/>
      </c>
      <c r="N122" s="81" t="str">
        <f t="shared" si="17"/>
        <v>3</v>
      </c>
    </row>
    <row r="123" spans="1:14" customFormat="1" ht="14.25" x14ac:dyDescent="0.45"/>
    <row r="124" spans="1:14" customFormat="1" ht="14.25" x14ac:dyDescent="0.45"/>
    <row r="125" spans="1:14" customFormat="1" ht="14.25" x14ac:dyDescent="0.45"/>
    <row r="126" spans="1:14" customFormat="1" ht="14.25" x14ac:dyDescent="0.45"/>
    <row r="127" spans="1:14" customFormat="1" ht="14.25" x14ac:dyDescent="0.45"/>
    <row r="128" spans="1:14" customFormat="1" ht="14.25" x14ac:dyDescent="0.45"/>
    <row r="129" spans="15:21" customFormat="1" x14ac:dyDescent="0.55000000000000004">
      <c r="O129" s="11"/>
      <c r="P129" s="11"/>
      <c r="Q129" s="11"/>
      <c r="R129" s="11"/>
      <c r="S129" s="11"/>
      <c r="T129" s="11"/>
      <c r="U129" s="11"/>
    </row>
    <row r="130" spans="15:21" customFormat="1" x14ac:dyDescent="0.55000000000000004">
      <c r="O130" s="88" t="s">
        <v>76</v>
      </c>
      <c r="P130" s="53"/>
      <c r="Q130" s="53"/>
      <c r="R130" s="53"/>
      <c r="S130" s="53"/>
      <c r="T130" s="53"/>
      <c r="U130" s="11"/>
    </row>
    <row r="131" spans="15:21" customFormat="1" ht="17.25" x14ac:dyDescent="0.6">
      <c r="O131" s="58"/>
      <c r="P131" s="58"/>
      <c r="Q131" s="58"/>
      <c r="R131" s="58"/>
      <c r="S131" s="58"/>
      <c r="T131" s="58"/>
      <c r="U131" s="11"/>
    </row>
    <row r="132" spans="15:21" customFormat="1" x14ac:dyDescent="0.55000000000000004">
      <c r="O132" s="53"/>
      <c r="P132" s="89"/>
      <c r="Q132" s="53"/>
      <c r="R132" s="53"/>
      <c r="S132" s="53"/>
      <c r="T132" s="53"/>
      <c r="U132" s="11"/>
    </row>
    <row r="133" spans="15:21" customFormat="1" x14ac:dyDescent="0.55000000000000004">
      <c r="O133" s="53"/>
      <c r="P133" s="53" t="s">
        <v>68</v>
      </c>
      <c r="Q133" s="53"/>
      <c r="R133" s="53"/>
      <c r="S133" s="53"/>
      <c r="T133" s="53"/>
      <c r="U133" s="11"/>
    </row>
    <row r="134" spans="15:21" customFormat="1" x14ac:dyDescent="0.55000000000000004">
      <c r="O134" s="53"/>
      <c r="P134" s="53" t="s">
        <v>69</v>
      </c>
      <c r="Q134" s="53"/>
      <c r="R134" s="53"/>
      <c r="S134" s="53"/>
      <c r="T134" s="53"/>
      <c r="U134" s="11"/>
    </row>
    <row r="135" spans="15:21" customFormat="1" ht="20.65" x14ac:dyDescent="0.75">
      <c r="O135" s="54"/>
      <c r="P135" s="53" t="s">
        <v>70</v>
      </c>
      <c r="Q135" s="54"/>
      <c r="R135" s="53"/>
      <c r="S135" s="53"/>
      <c r="T135" s="53"/>
      <c r="U135" s="11"/>
    </row>
    <row r="136" spans="15:21" customFormat="1" x14ac:dyDescent="0.55000000000000004">
      <c r="O136" s="53"/>
      <c r="P136" s="53"/>
      <c r="Q136" s="53"/>
      <c r="R136" s="53"/>
      <c r="S136" s="53"/>
      <c r="T136" s="53"/>
      <c r="U136" s="11"/>
    </row>
    <row r="137" spans="15:21" customFormat="1" x14ac:dyDescent="0.55000000000000004">
      <c r="O137" s="53"/>
      <c r="P137" s="55"/>
      <c r="Q137" s="55" t="s">
        <v>5</v>
      </c>
      <c r="R137" s="55" t="s">
        <v>66</v>
      </c>
      <c r="S137" s="55" t="s">
        <v>10</v>
      </c>
      <c r="T137" s="53"/>
      <c r="U137" s="11"/>
    </row>
    <row r="138" spans="15:21" customFormat="1" x14ac:dyDescent="0.55000000000000004">
      <c r="O138" s="53"/>
      <c r="P138" s="56" t="s">
        <v>63</v>
      </c>
      <c r="Q138" s="53">
        <f>+N218</f>
        <v>0</v>
      </c>
      <c r="R138" s="53">
        <f>+N212</f>
        <v>0</v>
      </c>
      <c r="S138" s="53">
        <f>+N215</f>
        <v>0</v>
      </c>
      <c r="T138" s="53"/>
      <c r="U138" s="11"/>
    </row>
    <row r="139" spans="15:21" customFormat="1" x14ac:dyDescent="0.55000000000000004">
      <c r="O139" s="53"/>
      <c r="P139" s="56" t="s">
        <v>64</v>
      </c>
      <c r="Q139" s="53">
        <f>+N219</f>
        <v>0</v>
      </c>
      <c r="R139" s="53">
        <f>+N213</f>
        <v>0</v>
      </c>
      <c r="S139" s="53">
        <f>+N216</f>
        <v>0</v>
      </c>
      <c r="T139" s="53"/>
      <c r="U139" s="11"/>
    </row>
    <row r="140" spans="15:21" customFormat="1" x14ac:dyDescent="0.55000000000000004">
      <c r="O140" s="53"/>
      <c r="P140" s="56" t="s">
        <v>65</v>
      </c>
      <c r="Q140" s="53">
        <f>+N220</f>
        <v>1</v>
      </c>
      <c r="R140" s="53">
        <f>+N214</f>
        <v>0</v>
      </c>
      <c r="S140" s="53">
        <f>+N217</f>
        <v>0</v>
      </c>
      <c r="T140" s="53"/>
      <c r="U140" s="11"/>
    </row>
    <row r="141" spans="15:21" customFormat="1" x14ac:dyDescent="0.55000000000000004">
      <c r="O141" s="53"/>
      <c r="P141" s="53"/>
      <c r="Q141" s="53"/>
      <c r="R141" s="53"/>
      <c r="S141" s="53"/>
      <c r="T141" s="53"/>
      <c r="U141" s="11"/>
    </row>
    <row r="142" spans="15:21" customFormat="1" x14ac:dyDescent="0.55000000000000004">
      <c r="O142" s="53"/>
      <c r="P142" s="55"/>
      <c r="Q142" s="55" t="s">
        <v>5</v>
      </c>
      <c r="R142" s="55" t="s">
        <v>66</v>
      </c>
      <c r="S142" s="55" t="s">
        <v>10</v>
      </c>
      <c r="T142" s="53"/>
      <c r="U142" s="11"/>
    </row>
    <row r="143" spans="15:21" customFormat="1" x14ac:dyDescent="0.55000000000000004">
      <c r="O143" s="53"/>
      <c r="P143" s="56" t="s">
        <v>63</v>
      </c>
      <c r="Q143" s="57">
        <f t="shared" ref="Q143:S145" si="18">IFERROR(Q138/SUM($Q138:$S138),0)</f>
        <v>0</v>
      </c>
      <c r="R143" s="57">
        <f t="shared" si="18"/>
        <v>0</v>
      </c>
      <c r="S143" s="57">
        <f t="shared" si="18"/>
        <v>0</v>
      </c>
      <c r="T143" s="53"/>
      <c r="U143" s="11"/>
    </row>
    <row r="144" spans="15:21" customFormat="1" ht="17.25" x14ac:dyDescent="0.6">
      <c r="O144" s="58"/>
      <c r="P144" s="56" t="s">
        <v>64</v>
      </c>
      <c r="Q144" s="57">
        <f t="shared" si="18"/>
        <v>0</v>
      </c>
      <c r="R144" s="57">
        <f t="shared" si="18"/>
        <v>0</v>
      </c>
      <c r="S144" s="57">
        <f t="shared" si="18"/>
        <v>0</v>
      </c>
      <c r="T144" s="58"/>
      <c r="U144" s="11"/>
    </row>
    <row r="145" spans="15:21" customFormat="1" x14ac:dyDescent="0.55000000000000004">
      <c r="O145" s="53"/>
      <c r="P145" s="56" t="s">
        <v>65</v>
      </c>
      <c r="Q145" s="57">
        <f t="shared" si="18"/>
        <v>1</v>
      </c>
      <c r="R145" s="57">
        <f t="shared" si="18"/>
        <v>0</v>
      </c>
      <c r="S145" s="57">
        <f t="shared" si="18"/>
        <v>0</v>
      </c>
      <c r="T145" s="53"/>
      <c r="U145" s="11"/>
    </row>
    <row r="146" spans="15:21" customFormat="1" x14ac:dyDescent="0.55000000000000004">
      <c r="O146" s="53"/>
      <c r="P146" s="53"/>
      <c r="Q146" s="53"/>
      <c r="R146" s="53"/>
      <c r="S146" s="53"/>
      <c r="T146" s="53"/>
      <c r="U146" s="11"/>
    </row>
    <row r="147" spans="15:21" customFormat="1" x14ac:dyDescent="0.55000000000000004">
      <c r="O147" s="53"/>
      <c r="P147" s="53"/>
      <c r="Q147" s="53"/>
      <c r="R147" s="53"/>
      <c r="S147" s="53"/>
      <c r="T147" s="53"/>
      <c r="U147" s="11"/>
    </row>
    <row r="148" spans="15:21" customFormat="1" x14ac:dyDescent="0.55000000000000004">
      <c r="O148" s="53"/>
      <c r="P148" s="53"/>
      <c r="Q148" s="53"/>
      <c r="R148" s="53"/>
      <c r="S148" s="53"/>
      <c r="T148" s="53"/>
      <c r="U148" s="11"/>
    </row>
    <row r="149" spans="15:21" customFormat="1" x14ac:dyDescent="0.55000000000000004">
      <c r="O149" s="11"/>
      <c r="P149" s="11"/>
      <c r="Q149" s="11"/>
      <c r="R149" s="11"/>
      <c r="S149" s="11"/>
      <c r="T149" s="11"/>
      <c r="U149" s="11"/>
    </row>
    <row r="150" spans="15:21" customFormat="1" x14ac:dyDescent="0.55000000000000004">
      <c r="O150" s="11"/>
      <c r="P150" s="11"/>
      <c r="Q150" s="11"/>
      <c r="R150" s="11"/>
      <c r="S150" s="11"/>
      <c r="T150" s="11"/>
      <c r="U150" s="11"/>
    </row>
    <row r="151" spans="15:21" customFormat="1" hidden="1" x14ac:dyDescent="0.55000000000000004">
      <c r="O151" s="11"/>
      <c r="P151" s="11"/>
      <c r="Q151" s="11"/>
      <c r="R151" s="11"/>
      <c r="S151" s="11"/>
      <c r="T151" s="11"/>
      <c r="U151" s="11"/>
    </row>
    <row r="152" spans="15:21" customFormat="1" ht="14.25" hidden="1" x14ac:dyDescent="0.45"/>
    <row r="153" spans="15:21" customFormat="1" ht="14.25" hidden="1" x14ac:dyDescent="0.45"/>
    <row r="154" spans="15:21" customFormat="1" ht="14.25" hidden="1" x14ac:dyDescent="0.45"/>
    <row r="155" spans="15:21" customFormat="1" ht="14.25" hidden="1" x14ac:dyDescent="0.45"/>
    <row r="156" spans="15:21" customFormat="1" ht="14.25" hidden="1" x14ac:dyDescent="0.45"/>
    <row r="157" spans="15:21" customFormat="1" ht="14.25" hidden="1" x14ac:dyDescent="0.45"/>
    <row r="158" spans="15:21" customFormat="1" ht="14.25" hidden="1" x14ac:dyDescent="0.45"/>
    <row r="159" spans="15:21" customFormat="1" ht="14.25" hidden="1" x14ac:dyDescent="0.45"/>
    <row r="160" spans="15:21" customFormat="1" ht="14.25" hidden="1" x14ac:dyDescent="0.45"/>
    <row r="161" customFormat="1" ht="14.25" hidden="1" x14ac:dyDescent="0.45"/>
    <row r="162" customFormat="1" ht="14.25" hidden="1" x14ac:dyDescent="0.45"/>
    <row r="163" customFormat="1" ht="14.25" hidden="1" x14ac:dyDescent="0.45"/>
    <row r="164" customFormat="1" ht="14.25" hidden="1" x14ac:dyDescent="0.45"/>
    <row r="165" customFormat="1" ht="14.25" hidden="1" x14ac:dyDescent="0.45"/>
    <row r="166" customFormat="1" ht="14.25" hidden="1" x14ac:dyDescent="0.45"/>
    <row r="167" customFormat="1" ht="14.25" hidden="1" x14ac:dyDescent="0.45"/>
    <row r="168" customFormat="1" ht="14.25" hidden="1" x14ac:dyDescent="0.45"/>
    <row r="169" customFormat="1" ht="14.25" hidden="1" x14ac:dyDescent="0.45"/>
    <row r="170" customFormat="1" ht="14.25" hidden="1" x14ac:dyDescent="0.45"/>
    <row r="171" customFormat="1" ht="14.25" hidden="1" x14ac:dyDescent="0.45"/>
    <row r="172" customFormat="1" ht="14.25" hidden="1" x14ac:dyDescent="0.45"/>
    <row r="173" customFormat="1" ht="14.25" hidden="1" x14ac:dyDescent="0.45"/>
    <row r="174" customFormat="1" ht="14.25" hidden="1" x14ac:dyDescent="0.45"/>
    <row r="175" customFormat="1" ht="14.25" hidden="1" x14ac:dyDescent="0.45"/>
    <row r="176" customFormat="1" ht="14.25" hidden="1" x14ac:dyDescent="0.45"/>
    <row r="177" customFormat="1" ht="14.25" hidden="1" x14ac:dyDescent="0.45"/>
    <row r="178" customFormat="1" ht="14.25" hidden="1" x14ac:dyDescent="0.45"/>
    <row r="179" customFormat="1" ht="14.25" hidden="1" x14ac:dyDescent="0.45"/>
    <row r="180" customFormat="1" ht="14.25" hidden="1" x14ac:dyDescent="0.45"/>
    <row r="181" customFormat="1" ht="14.25" hidden="1" x14ac:dyDescent="0.45"/>
    <row r="182" customFormat="1" ht="14.25" hidden="1" x14ac:dyDescent="0.45"/>
    <row r="183" customFormat="1" ht="14.25" hidden="1" x14ac:dyDescent="0.45"/>
    <row r="184" customFormat="1" ht="14.25" hidden="1" x14ac:dyDescent="0.45"/>
    <row r="185" customFormat="1" ht="14.25" hidden="1" x14ac:dyDescent="0.45"/>
    <row r="186" customFormat="1" ht="14.25" hidden="1" x14ac:dyDescent="0.45"/>
    <row r="187" customFormat="1" ht="14.25" hidden="1" x14ac:dyDescent="0.45"/>
    <row r="188" customFormat="1" ht="14.25" hidden="1" x14ac:dyDescent="0.45"/>
    <row r="189" customFormat="1" ht="14.25" hidden="1" x14ac:dyDescent="0.45"/>
    <row r="190" customFormat="1" ht="14.25" hidden="1" x14ac:dyDescent="0.45"/>
    <row r="191" customFormat="1" ht="14.25" hidden="1" x14ac:dyDescent="0.45"/>
    <row r="192" customFormat="1" ht="14.25" hidden="1" x14ac:dyDescent="0.45"/>
    <row r="193" customFormat="1" ht="14.25" hidden="1" x14ac:dyDescent="0.45"/>
    <row r="194" customFormat="1" ht="14.25" hidden="1" x14ac:dyDescent="0.45"/>
    <row r="195" customFormat="1" ht="14.25" hidden="1" x14ac:dyDescent="0.45"/>
    <row r="196" customFormat="1" ht="14.25" hidden="1" x14ac:dyDescent="0.45"/>
    <row r="197" customFormat="1" ht="14.25" hidden="1" x14ac:dyDescent="0.45"/>
    <row r="198" customFormat="1" ht="14.25" hidden="1" x14ac:dyDescent="0.45"/>
    <row r="199" customFormat="1" ht="14.25" hidden="1" x14ac:dyDescent="0.45"/>
    <row r="200" customFormat="1" ht="14.25" hidden="1" x14ac:dyDescent="0.45"/>
    <row r="201" customFormat="1" ht="14.25" hidden="1" x14ac:dyDescent="0.45"/>
    <row r="202" customFormat="1" ht="14.25" hidden="1" x14ac:dyDescent="0.45"/>
    <row r="203" customFormat="1" ht="14.25" hidden="1" x14ac:dyDescent="0.45"/>
    <row r="204" customFormat="1" ht="14.25" hidden="1" x14ac:dyDescent="0.45"/>
    <row r="205" customFormat="1" ht="14.25" hidden="1" x14ac:dyDescent="0.45"/>
    <row r="206" customFormat="1" ht="14.25" hidden="1" x14ac:dyDescent="0.45"/>
    <row r="207" customFormat="1" ht="14.25" hidden="1" x14ac:dyDescent="0.45"/>
    <row r="208" customFormat="1" ht="14.25" hidden="1" x14ac:dyDescent="0.45"/>
    <row r="209" spans="11:14" x14ac:dyDescent="0.55000000000000004"/>
    <row r="210" spans="11:14" x14ac:dyDescent="0.55000000000000004"/>
    <row r="211" spans="11:14" x14ac:dyDescent="0.55000000000000004"/>
    <row r="212" spans="11:14" hidden="1" x14ac:dyDescent="0.55000000000000004">
      <c r="K212" s="86">
        <v>1</v>
      </c>
      <c r="L212" s="86">
        <f>COUNTIF($C$7:$C$208,$K212)</f>
        <v>45</v>
      </c>
      <c r="M212" s="86" t="s">
        <v>51</v>
      </c>
      <c r="N212" s="86">
        <f t="shared" ref="N212:N220" si="19">COUNTIF($N$7:$N$208,$M212)</f>
        <v>0</v>
      </c>
    </row>
    <row r="213" spans="11:14" hidden="1" x14ac:dyDescent="0.55000000000000004">
      <c r="K213" s="86">
        <v>2</v>
      </c>
      <c r="L213" s="86">
        <f>COUNTIF($C$7:$C$208,$K213)</f>
        <v>11</v>
      </c>
      <c r="M213" s="86" t="s">
        <v>52</v>
      </c>
      <c r="N213" s="86">
        <f t="shared" si="19"/>
        <v>0</v>
      </c>
    </row>
    <row r="214" spans="11:14" hidden="1" x14ac:dyDescent="0.55000000000000004">
      <c r="K214" s="86">
        <v>3</v>
      </c>
      <c r="L214" s="86">
        <f>COUNTIF($C$7:$C$208,$K214)</f>
        <v>47</v>
      </c>
      <c r="M214" s="86" t="s">
        <v>53</v>
      </c>
      <c r="N214" s="86">
        <f t="shared" si="19"/>
        <v>0</v>
      </c>
    </row>
    <row r="215" spans="11:14" hidden="1" x14ac:dyDescent="0.55000000000000004">
      <c r="K215" s="86">
        <f>K212</f>
        <v>1</v>
      </c>
      <c r="L215" s="86">
        <f t="shared" ref="L215:L223" si="20">L212</f>
        <v>45</v>
      </c>
      <c r="M215" s="86" t="s">
        <v>54</v>
      </c>
      <c r="N215" s="86">
        <f t="shared" si="19"/>
        <v>0</v>
      </c>
    </row>
    <row r="216" spans="11:14" hidden="1" x14ac:dyDescent="0.55000000000000004">
      <c r="K216" s="86">
        <f t="shared" ref="K216" si="21">K213</f>
        <v>2</v>
      </c>
      <c r="L216" s="86">
        <f>L213</f>
        <v>11</v>
      </c>
      <c r="M216" s="86" t="s">
        <v>55</v>
      </c>
      <c r="N216" s="86">
        <f t="shared" si="19"/>
        <v>0</v>
      </c>
    </row>
    <row r="217" spans="11:14" hidden="1" x14ac:dyDescent="0.55000000000000004">
      <c r="K217" s="86">
        <f t="shared" ref="K217" si="22">K214</f>
        <v>3</v>
      </c>
      <c r="L217" s="86">
        <f t="shared" si="20"/>
        <v>47</v>
      </c>
      <c r="M217" s="86" t="s">
        <v>56</v>
      </c>
      <c r="N217" s="86">
        <f t="shared" si="19"/>
        <v>0</v>
      </c>
    </row>
    <row r="218" spans="11:14" hidden="1" x14ac:dyDescent="0.55000000000000004">
      <c r="K218" s="86">
        <f t="shared" ref="K218" si="23">K215</f>
        <v>1</v>
      </c>
      <c r="L218" s="86">
        <f t="shared" si="20"/>
        <v>45</v>
      </c>
      <c r="M218" s="86" t="s">
        <v>57</v>
      </c>
      <c r="N218" s="86">
        <f t="shared" si="19"/>
        <v>0</v>
      </c>
    </row>
    <row r="219" spans="11:14" hidden="1" x14ac:dyDescent="0.55000000000000004">
      <c r="K219" s="86">
        <f t="shared" ref="K219" si="24">K216</f>
        <v>2</v>
      </c>
      <c r="L219" s="86">
        <f t="shared" si="20"/>
        <v>11</v>
      </c>
      <c r="M219" s="86" t="s">
        <v>58</v>
      </c>
      <c r="N219" s="86">
        <f t="shared" si="19"/>
        <v>0</v>
      </c>
    </row>
    <row r="220" spans="11:14" hidden="1" x14ac:dyDescent="0.55000000000000004">
      <c r="K220" s="86">
        <f t="shared" ref="K220" si="25">K217</f>
        <v>3</v>
      </c>
      <c r="L220" s="86">
        <f t="shared" si="20"/>
        <v>47</v>
      </c>
      <c r="M220" s="86" t="s">
        <v>59</v>
      </c>
      <c r="N220" s="86">
        <f t="shared" si="19"/>
        <v>1</v>
      </c>
    </row>
    <row r="221" spans="11:14" hidden="1" x14ac:dyDescent="0.55000000000000004">
      <c r="K221" s="86">
        <f t="shared" ref="K221" si="26">K218</f>
        <v>1</v>
      </c>
      <c r="L221" s="86">
        <f t="shared" si="20"/>
        <v>45</v>
      </c>
      <c r="M221" s="86" t="s">
        <v>60</v>
      </c>
      <c r="N221" s="86">
        <f>+N212+N215+N218</f>
        <v>0</v>
      </c>
    </row>
    <row r="222" spans="11:14" hidden="1" x14ac:dyDescent="0.55000000000000004">
      <c r="K222" s="86">
        <f t="shared" ref="K222" si="27">K219</f>
        <v>2</v>
      </c>
      <c r="L222" s="86">
        <f t="shared" si="20"/>
        <v>11</v>
      </c>
      <c r="M222" s="86" t="s">
        <v>61</v>
      </c>
      <c r="N222" s="86">
        <f>+N213+N216+N219</f>
        <v>0</v>
      </c>
    </row>
    <row r="223" spans="11:14" hidden="1" x14ac:dyDescent="0.55000000000000004">
      <c r="K223" s="86">
        <f t="shared" ref="K223" si="28">K220</f>
        <v>3</v>
      </c>
      <c r="L223" s="86">
        <f t="shared" si="20"/>
        <v>47</v>
      </c>
      <c r="M223" s="86" t="s">
        <v>62</v>
      </c>
      <c r="N223" s="86">
        <f>+N214+N217+N220</f>
        <v>1</v>
      </c>
    </row>
    <row r="224" spans="11:14" x14ac:dyDescent="0.55000000000000004"/>
    <row r="225" spans="11:11" x14ac:dyDescent="0.55000000000000004"/>
    <row r="226" spans="11:11" x14ac:dyDescent="0.55000000000000004"/>
    <row r="227" spans="11:11" hidden="1" x14ac:dyDescent="0.55000000000000004">
      <c r="K227" s="86" t="s">
        <v>1</v>
      </c>
    </row>
    <row r="228" spans="11:11" hidden="1" x14ac:dyDescent="0.55000000000000004">
      <c r="K228" s="86" t="s">
        <v>11</v>
      </c>
    </row>
    <row r="229" spans="11:11" hidden="1" x14ac:dyDescent="0.55000000000000004">
      <c r="K229" s="86" t="s">
        <v>12</v>
      </c>
    </row>
    <row r="230" spans="11:11" x14ac:dyDescent="0.55000000000000004"/>
    <row r="231" spans="11:11" x14ac:dyDescent="0.55000000000000004"/>
    <row r="232" spans="11:11" x14ac:dyDescent="0.55000000000000004"/>
    <row r="233" spans="11:11" x14ac:dyDescent="0.55000000000000004"/>
    <row r="234" spans="11:11" x14ac:dyDescent="0.55000000000000004"/>
    <row r="235" spans="11:11" x14ac:dyDescent="0.55000000000000004"/>
    <row r="236" spans="11:11" x14ac:dyDescent="0.55000000000000004"/>
    <row r="237" spans="11:11" x14ac:dyDescent="0.55000000000000004"/>
    <row r="238" spans="11:11" x14ac:dyDescent="0.55000000000000004"/>
    <row r="239" spans="11:11" x14ac:dyDescent="0.55000000000000004"/>
    <row r="240" spans="11:11" x14ac:dyDescent="0.55000000000000004"/>
    <row r="241" x14ac:dyDescent="0.55000000000000004"/>
    <row r="242" x14ac:dyDescent="0.55000000000000004"/>
    <row r="243" x14ac:dyDescent="0.55000000000000004"/>
    <row r="244" x14ac:dyDescent="0.55000000000000004"/>
    <row r="245" x14ac:dyDescent="0.55000000000000004"/>
    <row r="246" x14ac:dyDescent="0.55000000000000004"/>
    <row r="247" x14ac:dyDescent="0.55000000000000004"/>
    <row r="248" x14ac:dyDescent="0.55000000000000004"/>
    <row r="249" x14ac:dyDescent="0.55000000000000004"/>
    <row r="250" x14ac:dyDescent="0.55000000000000004"/>
    <row r="251" x14ac:dyDescent="0.55000000000000004"/>
    <row r="252" x14ac:dyDescent="0.55000000000000004"/>
    <row r="253" x14ac:dyDescent="0.55000000000000004"/>
    <row r="254" x14ac:dyDescent="0.55000000000000004"/>
    <row r="255" x14ac:dyDescent="0.55000000000000004"/>
    <row r="256" x14ac:dyDescent="0.55000000000000004"/>
    <row r="257" x14ac:dyDescent="0.55000000000000004"/>
    <row r="258" x14ac:dyDescent="0.55000000000000004"/>
    <row r="259" x14ac:dyDescent="0.55000000000000004"/>
    <row r="260" x14ac:dyDescent="0.55000000000000004"/>
    <row r="261" x14ac:dyDescent="0.55000000000000004"/>
    <row r="262" x14ac:dyDescent="0.55000000000000004"/>
    <row r="263" x14ac:dyDescent="0.55000000000000004"/>
    <row r="264" x14ac:dyDescent="0.55000000000000004"/>
    <row r="265" x14ac:dyDescent="0.55000000000000004"/>
    <row r="266" x14ac:dyDescent="0.55000000000000004"/>
    <row r="267" x14ac:dyDescent="0.55000000000000004"/>
    <row r="268" x14ac:dyDescent="0.55000000000000004"/>
    <row r="269" x14ac:dyDescent="0.55000000000000004"/>
    <row r="270" x14ac:dyDescent="0.55000000000000004"/>
    <row r="271" x14ac:dyDescent="0.55000000000000004"/>
    <row r="272" x14ac:dyDescent="0.55000000000000004"/>
    <row r="273" x14ac:dyDescent="0.55000000000000004"/>
    <row r="274" x14ac:dyDescent="0.55000000000000004"/>
    <row r="275" x14ac:dyDescent="0.55000000000000004"/>
    <row r="276" x14ac:dyDescent="0.55000000000000004"/>
    <row r="277" x14ac:dyDescent="0.55000000000000004"/>
    <row r="278" x14ac:dyDescent="0.55000000000000004"/>
    <row r="279" x14ac:dyDescent="0.55000000000000004"/>
    <row r="280" x14ac:dyDescent="0.55000000000000004"/>
    <row r="281" x14ac:dyDescent="0.55000000000000004"/>
    <row r="282" x14ac:dyDescent="0.55000000000000004"/>
    <row r="283" x14ac:dyDescent="0.55000000000000004"/>
    <row r="284" x14ac:dyDescent="0.55000000000000004"/>
    <row r="285" x14ac:dyDescent="0.55000000000000004"/>
    <row r="286" x14ac:dyDescent="0.55000000000000004"/>
    <row r="287" x14ac:dyDescent="0.55000000000000004"/>
    <row r="288" x14ac:dyDescent="0.55000000000000004"/>
    <row r="289" x14ac:dyDescent="0.55000000000000004"/>
    <row r="290" x14ac:dyDescent="0.55000000000000004"/>
    <row r="291" x14ac:dyDescent="0.55000000000000004"/>
    <row r="292" x14ac:dyDescent="0.55000000000000004"/>
    <row r="293" x14ac:dyDescent="0.55000000000000004"/>
    <row r="294" x14ac:dyDescent="0.55000000000000004"/>
    <row r="295" x14ac:dyDescent="0.55000000000000004"/>
    <row r="296" x14ac:dyDescent="0.55000000000000004"/>
    <row r="297" x14ac:dyDescent="0.55000000000000004"/>
    <row r="298" x14ac:dyDescent="0.55000000000000004"/>
    <row r="299" x14ac:dyDescent="0.55000000000000004"/>
    <row r="300" x14ac:dyDescent="0.55000000000000004"/>
    <row r="301" x14ac:dyDescent="0.55000000000000004"/>
    <row r="302" x14ac:dyDescent="0.55000000000000004"/>
    <row r="303" x14ac:dyDescent="0.55000000000000004"/>
    <row r="304" x14ac:dyDescent="0.55000000000000004"/>
    <row r="305" x14ac:dyDescent="0.55000000000000004"/>
    <row r="306" x14ac:dyDescent="0.55000000000000004"/>
    <row r="307" x14ac:dyDescent="0.55000000000000004"/>
    <row r="308" x14ac:dyDescent="0.55000000000000004"/>
    <row r="309" x14ac:dyDescent="0.55000000000000004"/>
    <row r="310" x14ac:dyDescent="0.55000000000000004"/>
    <row r="311" x14ac:dyDescent="0.55000000000000004"/>
    <row r="312" x14ac:dyDescent="0.55000000000000004"/>
    <row r="313" x14ac:dyDescent="0.55000000000000004"/>
    <row r="314" x14ac:dyDescent="0.55000000000000004"/>
    <row r="315" x14ac:dyDescent="0.55000000000000004"/>
    <row r="316" x14ac:dyDescent="0.55000000000000004"/>
    <row r="317" x14ac:dyDescent="0.55000000000000004"/>
    <row r="318" x14ac:dyDescent="0.55000000000000004"/>
    <row r="319" x14ac:dyDescent="0.55000000000000004"/>
    <row r="320" x14ac:dyDescent="0.55000000000000004"/>
    <row r="321" x14ac:dyDescent="0.55000000000000004"/>
    <row r="322" x14ac:dyDescent="0.55000000000000004"/>
    <row r="323" x14ac:dyDescent="0.55000000000000004"/>
    <row r="324" x14ac:dyDescent="0.55000000000000004"/>
    <row r="325" x14ac:dyDescent="0.55000000000000004"/>
    <row r="326" x14ac:dyDescent="0.55000000000000004"/>
    <row r="327" x14ac:dyDescent="0.55000000000000004"/>
    <row r="328" x14ac:dyDescent="0.55000000000000004"/>
    <row r="329" x14ac:dyDescent="0.55000000000000004"/>
    <row r="330" x14ac:dyDescent="0.55000000000000004"/>
    <row r="331" x14ac:dyDescent="0.55000000000000004"/>
    <row r="332" x14ac:dyDescent="0.55000000000000004"/>
    <row r="333" x14ac:dyDescent="0.55000000000000004"/>
    <row r="334" x14ac:dyDescent="0.55000000000000004"/>
    <row r="335" x14ac:dyDescent="0.55000000000000004"/>
    <row r="336" x14ac:dyDescent="0.55000000000000004"/>
    <row r="337" x14ac:dyDescent="0.55000000000000004"/>
    <row r="338" x14ac:dyDescent="0.55000000000000004"/>
    <row r="339" x14ac:dyDescent="0.55000000000000004"/>
    <row r="340" x14ac:dyDescent="0.55000000000000004"/>
    <row r="341" x14ac:dyDescent="0.55000000000000004"/>
    <row r="342" x14ac:dyDescent="0.55000000000000004"/>
    <row r="343" x14ac:dyDescent="0.55000000000000004"/>
    <row r="344" x14ac:dyDescent="0.55000000000000004"/>
    <row r="345" x14ac:dyDescent="0.55000000000000004"/>
    <row r="346" x14ac:dyDescent="0.55000000000000004"/>
    <row r="347" x14ac:dyDescent="0.55000000000000004"/>
    <row r="348" x14ac:dyDescent="0.55000000000000004"/>
    <row r="349" x14ac:dyDescent="0.55000000000000004"/>
    <row r="350" x14ac:dyDescent="0.55000000000000004"/>
    <row r="351" x14ac:dyDescent="0.55000000000000004"/>
    <row r="352" x14ac:dyDescent="0.55000000000000004"/>
    <row r="353" x14ac:dyDescent="0.55000000000000004"/>
    <row r="354" x14ac:dyDescent="0.55000000000000004"/>
    <row r="355" x14ac:dyDescent="0.55000000000000004"/>
    <row r="356" x14ac:dyDescent="0.55000000000000004"/>
    <row r="357" x14ac:dyDescent="0.55000000000000004"/>
    <row r="358" x14ac:dyDescent="0.55000000000000004"/>
    <row r="359" x14ac:dyDescent="0.55000000000000004"/>
    <row r="360" x14ac:dyDescent="0.55000000000000004"/>
    <row r="361" x14ac:dyDescent="0.55000000000000004"/>
    <row r="362" x14ac:dyDescent="0.55000000000000004"/>
    <row r="363" x14ac:dyDescent="0.55000000000000004"/>
    <row r="364" x14ac:dyDescent="0.55000000000000004"/>
    <row r="365" x14ac:dyDescent="0.55000000000000004"/>
    <row r="366" x14ac:dyDescent="0.55000000000000004"/>
    <row r="367" x14ac:dyDescent="0.55000000000000004"/>
    <row r="368"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row r="403" x14ac:dyDescent="0.55000000000000004"/>
    <row r="404" x14ac:dyDescent="0.55000000000000004"/>
    <row r="405" x14ac:dyDescent="0.55000000000000004"/>
    <row r="406" x14ac:dyDescent="0.55000000000000004"/>
    <row r="407" x14ac:dyDescent="0.55000000000000004"/>
    <row r="408" x14ac:dyDescent="0.55000000000000004"/>
    <row r="409" x14ac:dyDescent="0.55000000000000004"/>
    <row r="410" x14ac:dyDescent="0.55000000000000004"/>
    <row r="411" x14ac:dyDescent="0.55000000000000004"/>
    <row r="412" x14ac:dyDescent="0.55000000000000004"/>
    <row r="413" x14ac:dyDescent="0.55000000000000004"/>
    <row r="414" x14ac:dyDescent="0.55000000000000004"/>
    <row r="415" x14ac:dyDescent="0.55000000000000004"/>
    <row r="416" x14ac:dyDescent="0.55000000000000004"/>
    <row r="417" x14ac:dyDescent="0.55000000000000004"/>
    <row r="418" x14ac:dyDescent="0.55000000000000004"/>
    <row r="419" x14ac:dyDescent="0.55000000000000004"/>
    <row r="420" x14ac:dyDescent="0.55000000000000004"/>
    <row r="421" x14ac:dyDescent="0.55000000000000004"/>
    <row r="422" x14ac:dyDescent="0.55000000000000004"/>
    <row r="423" x14ac:dyDescent="0.55000000000000004"/>
    <row r="424" x14ac:dyDescent="0.55000000000000004"/>
    <row r="425" x14ac:dyDescent="0.55000000000000004"/>
    <row r="426" x14ac:dyDescent="0.55000000000000004"/>
    <row r="427" x14ac:dyDescent="0.55000000000000004"/>
    <row r="428" x14ac:dyDescent="0.55000000000000004"/>
    <row r="429" x14ac:dyDescent="0.55000000000000004"/>
    <row r="430" x14ac:dyDescent="0.55000000000000004"/>
    <row r="431" x14ac:dyDescent="0.55000000000000004"/>
    <row r="432" x14ac:dyDescent="0.55000000000000004"/>
    <row r="433" x14ac:dyDescent="0.55000000000000004"/>
    <row r="434" x14ac:dyDescent="0.55000000000000004"/>
    <row r="435" x14ac:dyDescent="0.55000000000000004"/>
    <row r="436" x14ac:dyDescent="0.55000000000000004"/>
    <row r="437" x14ac:dyDescent="0.55000000000000004"/>
    <row r="438" x14ac:dyDescent="0.55000000000000004"/>
    <row r="439" x14ac:dyDescent="0.55000000000000004"/>
    <row r="440" x14ac:dyDescent="0.55000000000000004"/>
    <row r="441" x14ac:dyDescent="0.55000000000000004"/>
    <row r="442" x14ac:dyDescent="0.55000000000000004"/>
    <row r="443" x14ac:dyDescent="0.55000000000000004"/>
    <row r="444" x14ac:dyDescent="0.55000000000000004"/>
    <row r="445" x14ac:dyDescent="0.55000000000000004"/>
    <row r="446" x14ac:dyDescent="0.55000000000000004"/>
    <row r="447" x14ac:dyDescent="0.55000000000000004"/>
    <row r="448" x14ac:dyDescent="0.55000000000000004"/>
    <row r="449" x14ac:dyDescent="0.55000000000000004"/>
    <row r="450" x14ac:dyDescent="0.55000000000000004"/>
    <row r="451" x14ac:dyDescent="0.55000000000000004"/>
    <row r="452" x14ac:dyDescent="0.55000000000000004"/>
    <row r="453" x14ac:dyDescent="0.55000000000000004"/>
    <row r="454" x14ac:dyDescent="0.55000000000000004"/>
    <row r="455" x14ac:dyDescent="0.55000000000000004"/>
    <row r="456" x14ac:dyDescent="0.55000000000000004"/>
    <row r="457" x14ac:dyDescent="0.55000000000000004"/>
    <row r="458" x14ac:dyDescent="0.55000000000000004"/>
    <row r="459" x14ac:dyDescent="0.55000000000000004"/>
    <row r="460" x14ac:dyDescent="0.55000000000000004"/>
    <row r="461" x14ac:dyDescent="0.55000000000000004"/>
    <row r="462" x14ac:dyDescent="0.55000000000000004"/>
    <row r="463" x14ac:dyDescent="0.55000000000000004"/>
    <row r="464" x14ac:dyDescent="0.55000000000000004"/>
    <row r="465" x14ac:dyDescent="0.55000000000000004"/>
    <row r="466" x14ac:dyDescent="0.55000000000000004"/>
    <row r="467" x14ac:dyDescent="0.55000000000000004"/>
    <row r="468" x14ac:dyDescent="0.55000000000000004"/>
    <row r="469" x14ac:dyDescent="0.55000000000000004"/>
    <row r="470" x14ac:dyDescent="0.55000000000000004"/>
    <row r="471" x14ac:dyDescent="0.55000000000000004"/>
    <row r="472" x14ac:dyDescent="0.55000000000000004"/>
    <row r="473" x14ac:dyDescent="0.55000000000000004"/>
    <row r="474" x14ac:dyDescent="0.55000000000000004"/>
    <row r="475" x14ac:dyDescent="0.55000000000000004"/>
    <row r="476" x14ac:dyDescent="0.55000000000000004"/>
    <row r="477" x14ac:dyDescent="0.55000000000000004"/>
    <row r="478" x14ac:dyDescent="0.55000000000000004"/>
    <row r="479" x14ac:dyDescent="0.55000000000000004"/>
    <row r="480" x14ac:dyDescent="0.55000000000000004"/>
    <row r="481" x14ac:dyDescent="0.55000000000000004"/>
    <row r="482" x14ac:dyDescent="0.55000000000000004"/>
    <row r="483" x14ac:dyDescent="0.55000000000000004"/>
    <row r="484" x14ac:dyDescent="0.55000000000000004"/>
    <row r="485" x14ac:dyDescent="0.55000000000000004"/>
    <row r="486" x14ac:dyDescent="0.55000000000000004"/>
    <row r="487" x14ac:dyDescent="0.55000000000000004"/>
    <row r="488" x14ac:dyDescent="0.55000000000000004"/>
    <row r="489" x14ac:dyDescent="0.55000000000000004"/>
    <row r="490" x14ac:dyDescent="0.55000000000000004"/>
    <row r="491" x14ac:dyDescent="0.55000000000000004"/>
    <row r="492" x14ac:dyDescent="0.55000000000000004"/>
    <row r="493" x14ac:dyDescent="0.55000000000000004"/>
    <row r="494" x14ac:dyDescent="0.55000000000000004"/>
    <row r="495" x14ac:dyDescent="0.55000000000000004"/>
    <row r="496" x14ac:dyDescent="0.55000000000000004"/>
    <row r="497" x14ac:dyDescent="0.55000000000000004"/>
    <row r="498" x14ac:dyDescent="0.55000000000000004"/>
    <row r="499" x14ac:dyDescent="0.55000000000000004"/>
    <row r="500" x14ac:dyDescent="0.55000000000000004"/>
    <row r="501" x14ac:dyDescent="0.55000000000000004"/>
    <row r="502" x14ac:dyDescent="0.55000000000000004"/>
    <row r="503" x14ac:dyDescent="0.55000000000000004"/>
    <row r="504" x14ac:dyDescent="0.55000000000000004"/>
    <row r="505" x14ac:dyDescent="0.55000000000000004"/>
    <row r="506" x14ac:dyDescent="0.55000000000000004"/>
    <row r="507" x14ac:dyDescent="0.55000000000000004"/>
    <row r="508" x14ac:dyDescent="0.55000000000000004"/>
    <row r="509" x14ac:dyDescent="0.55000000000000004"/>
    <row r="510" x14ac:dyDescent="0.55000000000000004"/>
    <row r="511" x14ac:dyDescent="0.55000000000000004"/>
    <row r="512" x14ac:dyDescent="0.55000000000000004"/>
    <row r="513" x14ac:dyDescent="0.55000000000000004"/>
    <row r="514" x14ac:dyDescent="0.55000000000000004"/>
    <row r="515" x14ac:dyDescent="0.55000000000000004"/>
    <row r="516" x14ac:dyDescent="0.55000000000000004"/>
    <row r="517" x14ac:dyDescent="0.55000000000000004"/>
    <row r="518" x14ac:dyDescent="0.55000000000000004"/>
    <row r="519" x14ac:dyDescent="0.55000000000000004"/>
    <row r="520" x14ac:dyDescent="0.55000000000000004"/>
    <row r="521" x14ac:dyDescent="0.55000000000000004"/>
    <row r="522" x14ac:dyDescent="0.55000000000000004"/>
    <row r="523" x14ac:dyDescent="0.55000000000000004"/>
    <row r="524" x14ac:dyDescent="0.55000000000000004"/>
    <row r="525" x14ac:dyDescent="0.55000000000000004"/>
    <row r="526" x14ac:dyDescent="0.55000000000000004"/>
    <row r="527" x14ac:dyDescent="0.55000000000000004"/>
    <row r="528" x14ac:dyDescent="0.55000000000000004"/>
    <row r="529" x14ac:dyDescent="0.55000000000000004"/>
    <row r="530" x14ac:dyDescent="0.55000000000000004"/>
    <row r="531" x14ac:dyDescent="0.55000000000000004"/>
    <row r="532" x14ac:dyDescent="0.55000000000000004"/>
    <row r="533" x14ac:dyDescent="0.55000000000000004"/>
    <row r="534" x14ac:dyDescent="0.55000000000000004"/>
    <row r="535" x14ac:dyDescent="0.55000000000000004"/>
    <row r="536" x14ac:dyDescent="0.55000000000000004"/>
    <row r="537" x14ac:dyDescent="0.55000000000000004"/>
    <row r="538" x14ac:dyDescent="0.55000000000000004"/>
    <row r="539" x14ac:dyDescent="0.55000000000000004"/>
    <row r="540" x14ac:dyDescent="0.55000000000000004"/>
    <row r="541" x14ac:dyDescent="0.55000000000000004"/>
    <row r="542" x14ac:dyDescent="0.55000000000000004"/>
    <row r="543" x14ac:dyDescent="0.55000000000000004"/>
    <row r="544" x14ac:dyDescent="0.55000000000000004"/>
    <row r="545" x14ac:dyDescent="0.55000000000000004"/>
    <row r="546" x14ac:dyDescent="0.55000000000000004"/>
    <row r="547" x14ac:dyDescent="0.55000000000000004"/>
    <row r="548" x14ac:dyDescent="0.55000000000000004"/>
  </sheetData>
  <sheetProtection sheet="1" objects="1" scenarios="1"/>
  <autoFilter ref="A6:WVQ208" xr:uid="{1290FF67-BE29-48DE-B946-454CA4D5E1B0}"/>
  <mergeCells count="4">
    <mergeCell ref="C4:E4"/>
    <mergeCell ref="C5:E5"/>
    <mergeCell ref="C6:E6"/>
    <mergeCell ref="C3:E3"/>
  </mergeCells>
  <phoneticPr fontId="3" type="noConversion"/>
  <conditionalFormatting sqref="G7">
    <cfRule type="iconSet" priority="20">
      <iconSet>
        <cfvo type="percent" val="0"/>
        <cfvo type="num" val="0.5"/>
        <cfvo type="num" val="1"/>
      </iconSet>
    </cfRule>
  </conditionalFormatting>
  <conditionalFormatting sqref="G13">
    <cfRule type="iconSet" priority="9">
      <iconSet>
        <cfvo type="percent" val="0"/>
        <cfvo type="num" val="0.5"/>
        <cfvo type="num" val="1"/>
      </iconSet>
    </cfRule>
  </conditionalFormatting>
  <conditionalFormatting sqref="G92">
    <cfRule type="iconSet" priority="4">
      <iconSet>
        <cfvo type="percent" val="0"/>
        <cfvo type="num" val="0.5"/>
        <cfvo type="num" val="1"/>
      </iconSet>
    </cfRule>
  </conditionalFormatting>
  <dataValidations count="3">
    <dataValidation type="list" allowBlank="1" showInputMessage="1" showErrorMessage="1" sqref="G65420:G65465 JA65420:JA65465 SW65420:SW65465 ACS65420:ACS65465 AMO65420:AMO65465 AWK65420:AWK65465 BGG65420:BGG65465 BQC65420:BQC65465 BZY65420:BZY65465 CJU65420:CJU65465 CTQ65420:CTQ65465 DDM65420:DDM65465 DNI65420:DNI65465 DXE65420:DXE65465 EHA65420:EHA65465 EQW65420:EQW65465 FAS65420:FAS65465 FKO65420:FKO65465 FUK65420:FUK65465 GEG65420:GEG65465 GOC65420:GOC65465 GXY65420:GXY65465 HHU65420:HHU65465 HRQ65420:HRQ65465 IBM65420:IBM65465 ILI65420:ILI65465 IVE65420:IVE65465 JFA65420:JFA65465 JOW65420:JOW65465 JYS65420:JYS65465 KIO65420:KIO65465 KSK65420:KSK65465 LCG65420:LCG65465 LMC65420:LMC65465 LVY65420:LVY65465 MFU65420:MFU65465 MPQ65420:MPQ65465 MZM65420:MZM65465 NJI65420:NJI65465 NTE65420:NTE65465 ODA65420:ODA65465 OMW65420:OMW65465 OWS65420:OWS65465 PGO65420:PGO65465 PQK65420:PQK65465 QAG65420:QAG65465 QKC65420:QKC65465 QTY65420:QTY65465 RDU65420:RDU65465 RNQ65420:RNQ65465 RXM65420:RXM65465 SHI65420:SHI65465 SRE65420:SRE65465 TBA65420:TBA65465 TKW65420:TKW65465 TUS65420:TUS65465 UEO65420:UEO65465 UOK65420:UOK65465 UYG65420:UYG65465 VIC65420:VIC65465 VRY65420:VRY65465 WBU65420:WBU65465 WLQ65420:WLQ65465 WVM65420:WVM65465 G130956:G131001 JA130956:JA131001 SW130956:SW131001 ACS130956:ACS131001 AMO130956:AMO131001 AWK130956:AWK131001 BGG130956:BGG131001 BQC130956:BQC131001 BZY130956:BZY131001 CJU130956:CJU131001 CTQ130956:CTQ131001 DDM130956:DDM131001 DNI130956:DNI131001 DXE130956:DXE131001 EHA130956:EHA131001 EQW130956:EQW131001 FAS130956:FAS131001 FKO130956:FKO131001 FUK130956:FUK131001 GEG130956:GEG131001 GOC130956:GOC131001 GXY130956:GXY131001 HHU130956:HHU131001 HRQ130956:HRQ131001 IBM130956:IBM131001 ILI130956:ILI131001 IVE130956:IVE131001 JFA130956:JFA131001 JOW130956:JOW131001 JYS130956:JYS131001 KIO130956:KIO131001 KSK130956:KSK131001 LCG130956:LCG131001 LMC130956:LMC131001 LVY130956:LVY131001 MFU130956:MFU131001 MPQ130956:MPQ131001 MZM130956:MZM131001 NJI130956:NJI131001 NTE130956:NTE131001 ODA130956:ODA131001 OMW130956:OMW131001 OWS130956:OWS131001 PGO130956:PGO131001 PQK130956:PQK131001 QAG130956:QAG131001 QKC130956:QKC131001 QTY130956:QTY131001 RDU130956:RDU131001 RNQ130956:RNQ131001 RXM130956:RXM131001 SHI130956:SHI131001 SRE130956:SRE131001 TBA130956:TBA131001 TKW130956:TKW131001 TUS130956:TUS131001 UEO130956:UEO131001 UOK130956:UOK131001 UYG130956:UYG131001 VIC130956:VIC131001 VRY130956:VRY131001 WBU130956:WBU131001 WLQ130956:WLQ131001 WVM130956:WVM131001 G196492:G196537 JA196492:JA196537 SW196492:SW196537 ACS196492:ACS196537 AMO196492:AMO196537 AWK196492:AWK196537 BGG196492:BGG196537 BQC196492:BQC196537 BZY196492:BZY196537 CJU196492:CJU196537 CTQ196492:CTQ196537 DDM196492:DDM196537 DNI196492:DNI196537 DXE196492:DXE196537 EHA196492:EHA196537 EQW196492:EQW196537 FAS196492:FAS196537 FKO196492:FKO196537 FUK196492:FUK196537 GEG196492:GEG196537 GOC196492:GOC196537 GXY196492:GXY196537 HHU196492:HHU196537 HRQ196492:HRQ196537 IBM196492:IBM196537 ILI196492:ILI196537 IVE196492:IVE196537 JFA196492:JFA196537 JOW196492:JOW196537 JYS196492:JYS196537 KIO196492:KIO196537 KSK196492:KSK196537 LCG196492:LCG196537 LMC196492:LMC196537 LVY196492:LVY196537 MFU196492:MFU196537 MPQ196492:MPQ196537 MZM196492:MZM196537 NJI196492:NJI196537 NTE196492:NTE196537 ODA196492:ODA196537 OMW196492:OMW196537 OWS196492:OWS196537 PGO196492:PGO196537 PQK196492:PQK196537 QAG196492:QAG196537 QKC196492:QKC196537 QTY196492:QTY196537 RDU196492:RDU196537 RNQ196492:RNQ196537 RXM196492:RXM196537 SHI196492:SHI196537 SRE196492:SRE196537 TBA196492:TBA196537 TKW196492:TKW196537 TUS196492:TUS196537 UEO196492:UEO196537 UOK196492:UOK196537 UYG196492:UYG196537 VIC196492:VIC196537 VRY196492:VRY196537 WBU196492:WBU196537 WLQ196492:WLQ196537 WVM196492:WVM196537 G262028:G262073 JA262028:JA262073 SW262028:SW262073 ACS262028:ACS262073 AMO262028:AMO262073 AWK262028:AWK262073 BGG262028:BGG262073 BQC262028:BQC262073 BZY262028:BZY262073 CJU262028:CJU262073 CTQ262028:CTQ262073 DDM262028:DDM262073 DNI262028:DNI262073 DXE262028:DXE262073 EHA262028:EHA262073 EQW262028:EQW262073 FAS262028:FAS262073 FKO262028:FKO262073 FUK262028:FUK262073 GEG262028:GEG262073 GOC262028:GOC262073 GXY262028:GXY262073 HHU262028:HHU262073 HRQ262028:HRQ262073 IBM262028:IBM262073 ILI262028:ILI262073 IVE262028:IVE262073 JFA262028:JFA262073 JOW262028:JOW262073 JYS262028:JYS262073 KIO262028:KIO262073 KSK262028:KSK262073 LCG262028:LCG262073 LMC262028:LMC262073 LVY262028:LVY262073 MFU262028:MFU262073 MPQ262028:MPQ262073 MZM262028:MZM262073 NJI262028:NJI262073 NTE262028:NTE262073 ODA262028:ODA262073 OMW262028:OMW262073 OWS262028:OWS262073 PGO262028:PGO262073 PQK262028:PQK262073 QAG262028:QAG262073 QKC262028:QKC262073 QTY262028:QTY262073 RDU262028:RDU262073 RNQ262028:RNQ262073 RXM262028:RXM262073 SHI262028:SHI262073 SRE262028:SRE262073 TBA262028:TBA262073 TKW262028:TKW262073 TUS262028:TUS262073 UEO262028:UEO262073 UOK262028:UOK262073 UYG262028:UYG262073 VIC262028:VIC262073 VRY262028:VRY262073 WBU262028:WBU262073 WLQ262028:WLQ262073 WVM262028:WVM262073 G327564:G327609 JA327564:JA327609 SW327564:SW327609 ACS327564:ACS327609 AMO327564:AMO327609 AWK327564:AWK327609 BGG327564:BGG327609 BQC327564:BQC327609 BZY327564:BZY327609 CJU327564:CJU327609 CTQ327564:CTQ327609 DDM327564:DDM327609 DNI327564:DNI327609 DXE327564:DXE327609 EHA327564:EHA327609 EQW327564:EQW327609 FAS327564:FAS327609 FKO327564:FKO327609 FUK327564:FUK327609 GEG327564:GEG327609 GOC327564:GOC327609 GXY327564:GXY327609 HHU327564:HHU327609 HRQ327564:HRQ327609 IBM327564:IBM327609 ILI327564:ILI327609 IVE327564:IVE327609 JFA327564:JFA327609 JOW327564:JOW327609 JYS327564:JYS327609 KIO327564:KIO327609 KSK327564:KSK327609 LCG327564:LCG327609 LMC327564:LMC327609 LVY327564:LVY327609 MFU327564:MFU327609 MPQ327564:MPQ327609 MZM327564:MZM327609 NJI327564:NJI327609 NTE327564:NTE327609 ODA327564:ODA327609 OMW327564:OMW327609 OWS327564:OWS327609 PGO327564:PGO327609 PQK327564:PQK327609 QAG327564:QAG327609 QKC327564:QKC327609 QTY327564:QTY327609 RDU327564:RDU327609 RNQ327564:RNQ327609 RXM327564:RXM327609 SHI327564:SHI327609 SRE327564:SRE327609 TBA327564:TBA327609 TKW327564:TKW327609 TUS327564:TUS327609 UEO327564:UEO327609 UOK327564:UOK327609 UYG327564:UYG327609 VIC327564:VIC327609 VRY327564:VRY327609 WBU327564:WBU327609 WLQ327564:WLQ327609 WVM327564:WVM327609 G393100:G393145 JA393100:JA393145 SW393100:SW393145 ACS393100:ACS393145 AMO393100:AMO393145 AWK393100:AWK393145 BGG393100:BGG393145 BQC393100:BQC393145 BZY393100:BZY393145 CJU393100:CJU393145 CTQ393100:CTQ393145 DDM393100:DDM393145 DNI393100:DNI393145 DXE393100:DXE393145 EHA393100:EHA393145 EQW393100:EQW393145 FAS393100:FAS393145 FKO393100:FKO393145 FUK393100:FUK393145 GEG393100:GEG393145 GOC393100:GOC393145 GXY393100:GXY393145 HHU393100:HHU393145 HRQ393100:HRQ393145 IBM393100:IBM393145 ILI393100:ILI393145 IVE393100:IVE393145 JFA393100:JFA393145 JOW393100:JOW393145 JYS393100:JYS393145 KIO393100:KIO393145 KSK393100:KSK393145 LCG393100:LCG393145 LMC393100:LMC393145 LVY393100:LVY393145 MFU393100:MFU393145 MPQ393100:MPQ393145 MZM393100:MZM393145 NJI393100:NJI393145 NTE393100:NTE393145 ODA393100:ODA393145 OMW393100:OMW393145 OWS393100:OWS393145 PGO393100:PGO393145 PQK393100:PQK393145 QAG393100:QAG393145 QKC393100:QKC393145 QTY393100:QTY393145 RDU393100:RDU393145 RNQ393100:RNQ393145 RXM393100:RXM393145 SHI393100:SHI393145 SRE393100:SRE393145 TBA393100:TBA393145 TKW393100:TKW393145 TUS393100:TUS393145 UEO393100:UEO393145 UOK393100:UOK393145 UYG393100:UYG393145 VIC393100:VIC393145 VRY393100:VRY393145 WBU393100:WBU393145 WLQ393100:WLQ393145 WVM393100:WVM393145 G458636:G458681 JA458636:JA458681 SW458636:SW458681 ACS458636:ACS458681 AMO458636:AMO458681 AWK458636:AWK458681 BGG458636:BGG458681 BQC458636:BQC458681 BZY458636:BZY458681 CJU458636:CJU458681 CTQ458636:CTQ458681 DDM458636:DDM458681 DNI458636:DNI458681 DXE458636:DXE458681 EHA458636:EHA458681 EQW458636:EQW458681 FAS458636:FAS458681 FKO458636:FKO458681 FUK458636:FUK458681 GEG458636:GEG458681 GOC458636:GOC458681 GXY458636:GXY458681 HHU458636:HHU458681 HRQ458636:HRQ458681 IBM458636:IBM458681 ILI458636:ILI458681 IVE458636:IVE458681 JFA458636:JFA458681 JOW458636:JOW458681 JYS458636:JYS458681 KIO458636:KIO458681 KSK458636:KSK458681 LCG458636:LCG458681 LMC458636:LMC458681 LVY458636:LVY458681 MFU458636:MFU458681 MPQ458636:MPQ458681 MZM458636:MZM458681 NJI458636:NJI458681 NTE458636:NTE458681 ODA458636:ODA458681 OMW458636:OMW458681 OWS458636:OWS458681 PGO458636:PGO458681 PQK458636:PQK458681 QAG458636:QAG458681 QKC458636:QKC458681 QTY458636:QTY458681 RDU458636:RDU458681 RNQ458636:RNQ458681 RXM458636:RXM458681 SHI458636:SHI458681 SRE458636:SRE458681 TBA458636:TBA458681 TKW458636:TKW458681 TUS458636:TUS458681 UEO458636:UEO458681 UOK458636:UOK458681 UYG458636:UYG458681 VIC458636:VIC458681 VRY458636:VRY458681 WBU458636:WBU458681 WLQ458636:WLQ458681 WVM458636:WVM458681 G524172:G524217 JA524172:JA524217 SW524172:SW524217 ACS524172:ACS524217 AMO524172:AMO524217 AWK524172:AWK524217 BGG524172:BGG524217 BQC524172:BQC524217 BZY524172:BZY524217 CJU524172:CJU524217 CTQ524172:CTQ524217 DDM524172:DDM524217 DNI524172:DNI524217 DXE524172:DXE524217 EHA524172:EHA524217 EQW524172:EQW524217 FAS524172:FAS524217 FKO524172:FKO524217 FUK524172:FUK524217 GEG524172:GEG524217 GOC524172:GOC524217 GXY524172:GXY524217 HHU524172:HHU524217 HRQ524172:HRQ524217 IBM524172:IBM524217 ILI524172:ILI524217 IVE524172:IVE524217 JFA524172:JFA524217 JOW524172:JOW524217 JYS524172:JYS524217 KIO524172:KIO524217 KSK524172:KSK524217 LCG524172:LCG524217 LMC524172:LMC524217 LVY524172:LVY524217 MFU524172:MFU524217 MPQ524172:MPQ524217 MZM524172:MZM524217 NJI524172:NJI524217 NTE524172:NTE524217 ODA524172:ODA524217 OMW524172:OMW524217 OWS524172:OWS524217 PGO524172:PGO524217 PQK524172:PQK524217 QAG524172:QAG524217 QKC524172:QKC524217 QTY524172:QTY524217 RDU524172:RDU524217 RNQ524172:RNQ524217 RXM524172:RXM524217 SHI524172:SHI524217 SRE524172:SRE524217 TBA524172:TBA524217 TKW524172:TKW524217 TUS524172:TUS524217 UEO524172:UEO524217 UOK524172:UOK524217 UYG524172:UYG524217 VIC524172:VIC524217 VRY524172:VRY524217 WBU524172:WBU524217 WLQ524172:WLQ524217 WVM524172:WVM524217 G589708:G589753 JA589708:JA589753 SW589708:SW589753 ACS589708:ACS589753 AMO589708:AMO589753 AWK589708:AWK589753 BGG589708:BGG589753 BQC589708:BQC589753 BZY589708:BZY589753 CJU589708:CJU589753 CTQ589708:CTQ589753 DDM589708:DDM589753 DNI589708:DNI589753 DXE589708:DXE589753 EHA589708:EHA589753 EQW589708:EQW589753 FAS589708:FAS589753 FKO589708:FKO589753 FUK589708:FUK589753 GEG589708:GEG589753 GOC589708:GOC589753 GXY589708:GXY589753 HHU589708:HHU589753 HRQ589708:HRQ589753 IBM589708:IBM589753 ILI589708:ILI589753 IVE589708:IVE589753 JFA589708:JFA589753 JOW589708:JOW589753 JYS589708:JYS589753 KIO589708:KIO589753 KSK589708:KSK589753 LCG589708:LCG589753 LMC589708:LMC589753 LVY589708:LVY589753 MFU589708:MFU589753 MPQ589708:MPQ589753 MZM589708:MZM589753 NJI589708:NJI589753 NTE589708:NTE589753 ODA589708:ODA589753 OMW589708:OMW589753 OWS589708:OWS589753 PGO589708:PGO589753 PQK589708:PQK589753 QAG589708:QAG589753 QKC589708:QKC589753 QTY589708:QTY589753 RDU589708:RDU589753 RNQ589708:RNQ589753 RXM589708:RXM589753 SHI589708:SHI589753 SRE589708:SRE589753 TBA589708:TBA589753 TKW589708:TKW589753 TUS589708:TUS589753 UEO589708:UEO589753 UOK589708:UOK589753 UYG589708:UYG589753 VIC589708:VIC589753 VRY589708:VRY589753 WBU589708:WBU589753 WLQ589708:WLQ589753 WVM589708:WVM589753 G655244:G655289 JA655244:JA655289 SW655244:SW655289 ACS655244:ACS655289 AMO655244:AMO655289 AWK655244:AWK655289 BGG655244:BGG655289 BQC655244:BQC655289 BZY655244:BZY655289 CJU655244:CJU655289 CTQ655244:CTQ655289 DDM655244:DDM655289 DNI655244:DNI655289 DXE655244:DXE655289 EHA655244:EHA655289 EQW655244:EQW655289 FAS655244:FAS655289 FKO655244:FKO655289 FUK655244:FUK655289 GEG655244:GEG655289 GOC655244:GOC655289 GXY655244:GXY655289 HHU655244:HHU655289 HRQ655244:HRQ655289 IBM655244:IBM655289 ILI655244:ILI655289 IVE655244:IVE655289 JFA655244:JFA655289 JOW655244:JOW655289 JYS655244:JYS655289 KIO655244:KIO655289 KSK655244:KSK655289 LCG655244:LCG655289 LMC655244:LMC655289 LVY655244:LVY655289 MFU655244:MFU655289 MPQ655244:MPQ655289 MZM655244:MZM655289 NJI655244:NJI655289 NTE655244:NTE655289 ODA655244:ODA655289 OMW655244:OMW655289 OWS655244:OWS655289 PGO655244:PGO655289 PQK655244:PQK655289 QAG655244:QAG655289 QKC655244:QKC655289 QTY655244:QTY655289 RDU655244:RDU655289 RNQ655244:RNQ655289 RXM655244:RXM655289 SHI655244:SHI655289 SRE655244:SRE655289 TBA655244:TBA655289 TKW655244:TKW655289 TUS655244:TUS655289 UEO655244:UEO655289 UOK655244:UOK655289 UYG655244:UYG655289 VIC655244:VIC655289 VRY655244:VRY655289 WBU655244:WBU655289 WLQ655244:WLQ655289 WVM655244:WVM655289 G720780:G720825 JA720780:JA720825 SW720780:SW720825 ACS720780:ACS720825 AMO720780:AMO720825 AWK720780:AWK720825 BGG720780:BGG720825 BQC720780:BQC720825 BZY720780:BZY720825 CJU720780:CJU720825 CTQ720780:CTQ720825 DDM720780:DDM720825 DNI720780:DNI720825 DXE720780:DXE720825 EHA720780:EHA720825 EQW720780:EQW720825 FAS720780:FAS720825 FKO720780:FKO720825 FUK720780:FUK720825 GEG720780:GEG720825 GOC720780:GOC720825 GXY720780:GXY720825 HHU720780:HHU720825 HRQ720780:HRQ720825 IBM720780:IBM720825 ILI720780:ILI720825 IVE720780:IVE720825 JFA720780:JFA720825 JOW720780:JOW720825 JYS720780:JYS720825 KIO720780:KIO720825 KSK720780:KSK720825 LCG720780:LCG720825 LMC720780:LMC720825 LVY720780:LVY720825 MFU720780:MFU720825 MPQ720780:MPQ720825 MZM720780:MZM720825 NJI720780:NJI720825 NTE720780:NTE720825 ODA720780:ODA720825 OMW720780:OMW720825 OWS720780:OWS720825 PGO720780:PGO720825 PQK720780:PQK720825 QAG720780:QAG720825 QKC720780:QKC720825 QTY720780:QTY720825 RDU720780:RDU720825 RNQ720780:RNQ720825 RXM720780:RXM720825 SHI720780:SHI720825 SRE720780:SRE720825 TBA720780:TBA720825 TKW720780:TKW720825 TUS720780:TUS720825 UEO720780:UEO720825 UOK720780:UOK720825 UYG720780:UYG720825 VIC720780:VIC720825 VRY720780:VRY720825 WBU720780:WBU720825 WLQ720780:WLQ720825 WVM720780:WVM720825 G786316:G786361 JA786316:JA786361 SW786316:SW786361 ACS786316:ACS786361 AMO786316:AMO786361 AWK786316:AWK786361 BGG786316:BGG786361 BQC786316:BQC786361 BZY786316:BZY786361 CJU786316:CJU786361 CTQ786316:CTQ786361 DDM786316:DDM786361 DNI786316:DNI786361 DXE786316:DXE786361 EHA786316:EHA786361 EQW786316:EQW786361 FAS786316:FAS786361 FKO786316:FKO786361 FUK786316:FUK786361 GEG786316:GEG786361 GOC786316:GOC786361 GXY786316:GXY786361 HHU786316:HHU786361 HRQ786316:HRQ786361 IBM786316:IBM786361 ILI786316:ILI786361 IVE786316:IVE786361 JFA786316:JFA786361 JOW786316:JOW786361 JYS786316:JYS786361 KIO786316:KIO786361 KSK786316:KSK786361 LCG786316:LCG786361 LMC786316:LMC786361 LVY786316:LVY786361 MFU786316:MFU786361 MPQ786316:MPQ786361 MZM786316:MZM786361 NJI786316:NJI786361 NTE786316:NTE786361 ODA786316:ODA786361 OMW786316:OMW786361 OWS786316:OWS786361 PGO786316:PGO786361 PQK786316:PQK786361 QAG786316:QAG786361 QKC786316:QKC786361 QTY786316:QTY786361 RDU786316:RDU786361 RNQ786316:RNQ786361 RXM786316:RXM786361 SHI786316:SHI786361 SRE786316:SRE786361 TBA786316:TBA786361 TKW786316:TKW786361 TUS786316:TUS786361 UEO786316:UEO786361 UOK786316:UOK786361 UYG786316:UYG786361 VIC786316:VIC786361 VRY786316:VRY786361 WBU786316:WBU786361 WLQ786316:WLQ786361 WVM786316:WVM786361 G851852:G851897 JA851852:JA851897 SW851852:SW851897 ACS851852:ACS851897 AMO851852:AMO851897 AWK851852:AWK851897 BGG851852:BGG851897 BQC851852:BQC851897 BZY851852:BZY851897 CJU851852:CJU851897 CTQ851852:CTQ851897 DDM851852:DDM851897 DNI851852:DNI851897 DXE851852:DXE851897 EHA851852:EHA851897 EQW851852:EQW851897 FAS851852:FAS851897 FKO851852:FKO851897 FUK851852:FUK851897 GEG851852:GEG851897 GOC851852:GOC851897 GXY851852:GXY851897 HHU851852:HHU851897 HRQ851852:HRQ851897 IBM851852:IBM851897 ILI851852:ILI851897 IVE851852:IVE851897 JFA851852:JFA851897 JOW851852:JOW851897 JYS851852:JYS851897 KIO851852:KIO851897 KSK851852:KSK851897 LCG851852:LCG851897 LMC851852:LMC851897 LVY851852:LVY851897 MFU851852:MFU851897 MPQ851852:MPQ851897 MZM851852:MZM851897 NJI851852:NJI851897 NTE851852:NTE851897 ODA851852:ODA851897 OMW851852:OMW851897 OWS851852:OWS851897 PGO851852:PGO851897 PQK851852:PQK851897 QAG851852:QAG851897 QKC851852:QKC851897 QTY851852:QTY851897 RDU851852:RDU851897 RNQ851852:RNQ851897 RXM851852:RXM851897 SHI851852:SHI851897 SRE851852:SRE851897 TBA851852:TBA851897 TKW851852:TKW851897 TUS851852:TUS851897 UEO851852:UEO851897 UOK851852:UOK851897 UYG851852:UYG851897 VIC851852:VIC851897 VRY851852:VRY851897 WBU851852:WBU851897 WLQ851852:WLQ851897 WVM851852:WVM851897 G917388:G917433 JA917388:JA917433 SW917388:SW917433 ACS917388:ACS917433 AMO917388:AMO917433 AWK917388:AWK917433 BGG917388:BGG917433 BQC917388:BQC917433 BZY917388:BZY917433 CJU917388:CJU917433 CTQ917388:CTQ917433 DDM917388:DDM917433 DNI917388:DNI917433 DXE917388:DXE917433 EHA917388:EHA917433 EQW917388:EQW917433 FAS917388:FAS917433 FKO917388:FKO917433 FUK917388:FUK917433 GEG917388:GEG917433 GOC917388:GOC917433 GXY917388:GXY917433 HHU917388:HHU917433 HRQ917388:HRQ917433 IBM917388:IBM917433 ILI917388:ILI917433 IVE917388:IVE917433 JFA917388:JFA917433 JOW917388:JOW917433 JYS917388:JYS917433 KIO917388:KIO917433 KSK917388:KSK917433 LCG917388:LCG917433 LMC917388:LMC917433 LVY917388:LVY917433 MFU917388:MFU917433 MPQ917388:MPQ917433 MZM917388:MZM917433 NJI917388:NJI917433 NTE917388:NTE917433 ODA917388:ODA917433 OMW917388:OMW917433 OWS917388:OWS917433 PGO917388:PGO917433 PQK917388:PQK917433 QAG917388:QAG917433 QKC917388:QKC917433 QTY917388:QTY917433 RDU917388:RDU917433 RNQ917388:RNQ917433 RXM917388:RXM917433 SHI917388:SHI917433 SRE917388:SRE917433 TBA917388:TBA917433 TKW917388:TKW917433 TUS917388:TUS917433 UEO917388:UEO917433 UOK917388:UOK917433 UYG917388:UYG917433 VIC917388:VIC917433 VRY917388:VRY917433 WBU917388:WBU917433 WLQ917388:WLQ917433 WVM917388:WVM917433 G982924:G982969 JA982924:JA982969 SW982924:SW982969 ACS982924:ACS982969 AMO982924:AMO982969 AWK982924:AWK982969 BGG982924:BGG982969 BQC982924:BQC982969 BZY982924:BZY982969 CJU982924:CJU982969 CTQ982924:CTQ982969 DDM982924:DDM982969 DNI982924:DNI982969 DXE982924:DXE982969 EHA982924:EHA982969 EQW982924:EQW982969 FAS982924:FAS982969 FKO982924:FKO982969 FUK982924:FUK982969 GEG982924:GEG982969 GOC982924:GOC982969 GXY982924:GXY982969 HHU982924:HHU982969 HRQ982924:HRQ982969 IBM982924:IBM982969 ILI982924:ILI982969 IVE982924:IVE982969 JFA982924:JFA982969 JOW982924:JOW982969 JYS982924:JYS982969 KIO982924:KIO982969 KSK982924:KSK982969 LCG982924:LCG982969 LMC982924:LMC982969 LVY982924:LVY982969 MFU982924:MFU982969 MPQ982924:MPQ982969 MZM982924:MZM982969 NJI982924:NJI982969 NTE982924:NTE982969 ODA982924:ODA982969 OMW982924:OMW982969 OWS982924:OWS982969 PGO982924:PGO982969 PQK982924:PQK982969 QAG982924:QAG982969 QKC982924:QKC982969 QTY982924:QTY982969 RDU982924:RDU982969 RNQ982924:RNQ982969 RXM982924:RXM982969 SHI982924:SHI982969 SRE982924:SRE982969 TBA982924:TBA982969 TKW982924:TKW982969 TUS982924:TUS982969 UEO982924:UEO982969 UOK982924:UOK982969 UYG982924:UYG982969 VIC982924:VIC982969 VRY982924:VRY982969 WBU982924:WBU982969 WLQ982924:WLQ982969 WVM982924:WVM982969 G65271:G65272 JA65271:JA65272 SW65271:SW65272 ACS65271:ACS65272 AMO65271:AMO65272 AWK65271:AWK65272 BGG65271:BGG65272 BQC65271:BQC65272 BZY65271:BZY65272 CJU65271:CJU65272 CTQ65271:CTQ65272 DDM65271:DDM65272 DNI65271:DNI65272 DXE65271:DXE65272 EHA65271:EHA65272 EQW65271:EQW65272 FAS65271:FAS65272 FKO65271:FKO65272 FUK65271:FUK65272 GEG65271:GEG65272 GOC65271:GOC65272 GXY65271:GXY65272 HHU65271:HHU65272 HRQ65271:HRQ65272 IBM65271:IBM65272 ILI65271:ILI65272 IVE65271:IVE65272 JFA65271:JFA65272 JOW65271:JOW65272 JYS65271:JYS65272 KIO65271:KIO65272 KSK65271:KSK65272 LCG65271:LCG65272 LMC65271:LMC65272 LVY65271:LVY65272 MFU65271:MFU65272 MPQ65271:MPQ65272 MZM65271:MZM65272 NJI65271:NJI65272 NTE65271:NTE65272 ODA65271:ODA65272 OMW65271:OMW65272 OWS65271:OWS65272 PGO65271:PGO65272 PQK65271:PQK65272 QAG65271:QAG65272 QKC65271:QKC65272 QTY65271:QTY65272 RDU65271:RDU65272 RNQ65271:RNQ65272 RXM65271:RXM65272 SHI65271:SHI65272 SRE65271:SRE65272 TBA65271:TBA65272 TKW65271:TKW65272 TUS65271:TUS65272 UEO65271:UEO65272 UOK65271:UOK65272 UYG65271:UYG65272 VIC65271:VIC65272 VRY65271:VRY65272 WBU65271:WBU65272 WLQ65271:WLQ65272 WVM65271:WVM65272 G130807:G130808 JA130807:JA130808 SW130807:SW130808 ACS130807:ACS130808 AMO130807:AMO130808 AWK130807:AWK130808 BGG130807:BGG130808 BQC130807:BQC130808 BZY130807:BZY130808 CJU130807:CJU130808 CTQ130807:CTQ130808 DDM130807:DDM130808 DNI130807:DNI130808 DXE130807:DXE130808 EHA130807:EHA130808 EQW130807:EQW130808 FAS130807:FAS130808 FKO130807:FKO130808 FUK130807:FUK130808 GEG130807:GEG130808 GOC130807:GOC130808 GXY130807:GXY130808 HHU130807:HHU130808 HRQ130807:HRQ130808 IBM130807:IBM130808 ILI130807:ILI130808 IVE130807:IVE130808 JFA130807:JFA130808 JOW130807:JOW130808 JYS130807:JYS130808 KIO130807:KIO130808 KSK130807:KSK130808 LCG130807:LCG130808 LMC130807:LMC130808 LVY130807:LVY130808 MFU130807:MFU130808 MPQ130807:MPQ130808 MZM130807:MZM130808 NJI130807:NJI130808 NTE130807:NTE130808 ODA130807:ODA130808 OMW130807:OMW130808 OWS130807:OWS130808 PGO130807:PGO130808 PQK130807:PQK130808 QAG130807:QAG130808 QKC130807:QKC130808 QTY130807:QTY130808 RDU130807:RDU130808 RNQ130807:RNQ130808 RXM130807:RXM130808 SHI130807:SHI130808 SRE130807:SRE130808 TBA130807:TBA130808 TKW130807:TKW130808 TUS130807:TUS130808 UEO130807:UEO130808 UOK130807:UOK130808 UYG130807:UYG130808 VIC130807:VIC130808 VRY130807:VRY130808 WBU130807:WBU130808 WLQ130807:WLQ130808 WVM130807:WVM130808 G196343:G196344 JA196343:JA196344 SW196343:SW196344 ACS196343:ACS196344 AMO196343:AMO196344 AWK196343:AWK196344 BGG196343:BGG196344 BQC196343:BQC196344 BZY196343:BZY196344 CJU196343:CJU196344 CTQ196343:CTQ196344 DDM196343:DDM196344 DNI196343:DNI196344 DXE196343:DXE196344 EHA196343:EHA196344 EQW196343:EQW196344 FAS196343:FAS196344 FKO196343:FKO196344 FUK196343:FUK196344 GEG196343:GEG196344 GOC196343:GOC196344 GXY196343:GXY196344 HHU196343:HHU196344 HRQ196343:HRQ196344 IBM196343:IBM196344 ILI196343:ILI196344 IVE196343:IVE196344 JFA196343:JFA196344 JOW196343:JOW196344 JYS196343:JYS196344 KIO196343:KIO196344 KSK196343:KSK196344 LCG196343:LCG196344 LMC196343:LMC196344 LVY196343:LVY196344 MFU196343:MFU196344 MPQ196343:MPQ196344 MZM196343:MZM196344 NJI196343:NJI196344 NTE196343:NTE196344 ODA196343:ODA196344 OMW196343:OMW196344 OWS196343:OWS196344 PGO196343:PGO196344 PQK196343:PQK196344 QAG196343:QAG196344 QKC196343:QKC196344 QTY196343:QTY196344 RDU196343:RDU196344 RNQ196343:RNQ196344 RXM196343:RXM196344 SHI196343:SHI196344 SRE196343:SRE196344 TBA196343:TBA196344 TKW196343:TKW196344 TUS196343:TUS196344 UEO196343:UEO196344 UOK196343:UOK196344 UYG196343:UYG196344 VIC196343:VIC196344 VRY196343:VRY196344 WBU196343:WBU196344 WLQ196343:WLQ196344 WVM196343:WVM196344 G261879:G261880 JA261879:JA261880 SW261879:SW261880 ACS261879:ACS261880 AMO261879:AMO261880 AWK261879:AWK261880 BGG261879:BGG261880 BQC261879:BQC261880 BZY261879:BZY261880 CJU261879:CJU261880 CTQ261879:CTQ261880 DDM261879:DDM261880 DNI261879:DNI261880 DXE261879:DXE261880 EHA261879:EHA261880 EQW261879:EQW261880 FAS261879:FAS261880 FKO261879:FKO261880 FUK261879:FUK261880 GEG261879:GEG261880 GOC261879:GOC261880 GXY261879:GXY261880 HHU261879:HHU261880 HRQ261879:HRQ261880 IBM261879:IBM261880 ILI261879:ILI261880 IVE261879:IVE261880 JFA261879:JFA261880 JOW261879:JOW261880 JYS261879:JYS261880 KIO261879:KIO261880 KSK261879:KSK261880 LCG261879:LCG261880 LMC261879:LMC261880 LVY261879:LVY261880 MFU261879:MFU261880 MPQ261879:MPQ261880 MZM261879:MZM261880 NJI261879:NJI261880 NTE261879:NTE261880 ODA261879:ODA261880 OMW261879:OMW261880 OWS261879:OWS261880 PGO261879:PGO261880 PQK261879:PQK261880 QAG261879:QAG261880 QKC261879:QKC261880 QTY261879:QTY261880 RDU261879:RDU261880 RNQ261879:RNQ261880 RXM261879:RXM261880 SHI261879:SHI261880 SRE261879:SRE261880 TBA261879:TBA261880 TKW261879:TKW261880 TUS261879:TUS261880 UEO261879:UEO261880 UOK261879:UOK261880 UYG261879:UYG261880 VIC261879:VIC261880 VRY261879:VRY261880 WBU261879:WBU261880 WLQ261879:WLQ261880 WVM261879:WVM261880 G327415:G327416 JA327415:JA327416 SW327415:SW327416 ACS327415:ACS327416 AMO327415:AMO327416 AWK327415:AWK327416 BGG327415:BGG327416 BQC327415:BQC327416 BZY327415:BZY327416 CJU327415:CJU327416 CTQ327415:CTQ327416 DDM327415:DDM327416 DNI327415:DNI327416 DXE327415:DXE327416 EHA327415:EHA327416 EQW327415:EQW327416 FAS327415:FAS327416 FKO327415:FKO327416 FUK327415:FUK327416 GEG327415:GEG327416 GOC327415:GOC327416 GXY327415:GXY327416 HHU327415:HHU327416 HRQ327415:HRQ327416 IBM327415:IBM327416 ILI327415:ILI327416 IVE327415:IVE327416 JFA327415:JFA327416 JOW327415:JOW327416 JYS327415:JYS327416 KIO327415:KIO327416 KSK327415:KSK327416 LCG327415:LCG327416 LMC327415:LMC327416 LVY327415:LVY327416 MFU327415:MFU327416 MPQ327415:MPQ327416 MZM327415:MZM327416 NJI327415:NJI327416 NTE327415:NTE327416 ODA327415:ODA327416 OMW327415:OMW327416 OWS327415:OWS327416 PGO327415:PGO327416 PQK327415:PQK327416 QAG327415:QAG327416 QKC327415:QKC327416 QTY327415:QTY327416 RDU327415:RDU327416 RNQ327415:RNQ327416 RXM327415:RXM327416 SHI327415:SHI327416 SRE327415:SRE327416 TBA327415:TBA327416 TKW327415:TKW327416 TUS327415:TUS327416 UEO327415:UEO327416 UOK327415:UOK327416 UYG327415:UYG327416 VIC327415:VIC327416 VRY327415:VRY327416 WBU327415:WBU327416 WLQ327415:WLQ327416 WVM327415:WVM327416 G392951:G392952 JA392951:JA392952 SW392951:SW392952 ACS392951:ACS392952 AMO392951:AMO392952 AWK392951:AWK392952 BGG392951:BGG392952 BQC392951:BQC392952 BZY392951:BZY392952 CJU392951:CJU392952 CTQ392951:CTQ392952 DDM392951:DDM392952 DNI392951:DNI392952 DXE392951:DXE392952 EHA392951:EHA392952 EQW392951:EQW392952 FAS392951:FAS392952 FKO392951:FKO392952 FUK392951:FUK392952 GEG392951:GEG392952 GOC392951:GOC392952 GXY392951:GXY392952 HHU392951:HHU392952 HRQ392951:HRQ392952 IBM392951:IBM392952 ILI392951:ILI392952 IVE392951:IVE392952 JFA392951:JFA392952 JOW392951:JOW392952 JYS392951:JYS392952 KIO392951:KIO392952 KSK392951:KSK392952 LCG392951:LCG392952 LMC392951:LMC392952 LVY392951:LVY392952 MFU392951:MFU392952 MPQ392951:MPQ392952 MZM392951:MZM392952 NJI392951:NJI392952 NTE392951:NTE392952 ODA392951:ODA392952 OMW392951:OMW392952 OWS392951:OWS392952 PGO392951:PGO392952 PQK392951:PQK392952 QAG392951:QAG392952 QKC392951:QKC392952 QTY392951:QTY392952 RDU392951:RDU392952 RNQ392951:RNQ392952 RXM392951:RXM392952 SHI392951:SHI392952 SRE392951:SRE392952 TBA392951:TBA392952 TKW392951:TKW392952 TUS392951:TUS392952 UEO392951:UEO392952 UOK392951:UOK392952 UYG392951:UYG392952 VIC392951:VIC392952 VRY392951:VRY392952 WBU392951:WBU392952 WLQ392951:WLQ392952 WVM392951:WVM392952 G458487:G458488 JA458487:JA458488 SW458487:SW458488 ACS458487:ACS458488 AMO458487:AMO458488 AWK458487:AWK458488 BGG458487:BGG458488 BQC458487:BQC458488 BZY458487:BZY458488 CJU458487:CJU458488 CTQ458487:CTQ458488 DDM458487:DDM458488 DNI458487:DNI458488 DXE458487:DXE458488 EHA458487:EHA458488 EQW458487:EQW458488 FAS458487:FAS458488 FKO458487:FKO458488 FUK458487:FUK458488 GEG458487:GEG458488 GOC458487:GOC458488 GXY458487:GXY458488 HHU458487:HHU458488 HRQ458487:HRQ458488 IBM458487:IBM458488 ILI458487:ILI458488 IVE458487:IVE458488 JFA458487:JFA458488 JOW458487:JOW458488 JYS458487:JYS458488 KIO458487:KIO458488 KSK458487:KSK458488 LCG458487:LCG458488 LMC458487:LMC458488 LVY458487:LVY458488 MFU458487:MFU458488 MPQ458487:MPQ458488 MZM458487:MZM458488 NJI458487:NJI458488 NTE458487:NTE458488 ODA458487:ODA458488 OMW458487:OMW458488 OWS458487:OWS458488 PGO458487:PGO458488 PQK458487:PQK458488 QAG458487:QAG458488 QKC458487:QKC458488 QTY458487:QTY458488 RDU458487:RDU458488 RNQ458487:RNQ458488 RXM458487:RXM458488 SHI458487:SHI458488 SRE458487:SRE458488 TBA458487:TBA458488 TKW458487:TKW458488 TUS458487:TUS458488 UEO458487:UEO458488 UOK458487:UOK458488 UYG458487:UYG458488 VIC458487:VIC458488 VRY458487:VRY458488 WBU458487:WBU458488 WLQ458487:WLQ458488 WVM458487:WVM458488 G524023:G524024 JA524023:JA524024 SW524023:SW524024 ACS524023:ACS524024 AMO524023:AMO524024 AWK524023:AWK524024 BGG524023:BGG524024 BQC524023:BQC524024 BZY524023:BZY524024 CJU524023:CJU524024 CTQ524023:CTQ524024 DDM524023:DDM524024 DNI524023:DNI524024 DXE524023:DXE524024 EHA524023:EHA524024 EQW524023:EQW524024 FAS524023:FAS524024 FKO524023:FKO524024 FUK524023:FUK524024 GEG524023:GEG524024 GOC524023:GOC524024 GXY524023:GXY524024 HHU524023:HHU524024 HRQ524023:HRQ524024 IBM524023:IBM524024 ILI524023:ILI524024 IVE524023:IVE524024 JFA524023:JFA524024 JOW524023:JOW524024 JYS524023:JYS524024 KIO524023:KIO524024 KSK524023:KSK524024 LCG524023:LCG524024 LMC524023:LMC524024 LVY524023:LVY524024 MFU524023:MFU524024 MPQ524023:MPQ524024 MZM524023:MZM524024 NJI524023:NJI524024 NTE524023:NTE524024 ODA524023:ODA524024 OMW524023:OMW524024 OWS524023:OWS524024 PGO524023:PGO524024 PQK524023:PQK524024 QAG524023:QAG524024 QKC524023:QKC524024 QTY524023:QTY524024 RDU524023:RDU524024 RNQ524023:RNQ524024 RXM524023:RXM524024 SHI524023:SHI524024 SRE524023:SRE524024 TBA524023:TBA524024 TKW524023:TKW524024 TUS524023:TUS524024 UEO524023:UEO524024 UOK524023:UOK524024 UYG524023:UYG524024 VIC524023:VIC524024 VRY524023:VRY524024 WBU524023:WBU524024 WLQ524023:WLQ524024 WVM524023:WVM524024 G589559:G589560 JA589559:JA589560 SW589559:SW589560 ACS589559:ACS589560 AMO589559:AMO589560 AWK589559:AWK589560 BGG589559:BGG589560 BQC589559:BQC589560 BZY589559:BZY589560 CJU589559:CJU589560 CTQ589559:CTQ589560 DDM589559:DDM589560 DNI589559:DNI589560 DXE589559:DXE589560 EHA589559:EHA589560 EQW589559:EQW589560 FAS589559:FAS589560 FKO589559:FKO589560 FUK589559:FUK589560 GEG589559:GEG589560 GOC589559:GOC589560 GXY589559:GXY589560 HHU589559:HHU589560 HRQ589559:HRQ589560 IBM589559:IBM589560 ILI589559:ILI589560 IVE589559:IVE589560 JFA589559:JFA589560 JOW589559:JOW589560 JYS589559:JYS589560 KIO589559:KIO589560 KSK589559:KSK589560 LCG589559:LCG589560 LMC589559:LMC589560 LVY589559:LVY589560 MFU589559:MFU589560 MPQ589559:MPQ589560 MZM589559:MZM589560 NJI589559:NJI589560 NTE589559:NTE589560 ODA589559:ODA589560 OMW589559:OMW589560 OWS589559:OWS589560 PGO589559:PGO589560 PQK589559:PQK589560 QAG589559:QAG589560 QKC589559:QKC589560 QTY589559:QTY589560 RDU589559:RDU589560 RNQ589559:RNQ589560 RXM589559:RXM589560 SHI589559:SHI589560 SRE589559:SRE589560 TBA589559:TBA589560 TKW589559:TKW589560 TUS589559:TUS589560 UEO589559:UEO589560 UOK589559:UOK589560 UYG589559:UYG589560 VIC589559:VIC589560 VRY589559:VRY589560 WBU589559:WBU589560 WLQ589559:WLQ589560 WVM589559:WVM589560 G655095:G655096 JA655095:JA655096 SW655095:SW655096 ACS655095:ACS655096 AMO655095:AMO655096 AWK655095:AWK655096 BGG655095:BGG655096 BQC655095:BQC655096 BZY655095:BZY655096 CJU655095:CJU655096 CTQ655095:CTQ655096 DDM655095:DDM655096 DNI655095:DNI655096 DXE655095:DXE655096 EHA655095:EHA655096 EQW655095:EQW655096 FAS655095:FAS655096 FKO655095:FKO655096 FUK655095:FUK655096 GEG655095:GEG655096 GOC655095:GOC655096 GXY655095:GXY655096 HHU655095:HHU655096 HRQ655095:HRQ655096 IBM655095:IBM655096 ILI655095:ILI655096 IVE655095:IVE655096 JFA655095:JFA655096 JOW655095:JOW655096 JYS655095:JYS655096 KIO655095:KIO655096 KSK655095:KSK655096 LCG655095:LCG655096 LMC655095:LMC655096 LVY655095:LVY655096 MFU655095:MFU655096 MPQ655095:MPQ655096 MZM655095:MZM655096 NJI655095:NJI655096 NTE655095:NTE655096 ODA655095:ODA655096 OMW655095:OMW655096 OWS655095:OWS655096 PGO655095:PGO655096 PQK655095:PQK655096 QAG655095:QAG655096 QKC655095:QKC655096 QTY655095:QTY655096 RDU655095:RDU655096 RNQ655095:RNQ655096 RXM655095:RXM655096 SHI655095:SHI655096 SRE655095:SRE655096 TBA655095:TBA655096 TKW655095:TKW655096 TUS655095:TUS655096 UEO655095:UEO655096 UOK655095:UOK655096 UYG655095:UYG655096 VIC655095:VIC655096 VRY655095:VRY655096 WBU655095:WBU655096 WLQ655095:WLQ655096 WVM655095:WVM655096 G720631:G720632 JA720631:JA720632 SW720631:SW720632 ACS720631:ACS720632 AMO720631:AMO720632 AWK720631:AWK720632 BGG720631:BGG720632 BQC720631:BQC720632 BZY720631:BZY720632 CJU720631:CJU720632 CTQ720631:CTQ720632 DDM720631:DDM720632 DNI720631:DNI720632 DXE720631:DXE720632 EHA720631:EHA720632 EQW720631:EQW720632 FAS720631:FAS720632 FKO720631:FKO720632 FUK720631:FUK720632 GEG720631:GEG720632 GOC720631:GOC720632 GXY720631:GXY720632 HHU720631:HHU720632 HRQ720631:HRQ720632 IBM720631:IBM720632 ILI720631:ILI720632 IVE720631:IVE720632 JFA720631:JFA720632 JOW720631:JOW720632 JYS720631:JYS720632 KIO720631:KIO720632 KSK720631:KSK720632 LCG720631:LCG720632 LMC720631:LMC720632 LVY720631:LVY720632 MFU720631:MFU720632 MPQ720631:MPQ720632 MZM720631:MZM720632 NJI720631:NJI720632 NTE720631:NTE720632 ODA720631:ODA720632 OMW720631:OMW720632 OWS720631:OWS720632 PGO720631:PGO720632 PQK720631:PQK720632 QAG720631:QAG720632 QKC720631:QKC720632 QTY720631:QTY720632 RDU720631:RDU720632 RNQ720631:RNQ720632 RXM720631:RXM720632 SHI720631:SHI720632 SRE720631:SRE720632 TBA720631:TBA720632 TKW720631:TKW720632 TUS720631:TUS720632 UEO720631:UEO720632 UOK720631:UOK720632 UYG720631:UYG720632 VIC720631:VIC720632 VRY720631:VRY720632 WBU720631:WBU720632 WLQ720631:WLQ720632 WVM720631:WVM720632 G786167:G786168 JA786167:JA786168 SW786167:SW786168 ACS786167:ACS786168 AMO786167:AMO786168 AWK786167:AWK786168 BGG786167:BGG786168 BQC786167:BQC786168 BZY786167:BZY786168 CJU786167:CJU786168 CTQ786167:CTQ786168 DDM786167:DDM786168 DNI786167:DNI786168 DXE786167:DXE786168 EHA786167:EHA786168 EQW786167:EQW786168 FAS786167:FAS786168 FKO786167:FKO786168 FUK786167:FUK786168 GEG786167:GEG786168 GOC786167:GOC786168 GXY786167:GXY786168 HHU786167:HHU786168 HRQ786167:HRQ786168 IBM786167:IBM786168 ILI786167:ILI786168 IVE786167:IVE786168 JFA786167:JFA786168 JOW786167:JOW786168 JYS786167:JYS786168 KIO786167:KIO786168 KSK786167:KSK786168 LCG786167:LCG786168 LMC786167:LMC786168 LVY786167:LVY786168 MFU786167:MFU786168 MPQ786167:MPQ786168 MZM786167:MZM786168 NJI786167:NJI786168 NTE786167:NTE786168 ODA786167:ODA786168 OMW786167:OMW786168 OWS786167:OWS786168 PGO786167:PGO786168 PQK786167:PQK786168 QAG786167:QAG786168 QKC786167:QKC786168 QTY786167:QTY786168 RDU786167:RDU786168 RNQ786167:RNQ786168 RXM786167:RXM786168 SHI786167:SHI786168 SRE786167:SRE786168 TBA786167:TBA786168 TKW786167:TKW786168 TUS786167:TUS786168 UEO786167:UEO786168 UOK786167:UOK786168 UYG786167:UYG786168 VIC786167:VIC786168 VRY786167:VRY786168 WBU786167:WBU786168 WLQ786167:WLQ786168 WVM786167:WVM786168 G851703:G851704 JA851703:JA851704 SW851703:SW851704 ACS851703:ACS851704 AMO851703:AMO851704 AWK851703:AWK851704 BGG851703:BGG851704 BQC851703:BQC851704 BZY851703:BZY851704 CJU851703:CJU851704 CTQ851703:CTQ851704 DDM851703:DDM851704 DNI851703:DNI851704 DXE851703:DXE851704 EHA851703:EHA851704 EQW851703:EQW851704 FAS851703:FAS851704 FKO851703:FKO851704 FUK851703:FUK851704 GEG851703:GEG851704 GOC851703:GOC851704 GXY851703:GXY851704 HHU851703:HHU851704 HRQ851703:HRQ851704 IBM851703:IBM851704 ILI851703:ILI851704 IVE851703:IVE851704 JFA851703:JFA851704 JOW851703:JOW851704 JYS851703:JYS851704 KIO851703:KIO851704 KSK851703:KSK851704 LCG851703:LCG851704 LMC851703:LMC851704 LVY851703:LVY851704 MFU851703:MFU851704 MPQ851703:MPQ851704 MZM851703:MZM851704 NJI851703:NJI851704 NTE851703:NTE851704 ODA851703:ODA851704 OMW851703:OMW851704 OWS851703:OWS851704 PGO851703:PGO851704 PQK851703:PQK851704 QAG851703:QAG851704 QKC851703:QKC851704 QTY851703:QTY851704 RDU851703:RDU851704 RNQ851703:RNQ851704 RXM851703:RXM851704 SHI851703:SHI851704 SRE851703:SRE851704 TBA851703:TBA851704 TKW851703:TKW851704 TUS851703:TUS851704 UEO851703:UEO851704 UOK851703:UOK851704 UYG851703:UYG851704 VIC851703:VIC851704 VRY851703:VRY851704 WBU851703:WBU851704 WLQ851703:WLQ851704 WVM851703:WVM851704 G917239:G917240 JA917239:JA917240 SW917239:SW917240 ACS917239:ACS917240 AMO917239:AMO917240 AWK917239:AWK917240 BGG917239:BGG917240 BQC917239:BQC917240 BZY917239:BZY917240 CJU917239:CJU917240 CTQ917239:CTQ917240 DDM917239:DDM917240 DNI917239:DNI917240 DXE917239:DXE917240 EHA917239:EHA917240 EQW917239:EQW917240 FAS917239:FAS917240 FKO917239:FKO917240 FUK917239:FUK917240 GEG917239:GEG917240 GOC917239:GOC917240 GXY917239:GXY917240 HHU917239:HHU917240 HRQ917239:HRQ917240 IBM917239:IBM917240 ILI917239:ILI917240 IVE917239:IVE917240 JFA917239:JFA917240 JOW917239:JOW917240 JYS917239:JYS917240 KIO917239:KIO917240 KSK917239:KSK917240 LCG917239:LCG917240 LMC917239:LMC917240 LVY917239:LVY917240 MFU917239:MFU917240 MPQ917239:MPQ917240 MZM917239:MZM917240 NJI917239:NJI917240 NTE917239:NTE917240 ODA917239:ODA917240 OMW917239:OMW917240 OWS917239:OWS917240 PGO917239:PGO917240 PQK917239:PQK917240 QAG917239:QAG917240 QKC917239:QKC917240 QTY917239:QTY917240 RDU917239:RDU917240 RNQ917239:RNQ917240 RXM917239:RXM917240 SHI917239:SHI917240 SRE917239:SRE917240 TBA917239:TBA917240 TKW917239:TKW917240 TUS917239:TUS917240 UEO917239:UEO917240 UOK917239:UOK917240 UYG917239:UYG917240 VIC917239:VIC917240 VRY917239:VRY917240 WBU917239:WBU917240 WLQ917239:WLQ917240 WVM917239:WVM917240 G982775:G982776 JA982775:JA982776 SW982775:SW982776 ACS982775:ACS982776 AMO982775:AMO982776 AWK982775:AWK982776 BGG982775:BGG982776 BQC982775:BQC982776 BZY982775:BZY982776 CJU982775:CJU982776 CTQ982775:CTQ982776 DDM982775:DDM982776 DNI982775:DNI982776 DXE982775:DXE982776 EHA982775:EHA982776 EQW982775:EQW982776 FAS982775:FAS982776 FKO982775:FKO982776 FUK982775:FUK982776 GEG982775:GEG982776 GOC982775:GOC982776 GXY982775:GXY982776 HHU982775:HHU982776 HRQ982775:HRQ982776 IBM982775:IBM982776 ILI982775:ILI982776 IVE982775:IVE982776 JFA982775:JFA982776 JOW982775:JOW982776 JYS982775:JYS982776 KIO982775:KIO982776 KSK982775:KSK982776 LCG982775:LCG982776 LMC982775:LMC982776 LVY982775:LVY982776 MFU982775:MFU982776 MPQ982775:MPQ982776 MZM982775:MZM982776 NJI982775:NJI982776 NTE982775:NTE982776 ODA982775:ODA982776 OMW982775:OMW982776 OWS982775:OWS982776 PGO982775:PGO982776 PQK982775:PQK982776 QAG982775:QAG982776 QKC982775:QKC982776 QTY982775:QTY982776 RDU982775:RDU982776 RNQ982775:RNQ982776 RXM982775:RXM982776 SHI982775:SHI982776 SRE982775:SRE982776 TBA982775:TBA982776 TKW982775:TKW982776 TUS982775:TUS982776 UEO982775:UEO982776 UOK982775:UOK982776 UYG982775:UYG982776 VIC982775:VIC982776 VRY982775:VRY982776 WBU982775:WBU982776 WLQ982775:WLQ982776 WVM982775:WVM982776 G65277:G65416 JA65277:JA65416 SW65277:SW65416 ACS65277:ACS65416 AMO65277:AMO65416 AWK65277:AWK65416 BGG65277:BGG65416 BQC65277:BQC65416 BZY65277:BZY65416 CJU65277:CJU65416 CTQ65277:CTQ65416 DDM65277:DDM65416 DNI65277:DNI65416 DXE65277:DXE65416 EHA65277:EHA65416 EQW65277:EQW65416 FAS65277:FAS65416 FKO65277:FKO65416 FUK65277:FUK65416 GEG65277:GEG65416 GOC65277:GOC65416 GXY65277:GXY65416 HHU65277:HHU65416 HRQ65277:HRQ65416 IBM65277:IBM65416 ILI65277:ILI65416 IVE65277:IVE65416 JFA65277:JFA65416 JOW65277:JOW65416 JYS65277:JYS65416 KIO65277:KIO65416 KSK65277:KSK65416 LCG65277:LCG65416 LMC65277:LMC65416 LVY65277:LVY65416 MFU65277:MFU65416 MPQ65277:MPQ65416 MZM65277:MZM65416 NJI65277:NJI65416 NTE65277:NTE65416 ODA65277:ODA65416 OMW65277:OMW65416 OWS65277:OWS65416 PGO65277:PGO65416 PQK65277:PQK65416 QAG65277:QAG65416 QKC65277:QKC65416 QTY65277:QTY65416 RDU65277:RDU65416 RNQ65277:RNQ65416 RXM65277:RXM65416 SHI65277:SHI65416 SRE65277:SRE65416 TBA65277:TBA65416 TKW65277:TKW65416 TUS65277:TUS65416 UEO65277:UEO65416 UOK65277:UOK65416 UYG65277:UYG65416 VIC65277:VIC65416 VRY65277:VRY65416 WBU65277:WBU65416 WLQ65277:WLQ65416 WVM65277:WVM65416 G130813:G130952 JA130813:JA130952 SW130813:SW130952 ACS130813:ACS130952 AMO130813:AMO130952 AWK130813:AWK130952 BGG130813:BGG130952 BQC130813:BQC130952 BZY130813:BZY130952 CJU130813:CJU130952 CTQ130813:CTQ130952 DDM130813:DDM130952 DNI130813:DNI130952 DXE130813:DXE130952 EHA130813:EHA130952 EQW130813:EQW130952 FAS130813:FAS130952 FKO130813:FKO130952 FUK130813:FUK130952 GEG130813:GEG130952 GOC130813:GOC130952 GXY130813:GXY130952 HHU130813:HHU130952 HRQ130813:HRQ130952 IBM130813:IBM130952 ILI130813:ILI130952 IVE130813:IVE130952 JFA130813:JFA130952 JOW130813:JOW130952 JYS130813:JYS130952 KIO130813:KIO130952 KSK130813:KSK130952 LCG130813:LCG130952 LMC130813:LMC130952 LVY130813:LVY130952 MFU130813:MFU130952 MPQ130813:MPQ130952 MZM130813:MZM130952 NJI130813:NJI130952 NTE130813:NTE130952 ODA130813:ODA130952 OMW130813:OMW130952 OWS130813:OWS130952 PGO130813:PGO130952 PQK130813:PQK130952 QAG130813:QAG130952 QKC130813:QKC130952 QTY130813:QTY130952 RDU130813:RDU130952 RNQ130813:RNQ130952 RXM130813:RXM130952 SHI130813:SHI130952 SRE130813:SRE130952 TBA130813:TBA130952 TKW130813:TKW130952 TUS130813:TUS130952 UEO130813:UEO130952 UOK130813:UOK130952 UYG130813:UYG130952 VIC130813:VIC130952 VRY130813:VRY130952 WBU130813:WBU130952 WLQ130813:WLQ130952 WVM130813:WVM130952 G196349:G196488 JA196349:JA196488 SW196349:SW196488 ACS196349:ACS196488 AMO196349:AMO196488 AWK196349:AWK196488 BGG196349:BGG196488 BQC196349:BQC196488 BZY196349:BZY196488 CJU196349:CJU196488 CTQ196349:CTQ196488 DDM196349:DDM196488 DNI196349:DNI196488 DXE196349:DXE196488 EHA196349:EHA196488 EQW196349:EQW196488 FAS196349:FAS196488 FKO196349:FKO196488 FUK196349:FUK196488 GEG196349:GEG196488 GOC196349:GOC196488 GXY196349:GXY196488 HHU196349:HHU196488 HRQ196349:HRQ196488 IBM196349:IBM196488 ILI196349:ILI196488 IVE196349:IVE196488 JFA196349:JFA196488 JOW196349:JOW196488 JYS196349:JYS196488 KIO196349:KIO196488 KSK196349:KSK196488 LCG196349:LCG196488 LMC196349:LMC196488 LVY196349:LVY196488 MFU196349:MFU196488 MPQ196349:MPQ196488 MZM196349:MZM196488 NJI196349:NJI196488 NTE196349:NTE196488 ODA196349:ODA196488 OMW196349:OMW196488 OWS196349:OWS196488 PGO196349:PGO196488 PQK196349:PQK196488 QAG196349:QAG196488 QKC196349:QKC196488 QTY196349:QTY196488 RDU196349:RDU196488 RNQ196349:RNQ196488 RXM196349:RXM196488 SHI196349:SHI196488 SRE196349:SRE196488 TBA196349:TBA196488 TKW196349:TKW196488 TUS196349:TUS196488 UEO196349:UEO196488 UOK196349:UOK196488 UYG196349:UYG196488 VIC196349:VIC196488 VRY196349:VRY196488 WBU196349:WBU196488 WLQ196349:WLQ196488 WVM196349:WVM196488 G261885:G262024 JA261885:JA262024 SW261885:SW262024 ACS261885:ACS262024 AMO261885:AMO262024 AWK261885:AWK262024 BGG261885:BGG262024 BQC261885:BQC262024 BZY261885:BZY262024 CJU261885:CJU262024 CTQ261885:CTQ262024 DDM261885:DDM262024 DNI261885:DNI262024 DXE261885:DXE262024 EHA261885:EHA262024 EQW261885:EQW262024 FAS261885:FAS262024 FKO261885:FKO262024 FUK261885:FUK262024 GEG261885:GEG262024 GOC261885:GOC262024 GXY261885:GXY262024 HHU261885:HHU262024 HRQ261885:HRQ262024 IBM261885:IBM262024 ILI261885:ILI262024 IVE261885:IVE262024 JFA261885:JFA262024 JOW261885:JOW262024 JYS261885:JYS262024 KIO261885:KIO262024 KSK261885:KSK262024 LCG261885:LCG262024 LMC261885:LMC262024 LVY261885:LVY262024 MFU261885:MFU262024 MPQ261885:MPQ262024 MZM261885:MZM262024 NJI261885:NJI262024 NTE261885:NTE262024 ODA261885:ODA262024 OMW261885:OMW262024 OWS261885:OWS262024 PGO261885:PGO262024 PQK261885:PQK262024 QAG261885:QAG262024 QKC261885:QKC262024 QTY261885:QTY262024 RDU261885:RDU262024 RNQ261885:RNQ262024 RXM261885:RXM262024 SHI261885:SHI262024 SRE261885:SRE262024 TBA261885:TBA262024 TKW261885:TKW262024 TUS261885:TUS262024 UEO261885:UEO262024 UOK261885:UOK262024 UYG261885:UYG262024 VIC261885:VIC262024 VRY261885:VRY262024 WBU261885:WBU262024 WLQ261885:WLQ262024 WVM261885:WVM262024 G327421:G327560 JA327421:JA327560 SW327421:SW327560 ACS327421:ACS327560 AMO327421:AMO327560 AWK327421:AWK327560 BGG327421:BGG327560 BQC327421:BQC327560 BZY327421:BZY327560 CJU327421:CJU327560 CTQ327421:CTQ327560 DDM327421:DDM327560 DNI327421:DNI327560 DXE327421:DXE327560 EHA327421:EHA327560 EQW327421:EQW327560 FAS327421:FAS327560 FKO327421:FKO327560 FUK327421:FUK327560 GEG327421:GEG327560 GOC327421:GOC327560 GXY327421:GXY327560 HHU327421:HHU327560 HRQ327421:HRQ327560 IBM327421:IBM327560 ILI327421:ILI327560 IVE327421:IVE327560 JFA327421:JFA327560 JOW327421:JOW327560 JYS327421:JYS327560 KIO327421:KIO327560 KSK327421:KSK327560 LCG327421:LCG327560 LMC327421:LMC327560 LVY327421:LVY327560 MFU327421:MFU327560 MPQ327421:MPQ327560 MZM327421:MZM327560 NJI327421:NJI327560 NTE327421:NTE327560 ODA327421:ODA327560 OMW327421:OMW327560 OWS327421:OWS327560 PGO327421:PGO327560 PQK327421:PQK327560 QAG327421:QAG327560 QKC327421:QKC327560 QTY327421:QTY327560 RDU327421:RDU327560 RNQ327421:RNQ327560 RXM327421:RXM327560 SHI327421:SHI327560 SRE327421:SRE327560 TBA327421:TBA327560 TKW327421:TKW327560 TUS327421:TUS327560 UEO327421:UEO327560 UOK327421:UOK327560 UYG327421:UYG327560 VIC327421:VIC327560 VRY327421:VRY327560 WBU327421:WBU327560 WLQ327421:WLQ327560 WVM327421:WVM327560 G392957:G393096 JA392957:JA393096 SW392957:SW393096 ACS392957:ACS393096 AMO392957:AMO393096 AWK392957:AWK393096 BGG392957:BGG393096 BQC392957:BQC393096 BZY392957:BZY393096 CJU392957:CJU393096 CTQ392957:CTQ393096 DDM392957:DDM393096 DNI392957:DNI393096 DXE392957:DXE393096 EHA392957:EHA393096 EQW392957:EQW393096 FAS392957:FAS393096 FKO392957:FKO393096 FUK392957:FUK393096 GEG392957:GEG393096 GOC392957:GOC393096 GXY392957:GXY393096 HHU392957:HHU393096 HRQ392957:HRQ393096 IBM392957:IBM393096 ILI392957:ILI393096 IVE392957:IVE393096 JFA392957:JFA393096 JOW392957:JOW393096 JYS392957:JYS393096 KIO392957:KIO393096 KSK392957:KSK393096 LCG392957:LCG393096 LMC392957:LMC393096 LVY392957:LVY393096 MFU392957:MFU393096 MPQ392957:MPQ393096 MZM392957:MZM393096 NJI392957:NJI393096 NTE392957:NTE393096 ODA392957:ODA393096 OMW392957:OMW393096 OWS392957:OWS393096 PGO392957:PGO393096 PQK392957:PQK393096 QAG392957:QAG393096 QKC392957:QKC393096 QTY392957:QTY393096 RDU392957:RDU393096 RNQ392957:RNQ393096 RXM392957:RXM393096 SHI392957:SHI393096 SRE392957:SRE393096 TBA392957:TBA393096 TKW392957:TKW393096 TUS392957:TUS393096 UEO392957:UEO393096 UOK392957:UOK393096 UYG392957:UYG393096 VIC392957:VIC393096 VRY392957:VRY393096 WBU392957:WBU393096 WLQ392957:WLQ393096 WVM392957:WVM393096 G458493:G458632 JA458493:JA458632 SW458493:SW458632 ACS458493:ACS458632 AMO458493:AMO458632 AWK458493:AWK458632 BGG458493:BGG458632 BQC458493:BQC458632 BZY458493:BZY458632 CJU458493:CJU458632 CTQ458493:CTQ458632 DDM458493:DDM458632 DNI458493:DNI458632 DXE458493:DXE458632 EHA458493:EHA458632 EQW458493:EQW458632 FAS458493:FAS458632 FKO458493:FKO458632 FUK458493:FUK458632 GEG458493:GEG458632 GOC458493:GOC458632 GXY458493:GXY458632 HHU458493:HHU458632 HRQ458493:HRQ458632 IBM458493:IBM458632 ILI458493:ILI458632 IVE458493:IVE458632 JFA458493:JFA458632 JOW458493:JOW458632 JYS458493:JYS458632 KIO458493:KIO458632 KSK458493:KSK458632 LCG458493:LCG458632 LMC458493:LMC458632 LVY458493:LVY458632 MFU458493:MFU458632 MPQ458493:MPQ458632 MZM458493:MZM458632 NJI458493:NJI458632 NTE458493:NTE458632 ODA458493:ODA458632 OMW458493:OMW458632 OWS458493:OWS458632 PGO458493:PGO458632 PQK458493:PQK458632 QAG458493:QAG458632 QKC458493:QKC458632 QTY458493:QTY458632 RDU458493:RDU458632 RNQ458493:RNQ458632 RXM458493:RXM458632 SHI458493:SHI458632 SRE458493:SRE458632 TBA458493:TBA458632 TKW458493:TKW458632 TUS458493:TUS458632 UEO458493:UEO458632 UOK458493:UOK458632 UYG458493:UYG458632 VIC458493:VIC458632 VRY458493:VRY458632 WBU458493:WBU458632 WLQ458493:WLQ458632 WVM458493:WVM458632 G524029:G524168 JA524029:JA524168 SW524029:SW524168 ACS524029:ACS524168 AMO524029:AMO524168 AWK524029:AWK524168 BGG524029:BGG524168 BQC524029:BQC524168 BZY524029:BZY524168 CJU524029:CJU524168 CTQ524029:CTQ524168 DDM524029:DDM524168 DNI524029:DNI524168 DXE524029:DXE524168 EHA524029:EHA524168 EQW524029:EQW524168 FAS524029:FAS524168 FKO524029:FKO524168 FUK524029:FUK524168 GEG524029:GEG524168 GOC524029:GOC524168 GXY524029:GXY524168 HHU524029:HHU524168 HRQ524029:HRQ524168 IBM524029:IBM524168 ILI524029:ILI524168 IVE524029:IVE524168 JFA524029:JFA524168 JOW524029:JOW524168 JYS524029:JYS524168 KIO524029:KIO524168 KSK524029:KSK524168 LCG524029:LCG524168 LMC524029:LMC524168 LVY524029:LVY524168 MFU524029:MFU524168 MPQ524029:MPQ524168 MZM524029:MZM524168 NJI524029:NJI524168 NTE524029:NTE524168 ODA524029:ODA524168 OMW524029:OMW524168 OWS524029:OWS524168 PGO524029:PGO524168 PQK524029:PQK524168 QAG524029:QAG524168 QKC524029:QKC524168 QTY524029:QTY524168 RDU524029:RDU524168 RNQ524029:RNQ524168 RXM524029:RXM524168 SHI524029:SHI524168 SRE524029:SRE524168 TBA524029:TBA524168 TKW524029:TKW524168 TUS524029:TUS524168 UEO524029:UEO524168 UOK524029:UOK524168 UYG524029:UYG524168 VIC524029:VIC524168 VRY524029:VRY524168 WBU524029:WBU524168 WLQ524029:WLQ524168 WVM524029:WVM524168 G589565:G589704 JA589565:JA589704 SW589565:SW589704 ACS589565:ACS589704 AMO589565:AMO589704 AWK589565:AWK589704 BGG589565:BGG589704 BQC589565:BQC589704 BZY589565:BZY589704 CJU589565:CJU589704 CTQ589565:CTQ589704 DDM589565:DDM589704 DNI589565:DNI589704 DXE589565:DXE589704 EHA589565:EHA589704 EQW589565:EQW589704 FAS589565:FAS589704 FKO589565:FKO589704 FUK589565:FUK589704 GEG589565:GEG589704 GOC589565:GOC589704 GXY589565:GXY589704 HHU589565:HHU589704 HRQ589565:HRQ589704 IBM589565:IBM589704 ILI589565:ILI589704 IVE589565:IVE589704 JFA589565:JFA589704 JOW589565:JOW589704 JYS589565:JYS589704 KIO589565:KIO589704 KSK589565:KSK589704 LCG589565:LCG589704 LMC589565:LMC589704 LVY589565:LVY589704 MFU589565:MFU589704 MPQ589565:MPQ589704 MZM589565:MZM589704 NJI589565:NJI589704 NTE589565:NTE589704 ODA589565:ODA589704 OMW589565:OMW589704 OWS589565:OWS589704 PGO589565:PGO589704 PQK589565:PQK589704 QAG589565:QAG589704 QKC589565:QKC589704 QTY589565:QTY589704 RDU589565:RDU589704 RNQ589565:RNQ589704 RXM589565:RXM589704 SHI589565:SHI589704 SRE589565:SRE589704 TBA589565:TBA589704 TKW589565:TKW589704 TUS589565:TUS589704 UEO589565:UEO589704 UOK589565:UOK589704 UYG589565:UYG589704 VIC589565:VIC589704 VRY589565:VRY589704 WBU589565:WBU589704 WLQ589565:WLQ589704 WVM589565:WVM589704 G655101:G655240 JA655101:JA655240 SW655101:SW655240 ACS655101:ACS655240 AMO655101:AMO655240 AWK655101:AWK655240 BGG655101:BGG655240 BQC655101:BQC655240 BZY655101:BZY655240 CJU655101:CJU655240 CTQ655101:CTQ655240 DDM655101:DDM655240 DNI655101:DNI655240 DXE655101:DXE655240 EHA655101:EHA655240 EQW655101:EQW655240 FAS655101:FAS655240 FKO655101:FKO655240 FUK655101:FUK655240 GEG655101:GEG655240 GOC655101:GOC655240 GXY655101:GXY655240 HHU655101:HHU655240 HRQ655101:HRQ655240 IBM655101:IBM655240 ILI655101:ILI655240 IVE655101:IVE655240 JFA655101:JFA655240 JOW655101:JOW655240 JYS655101:JYS655240 KIO655101:KIO655240 KSK655101:KSK655240 LCG655101:LCG655240 LMC655101:LMC655240 LVY655101:LVY655240 MFU655101:MFU655240 MPQ655101:MPQ655240 MZM655101:MZM655240 NJI655101:NJI655240 NTE655101:NTE655240 ODA655101:ODA655240 OMW655101:OMW655240 OWS655101:OWS655240 PGO655101:PGO655240 PQK655101:PQK655240 QAG655101:QAG655240 QKC655101:QKC655240 QTY655101:QTY655240 RDU655101:RDU655240 RNQ655101:RNQ655240 RXM655101:RXM655240 SHI655101:SHI655240 SRE655101:SRE655240 TBA655101:TBA655240 TKW655101:TKW655240 TUS655101:TUS655240 UEO655101:UEO655240 UOK655101:UOK655240 UYG655101:UYG655240 VIC655101:VIC655240 VRY655101:VRY655240 WBU655101:WBU655240 WLQ655101:WLQ655240 WVM655101:WVM655240 G720637:G720776 JA720637:JA720776 SW720637:SW720776 ACS720637:ACS720776 AMO720637:AMO720776 AWK720637:AWK720776 BGG720637:BGG720776 BQC720637:BQC720776 BZY720637:BZY720776 CJU720637:CJU720776 CTQ720637:CTQ720776 DDM720637:DDM720776 DNI720637:DNI720776 DXE720637:DXE720776 EHA720637:EHA720776 EQW720637:EQW720776 FAS720637:FAS720776 FKO720637:FKO720776 FUK720637:FUK720776 GEG720637:GEG720776 GOC720637:GOC720776 GXY720637:GXY720776 HHU720637:HHU720776 HRQ720637:HRQ720776 IBM720637:IBM720776 ILI720637:ILI720776 IVE720637:IVE720776 JFA720637:JFA720776 JOW720637:JOW720776 JYS720637:JYS720776 KIO720637:KIO720776 KSK720637:KSK720776 LCG720637:LCG720776 LMC720637:LMC720776 LVY720637:LVY720776 MFU720637:MFU720776 MPQ720637:MPQ720776 MZM720637:MZM720776 NJI720637:NJI720776 NTE720637:NTE720776 ODA720637:ODA720776 OMW720637:OMW720776 OWS720637:OWS720776 PGO720637:PGO720776 PQK720637:PQK720776 QAG720637:QAG720776 QKC720637:QKC720776 QTY720637:QTY720776 RDU720637:RDU720776 RNQ720637:RNQ720776 RXM720637:RXM720776 SHI720637:SHI720776 SRE720637:SRE720776 TBA720637:TBA720776 TKW720637:TKW720776 TUS720637:TUS720776 UEO720637:UEO720776 UOK720637:UOK720776 UYG720637:UYG720776 VIC720637:VIC720776 VRY720637:VRY720776 WBU720637:WBU720776 WLQ720637:WLQ720776 WVM720637:WVM720776 G786173:G786312 JA786173:JA786312 SW786173:SW786312 ACS786173:ACS786312 AMO786173:AMO786312 AWK786173:AWK786312 BGG786173:BGG786312 BQC786173:BQC786312 BZY786173:BZY786312 CJU786173:CJU786312 CTQ786173:CTQ786312 DDM786173:DDM786312 DNI786173:DNI786312 DXE786173:DXE786312 EHA786173:EHA786312 EQW786173:EQW786312 FAS786173:FAS786312 FKO786173:FKO786312 FUK786173:FUK786312 GEG786173:GEG786312 GOC786173:GOC786312 GXY786173:GXY786312 HHU786173:HHU786312 HRQ786173:HRQ786312 IBM786173:IBM786312 ILI786173:ILI786312 IVE786173:IVE786312 JFA786173:JFA786312 JOW786173:JOW786312 JYS786173:JYS786312 KIO786173:KIO786312 KSK786173:KSK786312 LCG786173:LCG786312 LMC786173:LMC786312 LVY786173:LVY786312 MFU786173:MFU786312 MPQ786173:MPQ786312 MZM786173:MZM786312 NJI786173:NJI786312 NTE786173:NTE786312 ODA786173:ODA786312 OMW786173:OMW786312 OWS786173:OWS786312 PGO786173:PGO786312 PQK786173:PQK786312 QAG786173:QAG786312 QKC786173:QKC786312 QTY786173:QTY786312 RDU786173:RDU786312 RNQ786173:RNQ786312 RXM786173:RXM786312 SHI786173:SHI786312 SRE786173:SRE786312 TBA786173:TBA786312 TKW786173:TKW786312 TUS786173:TUS786312 UEO786173:UEO786312 UOK786173:UOK786312 UYG786173:UYG786312 VIC786173:VIC786312 VRY786173:VRY786312 WBU786173:WBU786312 WLQ786173:WLQ786312 WVM786173:WVM786312 G851709:G851848 JA851709:JA851848 SW851709:SW851848 ACS851709:ACS851848 AMO851709:AMO851848 AWK851709:AWK851848 BGG851709:BGG851848 BQC851709:BQC851848 BZY851709:BZY851848 CJU851709:CJU851848 CTQ851709:CTQ851848 DDM851709:DDM851848 DNI851709:DNI851848 DXE851709:DXE851848 EHA851709:EHA851848 EQW851709:EQW851848 FAS851709:FAS851848 FKO851709:FKO851848 FUK851709:FUK851848 GEG851709:GEG851848 GOC851709:GOC851848 GXY851709:GXY851848 HHU851709:HHU851848 HRQ851709:HRQ851848 IBM851709:IBM851848 ILI851709:ILI851848 IVE851709:IVE851848 JFA851709:JFA851848 JOW851709:JOW851848 JYS851709:JYS851848 KIO851709:KIO851848 KSK851709:KSK851848 LCG851709:LCG851848 LMC851709:LMC851848 LVY851709:LVY851848 MFU851709:MFU851848 MPQ851709:MPQ851848 MZM851709:MZM851848 NJI851709:NJI851848 NTE851709:NTE851848 ODA851709:ODA851848 OMW851709:OMW851848 OWS851709:OWS851848 PGO851709:PGO851848 PQK851709:PQK851848 QAG851709:QAG851848 QKC851709:QKC851848 QTY851709:QTY851848 RDU851709:RDU851848 RNQ851709:RNQ851848 RXM851709:RXM851848 SHI851709:SHI851848 SRE851709:SRE851848 TBA851709:TBA851848 TKW851709:TKW851848 TUS851709:TUS851848 UEO851709:UEO851848 UOK851709:UOK851848 UYG851709:UYG851848 VIC851709:VIC851848 VRY851709:VRY851848 WBU851709:WBU851848 WLQ851709:WLQ851848 WVM851709:WVM851848 G917245:G917384 JA917245:JA917384 SW917245:SW917384 ACS917245:ACS917384 AMO917245:AMO917384 AWK917245:AWK917384 BGG917245:BGG917384 BQC917245:BQC917384 BZY917245:BZY917384 CJU917245:CJU917384 CTQ917245:CTQ917384 DDM917245:DDM917384 DNI917245:DNI917384 DXE917245:DXE917384 EHA917245:EHA917384 EQW917245:EQW917384 FAS917245:FAS917384 FKO917245:FKO917384 FUK917245:FUK917384 GEG917245:GEG917384 GOC917245:GOC917384 GXY917245:GXY917384 HHU917245:HHU917384 HRQ917245:HRQ917384 IBM917245:IBM917384 ILI917245:ILI917384 IVE917245:IVE917384 JFA917245:JFA917384 JOW917245:JOW917384 JYS917245:JYS917384 KIO917245:KIO917384 KSK917245:KSK917384 LCG917245:LCG917384 LMC917245:LMC917384 LVY917245:LVY917384 MFU917245:MFU917384 MPQ917245:MPQ917384 MZM917245:MZM917384 NJI917245:NJI917384 NTE917245:NTE917384 ODA917245:ODA917384 OMW917245:OMW917384 OWS917245:OWS917384 PGO917245:PGO917384 PQK917245:PQK917384 QAG917245:QAG917384 QKC917245:QKC917384 QTY917245:QTY917384 RDU917245:RDU917384 RNQ917245:RNQ917384 RXM917245:RXM917384 SHI917245:SHI917384 SRE917245:SRE917384 TBA917245:TBA917384 TKW917245:TKW917384 TUS917245:TUS917384 UEO917245:UEO917384 UOK917245:UOK917384 UYG917245:UYG917384 VIC917245:VIC917384 VRY917245:VRY917384 WBU917245:WBU917384 WLQ917245:WLQ917384 WVM917245:WVM917384 G982781:G982920 JA982781:JA982920 SW982781:SW982920 ACS982781:ACS982920 AMO982781:AMO982920 AWK982781:AWK982920 BGG982781:BGG982920 BQC982781:BQC982920 BZY982781:BZY982920 CJU982781:CJU982920 CTQ982781:CTQ982920 DDM982781:DDM982920 DNI982781:DNI982920 DXE982781:DXE982920 EHA982781:EHA982920 EQW982781:EQW982920 FAS982781:FAS982920 FKO982781:FKO982920 FUK982781:FUK982920 GEG982781:GEG982920 GOC982781:GOC982920 GXY982781:GXY982920 HHU982781:HHU982920 HRQ982781:HRQ982920 IBM982781:IBM982920 ILI982781:ILI982920 IVE982781:IVE982920 JFA982781:JFA982920 JOW982781:JOW982920 JYS982781:JYS982920 KIO982781:KIO982920 KSK982781:KSK982920 LCG982781:LCG982920 LMC982781:LMC982920 LVY982781:LVY982920 MFU982781:MFU982920 MPQ982781:MPQ982920 MZM982781:MZM982920 NJI982781:NJI982920 NTE982781:NTE982920 ODA982781:ODA982920 OMW982781:OMW982920 OWS982781:OWS982920 PGO982781:PGO982920 PQK982781:PQK982920 QAG982781:QAG982920 QKC982781:QKC982920 QTY982781:QTY982920 RDU982781:RDU982920 RNQ982781:RNQ982920 RXM982781:RXM982920 SHI982781:SHI982920 SRE982781:SRE982920 TBA982781:TBA982920 TKW982781:TKW982920 TUS982781:TUS982920 UEO982781:UEO982920 UOK982781:UOK982920 UYG982781:UYG982920 VIC982781:VIC982920 VRY982781:VRY982920 WBU982781:WBU982920 WLQ982781:WLQ982920 WVM982781:WVM982920 G65469:G65479 JA65469:JA65479 SW65469:SW65479 ACS65469:ACS65479 AMO65469:AMO65479 AWK65469:AWK65479 BGG65469:BGG65479 BQC65469:BQC65479 BZY65469:BZY65479 CJU65469:CJU65479 CTQ65469:CTQ65479 DDM65469:DDM65479 DNI65469:DNI65479 DXE65469:DXE65479 EHA65469:EHA65479 EQW65469:EQW65479 FAS65469:FAS65479 FKO65469:FKO65479 FUK65469:FUK65479 GEG65469:GEG65479 GOC65469:GOC65479 GXY65469:GXY65479 HHU65469:HHU65479 HRQ65469:HRQ65479 IBM65469:IBM65479 ILI65469:ILI65479 IVE65469:IVE65479 JFA65469:JFA65479 JOW65469:JOW65479 JYS65469:JYS65479 KIO65469:KIO65479 KSK65469:KSK65479 LCG65469:LCG65479 LMC65469:LMC65479 LVY65469:LVY65479 MFU65469:MFU65479 MPQ65469:MPQ65479 MZM65469:MZM65479 NJI65469:NJI65479 NTE65469:NTE65479 ODA65469:ODA65479 OMW65469:OMW65479 OWS65469:OWS65479 PGO65469:PGO65479 PQK65469:PQK65479 QAG65469:QAG65479 QKC65469:QKC65479 QTY65469:QTY65479 RDU65469:RDU65479 RNQ65469:RNQ65479 RXM65469:RXM65479 SHI65469:SHI65479 SRE65469:SRE65479 TBA65469:TBA65479 TKW65469:TKW65479 TUS65469:TUS65479 UEO65469:UEO65479 UOK65469:UOK65479 UYG65469:UYG65479 VIC65469:VIC65479 VRY65469:VRY65479 WBU65469:WBU65479 WLQ65469:WLQ65479 WVM65469:WVM65479 G131005:G131015 JA131005:JA131015 SW131005:SW131015 ACS131005:ACS131015 AMO131005:AMO131015 AWK131005:AWK131015 BGG131005:BGG131015 BQC131005:BQC131015 BZY131005:BZY131015 CJU131005:CJU131015 CTQ131005:CTQ131015 DDM131005:DDM131015 DNI131005:DNI131015 DXE131005:DXE131015 EHA131005:EHA131015 EQW131005:EQW131015 FAS131005:FAS131015 FKO131005:FKO131015 FUK131005:FUK131015 GEG131005:GEG131015 GOC131005:GOC131015 GXY131005:GXY131015 HHU131005:HHU131015 HRQ131005:HRQ131015 IBM131005:IBM131015 ILI131005:ILI131015 IVE131005:IVE131015 JFA131005:JFA131015 JOW131005:JOW131015 JYS131005:JYS131015 KIO131005:KIO131015 KSK131005:KSK131015 LCG131005:LCG131015 LMC131005:LMC131015 LVY131005:LVY131015 MFU131005:MFU131015 MPQ131005:MPQ131015 MZM131005:MZM131015 NJI131005:NJI131015 NTE131005:NTE131015 ODA131005:ODA131015 OMW131005:OMW131015 OWS131005:OWS131015 PGO131005:PGO131015 PQK131005:PQK131015 QAG131005:QAG131015 QKC131005:QKC131015 QTY131005:QTY131015 RDU131005:RDU131015 RNQ131005:RNQ131015 RXM131005:RXM131015 SHI131005:SHI131015 SRE131005:SRE131015 TBA131005:TBA131015 TKW131005:TKW131015 TUS131005:TUS131015 UEO131005:UEO131015 UOK131005:UOK131015 UYG131005:UYG131015 VIC131005:VIC131015 VRY131005:VRY131015 WBU131005:WBU131015 WLQ131005:WLQ131015 WVM131005:WVM131015 G196541:G196551 JA196541:JA196551 SW196541:SW196551 ACS196541:ACS196551 AMO196541:AMO196551 AWK196541:AWK196551 BGG196541:BGG196551 BQC196541:BQC196551 BZY196541:BZY196551 CJU196541:CJU196551 CTQ196541:CTQ196551 DDM196541:DDM196551 DNI196541:DNI196551 DXE196541:DXE196551 EHA196541:EHA196551 EQW196541:EQW196551 FAS196541:FAS196551 FKO196541:FKO196551 FUK196541:FUK196551 GEG196541:GEG196551 GOC196541:GOC196551 GXY196541:GXY196551 HHU196541:HHU196551 HRQ196541:HRQ196551 IBM196541:IBM196551 ILI196541:ILI196551 IVE196541:IVE196551 JFA196541:JFA196551 JOW196541:JOW196551 JYS196541:JYS196551 KIO196541:KIO196551 KSK196541:KSK196551 LCG196541:LCG196551 LMC196541:LMC196551 LVY196541:LVY196551 MFU196541:MFU196551 MPQ196541:MPQ196551 MZM196541:MZM196551 NJI196541:NJI196551 NTE196541:NTE196551 ODA196541:ODA196551 OMW196541:OMW196551 OWS196541:OWS196551 PGO196541:PGO196551 PQK196541:PQK196551 QAG196541:QAG196551 QKC196541:QKC196551 QTY196541:QTY196551 RDU196541:RDU196551 RNQ196541:RNQ196551 RXM196541:RXM196551 SHI196541:SHI196551 SRE196541:SRE196551 TBA196541:TBA196551 TKW196541:TKW196551 TUS196541:TUS196551 UEO196541:UEO196551 UOK196541:UOK196551 UYG196541:UYG196551 VIC196541:VIC196551 VRY196541:VRY196551 WBU196541:WBU196551 WLQ196541:WLQ196551 WVM196541:WVM196551 G262077:G262087 JA262077:JA262087 SW262077:SW262087 ACS262077:ACS262087 AMO262077:AMO262087 AWK262077:AWK262087 BGG262077:BGG262087 BQC262077:BQC262087 BZY262077:BZY262087 CJU262077:CJU262087 CTQ262077:CTQ262087 DDM262077:DDM262087 DNI262077:DNI262087 DXE262077:DXE262087 EHA262077:EHA262087 EQW262077:EQW262087 FAS262077:FAS262087 FKO262077:FKO262087 FUK262077:FUK262087 GEG262077:GEG262087 GOC262077:GOC262087 GXY262077:GXY262087 HHU262077:HHU262087 HRQ262077:HRQ262087 IBM262077:IBM262087 ILI262077:ILI262087 IVE262077:IVE262087 JFA262077:JFA262087 JOW262077:JOW262087 JYS262077:JYS262087 KIO262077:KIO262087 KSK262077:KSK262087 LCG262077:LCG262087 LMC262077:LMC262087 LVY262077:LVY262087 MFU262077:MFU262087 MPQ262077:MPQ262087 MZM262077:MZM262087 NJI262077:NJI262087 NTE262077:NTE262087 ODA262077:ODA262087 OMW262077:OMW262087 OWS262077:OWS262087 PGO262077:PGO262087 PQK262077:PQK262087 QAG262077:QAG262087 QKC262077:QKC262087 QTY262077:QTY262087 RDU262077:RDU262087 RNQ262077:RNQ262087 RXM262077:RXM262087 SHI262077:SHI262087 SRE262077:SRE262087 TBA262077:TBA262087 TKW262077:TKW262087 TUS262077:TUS262087 UEO262077:UEO262087 UOK262077:UOK262087 UYG262077:UYG262087 VIC262077:VIC262087 VRY262077:VRY262087 WBU262077:WBU262087 WLQ262077:WLQ262087 WVM262077:WVM262087 G327613:G327623 JA327613:JA327623 SW327613:SW327623 ACS327613:ACS327623 AMO327613:AMO327623 AWK327613:AWK327623 BGG327613:BGG327623 BQC327613:BQC327623 BZY327613:BZY327623 CJU327613:CJU327623 CTQ327613:CTQ327623 DDM327613:DDM327623 DNI327613:DNI327623 DXE327613:DXE327623 EHA327613:EHA327623 EQW327613:EQW327623 FAS327613:FAS327623 FKO327613:FKO327623 FUK327613:FUK327623 GEG327613:GEG327623 GOC327613:GOC327623 GXY327613:GXY327623 HHU327613:HHU327623 HRQ327613:HRQ327623 IBM327613:IBM327623 ILI327613:ILI327623 IVE327613:IVE327623 JFA327613:JFA327623 JOW327613:JOW327623 JYS327613:JYS327623 KIO327613:KIO327623 KSK327613:KSK327623 LCG327613:LCG327623 LMC327613:LMC327623 LVY327613:LVY327623 MFU327613:MFU327623 MPQ327613:MPQ327623 MZM327613:MZM327623 NJI327613:NJI327623 NTE327613:NTE327623 ODA327613:ODA327623 OMW327613:OMW327623 OWS327613:OWS327623 PGO327613:PGO327623 PQK327613:PQK327623 QAG327613:QAG327623 QKC327613:QKC327623 QTY327613:QTY327623 RDU327613:RDU327623 RNQ327613:RNQ327623 RXM327613:RXM327623 SHI327613:SHI327623 SRE327613:SRE327623 TBA327613:TBA327623 TKW327613:TKW327623 TUS327613:TUS327623 UEO327613:UEO327623 UOK327613:UOK327623 UYG327613:UYG327623 VIC327613:VIC327623 VRY327613:VRY327623 WBU327613:WBU327623 WLQ327613:WLQ327623 WVM327613:WVM327623 G393149:G393159 JA393149:JA393159 SW393149:SW393159 ACS393149:ACS393159 AMO393149:AMO393159 AWK393149:AWK393159 BGG393149:BGG393159 BQC393149:BQC393159 BZY393149:BZY393159 CJU393149:CJU393159 CTQ393149:CTQ393159 DDM393149:DDM393159 DNI393149:DNI393159 DXE393149:DXE393159 EHA393149:EHA393159 EQW393149:EQW393159 FAS393149:FAS393159 FKO393149:FKO393159 FUK393149:FUK393159 GEG393149:GEG393159 GOC393149:GOC393159 GXY393149:GXY393159 HHU393149:HHU393159 HRQ393149:HRQ393159 IBM393149:IBM393159 ILI393149:ILI393159 IVE393149:IVE393159 JFA393149:JFA393159 JOW393149:JOW393159 JYS393149:JYS393159 KIO393149:KIO393159 KSK393149:KSK393159 LCG393149:LCG393159 LMC393149:LMC393159 LVY393149:LVY393159 MFU393149:MFU393159 MPQ393149:MPQ393159 MZM393149:MZM393159 NJI393149:NJI393159 NTE393149:NTE393159 ODA393149:ODA393159 OMW393149:OMW393159 OWS393149:OWS393159 PGO393149:PGO393159 PQK393149:PQK393159 QAG393149:QAG393159 QKC393149:QKC393159 QTY393149:QTY393159 RDU393149:RDU393159 RNQ393149:RNQ393159 RXM393149:RXM393159 SHI393149:SHI393159 SRE393149:SRE393159 TBA393149:TBA393159 TKW393149:TKW393159 TUS393149:TUS393159 UEO393149:UEO393159 UOK393149:UOK393159 UYG393149:UYG393159 VIC393149:VIC393159 VRY393149:VRY393159 WBU393149:WBU393159 WLQ393149:WLQ393159 WVM393149:WVM393159 G458685:G458695 JA458685:JA458695 SW458685:SW458695 ACS458685:ACS458695 AMO458685:AMO458695 AWK458685:AWK458695 BGG458685:BGG458695 BQC458685:BQC458695 BZY458685:BZY458695 CJU458685:CJU458695 CTQ458685:CTQ458695 DDM458685:DDM458695 DNI458685:DNI458695 DXE458685:DXE458695 EHA458685:EHA458695 EQW458685:EQW458695 FAS458685:FAS458695 FKO458685:FKO458695 FUK458685:FUK458695 GEG458685:GEG458695 GOC458685:GOC458695 GXY458685:GXY458695 HHU458685:HHU458695 HRQ458685:HRQ458695 IBM458685:IBM458695 ILI458685:ILI458695 IVE458685:IVE458695 JFA458685:JFA458695 JOW458685:JOW458695 JYS458685:JYS458695 KIO458685:KIO458695 KSK458685:KSK458695 LCG458685:LCG458695 LMC458685:LMC458695 LVY458685:LVY458695 MFU458685:MFU458695 MPQ458685:MPQ458695 MZM458685:MZM458695 NJI458685:NJI458695 NTE458685:NTE458695 ODA458685:ODA458695 OMW458685:OMW458695 OWS458685:OWS458695 PGO458685:PGO458695 PQK458685:PQK458695 QAG458685:QAG458695 QKC458685:QKC458695 QTY458685:QTY458695 RDU458685:RDU458695 RNQ458685:RNQ458695 RXM458685:RXM458695 SHI458685:SHI458695 SRE458685:SRE458695 TBA458685:TBA458695 TKW458685:TKW458695 TUS458685:TUS458695 UEO458685:UEO458695 UOK458685:UOK458695 UYG458685:UYG458695 VIC458685:VIC458695 VRY458685:VRY458695 WBU458685:WBU458695 WLQ458685:WLQ458695 WVM458685:WVM458695 G524221:G524231 JA524221:JA524231 SW524221:SW524231 ACS524221:ACS524231 AMO524221:AMO524231 AWK524221:AWK524231 BGG524221:BGG524231 BQC524221:BQC524231 BZY524221:BZY524231 CJU524221:CJU524231 CTQ524221:CTQ524231 DDM524221:DDM524231 DNI524221:DNI524231 DXE524221:DXE524231 EHA524221:EHA524231 EQW524221:EQW524231 FAS524221:FAS524231 FKO524221:FKO524231 FUK524221:FUK524231 GEG524221:GEG524231 GOC524221:GOC524231 GXY524221:GXY524231 HHU524221:HHU524231 HRQ524221:HRQ524231 IBM524221:IBM524231 ILI524221:ILI524231 IVE524221:IVE524231 JFA524221:JFA524231 JOW524221:JOW524231 JYS524221:JYS524231 KIO524221:KIO524231 KSK524221:KSK524231 LCG524221:LCG524231 LMC524221:LMC524231 LVY524221:LVY524231 MFU524221:MFU524231 MPQ524221:MPQ524231 MZM524221:MZM524231 NJI524221:NJI524231 NTE524221:NTE524231 ODA524221:ODA524231 OMW524221:OMW524231 OWS524221:OWS524231 PGO524221:PGO524231 PQK524221:PQK524231 QAG524221:QAG524231 QKC524221:QKC524231 QTY524221:QTY524231 RDU524221:RDU524231 RNQ524221:RNQ524231 RXM524221:RXM524231 SHI524221:SHI524231 SRE524221:SRE524231 TBA524221:TBA524231 TKW524221:TKW524231 TUS524221:TUS524231 UEO524221:UEO524231 UOK524221:UOK524231 UYG524221:UYG524231 VIC524221:VIC524231 VRY524221:VRY524231 WBU524221:WBU524231 WLQ524221:WLQ524231 WVM524221:WVM524231 G589757:G589767 JA589757:JA589767 SW589757:SW589767 ACS589757:ACS589767 AMO589757:AMO589767 AWK589757:AWK589767 BGG589757:BGG589767 BQC589757:BQC589767 BZY589757:BZY589767 CJU589757:CJU589767 CTQ589757:CTQ589767 DDM589757:DDM589767 DNI589757:DNI589767 DXE589757:DXE589767 EHA589757:EHA589767 EQW589757:EQW589767 FAS589757:FAS589767 FKO589757:FKO589767 FUK589757:FUK589767 GEG589757:GEG589767 GOC589757:GOC589767 GXY589757:GXY589767 HHU589757:HHU589767 HRQ589757:HRQ589767 IBM589757:IBM589767 ILI589757:ILI589767 IVE589757:IVE589767 JFA589757:JFA589767 JOW589757:JOW589767 JYS589757:JYS589767 KIO589757:KIO589767 KSK589757:KSK589767 LCG589757:LCG589767 LMC589757:LMC589767 LVY589757:LVY589767 MFU589757:MFU589767 MPQ589757:MPQ589767 MZM589757:MZM589767 NJI589757:NJI589767 NTE589757:NTE589767 ODA589757:ODA589767 OMW589757:OMW589767 OWS589757:OWS589767 PGO589757:PGO589767 PQK589757:PQK589767 QAG589757:QAG589767 QKC589757:QKC589767 QTY589757:QTY589767 RDU589757:RDU589767 RNQ589757:RNQ589767 RXM589757:RXM589767 SHI589757:SHI589767 SRE589757:SRE589767 TBA589757:TBA589767 TKW589757:TKW589767 TUS589757:TUS589767 UEO589757:UEO589767 UOK589757:UOK589767 UYG589757:UYG589767 VIC589757:VIC589767 VRY589757:VRY589767 WBU589757:WBU589767 WLQ589757:WLQ589767 WVM589757:WVM589767 G655293:G655303 JA655293:JA655303 SW655293:SW655303 ACS655293:ACS655303 AMO655293:AMO655303 AWK655293:AWK655303 BGG655293:BGG655303 BQC655293:BQC655303 BZY655293:BZY655303 CJU655293:CJU655303 CTQ655293:CTQ655303 DDM655293:DDM655303 DNI655293:DNI655303 DXE655293:DXE655303 EHA655293:EHA655303 EQW655293:EQW655303 FAS655293:FAS655303 FKO655293:FKO655303 FUK655293:FUK655303 GEG655293:GEG655303 GOC655293:GOC655303 GXY655293:GXY655303 HHU655293:HHU655303 HRQ655293:HRQ655303 IBM655293:IBM655303 ILI655293:ILI655303 IVE655293:IVE655303 JFA655293:JFA655303 JOW655293:JOW655303 JYS655293:JYS655303 KIO655293:KIO655303 KSK655293:KSK655303 LCG655293:LCG655303 LMC655293:LMC655303 LVY655293:LVY655303 MFU655293:MFU655303 MPQ655293:MPQ655303 MZM655293:MZM655303 NJI655293:NJI655303 NTE655293:NTE655303 ODA655293:ODA655303 OMW655293:OMW655303 OWS655293:OWS655303 PGO655293:PGO655303 PQK655293:PQK655303 QAG655293:QAG655303 QKC655293:QKC655303 QTY655293:QTY655303 RDU655293:RDU655303 RNQ655293:RNQ655303 RXM655293:RXM655303 SHI655293:SHI655303 SRE655293:SRE655303 TBA655293:TBA655303 TKW655293:TKW655303 TUS655293:TUS655303 UEO655293:UEO655303 UOK655293:UOK655303 UYG655293:UYG655303 VIC655293:VIC655303 VRY655293:VRY655303 WBU655293:WBU655303 WLQ655293:WLQ655303 WVM655293:WVM655303 G720829:G720839 JA720829:JA720839 SW720829:SW720839 ACS720829:ACS720839 AMO720829:AMO720839 AWK720829:AWK720839 BGG720829:BGG720839 BQC720829:BQC720839 BZY720829:BZY720839 CJU720829:CJU720839 CTQ720829:CTQ720839 DDM720829:DDM720839 DNI720829:DNI720839 DXE720829:DXE720839 EHA720829:EHA720839 EQW720829:EQW720839 FAS720829:FAS720839 FKO720829:FKO720839 FUK720829:FUK720839 GEG720829:GEG720839 GOC720829:GOC720839 GXY720829:GXY720839 HHU720829:HHU720839 HRQ720829:HRQ720839 IBM720829:IBM720839 ILI720829:ILI720839 IVE720829:IVE720839 JFA720829:JFA720839 JOW720829:JOW720839 JYS720829:JYS720839 KIO720829:KIO720839 KSK720829:KSK720839 LCG720829:LCG720839 LMC720829:LMC720839 LVY720829:LVY720839 MFU720829:MFU720839 MPQ720829:MPQ720839 MZM720829:MZM720839 NJI720829:NJI720839 NTE720829:NTE720839 ODA720829:ODA720839 OMW720829:OMW720839 OWS720829:OWS720839 PGO720829:PGO720839 PQK720829:PQK720839 QAG720829:QAG720839 QKC720829:QKC720839 QTY720829:QTY720839 RDU720829:RDU720839 RNQ720829:RNQ720839 RXM720829:RXM720839 SHI720829:SHI720839 SRE720829:SRE720839 TBA720829:TBA720839 TKW720829:TKW720839 TUS720829:TUS720839 UEO720829:UEO720839 UOK720829:UOK720839 UYG720829:UYG720839 VIC720829:VIC720839 VRY720829:VRY720839 WBU720829:WBU720839 WLQ720829:WLQ720839 WVM720829:WVM720839 G786365:G786375 JA786365:JA786375 SW786365:SW786375 ACS786365:ACS786375 AMO786365:AMO786375 AWK786365:AWK786375 BGG786365:BGG786375 BQC786365:BQC786375 BZY786365:BZY786375 CJU786365:CJU786375 CTQ786365:CTQ786375 DDM786365:DDM786375 DNI786365:DNI786375 DXE786365:DXE786375 EHA786365:EHA786375 EQW786365:EQW786375 FAS786365:FAS786375 FKO786365:FKO786375 FUK786365:FUK786375 GEG786365:GEG786375 GOC786365:GOC786375 GXY786365:GXY786375 HHU786365:HHU786375 HRQ786365:HRQ786375 IBM786365:IBM786375 ILI786365:ILI786375 IVE786365:IVE786375 JFA786365:JFA786375 JOW786365:JOW786375 JYS786365:JYS786375 KIO786365:KIO786375 KSK786365:KSK786375 LCG786365:LCG786375 LMC786365:LMC786375 LVY786365:LVY786375 MFU786365:MFU786375 MPQ786365:MPQ786375 MZM786365:MZM786375 NJI786365:NJI786375 NTE786365:NTE786375 ODA786365:ODA786375 OMW786365:OMW786375 OWS786365:OWS786375 PGO786365:PGO786375 PQK786365:PQK786375 QAG786365:QAG786375 QKC786365:QKC786375 QTY786365:QTY786375 RDU786365:RDU786375 RNQ786365:RNQ786375 RXM786365:RXM786375 SHI786365:SHI786375 SRE786365:SRE786375 TBA786365:TBA786375 TKW786365:TKW786375 TUS786365:TUS786375 UEO786365:UEO786375 UOK786365:UOK786375 UYG786365:UYG786375 VIC786365:VIC786375 VRY786365:VRY786375 WBU786365:WBU786375 WLQ786365:WLQ786375 WVM786365:WVM786375 G851901:G851911 JA851901:JA851911 SW851901:SW851911 ACS851901:ACS851911 AMO851901:AMO851911 AWK851901:AWK851911 BGG851901:BGG851911 BQC851901:BQC851911 BZY851901:BZY851911 CJU851901:CJU851911 CTQ851901:CTQ851911 DDM851901:DDM851911 DNI851901:DNI851911 DXE851901:DXE851911 EHA851901:EHA851911 EQW851901:EQW851911 FAS851901:FAS851911 FKO851901:FKO851911 FUK851901:FUK851911 GEG851901:GEG851911 GOC851901:GOC851911 GXY851901:GXY851911 HHU851901:HHU851911 HRQ851901:HRQ851911 IBM851901:IBM851911 ILI851901:ILI851911 IVE851901:IVE851911 JFA851901:JFA851911 JOW851901:JOW851911 JYS851901:JYS851911 KIO851901:KIO851911 KSK851901:KSK851911 LCG851901:LCG851911 LMC851901:LMC851911 LVY851901:LVY851911 MFU851901:MFU851911 MPQ851901:MPQ851911 MZM851901:MZM851911 NJI851901:NJI851911 NTE851901:NTE851911 ODA851901:ODA851911 OMW851901:OMW851911 OWS851901:OWS851911 PGO851901:PGO851911 PQK851901:PQK851911 QAG851901:QAG851911 QKC851901:QKC851911 QTY851901:QTY851911 RDU851901:RDU851911 RNQ851901:RNQ851911 RXM851901:RXM851911 SHI851901:SHI851911 SRE851901:SRE851911 TBA851901:TBA851911 TKW851901:TKW851911 TUS851901:TUS851911 UEO851901:UEO851911 UOK851901:UOK851911 UYG851901:UYG851911 VIC851901:VIC851911 VRY851901:VRY851911 WBU851901:WBU851911 WLQ851901:WLQ851911 WVM851901:WVM851911 G917437:G917447 JA917437:JA917447 SW917437:SW917447 ACS917437:ACS917447 AMO917437:AMO917447 AWK917437:AWK917447 BGG917437:BGG917447 BQC917437:BQC917447 BZY917437:BZY917447 CJU917437:CJU917447 CTQ917437:CTQ917447 DDM917437:DDM917447 DNI917437:DNI917447 DXE917437:DXE917447 EHA917437:EHA917447 EQW917437:EQW917447 FAS917437:FAS917447 FKO917437:FKO917447 FUK917437:FUK917447 GEG917437:GEG917447 GOC917437:GOC917447 GXY917437:GXY917447 HHU917437:HHU917447 HRQ917437:HRQ917447 IBM917437:IBM917447 ILI917437:ILI917447 IVE917437:IVE917447 JFA917437:JFA917447 JOW917437:JOW917447 JYS917437:JYS917447 KIO917437:KIO917447 KSK917437:KSK917447 LCG917437:LCG917447 LMC917437:LMC917447 LVY917437:LVY917447 MFU917437:MFU917447 MPQ917437:MPQ917447 MZM917437:MZM917447 NJI917437:NJI917447 NTE917437:NTE917447 ODA917437:ODA917447 OMW917437:OMW917447 OWS917437:OWS917447 PGO917437:PGO917447 PQK917437:PQK917447 QAG917437:QAG917447 QKC917437:QKC917447 QTY917437:QTY917447 RDU917437:RDU917447 RNQ917437:RNQ917447 RXM917437:RXM917447 SHI917437:SHI917447 SRE917437:SRE917447 TBA917437:TBA917447 TKW917437:TKW917447 TUS917437:TUS917447 UEO917437:UEO917447 UOK917437:UOK917447 UYG917437:UYG917447 VIC917437:VIC917447 VRY917437:VRY917447 WBU917437:WBU917447 WLQ917437:WLQ917447 WVM917437:WVM917447 G982973:G982983 JA982973:JA982983 SW982973:SW982983 ACS982973:ACS982983 AMO982973:AMO982983 AWK982973:AWK982983 BGG982973:BGG982983 BQC982973:BQC982983 BZY982973:BZY982983 CJU982973:CJU982983 CTQ982973:CTQ982983 DDM982973:DDM982983 DNI982973:DNI982983 DXE982973:DXE982983 EHA982973:EHA982983 EQW982973:EQW982983 FAS982973:FAS982983 FKO982973:FKO982983 FUK982973:FUK982983 GEG982973:GEG982983 GOC982973:GOC982983 GXY982973:GXY982983 HHU982973:HHU982983 HRQ982973:HRQ982983 IBM982973:IBM982983 ILI982973:ILI982983 IVE982973:IVE982983 JFA982973:JFA982983 JOW982973:JOW982983 JYS982973:JYS982983 KIO982973:KIO982983 KSK982973:KSK982983 LCG982973:LCG982983 LMC982973:LMC982983 LVY982973:LVY982983 MFU982973:MFU982983 MPQ982973:MPQ982983 MZM982973:MZM982983 NJI982973:NJI982983 NTE982973:NTE982983 ODA982973:ODA982983 OMW982973:OMW982983 OWS982973:OWS982983 PGO982973:PGO982983 PQK982973:PQK982983 QAG982973:QAG982983 QKC982973:QKC982983 QTY982973:QTY982983 RDU982973:RDU982983 RNQ982973:RNQ982983 RXM982973:RXM982983 SHI982973:SHI982983 SRE982973:SRE982983 TBA982973:TBA982983 TKW982973:TKW982983 TUS982973:TUS982983 UEO982973:UEO982983 UOK982973:UOK982983 UYG982973:UYG982983 VIC982973:VIC982983 VRY982973:VRY982983 WBU982973:WBU982983 WLQ982973:WLQ982983 WVM982973:WVM982983 G65530:G65533 JA65530:JA65533 SW65530:SW65533 ACS65530:ACS65533 AMO65530:AMO65533 AWK65530:AWK65533 BGG65530:BGG65533 BQC65530:BQC65533 BZY65530:BZY65533 CJU65530:CJU65533 CTQ65530:CTQ65533 DDM65530:DDM65533 DNI65530:DNI65533 DXE65530:DXE65533 EHA65530:EHA65533 EQW65530:EQW65533 FAS65530:FAS65533 FKO65530:FKO65533 FUK65530:FUK65533 GEG65530:GEG65533 GOC65530:GOC65533 GXY65530:GXY65533 HHU65530:HHU65533 HRQ65530:HRQ65533 IBM65530:IBM65533 ILI65530:ILI65533 IVE65530:IVE65533 JFA65530:JFA65533 JOW65530:JOW65533 JYS65530:JYS65533 KIO65530:KIO65533 KSK65530:KSK65533 LCG65530:LCG65533 LMC65530:LMC65533 LVY65530:LVY65533 MFU65530:MFU65533 MPQ65530:MPQ65533 MZM65530:MZM65533 NJI65530:NJI65533 NTE65530:NTE65533 ODA65530:ODA65533 OMW65530:OMW65533 OWS65530:OWS65533 PGO65530:PGO65533 PQK65530:PQK65533 QAG65530:QAG65533 QKC65530:QKC65533 QTY65530:QTY65533 RDU65530:RDU65533 RNQ65530:RNQ65533 RXM65530:RXM65533 SHI65530:SHI65533 SRE65530:SRE65533 TBA65530:TBA65533 TKW65530:TKW65533 TUS65530:TUS65533 UEO65530:UEO65533 UOK65530:UOK65533 UYG65530:UYG65533 VIC65530:VIC65533 VRY65530:VRY65533 WBU65530:WBU65533 WLQ65530:WLQ65533 WVM65530:WVM65533 G131066:G131069 JA131066:JA131069 SW131066:SW131069 ACS131066:ACS131069 AMO131066:AMO131069 AWK131066:AWK131069 BGG131066:BGG131069 BQC131066:BQC131069 BZY131066:BZY131069 CJU131066:CJU131069 CTQ131066:CTQ131069 DDM131066:DDM131069 DNI131066:DNI131069 DXE131066:DXE131069 EHA131066:EHA131069 EQW131066:EQW131069 FAS131066:FAS131069 FKO131066:FKO131069 FUK131066:FUK131069 GEG131066:GEG131069 GOC131066:GOC131069 GXY131066:GXY131069 HHU131066:HHU131069 HRQ131066:HRQ131069 IBM131066:IBM131069 ILI131066:ILI131069 IVE131066:IVE131069 JFA131066:JFA131069 JOW131066:JOW131069 JYS131066:JYS131069 KIO131066:KIO131069 KSK131066:KSK131069 LCG131066:LCG131069 LMC131066:LMC131069 LVY131066:LVY131069 MFU131066:MFU131069 MPQ131066:MPQ131069 MZM131066:MZM131069 NJI131066:NJI131069 NTE131066:NTE131069 ODA131066:ODA131069 OMW131066:OMW131069 OWS131066:OWS131069 PGO131066:PGO131069 PQK131066:PQK131069 QAG131066:QAG131069 QKC131066:QKC131069 QTY131066:QTY131069 RDU131066:RDU131069 RNQ131066:RNQ131069 RXM131066:RXM131069 SHI131066:SHI131069 SRE131066:SRE131069 TBA131066:TBA131069 TKW131066:TKW131069 TUS131066:TUS131069 UEO131066:UEO131069 UOK131066:UOK131069 UYG131066:UYG131069 VIC131066:VIC131069 VRY131066:VRY131069 WBU131066:WBU131069 WLQ131066:WLQ131069 WVM131066:WVM131069 G196602:G196605 JA196602:JA196605 SW196602:SW196605 ACS196602:ACS196605 AMO196602:AMO196605 AWK196602:AWK196605 BGG196602:BGG196605 BQC196602:BQC196605 BZY196602:BZY196605 CJU196602:CJU196605 CTQ196602:CTQ196605 DDM196602:DDM196605 DNI196602:DNI196605 DXE196602:DXE196605 EHA196602:EHA196605 EQW196602:EQW196605 FAS196602:FAS196605 FKO196602:FKO196605 FUK196602:FUK196605 GEG196602:GEG196605 GOC196602:GOC196605 GXY196602:GXY196605 HHU196602:HHU196605 HRQ196602:HRQ196605 IBM196602:IBM196605 ILI196602:ILI196605 IVE196602:IVE196605 JFA196602:JFA196605 JOW196602:JOW196605 JYS196602:JYS196605 KIO196602:KIO196605 KSK196602:KSK196605 LCG196602:LCG196605 LMC196602:LMC196605 LVY196602:LVY196605 MFU196602:MFU196605 MPQ196602:MPQ196605 MZM196602:MZM196605 NJI196602:NJI196605 NTE196602:NTE196605 ODA196602:ODA196605 OMW196602:OMW196605 OWS196602:OWS196605 PGO196602:PGO196605 PQK196602:PQK196605 QAG196602:QAG196605 QKC196602:QKC196605 QTY196602:QTY196605 RDU196602:RDU196605 RNQ196602:RNQ196605 RXM196602:RXM196605 SHI196602:SHI196605 SRE196602:SRE196605 TBA196602:TBA196605 TKW196602:TKW196605 TUS196602:TUS196605 UEO196602:UEO196605 UOK196602:UOK196605 UYG196602:UYG196605 VIC196602:VIC196605 VRY196602:VRY196605 WBU196602:WBU196605 WLQ196602:WLQ196605 WVM196602:WVM196605 G262138:G262141 JA262138:JA262141 SW262138:SW262141 ACS262138:ACS262141 AMO262138:AMO262141 AWK262138:AWK262141 BGG262138:BGG262141 BQC262138:BQC262141 BZY262138:BZY262141 CJU262138:CJU262141 CTQ262138:CTQ262141 DDM262138:DDM262141 DNI262138:DNI262141 DXE262138:DXE262141 EHA262138:EHA262141 EQW262138:EQW262141 FAS262138:FAS262141 FKO262138:FKO262141 FUK262138:FUK262141 GEG262138:GEG262141 GOC262138:GOC262141 GXY262138:GXY262141 HHU262138:HHU262141 HRQ262138:HRQ262141 IBM262138:IBM262141 ILI262138:ILI262141 IVE262138:IVE262141 JFA262138:JFA262141 JOW262138:JOW262141 JYS262138:JYS262141 KIO262138:KIO262141 KSK262138:KSK262141 LCG262138:LCG262141 LMC262138:LMC262141 LVY262138:LVY262141 MFU262138:MFU262141 MPQ262138:MPQ262141 MZM262138:MZM262141 NJI262138:NJI262141 NTE262138:NTE262141 ODA262138:ODA262141 OMW262138:OMW262141 OWS262138:OWS262141 PGO262138:PGO262141 PQK262138:PQK262141 QAG262138:QAG262141 QKC262138:QKC262141 QTY262138:QTY262141 RDU262138:RDU262141 RNQ262138:RNQ262141 RXM262138:RXM262141 SHI262138:SHI262141 SRE262138:SRE262141 TBA262138:TBA262141 TKW262138:TKW262141 TUS262138:TUS262141 UEO262138:UEO262141 UOK262138:UOK262141 UYG262138:UYG262141 VIC262138:VIC262141 VRY262138:VRY262141 WBU262138:WBU262141 WLQ262138:WLQ262141 WVM262138:WVM262141 G327674:G327677 JA327674:JA327677 SW327674:SW327677 ACS327674:ACS327677 AMO327674:AMO327677 AWK327674:AWK327677 BGG327674:BGG327677 BQC327674:BQC327677 BZY327674:BZY327677 CJU327674:CJU327677 CTQ327674:CTQ327677 DDM327674:DDM327677 DNI327674:DNI327677 DXE327674:DXE327677 EHA327674:EHA327677 EQW327674:EQW327677 FAS327674:FAS327677 FKO327674:FKO327677 FUK327674:FUK327677 GEG327674:GEG327677 GOC327674:GOC327677 GXY327674:GXY327677 HHU327674:HHU327677 HRQ327674:HRQ327677 IBM327674:IBM327677 ILI327674:ILI327677 IVE327674:IVE327677 JFA327674:JFA327677 JOW327674:JOW327677 JYS327674:JYS327677 KIO327674:KIO327677 KSK327674:KSK327677 LCG327674:LCG327677 LMC327674:LMC327677 LVY327674:LVY327677 MFU327674:MFU327677 MPQ327674:MPQ327677 MZM327674:MZM327677 NJI327674:NJI327677 NTE327674:NTE327677 ODA327674:ODA327677 OMW327674:OMW327677 OWS327674:OWS327677 PGO327674:PGO327677 PQK327674:PQK327677 QAG327674:QAG327677 QKC327674:QKC327677 QTY327674:QTY327677 RDU327674:RDU327677 RNQ327674:RNQ327677 RXM327674:RXM327677 SHI327674:SHI327677 SRE327674:SRE327677 TBA327674:TBA327677 TKW327674:TKW327677 TUS327674:TUS327677 UEO327674:UEO327677 UOK327674:UOK327677 UYG327674:UYG327677 VIC327674:VIC327677 VRY327674:VRY327677 WBU327674:WBU327677 WLQ327674:WLQ327677 WVM327674:WVM327677 G393210:G393213 JA393210:JA393213 SW393210:SW393213 ACS393210:ACS393213 AMO393210:AMO393213 AWK393210:AWK393213 BGG393210:BGG393213 BQC393210:BQC393213 BZY393210:BZY393213 CJU393210:CJU393213 CTQ393210:CTQ393213 DDM393210:DDM393213 DNI393210:DNI393213 DXE393210:DXE393213 EHA393210:EHA393213 EQW393210:EQW393213 FAS393210:FAS393213 FKO393210:FKO393213 FUK393210:FUK393213 GEG393210:GEG393213 GOC393210:GOC393213 GXY393210:GXY393213 HHU393210:HHU393213 HRQ393210:HRQ393213 IBM393210:IBM393213 ILI393210:ILI393213 IVE393210:IVE393213 JFA393210:JFA393213 JOW393210:JOW393213 JYS393210:JYS393213 KIO393210:KIO393213 KSK393210:KSK393213 LCG393210:LCG393213 LMC393210:LMC393213 LVY393210:LVY393213 MFU393210:MFU393213 MPQ393210:MPQ393213 MZM393210:MZM393213 NJI393210:NJI393213 NTE393210:NTE393213 ODA393210:ODA393213 OMW393210:OMW393213 OWS393210:OWS393213 PGO393210:PGO393213 PQK393210:PQK393213 QAG393210:QAG393213 QKC393210:QKC393213 QTY393210:QTY393213 RDU393210:RDU393213 RNQ393210:RNQ393213 RXM393210:RXM393213 SHI393210:SHI393213 SRE393210:SRE393213 TBA393210:TBA393213 TKW393210:TKW393213 TUS393210:TUS393213 UEO393210:UEO393213 UOK393210:UOK393213 UYG393210:UYG393213 VIC393210:VIC393213 VRY393210:VRY393213 WBU393210:WBU393213 WLQ393210:WLQ393213 WVM393210:WVM393213 G458746:G458749 JA458746:JA458749 SW458746:SW458749 ACS458746:ACS458749 AMO458746:AMO458749 AWK458746:AWK458749 BGG458746:BGG458749 BQC458746:BQC458749 BZY458746:BZY458749 CJU458746:CJU458749 CTQ458746:CTQ458749 DDM458746:DDM458749 DNI458746:DNI458749 DXE458746:DXE458749 EHA458746:EHA458749 EQW458746:EQW458749 FAS458746:FAS458749 FKO458746:FKO458749 FUK458746:FUK458749 GEG458746:GEG458749 GOC458746:GOC458749 GXY458746:GXY458749 HHU458746:HHU458749 HRQ458746:HRQ458749 IBM458746:IBM458749 ILI458746:ILI458749 IVE458746:IVE458749 JFA458746:JFA458749 JOW458746:JOW458749 JYS458746:JYS458749 KIO458746:KIO458749 KSK458746:KSK458749 LCG458746:LCG458749 LMC458746:LMC458749 LVY458746:LVY458749 MFU458746:MFU458749 MPQ458746:MPQ458749 MZM458746:MZM458749 NJI458746:NJI458749 NTE458746:NTE458749 ODA458746:ODA458749 OMW458746:OMW458749 OWS458746:OWS458749 PGO458746:PGO458749 PQK458746:PQK458749 QAG458746:QAG458749 QKC458746:QKC458749 QTY458746:QTY458749 RDU458746:RDU458749 RNQ458746:RNQ458749 RXM458746:RXM458749 SHI458746:SHI458749 SRE458746:SRE458749 TBA458746:TBA458749 TKW458746:TKW458749 TUS458746:TUS458749 UEO458746:UEO458749 UOK458746:UOK458749 UYG458746:UYG458749 VIC458746:VIC458749 VRY458746:VRY458749 WBU458746:WBU458749 WLQ458746:WLQ458749 WVM458746:WVM458749 G524282:G524285 JA524282:JA524285 SW524282:SW524285 ACS524282:ACS524285 AMO524282:AMO524285 AWK524282:AWK524285 BGG524282:BGG524285 BQC524282:BQC524285 BZY524282:BZY524285 CJU524282:CJU524285 CTQ524282:CTQ524285 DDM524282:DDM524285 DNI524282:DNI524285 DXE524282:DXE524285 EHA524282:EHA524285 EQW524282:EQW524285 FAS524282:FAS524285 FKO524282:FKO524285 FUK524282:FUK524285 GEG524282:GEG524285 GOC524282:GOC524285 GXY524282:GXY524285 HHU524282:HHU524285 HRQ524282:HRQ524285 IBM524282:IBM524285 ILI524282:ILI524285 IVE524282:IVE524285 JFA524282:JFA524285 JOW524282:JOW524285 JYS524282:JYS524285 KIO524282:KIO524285 KSK524282:KSK524285 LCG524282:LCG524285 LMC524282:LMC524285 LVY524282:LVY524285 MFU524282:MFU524285 MPQ524282:MPQ524285 MZM524282:MZM524285 NJI524282:NJI524285 NTE524282:NTE524285 ODA524282:ODA524285 OMW524282:OMW524285 OWS524282:OWS524285 PGO524282:PGO524285 PQK524282:PQK524285 QAG524282:QAG524285 QKC524282:QKC524285 QTY524282:QTY524285 RDU524282:RDU524285 RNQ524282:RNQ524285 RXM524282:RXM524285 SHI524282:SHI524285 SRE524282:SRE524285 TBA524282:TBA524285 TKW524282:TKW524285 TUS524282:TUS524285 UEO524282:UEO524285 UOK524282:UOK524285 UYG524282:UYG524285 VIC524282:VIC524285 VRY524282:VRY524285 WBU524282:WBU524285 WLQ524282:WLQ524285 WVM524282:WVM524285 G589818:G589821 JA589818:JA589821 SW589818:SW589821 ACS589818:ACS589821 AMO589818:AMO589821 AWK589818:AWK589821 BGG589818:BGG589821 BQC589818:BQC589821 BZY589818:BZY589821 CJU589818:CJU589821 CTQ589818:CTQ589821 DDM589818:DDM589821 DNI589818:DNI589821 DXE589818:DXE589821 EHA589818:EHA589821 EQW589818:EQW589821 FAS589818:FAS589821 FKO589818:FKO589821 FUK589818:FUK589821 GEG589818:GEG589821 GOC589818:GOC589821 GXY589818:GXY589821 HHU589818:HHU589821 HRQ589818:HRQ589821 IBM589818:IBM589821 ILI589818:ILI589821 IVE589818:IVE589821 JFA589818:JFA589821 JOW589818:JOW589821 JYS589818:JYS589821 KIO589818:KIO589821 KSK589818:KSK589821 LCG589818:LCG589821 LMC589818:LMC589821 LVY589818:LVY589821 MFU589818:MFU589821 MPQ589818:MPQ589821 MZM589818:MZM589821 NJI589818:NJI589821 NTE589818:NTE589821 ODA589818:ODA589821 OMW589818:OMW589821 OWS589818:OWS589821 PGO589818:PGO589821 PQK589818:PQK589821 QAG589818:QAG589821 QKC589818:QKC589821 QTY589818:QTY589821 RDU589818:RDU589821 RNQ589818:RNQ589821 RXM589818:RXM589821 SHI589818:SHI589821 SRE589818:SRE589821 TBA589818:TBA589821 TKW589818:TKW589821 TUS589818:TUS589821 UEO589818:UEO589821 UOK589818:UOK589821 UYG589818:UYG589821 VIC589818:VIC589821 VRY589818:VRY589821 WBU589818:WBU589821 WLQ589818:WLQ589821 WVM589818:WVM589821 G655354:G655357 JA655354:JA655357 SW655354:SW655357 ACS655354:ACS655357 AMO655354:AMO655357 AWK655354:AWK655357 BGG655354:BGG655357 BQC655354:BQC655357 BZY655354:BZY655357 CJU655354:CJU655357 CTQ655354:CTQ655357 DDM655354:DDM655357 DNI655354:DNI655357 DXE655354:DXE655357 EHA655354:EHA655357 EQW655354:EQW655357 FAS655354:FAS655357 FKO655354:FKO655357 FUK655354:FUK655357 GEG655354:GEG655357 GOC655354:GOC655357 GXY655354:GXY655357 HHU655354:HHU655357 HRQ655354:HRQ655357 IBM655354:IBM655357 ILI655354:ILI655357 IVE655354:IVE655357 JFA655354:JFA655357 JOW655354:JOW655357 JYS655354:JYS655357 KIO655354:KIO655357 KSK655354:KSK655357 LCG655354:LCG655357 LMC655354:LMC655357 LVY655354:LVY655357 MFU655354:MFU655357 MPQ655354:MPQ655357 MZM655354:MZM655357 NJI655354:NJI655357 NTE655354:NTE655357 ODA655354:ODA655357 OMW655354:OMW655357 OWS655354:OWS655357 PGO655354:PGO655357 PQK655354:PQK655357 QAG655354:QAG655357 QKC655354:QKC655357 QTY655354:QTY655357 RDU655354:RDU655357 RNQ655354:RNQ655357 RXM655354:RXM655357 SHI655354:SHI655357 SRE655354:SRE655357 TBA655354:TBA655357 TKW655354:TKW655357 TUS655354:TUS655357 UEO655354:UEO655357 UOK655354:UOK655357 UYG655354:UYG655357 VIC655354:VIC655357 VRY655354:VRY655357 WBU655354:WBU655357 WLQ655354:WLQ655357 WVM655354:WVM655357 G720890:G720893 JA720890:JA720893 SW720890:SW720893 ACS720890:ACS720893 AMO720890:AMO720893 AWK720890:AWK720893 BGG720890:BGG720893 BQC720890:BQC720893 BZY720890:BZY720893 CJU720890:CJU720893 CTQ720890:CTQ720893 DDM720890:DDM720893 DNI720890:DNI720893 DXE720890:DXE720893 EHA720890:EHA720893 EQW720890:EQW720893 FAS720890:FAS720893 FKO720890:FKO720893 FUK720890:FUK720893 GEG720890:GEG720893 GOC720890:GOC720893 GXY720890:GXY720893 HHU720890:HHU720893 HRQ720890:HRQ720893 IBM720890:IBM720893 ILI720890:ILI720893 IVE720890:IVE720893 JFA720890:JFA720893 JOW720890:JOW720893 JYS720890:JYS720893 KIO720890:KIO720893 KSK720890:KSK720893 LCG720890:LCG720893 LMC720890:LMC720893 LVY720890:LVY720893 MFU720890:MFU720893 MPQ720890:MPQ720893 MZM720890:MZM720893 NJI720890:NJI720893 NTE720890:NTE720893 ODA720890:ODA720893 OMW720890:OMW720893 OWS720890:OWS720893 PGO720890:PGO720893 PQK720890:PQK720893 QAG720890:QAG720893 QKC720890:QKC720893 QTY720890:QTY720893 RDU720890:RDU720893 RNQ720890:RNQ720893 RXM720890:RXM720893 SHI720890:SHI720893 SRE720890:SRE720893 TBA720890:TBA720893 TKW720890:TKW720893 TUS720890:TUS720893 UEO720890:UEO720893 UOK720890:UOK720893 UYG720890:UYG720893 VIC720890:VIC720893 VRY720890:VRY720893 WBU720890:WBU720893 WLQ720890:WLQ720893 WVM720890:WVM720893 G786426:G786429 JA786426:JA786429 SW786426:SW786429 ACS786426:ACS786429 AMO786426:AMO786429 AWK786426:AWK786429 BGG786426:BGG786429 BQC786426:BQC786429 BZY786426:BZY786429 CJU786426:CJU786429 CTQ786426:CTQ786429 DDM786426:DDM786429 DNI786426:DNI786429 DXE786426:DXE786429 EHA786426:EHA786429 EQW786426:EQW786429 FAS786426:FAS786429 FKO786426:FKO786429 FUK786426:FUK786429 GEG786426:GEG786429 GOC786426:GOC786429 GXY786426:GXY786429 HHU786426:HHU786429 HRQ786426:HRQ786429 IBM786426:IBM786429 ILI786426:ILI786429 IVE786426:IVE786429 JFA786426:JFA786429 JOW786426:JOW786429 JYS786426:JYS786429 KIO786426:KIO786429 KSK786426:KSK786429 LCG786426:LCG786429 LMC786426:LMC786429 LVY786426:LVY786429 MFU786426:MFU786429 MPQ786426:MPQ786429 MZM786426:MZM786429 NJI786426:NJI786429 NTE786426:NTE786429 ODA786426:ODA786429 OMW786426:OMW786429 OWS786426:OWS786429 PGO786426:PGO786429 PQK786426:PQK786429 QAG786426:QAG786429 QKC786426:QKC786429 QTY786426:QTY786429 RDU786426:RDU786429 RNQ786426:RNQ786429 RXM786426:RXM786429 SHI786426:SHI786429 SRE786426:SRE786429 TBA786426:TBA786429 TKW786426:TKW786429 TUS786426:TUS786429 UEO786426:UEO786429 UOK786426:UOK786429 UYG786426:UYG786429 VIC786426:VIC786429 VRY786426:VRY786429 WBU786426:WBU786429 WLQ786426:WLQ786429 WVM786426:WVM786429 G851962:G851965 JA851962:JA851965 SW851962:SW851965 ACS851962:ACS851965 AMO851962:AMO851965 AWK851962:AWK851965 BGG851962:BGG851965 BQC851962:BQC851965 BZY851962:BZY851965 CJU851962:CJU851965 CTQ851962:CTQ851965 DDM851962:DDM851965 DNI851962:DNI851965 DXE851962:DXE851965 EHA851962:EHA851965 EQW851962:EQW851965 FAS851962:FAS851965 FKO851962:FKO851965 FUK851962:FUK851965 GEG851962:GEG851965 GOC851962:GOC851965 GXY851962:GXY851965 HHU851962:HHU851965 HRQ851962:HRQ851965 IBM851962:IBM851965 ILI851962:ILI851965 IVE851962:IVE851965 JFA851962:JFA851965 JOW851962:JOW851965 JYS851962:JYS851965 KIO851962:KIO851965 KSK851962:KSK851965 LCG851962:LCG851965 LMC851962:LMC851965 LVY851962:LVY851965 MFU851962:MFU851965 MPQ851962:MPQ851965 MZM851962:MZM851965 NJI851962:NJI851965 NTE851962:NTE851965 ODA851962:ODA851965 OMW851962:OMW851965 OWS851962:OWS851965 PGO851962:PGO851965 PQK851962:PQK851965 QAG851962:QAG851965 QKC851962:QKC851965 QTY851962:QTY851965 RDU851962:RDU851965 RNQ851962:RNQ851965 RXM851962:RXM851965 SHI851962:SHI851965 SRE851962:SRE851965 TBA851962:TBA851965 TKW851962:TKW851965 TUS851962:TUS851965 UEO851962:UEO851965 UOK851962:UOK851965 UYG851962:UYG851965 VIC851962:VIC851965 VRY851962:VRY851965 WBU851962:WBU851965 WLQ851962:WLQ851965 WVM851962:WVM851965 G917498:G917501 JA917498:JA917501 SW917498:SW917501 ACS917498:ACS917501 AMO917498:AMO917501 AWK917498:AWK917501 BGG917498:BGG917501 BQC917498:BQC917501 BZY917498:BZY917501 CJU917498:CJU917501 CTQ917498:CTQ917501 DDM917498:DDM917501 DNI917498:DNI917501 DXE917498:DXE917501 EHA917498:EHA917501 EQW917498:EQW917501 FAS917498:FAS917501 FKO917498:FKO917501 FUK917498:FUK917501 GEG917498:GEG917501 GOC917498:GOC917501 GXY917498:GXY917501 HHU917498:HHU917501 HRQ917498:HRQ917501 IBM917498:IBM917501 ILI917498:ILI917501 IVE917498:IVE917501 JFA917498:JFA917501 JOW917498:JOW917501 JYS917498:JYS917501 KIO917498:KIO917501 KSK917498:KSK917501 LCG917498:LCG917501 LMC917498:LMC917501 LVY917498:LVY917501 MFU917498:MFU917501 MPQ917498:MPQ917501 MZM917498:MZM917501 NJI917498:NJI917501 NTE917498:NTE917501 ODA917498:ODA917501 OMW917498:OMW917501 OWS917498:OWS917501 PGO917498:PGO917501 PQK917498:PQK917501 QAG917498:QAG917501 QKC917498:QKC917501 QTY917498:QTY917501 RDU917498:RDU917501 RNQ917498:RNQ917501 RXM917498:RXM917501 SHI917498:SHI917501 SRE917498:SRE917501 TBA917498:TBA917501 TKW917498:TKW917501 TUS917498:TUS917501 UEO917498:UEO917501 UOK917498:UOK917501 UYG917498:UYG917501 VIC917498:VIC917501 VRY917498:VRY917501 WBU917498:WBU917501 WLQ917498:WLQ917501 WVM917498:WVM917501 G983034:G983037 JA983034:JA983037 SW983034:SW983037 ACS983034:ACS983037 AMO983034:AMO983037 AWK983034:AWK983037 BGG983034:BGG983037 BQC983034:BQC983037 BZY983034:BZY983037 CJU983034:CJU983037 CTQ983034:CTQ983037 DDM983034:DDM983037 DNI983034:DNI983037 DXE983034:DXE983037 EHA983034:EHA983037 EQW983034:EQW983037 FAS983034:FAS983037 FKO983034:FKO983037 FUK983034:FUK983037 GEG983034:GEG983037 GOC983034:GOC983037 GXY983034:GXY983037 HHU983034:HHU983037 HRQ983034:HRQ983037 IBM983034:IBM983037 ILI983034:ILI983037 IVE983034:IVE983037 JFA983034:JFA983037 JOW983034:JOW983037 JYS983034:JYS983037 KIO983034:KIO983037 KSK983034:KSK983037 LCG983034:LCG983037 LMC983034:LMC983037 LVY983034:LVY983037 MFU983034:MFU983037 MPQ983034:MPQ983037 MZM983034:MZM983037 NJI983034:NJI983037 NTE983034:NTE983037 ODA983034:ODA983037 OMW983034:OMW983037 OWS983034:OWS983037 PGO983034:PGO983037 PQK983034:PQK983037 QAG983034:QAG983037 QKC983034:QKC983037 QTY983034:QTY983037 RDU983034:RDU983037 RNQ983034:RNQ983037 RXM983034:RXM983037 SHI983034:SHI983037 SRE983034:SRE983037 TBA983034:TBA983037 TKW983034:TKW983037 TUS983034:TUS983037 UEO983034:UEO983037 UOK983034:UOK983037 UYG983034:UYG983037 VIC983034:VIC983037 VRY983034:VRY983037 WBU983034:WBU983037 WLQ983034:WLQ983037 WVM983034:WVM983037 G65502:G65526 JA65502:JA65526 SW65502:SW65526 ACS65502:ACS65526 AMO65502:AMO65526 AWK65502:AWK65526 BGG65502:BGG65526 BQC65502:BQC65526 BZY65502:BZY65526 CJU65502:CJU65526 CTQ65502:CTQ65526 DDM65502:DDM65526 DNI65502:DNI65526 DXE65502:DXE65526 EHA65502:EHA65526 EQW65502:EQW65526 FAS65502:FAS65526 FKO65502:FKO65526 FUK65502:FUK65526 GEG65502:GEG65526 GOC65502:GOC65526 GXY65502:GXY65526 HHU65502:HHU65526 HRQ65502:HRQ65526 IBM65502:IBM65526 ILI65502:ILI65526 IVE65502:IVE65526 JFA65502:JFA65526 JOW65502:JOW65526 JYS65502:JYS65526 KIO65502:KIO65526 KSK65502:KSK65526 LCG65502:LCG65526 LMC65502:LMC65526 LVY65502:LVY65526 MFU65502:MFU65526 MPQ65502:MPQ65526 MZM65502:MZM65526 NJI65502:NJI65526 NTE65502:NTE65526 ODA65502:ODA65526 OMW65502:OMW65526 OWS65502:OWS65526 PGO65502:PGO65526 PQK65502:PQK65526 QAG65502:QAG65526 QKC65502:QKC65526 QTY65502:QTY65526 RDU65502:RDU65526 RNQ65502:RNQ65526 RXM65502:RXM65526 SHI65502:SHI65526 SRE65502:SRE65526 TBA65502:TBA65526 TKW65502:TKW65526 TUS65502:TUS65526 UEO65502:UEO65526 UOK65502:UOK65526 UYG65502:UYG65526 VIC65502:VIC65526 VRY65502:VRY65526 WBU65502:WBU65526 WLQ65502:WLQ65526 WVM65502:WVM65526 G131038:G131062 JA131038:JA131062 SW131038:SW131062 ACS131038:ACS131062 AMO131038:AMO131062 AWK131038:AWK131062 BGG131038:BGG131062 BQC131038:BQC131062 BZY131038:BZY131062 CJU131038:CJU131062 CTQ131038:CTQ131062 DDM131038:DDM131062 DNI131038:DNI131062 DXE131038:DXE131062 EHA131038:EHA131062 EQW131038:EQW131062 FAS131038:FAS131062 FKO131038:FKO131062 FUK131038:FUK131062 GEG131038:GEG131062 GOC131038:GOC131062 GXY131038:GXY131062 HHU131038:HHU131062 HRQ131038:HRQ131062 IBM131038:IBM131062 ILI131038:ILI131062 IVE131038:IVE131062 JFA131038:JFA131062 JOW131038:JOW131062 JYS131038:JYS131062 KIO131038:KIO131062 KSK131038:KSK131062 LCG131038:LCG131062 LMC131038:LMC131062 LVY131038:LVY131062 MFU131038:MFU131062 MPQ131038:MPQ131062 MZM131038:MZM131062 NJI131038:NJI131062 NTE131038:NTE131062 ODA131038:ODA131062 OMW131038:OMW131062 OWS131038:OWS131062 PGO131038:PGO131062 PQK131038:PQK131062 QAG131038:QAG131062 QKC131038:QKC131062 QTY131038:QTY131062 RDU131038:RDU131062 RNQ131038:RNQ131062 RXM131038:RXM131062 SHI131038:SHI131062 SRE131038:SRE131062 TBA131038:TBA131062 TKW131038:TKW131062 TUS131038:TUS131062 UEO131038:UEO131062 UOK131038:UOK131062 UYG131038:UYG131062 VIC131038:VIC131062 VRY131038:VRY131062 WBU131038:WBU131062 WLQ131038:WLQ131062 WVM131038:WVM131062 G196574:G196598 JA196574:JA196598 SW196574:SW196598 ACS196574:ACS196598 AMO196574:AMO196598 AWK196574:AWK196598 BGG196574:BGG196598 BQC196574:BQC196598 BZY196574:BZY196598 CJU196574:CJU196598 CTQ196574:CTQ196598 DDM196574:DDM196598 DNI196574:DNI196598 DXE196574:DXE196598 EHA196574:EHA196598 EQW196574:EQW196598 FAS196574:FAS196598 FKO196574:FKO196598 FUK196574:FUK196598 GEG196574:GEG196598 GOC196574:GOC196598 GXY196574:GXY196598 HHU196574:HHU196598 HRQ196574:HRQ196598 IBM196574:IBM196598 ILI196574:ILI196598 IVE196574:IVE196598 JFA196574:JFA196598 JOW196574:JOW196598 JYS196574:JYS196598 KIO196574:KIO196598 KSK196574:KSK196598 LCG196574:LCG196598 LMC196574:LMC196598 LVY196574:LVY196598 MFU196574:MFU196598 MPQ196574:MPQ196598 MZM196574:MZM196598 NJI196574:NJI196598 NTE196574:NTE196598 ODA196574:ODA196598 OMW196574:OMW196598 OWS196574:OWS196598 PGO196574:PGO196598 PQK196574:PQK196598 QAG196574:QAG196598 QKC196574:QKC196598 QTY196574:QTY196598 RDU196574:RDU196598 RNQ196574:RNQ196598 RXM196574:RXM196598 SHI196574:SHI196598 SRE196574:SRE196598 TBA196574:TBA196598 TKW196574:TKW196598 TUS196574:TUS196598 UEO196574:UEO196598 UOK196574:UOK196598 UYG196574:UYG196598 VIC196574:VIC196598 VRY196574:VRY196598 WBU196574:WBU196598 WLQ196574:WLQ196598 WVM196574:WVM196598 G262110:G262134 JA262110:JA262134 SW262110:SW262134 ACS262110:ACS262134 AMO262110:AMO262134 AWK262110:AWK262134 BGG262110:BGG262134 BQC262110:BQC262134 BZY262110:BZY262134 CJU262110:CJU262134 CTQ262110:CTQ262134 DDM262110:DDM262134 DNI262110:DNI262134 DXE262110:DXE262134 EHA262110:EHA262134 EQW262110:EQW262134 FAS262110:FAS262134 FKO262110:FKO262134 FUK262110:FUK262134 GEG262110:GEG262134 GOC262110:GOC262134 GXY262110:GXY262134 HHU262110:HHU262134 HRQ262110:HRQ262134 IBM262110:IBM262134 ILI262110:ILI262134 IVE262110:IVE262134 JFA262110:JFA262134 JOW262110:JOW262134 JYS262110:JYS262134 KIO262110:KIO262134 KSK262110:KSK262134 LCG262110:LCG262134 LMC262110:LMC262134 LVY262110:LVY262134 MFU262110:MFU262134 MPQ262110:MPQ262134 MZM262110:MZM262134 NJI262110:NJI262134 NTE262110:NTE262134 ODA262110:ODA262134 OMW262110:OMW262134 OWS262110:OWS262134 PGO262110:PGO262134 PQK262110:PQK262134 QAG262110:QAG262134 QKC262110:QKC262134 QTY262110:QTY262134 RDU262110:RDU262134 RNQ262110:RNQ262134 RXM262110:RXM262134 SHI262110:SHI262134 SRE262110:SRE262134 TBA262110:TBA262134 TKW262110:TKW262134 TUS262110:TUS262134 UEO262110:UEO262134 UOK262110:UOK262134 UYG262110:UYG262134 VIC262110:VIC262134 VRY262110:VRY262134 WBU262110:WBU262134 WLQ262110:WLQ262134 WVM262110:WVM262134 G327646:G327670 JA327646:JA327670 SW327646:SW327670 ACS327646:ACS327670 AMO327646:AMO327670 AWK327646:AWK327670 BGG327646:BGG327670 BQC327646:BQC327670 BZY327646:BZY327670 CJU327646:CJU327670 CTQ327646:CTQ327670 DDM327646:DDM327670 DNI327646:DNI327670 DXE327646:DXE327670 EHA327646:EHA327670 EQW327646:EQW327670 FAS327646:FAS327670 FKO327646:FKO327670 FUK327646:FUK327670 GEG327646:GEG327670 GOC327646:GOC327670 GXY327646:GXY327670 HHU327646:HHU327670 HRQ327646:HRQ327670 IBM327646:IBM327670 ILI327646:ILI327670 IVE327646:IVE327670 JFA327646:JFA327670 JOW327646:JOW327670 JYS327646:JYS327670 KIO327646:KIO327670 KSK327646:KSK327670 LCG327646:LCG327670 LMC327646:LMC327670 LVY327646:LVY327670 MFU327646:MFU327670 MPQ327646:MPQ327670 MZM327646:MZM327670 NJI327646:NJI327670 NTE327646:NTE327670 ODA327646:ODA327670 OMW327646:OMW327670 OWS327646:OWS327670 PGO327646:PGO327670 PQK327646:PQK327670 QAG327646:QAG327670 QKC327646:QKC327670 QTY327646:QTY327670 RDU327646:RDU327670 RNQ327646:RNQ327670 RXM327646:RXM327670 SHI327646:SHI327670 SRE327646:SRE327670 TBA327646:TBA327670 TKW327646:TKW327670 TUS327646:TUS327670 UEO327646:UEO327670 UOK327646:UOK327670 UYG327646:UYG327670 VIC327646:VIC327670 VRY327646:VRY327670 WBU327646:WBU327670 WLQ327646:WLQ327670 WVM327646:WVM327670 G393182:G393206 JA393182:JA393206 SW393182:SW393206 ACS393182:ACS393206 AMO393182:AMO393206 AWK393182:AWK393206 BGG393182:BGG393206 BQC393182:BQC393206 BZY393182:BZY393206 CJU393182:CJU393206 CTQ393182:CTQ393206 DDM393182:DDM393206 DNI393182:DNI393206 DXE393182:DXE393206 EHA393182:EHA393206 EQW393182:EQW393206 FAS393182:FAS393206 FKO393182:FKO393206 FUK393182:FUK393206 GEG393182:GEG393206 GOC393182:GOC393206 GXY393182:GXY393206 HHU393182:HHU393206 HRQ393182:HRQ393206 IBM393182:IBM393206 ILI393182:ILI393206 IVE393182:IVE393206 JFA393182:JFA393206 JOW393182:JOW393206 JYS393182:JYS393206 KIO393182:KIO393206 KSK393182:KSK393206 LCG393182:LCG393206 LMC393182:LMC393206 LVY393182:LVY393206 MFU393182:MFU393206 MPQ393182:MPQ393206 MZM393182:MZM393206 NJI393182:NJI393206 NTE393182:NTE393206 ODA393182:ODA393206 OMW393182:OMW393206 OWS393182:OWS393206 PGO393182:PGO393206 PQK393182:PQK393206 QAG393182:QAG393206 QKC393182:QKC393206 QTY393182:QTY393206 RDU393182:RDU393206 RNQ393182:RNQ393206 RXM393182:RXM393206 SHI393182:SHI393206 SRE393182:SRE393206 TBA393182:TBA393206 TKW393182:TKW393206 TUS393182:TUS393206 UEO393182:UEO393206 UOK393182:UOK393206 UYG393182:UYG393206 VIC393182:VIC393206 VRY393182:VRY393206 WBU393182:WBU393206 WLQ393182:WLQ393206 WVM393182:WVM393206 G458718:G458742 JA458718:JA458742 SW458718:SW458742 ACS458718:ACS458742 AMO458718:AMO458742 AWK458718:AWK458742 BGG458718:BGG458742 BQC458718:BQC458742 BZY458718:BZY458742 CJU458718:CJU458742 CTQ458718:CTQ458742 DDM458718:DDM458742 DNI458718:DNI458742 DXE458718:DXE458742 EHA458718:EHA458742 EQW458718:EQW458742 FAS458718:FAS458742 FKO458718:FKO458742 FUK458718:FUK458742 GEG458718:GEG458742 GOC458718:GOC458742 GXY458718:GXY458742 HHU458718:HHU458742 HRQ458718:HRQ458742 IBM458718:IBM458742 ILI458718:ILI458742 IVE458718:IVE458742 JFA458718:JFA458742 JOW458718:JOW458742 JYS458718:JYS458742 KIO458718:KIO458742 KSK458718:KSK458742 LCG458718:LCG458742 LMC458718:LMC458742 LVY458718:LVY458742 MFU458718:MFU458742 MPQ458718:MPQ458742 MZM458718:MZM458742 NJI458718:NJI458742 NTE458718:NTE458742 ODA458718:ODA458742 OMW458718:OMW458742 OWS458718:OWS458742 PGO458718:PGO458742 PQK458718:PQK458742 QAG458718:QAG458742 QKC458718:QKC458742 QTY458718:QTY458742 RDU458718:RDU458742 RNQ458718:RNQ458742 RXM458718:RXM458742 SHI458718:SHI458742 SRE458718:SRE458742 TBA458718:TBA458742 TKW458718:TKW458742 TUS458718:TUS458742 UEO458718:UEO458742 UOK458718:UOK458742 UYG458718:UYG458742 VIC458718:VIC458742 VRY458718:VRY458742 WBU458718:WBU458742 WLQ458718:WLQ458742 WVM458718:WVM458742 G524254:G524278 JA524254:JA524278 SW524254:SW524278 ACS524254:ACS524278 AMO524254:AMO524278 AWK524254:AWK524278 BGG524254:BGG524278 BQC524254:BQC524278 BZY524254:BZY524278 CJU524254:CJU524278 CTQ524254:CTQ524278 DDM524254:DDM524278 DNI524254:DNI524278 DXE524254:DXE524278 EHA524254:EHA524278 EQW524254:EQW524278 FAS524254:FAS524278 FKO524254:FKO524278 FUK524254:FUK524278 GEG524254:GEG524278 GOC524254:GOC524278 GXY524254:GXY524278 HHU524254:HHU524278 HRQ524254:HRQ524278 IBM524254:IBM524278 ILI524254:ILI524278 IVE524254:IVE524278 JFA524254:JFA524278 JOW524254:JOW524278 JYS524254:JYS524278 KIO524254:KIO524278 KSK524254:KSK524278 LCG524254:LCG524278 LMC524254:LMC524278 LVY524254:LVY524278 MFU524254:MFU524278 MPQ524254:MPQ524278 MZM524254:MZM524278 NJI524254:NJI524278 NTE524254:NTE524278 ODA524254:ODA524278 OMW524254:OMW524278 OWS524254:OWS524278 PGO524254:PGO524278 PQK524254:PQK524278 QAG524254:QAG524278 QKC524254:QKC524278 QTY524254:QTY524278 RDU524254:RDU524278 RNQ524254:RNQ524278 RXM524254:RXM524278 SHI524254:SHI524278 SRE524254:SRE524278 TBA524254:TBA524278 TKW524254:TKW524278 TUS524254:TUS524278 UEO524254:UEO524278 UOK524254:UOK524278 UYG524254:UYG524278 VIC524254:VIC524278 VRY524254:VRY524278 WBU524254:WBU524278 WLQ524254:WLQ524278 WVM524254:WVM524278 G589790:G589814 JA589790:JA589814 SW589790:SW589814 ACS589790:ACS589814 AMO589790:AMO589814 AWK589790:AWK589814 BGG589790:BGG589814 BQC589790:BQC589814 BZY589790:BZY589814 CJU589790:CJU589814 CTQ589790:CTQ589814 DDM589790:DDM589814 DNI589790:DNI589814 DXE589790:DXE589814 EHA589790:EHA589814 EQW589790:EQW589814 FAS589790:FAS589814 FKO589790:FKO589814 FUK589790:FUK589814 GEG589790:GEG589814 GOC589790:GOC589814 GXY589790:GXY589814 HHU589790:HHU589814 HRQ589790:HRQ589814 IBM589790:IBM589814 ILI589790:ILI589814 IVE589790:IVE589814 JFA589790:JFA589814 JOW589790:JOW589814 JYS589790:JYS589814 KIO589790:KIO589814 KSK589790:KSK589814 LCG589790:LCG589814 LMC589790:LMC589814 LVY589790:LVY589814 MFU589790:MFU589814 MPQ589790:MPQ589814 MZM589790:MZM589814 NJI589790:NJI589814 NTE589790:NTE589814 ODA589790:ODA589814 OMW589790:OMW589814 OWS589790:OWS589814 PGO589790:PGO589814 PQK589790:PQK589814 QAG589790:QAG589814 QKC589790:QKC589814 QTY589790:QTY589814 RDU589790:RDU589814 RNQ589790:RNQ589814 RXM589790:RXM589814 SHI589790:SHI589814 SRE589790:SRE589814 TBA589790:TBA589814 TKW589790:TKW589814 TUS589790:TUS589814 UEO589790:UEO589814 UOK589790:UOK589814 UYG589790:UYG589814 VIC589790:VIC589814 VRY589790:VRY589814 WBU589790:WBU589814 WLQ589790:WLQ589814 WVM589790:WVM589814 G655326:G655350 JA655326:JA655350 SW655326:SW655350 ACS655326:ACS655350 AMO655326:AMO655350 AWK655326:AWK655350 BGG655326:BGG655350 BQC655326:BQC655350 BZY655326:BZY655350 CJU655326:CJU655350 CTQ655326:CTQ655350 DDM655326:DDM655350 DNI655326:DNI655350 DXE655326:DXE655350 EHA655326:EHA655350 EQW655326:EQW655350 FAS655326:FAS655350 FKO655326:FKO655350 FUK655326:FUK655350 GEG655326:GEG655350 GOC655326:GOC655350 GXY655326:GXY655350 HHU655326:HHU655350 HRQ655326:HRQ655350 IBM655326:IBM655350 ILI655326:ILI655350 IVE655326:IVE655350 JFA655326:JFA655350 JOW655326:JOW655350 JYS655326:JYS655350 KIO655326:KIO655350 KSK655326:KSK655350 LCG655326:LCG655350 LMC655326:LMC655350 LVY655326:LVY655350 MFU655326:MFU655350 MPQ655326:MPQ655350 MZM655326:MZM655350 NJI655326:NJI655350 NTE655326:NTE655350 ODA655326:ODA655350 OMW655326:OMW655350 OWS655326:OWS655350 PGO655326:PGO655350 PQK655326:PQK655350 QAG655326:QAG655350 QKC655326:QKC655350 QTY655326:QTY655350 RDU655326:RDU655350 RNQ655326:RNQ655350 RXM655326:RXM655350 SHI655326:SHI655350 SRE655326:SRE655350 TBA655326:TBA655350 TKW655326:TKW655350 TUS655326:TUS655350 UEO655326:UEO655350 UOK655326:UOK655350 UYG655326:UYG655350 VIC655326:VIC655350 VRY655326:VRY655350 WBU655326:WBU655350 WLQ655326:WLQ655350 WVM655326:WVM655350 G720862:G720886 JA720862:JA720886 SW720862:SW720886 ACS720862:ACS720886 AMO720862:AMO720886 AWK720862:AWK720886 BGG720862:BGG720886 BQC720862:BQC720886 BZY720862:BZY720886 CJU720862:CJU720886 CTQ720862:CTQ720886 DDM720862:DDM720886 DNI720862:DNI720886 DXE720862:DXE720886 EHA720862:EHA720886 EQW720862:EQW720886 FAS720862:FAS720886 FKO720862:FKO720886 FUK720862:FUK720886 GEG720862:GEG720886 GOC720862:GOC720886 GXY720862:GXY720886 HHU720862:HHU720886 HRQ720862:HRQ720886 IBM720862:IBM720886 ILI720862:ILI720886 IVE720862:IVE720886 JFA720862:JFA720886 JOW720862:JOW720886 JYS720862:JYS720886 KIO720862:KIO720886 KSK720862:KSK720886 LCG720862:LCG720886 LMC720862:LMC720886 LVY720862:LVY720886 MFU720862:MFU720886 MPQ720862:MPQ720886 MZM720862:MZM720886 NJI720862:NJI720886 NTE720862:NTE720886 ODA720862:ODA720886 OMW720862:OMW720886 OWS720862:OWS720886 PGO720862:PGO720886 PQK720862:PQK720886 QAG720862:QAG720886 QKC720862:QKC720886 QTY720862:QTY720886 RDU720862:RDU720886 RNQ720862:RNQ720886 RXM720862:RXM720886 SHI720862:SHI720886 SRE720862:SRE720886 TBA720862:TBA720886 TKW720862:TKW720886 TUS720862:TUS720886 UEO720862:UEO720886 UOK720862:UOK720886 UYG720862:UYG720886 VIC720862:VIC720886 VRY720862:VRY720886 WBU720862:WBU720886 WLQ720862:WLQ720886 WVM720862:WVM720886 G786398:G786422 JA786398:JA786422 SW786398:SW786422 ACS786398:ACS786422 AMO786398:AMO786422 AWK786398:AWK786422 BGG786398:BGG786422 BQC786398:BQC786422 BZY786398:BZY786422 CJU786398:CJU786422 CTQ786398:CTQ786422 DDM786398:DDM786422 DNI786398:DNI786422 DXE786398:DXE786422 EHA786398:EHA786422 EQW786398:EQW786422 FAS786398:FAS786422 FKO786398:FKO786422 FUK786398:FUK786422 GEG786398:GEG786422 GOC786398:GOC786422 GXY786398:GXY786422 HHU786398:HHU786422 HRQ786398:HRQ786422 IBM786398:IBM786422 ILI786398:ILI786422 IVE786398:IVE786422 JFA786398:JFA786422 JOW786398:JOW786422 JYS786398:JYS786422 KIO786398:KIO786422 KSK786398:KSK786422 LCG786398:LCG786422 LMC786398:LMC786422 LVY786398:LVY786422 MFU786398:MFU786422 MPQ786398:MPQ786422 MZM786398:MZM786422 NJI786398:NJI786422 NTE786398:NTE786422 ODA786398:ODA786422 OMW786398:OMW786422 OWS786398:OWS786422 PGO786398:PGO786422 PQK786398:PQK786422 QAG786398:QAG786422 QKC786398:QKC786422 QTY786398:QTY786422 RDU786398:RDU786422 RNQ786398:RNQ786422 RXM786398:RXM786422 SHI786398:SHI786422 SRE786398:SRE786422 TBA786398:TBA786422 TKW786398:TKW786422 TUS786398:TUS786422 UEO786398:UEO786422 UOK786398:UOK786422 UYG786398:UYG786422 VIC786398:VIC786422 VRY786398:VRY786422 WBU786398:WBU786422 WLQ786398:WLQ786422 WVM786398:WVM786422 G851934:G851958 JA851934:JA851958 SW851934:SW851958 ACS851934:ACS851958 AMO851934:AMO851958 AWK851934:AWK851958 BGG851934:BGG851958 BQC851934:BQC851958 BZY851934:BZY851958 CJU851934:CJU851958 CTQ851934:CTQ851958 DDM851934:DDM851958 DNI851934:DNI851958 DXE851934:DXE851958 EHA851934:EHA851958 EQW851934:EQW851958 FAS851934:FAS851958 FKO851934:FKO851958 FUK851934:FUK851958 GEG851934:GEG851958 GOC851934:GOC851958 GXY851934:GXY851958 HHU851934:HHU851958 HRQ851934:HRQ851958 IBM851934:IBM851958 ILI851934:ILI851958 IVE851934:IVE851958 JFA851934:JFA851958 JOW851934:JOW851958 JYS851934:JYS851958 KIO851934:KIO851958 KSK851934:KSK851958 LCG851934:LCG851958 LMC851934:LMC851958 LVY851934:LVY851958 MFU851934:MFU851958 MPQ851934:MPQ851958 MZM851934:MZM851958 NJI851934:NJI851958 NTE851934:NTE851958 ODA851934:ODA851958 OMW851934:OMW851958 OWS851934:OWS851958 PGO851934:PGO851958 PQK851934:PQK851958 QAG851934:QAG851958 QKC851934:QKC851958 QTY851934:QTY851958 RDU851934:RDU851958 RNQ851934:RNQ851958 RXM851934:RXM851958 SHI851934:SHI851958 SRE851934:SRE851958 TBA851934:TBA851958 TKW851934:TKW851958 TUS851934:TUS851958 UEO851934:UEO851958 UOK851934:UOK851958 UYG851934:UYG851958 VIC851934:VIC851958 VRY851934:VRY851958 WBU851934:WBU851958 WLQ851934:WLQ851958 WVM851934:WVM851958 G917470:G917494 JA917470:JA917494 SW917470:SW917494 ACS917470:ACS917494 AMO917470:AMO917494 AWK917470:AWK917494 BGG917470:BGG917494 BQC917470:BQC917494 BZY917470:BZY917494 CJU917470:CJU917494 CTQ917470:CTQ917494 DDM917470:DDM917494 DNI917470:DNI917494 DXE917470:DXE917494 EHA917470:EHA917494 EQW917470:EQW917494 FAS917470:FAS917494 FKO917470:FKO917494 FUK917470:FUK917494 GEG917470:GEG917494 GOC917470:GOC917494 GXY917470:GXY917494 HHU917470:HHU917494 HRQ917470:HRQ917494 IBM917470:IBM917494 ILI917470:ILI917494 IVE917470:IVE917494 JFA917470:JFA917494 JOW917470:JOW917494 JYS917470:JYS917494 KIO917470:KIO917494 KSK917470:KSK917494 LCG917470:LCG917494 LMC917470:LMC917494 LVY917470:LVY917494 MFU917470:MFU917494 MPQ917470:MPQ917494 MZM917470:MZM917494 NJI917470:NJI917494 NTE917470:NTE917494 ODA917470:ODA917494 OMW917470:OMW917494 OWS917470:OWS917494 PGO917470:PGO917494 PQK917470:PQK917494 QAG917470:QAG917494 QKC917470:QKC917494 QTY917470:QTY917494 RDU917470:RDU917494 RNQ917470:RNQ917494 RXM917470:RXM917494 SHI917470:SHI917494 SRE917470:SRE917494 TBA917470:TBA917494 TKW917470:TKW917494 TUS917470:TUS917494 UEO917470:UEO917494 UOK917470:UOK917494 UYG917470:UYG917494 VIC917470:VIC917494 VRY917470:VRY917494 WBU917470:WBU917494 WLQ917470:WLQ917494 WVM917470:WVM917494 G983006:G983030 JA983006:JA983030 SW983006:SW983030 ACS983006:ACS983030 AMO983006:AMO983030 AWK983006:AWK983030 BGG983006:BGG983030 BQC983006:BQC983030 BZY983006:BZY983030 CJU983006:CJU983030 CTQ983006:CTQ983030 DDM983006:DDM983030 DNI983006:DNI983030 DXE983006:DXE983030 EHA983006:EHA983030 EQW983006:EQW983030 FAS983006:FAS983030 FKO983006:FKO983030 FUK983006:FUK983030 GEG983006:GEG983030 GOC983006:GOC983030 GXY983006:GXY983030 HHU983006:HHU983030 HRQ983006:HRQ983030 IBM983006:IBM983030 ILI983006:ILI983030 IVE983006:IVE983030 JFA983006:JFA983030 JOW983006:JOW983030 JYS983006:JYS983030 KIO983006:KIO983030 KSK983006:KSK983030 LCG983006:LCG983030 LMC983006:LMC983030 LVY983006:LVY983030 MFU983006:MFU983030 MPQ983006:MPQ983030 MZM983006:MZM983030 NJI983006:NJI983030 NTE983006:NTE983030 ODA983006:ODA983030 OMW983006:OMW983030 OWS983006:OWS983030 PGO983006:PGO983030 PQK983006:PQK983030 QAG983006:QAG983030 QKC983006:QKC983030 QTY983006:QTY983030 RDU983006:RDU983030 RNQ983006:RNQ983030 RXM983006:RXM983030 SHI983006:SHI983030 SRE983006:SRE983030 TBA983006:TBA983030 TKW983006:TKW983030 TUS983006:TUS983030 UEO983006:UEO983030 UOK983006:UOK983030 UYG983006:UYG983030 VIC983006:VIC983030 VRY983006:VRY983030 WBU983006:WBU983030 WLQ983006:WLQ983030 WVM983006:WVM983030 G65483:G65498 JA65483:JA65498 SW65483:SW65498 ACS65483:ACS65498 AMO65483:AMO65498 AWK65483:AWK65498 BGG65483:BGG65498 BQC65483:BQC65498 BZY65483:BZY65498 CJU65483:CJU65498 CTQ65483:CTQ65498 DDM65483:DDM65498 DNI65483:DNI65498 DXE65483:DXE65498 EHA65483:EHA65498 EQW65483:EQW65498 FAS65483:FAS65498 FKO65483:FKO65498 FUK65483:FUK65498 GEG65483:GEG65498 GOC65483:GOC65498 GXY65483:GXY65498 HHU65483:HHU65498 HRQ65483:HRQ65498 IBM65483:IBM65498 ILI65483:ILI65498 IVE65483:IVE65498 JFA65483:JFA65498 JOW65483:JOW65498 JYS65483:JYS65498 KIO65483:KIO65498 KSK65483:KSK65498 LCG65483:LCG65498 LMC65483:LMC65498 LVY65483:LVY65498 MFU65483:MFU65498 MPQ65483:MPQ65498 MZM65483:MZM65498 NJI65483:NJI65498 NTE65483:NTE65498 ODA65483:ODA65498 OMW65483:OMW65498 OWS65483:OWS65498 PGO65483:PGO65498 PQK65483:PQK65498 QAG65483:QAG65498 QKC65483:QKC65498 QTY65483:QTY65498 RDU65483:RDU65498 RNQ65483:RNQ65498 RXM65483:RXM65498 SHI65483:SHI65498 SRE65483:SRE65498 TBA65483:TBA65498 TKW65483:TKW65498 TUS65483:TUS65498 UEO65483:UEO65498 UOK65483:UOK65498 UYG65483:UYG65498 VIC65483:VIC65498 VRY65483:VRY65498 WBU65483:WBU65498 WLQ65483:WLQ65498 WVM65483:WVM65498 G131019:G131034 JA131019:JA131034 SW131019:SW131034 ACS131019:ACS131034 AMO131019:AMO131034 AWK131019:AWK131034 BGG131019:BGG131034 BQC131019:BQC131034 BZY131019:BZY131034 CJU131019:CJU131034 CTQ131019:CTQ131034 DDM131019:DDM131034 DNI131019:DNI131034 DXE131019:DXE131034 EHA131019:EHA131034 EQW131019:EQW131034 FAS131019:FAS131034 FKO131019:FKO131034 FUK131019:FUK131034 GEG131019:GEG131034 GOC131019:GOC131034 GXY131019:GXY131034 HHU131019:HHU131034 HRQ131019:HRQ131034 IBM131019:IBM131034 ILI131019:ILI131034 IVE131019:IVE131034 JFA131019:JFA131034 JOW131019:JOW131034 JYS131019:JYS131034 KIO131019:KIO131034 KSK131019:KSK131034 LCG131019:LCG131034 LMC131019:LMC131034 LVY131019:LVY131034 MFU131019:MFU131034 MPQ131019:MPQ131034 MZM131019:MZM131034 NJI131019:NJI131034 NTE131019:NTE131034 ODA131019:ODA131034 OMW131019:OMW131034 OWS131019:OWS131034 PGO131019:PGO131034 PQK131019:PQK131034 QAG131019:QAG131034 QKC131019:QKC131034 QTY131019:QTY131034 RDU131019:RDU131034 RNQ131019:RNQ131034 RXM131019:RXM131034 SHI131019:SHI131034 SRE131019:SRE131034 TBA131019:TBA131034 TKW131019:TKW131034 TUS131019:TUS131034 UEO131019:UEO131034 UOK131019:UOK131034 UYG131019:UYG131034 VIC131019:VIC131034 VRY131019:VRY131034 WBU131019:WBU131034 WLQ131019:WLQ131034 WVM131019:WVM131034 G196555:G196570 JA196555:JA196570 SW196555:SW196570 ACS196555:ACS196570 AMO196555:AMO196570 AWK196555:AWK196570 BGG196555:BGG196570 BQC196555:BQC196570 BZY196555:BZY196570 CJU196555:CJU196570 CTQ196555:CTQ196570 DDM196555:DDM196570 DNI196555:DNI196570 DXE196555:DXE196570 EHA196555:EHA196570 EQW196555:EQW196570 FAS196555:FAS196570 FKO196555:FKO196570 FUK196555:FUK196570 GEG196555:GEG196570 GOC196555:GOC196570 GXY196555:GXY196570 HHU196555:HHU196570 HRQ196555:HRQ196570 IBM196555:IBM196570 ILI196555:ILI196570 IVE196555:IVE196570 JFA196555:JFA196570 JOW196555:JOW196570 JYS196555:JYS196570 KIO196555:KIO196570 KSK196555:KSK196570 LCG196555:LCG196570 LMC196555:LMC196570 LVY196555:LVY196570 MFU196555:MFU196570 MPQ196555:MPQ196570 MZM196555:MZM196570 NJI196555:NJI196570 NTE196555:NTE196570 ODA196555:ODA196570 OMW196555:OMW196570 OWS196555:OWS196570 PGO196555:PGO196570 PQK196555:PQK196570 QAG196555:QAG196570 QKC196555:QKC196570 QTY196555:QTY196570 RDU196555:RDU196570 RNQ196555:RNQ196570 RXM196555:RXM196570 SHI196555:SHI196570 SRE196555:SRE196570 TBA196555:TBA196570 TKW196555:TKW196570 TUS196555:TUS196570 UEO196555:UEO196570 UOK196555:UOK196570 UYG196555:UYG196570 VIC196555:VIC196570 VRY196555:VRY196570 WBU196555:WBU196570 WLQ196555:WLQ196570 WVM196555:WVM196570 G262091:G262106 JA262091:JA262106 SW262091:SW262106 ACS262091:ACS262106 AMO262091:AMO262106 AWK262091:AWK262106 BGG262091:BGG262106 BQC262091:BQC262106 BZY262091:BZY262106 CJU262091:CJU262106 CTQ262091:CTQ262106 DDM262091:DDM262106 DNI262091:DNI262106 DXE262091:DXE262106 EHA262091:EHA262106 EQW262091:EQW262106 FAS262091:FAS262106 FKO262091:FKO262106 FUK262091:FUK262106 GEG262091:GEG262106 GOC262091:GOC262106 GXY262091:GXY262106 HHU262091:HHU262106 HRQ262091:HRQ262106 IBM262091:IBM262106 ILI262091:ILI262106 IVE262091:IVE262106 JFA262091:JFA262106 JOW262091:JOW262106 JYS262091:JYS262106 KIO262091:KIO262106 KSK262091:KSK262106 LCG262091:LCG262106 LMC262091:LMC262106 LVY262091:LVY262106 MFU262091:MFU262106 MPQ262091:MPQ262106 MZM262091:MZM262106 NJI262091:NJI262106 NTE262091:NTE262106 ODA262091:ODA262106 OMW262091:OMW262106 OWS262091:OWS262106 PGO262091:PGO262106 PQK262091:PQK262106 QAG262091:QAG262106 QKC262091:QKC262106 QTY262091:QTY262106 RDU262091:RDU262106 RNQ262091:RNQ262106 RXM262091:RXM262106 SHI262091:SHI262106 SRE262091:SRE262106 TBA262091:TBA262106 TKW262091:TKW262106 TUS262091:TUS262106 UEO262091:UEO262106 UOK262091:UOK262106 UYG262091:UYG262106 VIC262091:VIC262106 VRY262091:VRY262106 WBU262091:WBU262106 WLQ262091:WLQ262106 WVM262091:WVM262106 G327627:G327642 JA327627:JA327642 SW327627:SW327642 ACS327627:ACS327642 AMO327627:AMO327642 AWK327627:AWK327642 BGG327627:BGG327642 BQC327627:BQC327642 BZY327627:BZY327642 CJU327627:CJU327642 CTQ327627:CTQ327642 DDM327627:DDM327642 DNI327627:DNI327642 DXE327627:DXE327642 EHA327627:EHA327642 EQW327627:EQW327642 FAS327627:FAS327642 FKO327627:FKO327642 FUK327627:FUK327642 GEG327627:GEG327642 GOC327627:GOC327642 GXY327627:GXY327642 HHU327627:HHU327642 HRQ327627:HRQ327642 IBM327627:IBM327642 ILI327627:ILI327642 IVE327627:IVE327642 JFA327627:JFA327642 JOW327627:JOW327642 JYS327627:JYS327642 KIO327627:KIO327642 KSK327627:KSK327642 LCG327627:LCG327642 LMC327627:LMC327642 LVY327627:LVY327642 MFU327627:MFU327642 MPQ327627:MPQ327642 MZM327627:MZM327642 NJI327627:NJI327642 NTE327627:NTE327642 ODA327627:ODA327642 OMW327627:OMW327642 OWS327627:OWS327642 PGO327627:PGO327642 PQK327627:PQK327642 QAG327627:QAG327642 QKC327627:QKC327642 QTY327627:QTY327642 RDU327627:RDU327642 RNQ327627:RNQ327642 RXM327627:RXM327642 SHI327627:SHI327642 SRE327627:SRE327642 TBA327627:TBA327642 TKW327627:TKW327642 TUS327627:TUS327642 UEO327627:UEO327642 UOK327627:UOK327642 UYG327627:UYG327642 VIC327627:VIC327642 VRY327627:VRY327642 WBU327627:WBU327642 WLQ327627:WLQ327642 WVM327627:WVM327642 G393163:G393178 JA393163:JA393178 SW393163:SW393178 ACS393163:ACS393178 AMO393163:AMO393178 AWK393163:AWK393178 BGG393163:BGG393178 BQC393163:BQC393178 BZY393163:BZY393178 CJU393163:CJU393178 CTQ393163:CTQ393178 DDM393163:DDM393178 DNI393163:DNI393178 DXE393163:DXE393178 EHA393163:EHA393178 EQW393163:EQW393178 FAS393163:FAS393178 FKO393163:FKO393178 FUK393163:FUK393178 GEG393163:GEG393178 GOC393163:GOC393178 GXY393163:GXY393178 HHU393163:HHU393178 HRQ393163:HRQ393178 IBM393163:IBM393178 ILI393163:ILI393178 IVE393163:IVE393178 JFA393163:JFA393178 JOW393163:JOW393178 JYS393163:JYS393178 KIO393163:KIO393178 KSK393163:KSK393178 LCG393163:LCG393178 LMC393163:LMC393178 LVY393163:LVY393178 MFU393163:MFU393178 MPQ393163:MPQ393178 MZM393163:MZM393178 NJI393163:NJI393178 NTE393163:NTE393178 ODA393163:ODA393178 OMW393163:OMW393178 OWS393163:OWS393178 PGO393163:PGO393178 PQK393163:PQK393178 QAG393163:QAG393178 QKC393163:QKC393178 QTY393163:QTY393178 RDU393163:RDU393178 RNQ393163:RNQ393178 RXM393163:RXM393178 SHI393163:SHI393178 SRE393163:SRE393178 TBA393163:TBA393178 TKW393163:TKW393178 TUS393163:TUS393178 UEO393163:UEO393178 UOK393163:UOK393178 UYG393163:UYG393178 VIC393163:VIC393178 VRY393163:VRY393178 WBU393163:WBU393178 WLQ393163:WLQ393178 WVM393163:WVM393178 G458699:G458714 JA458699:JA458714 SW458699:SW458714 ACS458699:ACS458714 AMO458699:AMO458714 AWK458699:AWK458714 BGG458699:BGG458714 BQC458699:BQC458714 BZY458699:BZY458714 CJU458699:CJU458714 CTQ458699:CTQ458714 DDM458699:DDM458714 DNI458699:DNI458714 DXE458699:DXE458714 EHA458699:EHA458714 EQW458699:EQW458714 FAS458699:FAS458714 FKO458699:FKO458714 FUK458699:FUK458714 GEG458699:GEG458714 GOC458699:GOC458714 GXY458699:GXY458714 HHU458699:HHU458714 HRQ458699:HRQ458714 IBM458699:IBM458714 ILI458699:ILI458714 IVE458699:IVE458714 JFA458699:JFA458714 JOW458699:JOW458714 JYS458699:JYS458714 KIO458699:KIO458714 KSK458699:KSK458714 LCG458699:LCG458714 LMC458699:LMC458714 LVY458699:LVY458714 MFU458699:MFU458714 MPQ458699:MPQ458714 MZM458699:MZM458714 NJI458699:NJI458714 NTE458699:NTE458714 ODA458699:ODA458714 OMW458699:OMW458714 OWS458699:OWS458714 PGO458699:PGO458714 PQK458699:PQK458714 QAG458699:QAG458714 QKC458699:QKC458714 QTY458699:QTY458714 RDU458699:RDU458714 RNQ458699:RNQ458714 RXM458699:RXM458714 SHI458699:SHI458714 SRE458699:SRE458714 TBA458699:TBA458714 TKW458699:TKW458714 TUS458699:TUS458714 UEO458699:UEO458714 UOK458699:UOK458714 UYG458699:UYG458714 VIC458699:VIC458714 VRY458699:VRY458714 WBU458699:WBU458714 WLQ458699:WLQ458714 WVM458699:WVM458714 G524235:G524250 JA524235:JA524250 SW524235:SW524250 ACS524235:ACS524250 AMO524235:AMO524250 AWK524235:AWK524250 BGG524235:BGG524250 BQC524235:BQC524250 BZY524235:BZY524250 CJU524235:CJU524250 CTQ524235:CTQ524250 DDM524235:DDM524250 DNI524235:DNI524250 DXE524235:DXE524250 EHA524235:EHA524250 EQW524235:EQW524250 FAS524235:FAS524250 FKO524235:FKO524250 FUK524235:FUK524250 GEG524235:GEG524250 GOC524235:GOC524250 GXY524235:GXY524250 HHU524235:HHU524250 HRQ524235:HRQ524250 IBM524235:IBM524250 ILI524235:ILI524250 IVE524235:IVE524250 JFA524235:JFA524250 JOW524235:JOW524250 JYS524235:JYS524250 KIO524235:KIO524250 KSK524235:KSK524250 LCG524235:LCG524250 LMC524235:LMC524250 LVY524235:LVY524250 MFU524235:MFU524250 MPQ524235:MPQ524250 MZM524235:MZM524250 NJI524235:NJI524250 NTE524235:NTE524250 ODA524235:ODA524250 OMW524235:OMW524250 OWS524235:OWS524250 PGO524235:PGO524250 PQK524235:PQK524250 QAG524235:QAG524250 QKC524235:QKC524250 QTY524235:QTY524250 RDU524235:RDU524250 RNQ524235:RNQ524250 RXM524235:RXM524250 SHI524235:SHI524250 SRE524235:SRE524250 TBA524235:TBA524250 TKW524235:TKW524250 TUS524235:TUS524250 UEO524235:UEO524250 UOK524235:UOK524250 UYG524235:UYG524250 VIC524235:VIC524250 VRY524235:VRY524250 WBU524235:WBU524250 WLQ524235:WLQ524250 WVM524235:WVM524250 G589771:G589786 JA589771:JA589786 SW589771:SW589786 ACS589771:ACS589786 AMO589771:AMO589786 AWK589771:AWK589786 BGG589771:BGG589786 BQC589771:BQC589786 BZY589771:BZY589786 CJU589771:CJU589786 CTQ589771:CTQ589786 DDM589771:DDM589786 DNI589771:DNI589786 DXE589771:DXE589786 EHA589771:EHA589786 EQW589771:EQW589786 FAS589771:FAS589786 FKO589771:FKO589786 FUK589771:FUK589786 GEG589771:GEG589786 GOC589771:GOC589786 GXY589771:GXY589786 HHU589771:HHU589786 HRQ589771:HRQ589786 IBM589771:IBM589786 ILI589771:ILI589786 IVE589771:IVE589786 JFA589771:JFA589786 JOW589771:JOW589786 JYS589771:JYS589786 KIO589771:KIO589786 KSK589771:KSK589786 LCG589771:LCG589786 LMC589771:LMC589786 LVY589771:LVY589786 MFU589771:MFU589786 MPQ589771:MPQ589786 MZM589771:MZM589786 NJI589771:NJI589786 NTE589771:NTE589786 ODA589771:ODA589786 OMW589771:OMW589786 OWS589771:OWS589786 PGO589771:PGO589786 PQK589771:PQK589786 QAG589771:QAG589786 QKC589771:QKC589786 QTY589771:QTY589786 RDU589771:RDU589786 RNQ589771:RNQ589786 RXM589771:RXM589786 SHI589771:SHI589786 SRE589771:SRE589786 TBA589771:TBA589786 TKW589771:TKW589786 TUS589771:TUS589786 UEO589771:UEO589786 UOK589771:UOK589786 UYG589771:UYG589786 VIC589771:VIC589786 VRY589771:VRY589786 WBU589771:WBU589786 WLQ589771:WLQ589786 WVM589771:WVM589786 G655307:G655322 JA655307:JA655322 SW655307:SW655322 ACS655307:ACS655322 AMO655307:AMO655322 AWK655307:AWK655322 BGG655307:BGG655322 BQC655307:BQC655322 BZY655307:BZY655322 CJU655307:CJU655322 CTQ655307:CTQ655322 DDM655307:DDM655322 DNI655307:DNI655322 DXE655307:DXE655322 EHA655307:EHA655322 EQW655307:EQW655322 FAS655307:FAS655322 FKO655307:FKO655322 FUK655307:FUK655322 GEG655307:GEG655322 GOC655307:GOC655322 GXY655307:GXY655322 HHU655307:HHU655322 HRQ655307:HRQ655322 IBM655307:IBM655322 ILI655307:ILI655322 IVE655307:IVE655322 JFA655307:JFA655322 JOW655307:JOW655322 JYS655307:JYS655322 KIO655307:KIO655322 KSK655307:KSK655322 LCG655307:LCG655322 LMC655307:LMC655322 LVY655307:LVY655322 MFU655307:MFU655322 MPQ655307:MPQ655322 MZM655307:MZM655322 NJI655307:NJI655322 NTE655307:NTE655322 ODA655307:ODA655322 OMW655307:OMW655322 OWS655307:OWS655322 PGO655307:PGO655322 PQK655307:PQK655322 QAG655307:QAG655322 QKC655307:QKC655322 QTY655307:QTY655322 RDU655307:RDU655322 RNQ655307:RNQ655322 RXM655307:RXM655322 SHI655307:SHI655322 SRE655307:SRE655322 TBA655307:TBA655322 TKW655307:TKW655322 TUS655307:TUS655322 UEO655307:UEO655322 UOK655307:UOK655322 UYG655307:UYG655322 VIC655307:VIC655322 VRY655307:VRY655322 WBU655307:WBU655322 WLQ655307:WLQ655322 WVM655307:WVM655322 G720843:G720858 JA720843:JA720858 SW720843:SW720858 ACS720843:ACS720858 AMO720843:AMO720858 AWK720843:AWK720858 BGG720843:BGG720858 BQC720843:BQC720858 BZY720843:BZY720858 CJU720843:CJU720858 CTQ720843:CTQ720858 DDM720843:DDM720858 DNI720843:DNI720858 DXE720843:DXE720858 EHA720843:EHA720858 EQW720843:EQW720858 FAS720843:FAS720858 FKO720843:FKO720858 FUK720843:FUK720858 GEG720843:GEG720858 GOC720843:GOC720858 GXY720843:GXY720858 HHU720843:HHU720858 HRQ720843:HRQ720858 IBM720843:IBM720858 ILI720843:ILI720858 IVE720843:IVE720858 JFA720843:JFA720858 JOW720843:JOW720858 JYS720843:JYS720858 KIO720843:KIO720858 KSK720843:KSK720858 LCG720843:LCG720858 LMC720843:LMC720858 LVY720843:LVY720858 MFU720843:MFU720858 MPQ720843:MPQ720858 MZM720843:MZM720858 NJI720843:NJI720858 NTE720843:NTE720858 ODA720843:ODA720858 OMW720843:OMW720858 OWS720843:OWS720858 PGO720843:PGO720858 PQK720843:PQK720858 QAG720843:QAG720858 QKC720843:QKC720858 QTY720843:QTY720858 RDU720843:RDU720858 RNQ720843:RNQ720858 RXM720843:RXM720858 SHI720843:SHI720858 SRE720843:SRE720858 TBA720843:TBA720858 TKW720843:TKW720858 TUS720843:TUS720858 UEO720843:UEO720858 UOK720843:UOK720858 UYG720843:UYG720858 VIC720843:VIC720858 VRY720843:VRY720858 WBU720843:WBU720858 WLQ720843:WLQ720858 WVM720843:WVM720858 G786379:G786394 JA786379:JA786394 SW786379:SW786394 ACS786379:ACS786394 AMO786379:AMO786394 AWK786379:AWK786394 BGG786379:BGG786394 BQC786379:BQC786394 BZY786379:BZY786394 CJU786379:CJU786394 CTQ786379:CTQ786394 DDM786379:DDM786394 DNI786379:DNI786394 DXE786379:DXE786394 EHA786379:EHA786394 EQW786379:EQW786394 FAS786379:FAS786394 FKO786379:FKO786394 FUK786379:FUK786394 GEG786379:GEG786394 GOC786379:GOC786394 GXY786379:GXY786394 HHU786379:HHU786394 HRQ786379:HRQ786394 IBM786379:IBM786394 ILI786379:ILI786394 IVE786379:IVE786394 JFA786379:JFA786394 JOW786379:JOW786394 JYS786379:JYS786394 KIO786379:KIO786394 KSK786379:KSK786394 LCG786379:LCG786394 LMC786379:LMC786394 LVY786379:LVY786394 MFU786379:MFU786394 MPQ786379:MPQ786394 MZM786379:MZM786394 NJI786379:NJI786394 NTE786379:NTE786394 ODA786379:ODA786394 OMW786379:OMW786394 OWS786379:OWS786394 PGO786379:PGO786394 PQK786379:PQK786394 QAG786379:QAG786394 QKC786379:QKC786394 QTY786379:QTY786394 RDU786379:RDU786394 RNQ786379:RNQ786394 RXM786379:RXM786394 SHI786379:SHI786394 SRE786379:SRE786394 TBA786379:TBA786394 TKW786379:TKW786394 TUS786379:TUS786394 UEO786379:UEO786394 UOK786379:UOK786394 UYG786379:UYG786394 VIC786379:VIC786394 VRY786379:VRY786394 WBU786379:WBU786394 WLQ786379:WLQ786394 WVM786379:WVM786394 G851915:G851930 JA851915:JA851930 SW851915:SW851930 ACS851915:ACS851930 AMO851915:AMO851930 AWK851915:AWK851930 BGG851915:BGG851930 BQC851915:BQC851930 BZY851915:BZY851930 CJU851915:CJU851930 CTQ851915:CTQ851930 DDM851915:DDM851930 DNI851915:DNI851930 DXE851915:DXE851930 EHA851915:EHA851930 EQW851915:EQW851930 FAS851915:FAS851930 FKO851915:FKO851930 FUK851915:FUK851930 GEG851915:GEG851930 GOC851915:GOC851930 GXY851915:GXY851930 HHU851915:HHU851930 HRQ851915:HRQ851930 IBM851915:IBM851930 ILI851915:ILI851930 IVE851915:IVE851930 JFA851915:JFA851930 JOW851915:JOW851930 JYS851915:JYS851930 KIO851915:KIO851930 KSK851915:KSK851930 LCG851915:LCG851930 LMC851915:LMC851930 LVY851915:LVY851930 MFU851915:MFU851930 MPQ851915:MPQ851930 MZM851915:MZM851930 NJI851915:NJI851930 NTE851915:NTE851930 ODA851915:ODA851930 OMW851915:OMW851930 OWS851915:OWS851930 PGO851915:PGO851930 PQK851915:PQK851930 QAG851915:QAG851930 QKC851915:QKC851930 QTY851915:QTY851930 RDU851915:RDU851930 RNQ851915:RNQ851930 RXM851915:RXM851930 SHI851915:SHI851930 SRE851915:SRE851930 TBA851915:TBA851930 TKW851915:TKW851930 TUS851915:TUS851930 UEO851915:UEO851930 UOK851915:UOK851930 UYG851915:UYG851930 VIC851915:VIC851930 VRY851915:VRY851930 WBU851915:WBU851930 WLQ851915:WLQ851930 WVM851915:WVM851930 G917451:G917466 JA917451:JA917466 SW917451:SW917466 ACS917451:ACS917466 AMO917451:AMO917466 AWK917451:AWK917466 BGG917451:BGG917466 BQC917451:BQC917466 BZY917451:BZY917466 CJU917451:CJU917466 CTQ917451:CTQ917466 DDM917451:DDM917466 DNI917451:DNI917466 DXE917451:DXE917466 EHA917451:EHA917466 EQW917451:EQW917466 FAS917451:FAS917466 FKO917451:FKO917466 FUK917451:FUK917466 GEG917451:GEG917466 GOC917451:GOC917466 GXY917451:GXY917466 HHU917451:HHU917466 HRQ917451:HRQ917466 IBM917451:IBM917466 ILI917451:ILI917466 IVE917451:IVE917466 JFA917451:JFA917466 JOW917451:JOW917466 JYS917451:JYS917466 KIO917451:KIO917466 KSK917451:KSK917466 LCG917451:LCG917466 LMC917451:LMC917466 LVY917451:LVY917466 MFU917451:MFU917466 MPQ917451:MPQ917466 MZM917451:MZM917466 NJI917451:NJI917466 NTE917451:NTE917466 ODA917451:ODA917466 OMW917451:OMW917466 OWS917451:OWS917466 PGO917451:PGO917466 PQK917451:PQK917466 QAG917451:QAG917466 QKC917451:QKC917466 QTY917451:QTY917466 RDU917451:RDU917466 RNQ917451:RNQ917466 RXM917451:RXM917466 SHI917451:SHI917466 SRE917451:SRE917466 TBA917451:TBA917466 TKW917451:TKW917466 TUS917451:TUS917466 UEO917451:UEO917466 UOK917451:UOK917466 UYG917451:UYG917466 VIC917451:VIC917466 VRY917451:VRY917466 WBU917451:WBU917466 WLQ917451:WLQ917466 WVM917451:WVM917466 G982987:G983002 JA982987:JA983002 SW982987:SW983002 ACS982987:ACS983002 AMO982987:AMO983002 AWK982987:AWK983002 BGG982987:BGG983002 BQC982987:BQC983002 BZY982987:BZY983002 CJU982987:CJU983002 CTQ982987:CTQ983002 DDM982987:DDM983002 DNI982987:DNI983002 DXE982987:DXE983002 EHA982987:EHA983002 EQW982987:EQW983002 FAS982987:FAS983002 FKO982987:FKO983002 FUK982987:FUK983002 GEG982987:GEG983002 GOC982987:GOC983002 GXY982987:GXY983002 HHU982987:HHU983002 HRQ982987:HRQ983002 IBM982987:IBM983002 ILI982987:ILI983002 IVE982987:IVE983002 JFA982987:JFA983002 JOW982987:JOW983002 JYS982987:JYS983002 KIO982987:KIO983002 KSK982987:KSK983002 LCG982987:LCG983002 LMC982987:LMC983002 LVY982987:LVY983002 MFU982987:MFU983002 MPQ982987:MPQ983002 MZM982987:MZM983002 NJI982987:NJI983002 NTE982987:NTE983002 ODA982987:ODA983002 OMW982987:OMW983002 OWS982987:OWS983002 PGO982987:PGO983002 PQK982987:PQK983002 QAG982987:QAG983002 QKC982987:QKC983002 QTY982987:QTY983002 RDU982987:RDU983002 RNQ982987:RNQ983002 RXM982987:RXM983002 SHI982987:SHI983002 SRE982987:SRE983002 TBA982987:TBA983002 TKW982987:TKW983002 TUS982987:TUS983002 UEO982987:UEO983002 UOK982987:UOK983002 UYG982987:UYG983002 VIC982987:VIC983002 VRY982987:VRY983002 WBU982987:WBU983002 WLQ982987:WLQ983002 WVM982987:WVM983002" xr:uid="{B78A95EA-EC22-4806-98E6-A6A308F15A6A}">
      <formula1>"Oui,Non,Non applicable,Sans objet"</formula1>
    </dataValidation>
    <dataValidation type="list" allowBlank="1" showInputMessage="1" showErrorMessage="1" sqref="G83:G91 G10:G12 G67:G81 G17:G45 G47:G65 G95:G122" xr:uid="{5AEF3667-5C9C-4F8C-B954-582060AADF97}">
      <formula1>"Ja,Neen,NVT"</formula1>
    </dataValidation>
    <dataValidation type="list" allowBlank="1" showInputMessage="1" showErrorMessage="1" sqref="J7:J122"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08"/>
  <sheetViews>
    <sheetView showGridLines="0" showRuler="0" view="pageBreakPreview" topLeftCell="A50" zoomScale="70" zoomScaleNormal="70" zoomScaleSheetLayoutView="70" zoomScalePageLayoutView="70" workbookViewId="0">
      <selection activeCell="D84" sqref="D84"/>
    </sheetView>
  </sheetViews>
  <sheetFormatPr defaultColWidth="11.3984375" defaultRowHeight="15.75" x14ac:dyDescent="0.55000000000000004"/>
  <cols>
    <col min="1" max="1" width="18.86328125" style="83" bestFit="1" customWidth="1"/>
    <col min="2" max="2" width="69.1328125" style="85" customWidth="1"/>
    <col min="3" max="3" width="12.73046875" style="83" customWidth="1"/>
    <col min="4" max="4" width="12.73046875" style="87" customWidth="1"/>
    <col min="5" max="5" width="3.1328125" style="11" customWidth="1"/>
    <col min="8" max="12" width="34.1328125" customWidth="1"/>
  </cols>
  <sheetData>
    <row r="1" spans="1:12" ht="32.25" thickBot="1" x14ac:dyDescent="0.6">
      <c r="A1" s="90"/>
      <c r="B1" s="91" t="s">
        <v>278</v>
      </c>
      <c r="C1" s="92"/>
      <c r="D1" s="93"/>
    </row>
    <row r="2" spans="1:12" ht="3" customHeight="1" x14ac:dyDescent="0.55000000000000004">
      <c r="B2" s="94"/>
    </row>
    <row r="3" spans="1:12" s="98" customFormat="1" ht="16.5" customHeight="1" x14ac:dyDescent="0.35">
      <c r="A3" s="95" t="s">
        <v>78</v>
      </c>
      <c r="B3" s="64"/>
      <c r="C3" s="96"/>
      <c r="D3" s="97"/>
      <c r="E3" s="59"/>
      <c r="I3" s="116" t="s">
        <v>96</v>
      </c>
    </row>
    <row r="4" spans="1:12" s="98" customFormat="1" ht="16.5" customHeight="1" x14ac:dyDescent="0.35">
      <c r="A4" s="95" t="s">
        <v>81</v>
      </c>
      <c r="B4" s="64"/>
      <c r="C4" s="96"/>
      <c r="D4" s="97"/>
      <c r="E4" s="59"/>
      <c r="I4" s="116" t="s">
        <v>96</v>
      </c>
    </row>
    <row r="5" spans="1:12" s="98" customFormat="1" ht="16.5" customHeight="1" x14ac:dyDescent="0.35">
      <c r="A5" s="99" t="s">
        <v>79</v>
      </c>
      <c r="B5" s="64"/>
      <c r="C5" s="96"/>
      <c r="D5" s="97"/>
      <c r="E5" s="59"/>
      <c r="I5" s="116" t="s">
        <v>96</v>
      </c>
    </row>
    <row r="6" spans="1:12" s="98" customFormat="1" ht="16.5" customHeight="1" x14ac:dyDescent="0.35">
      <c r="A6" s="100" t="s">
        <v>80</v>
      </c>
      <c r="B6" s="114"/>
      <c r="C6" s="96"/>
      <c r="D6" s="97"/>
      <c r="E6" s="59"/>
      <c r="I6" s="116" t="s">
        <v>96</v>
      </c>
    </row>
    <row r="7" spans="1:12" s="105" customFormat="1" ht="25.9" x14ac:dyDescent="0.45">
      <c r="A7" s="101"/>
      <c r="B7" s="102"/>
      <c r="C7" s="60" t="s">
        <v>39</v>
      </c>
      <c r="D7" s="103" t="s">
        <v>23</v>
      </c>
      <c r="E7" s="104"/>
    </row>
    <row r="8" spans="1:12" ht="30.75" customHeight="1" x14ac:dyDescent="0.9">
      <c r="A8" s="132" t="s">
        <v>77</v>
      </c>
      <c r="B8" s="131"/>
      <c r="C8" s="133">
        <f>'proces MFC en ABG '!L3</f>
        <v>3</v>
      </c>
      <c r="D8" s="133">
        <f>'proces MFC en ABG '!M3</f>
        <v>3</v>
      </c>
      <c r="E8" s="22"/>
      <c r="K8" s="116" t="s">
        <v>90</v>
      </c>
      <c r="L8" s="116" t="s">
        <v>90</v>
      </c>
    </row>
    <row r="9" spans="1:12" ht="30.75" customHeight="1" x14ac:dyDescent="0.75">
      <c r="A9" s="62" t="str">
        <f>'proces MFC en ABG '!A7</f>
        <v>I</v>
      </c>
      <c r="B9" s="106" t="str">
        <f>'proces MFC en ABG '!B7</f>
        <v>Kwaliteitsopvolging van het proces  MFC en AB beleidsgroep</v>
      </c>
      <c r="C9" s="63">
        <f>'proces MFC en ABG '!L13</f>
        <v>0</v>
      </c>
      <c r="D9" s="63">
        <f>'proces MFC en ABG '!M7</f>
        <v>3</v>
      </c>
      <c r="E9" s="22"/>
      <c r="H9" s="116" t="s">
        <v>89</v>
      </c>
      <c r="I9" s="116" t="s">
        <v>89</v>
      </c>
      <c r="J9" s="116" t="s">
        <v>89</v>
      </c>
      <c r="K9" s="116" t="s">
        <v>89</v>
      </c>
      <c r="L9" s="116" t="s">
        <v>89</v>
      </c>
    </row>
    <row r="10" spans="1:12" ht="33" customHeight="1" x14ac:dyDescent="0.75">
      <c r="A10" s="62" t="str">
        <f>'proces MFC en ABG '!A13</f>
        <v>II</v>
      </c>
      <c r="B10" s="106" t="str">
        <f>'proces MFC en ABG '!B13</f>
        <v>Medisch Farmaceutisch Comité</v>
      </c>
      <c r="C10" s="63">
        <f>'proces MFC en ABG '!L13</f>
        <v>0</v>
      </c>
      <c r="D10" s="63">
        <f>'proces MFC en ABG '!M13</f>
        <v>0</v>
      </c>
      <c r="E10" s="22"/>
      <c r="H10" s="116" t="s">
        <v>89</v>
      </c>
      <c r="I10" s="116" t="s">
        <v>89</v>
      </c>
      <c r="J10" s="116" t="s">
        <v>89</v>
      </c>
      <c r="K10" s="116" t="s">
        <v>89</v>
      </c>
      <c r="L10" s="116" t="s">
        <v>89</v>
      </c>
    </row>
    <row r="11" spans="1:12" ht="17.25" x14ac:dyDescent="0.6">
      <c r="A11" s="61" t="str">
        <f>'proces MFC en ABG '!A16</f>
        <v>a</v>
      </c>
      <c r="B11" s="107" t="str">
        <f>'proces MFC en ABG '!B16</f>
        <v>Algemeen</v>
      </c>
      <c r="C11" s="108">
        <f>'proces MFC en ABG '!L16</f>
        <v>0</v>
      </c>
      <c r="D11" s="108">
        <f>'proces MFC en ABG '!M16</f>
        <v>0</v>
      </c>
      <c r="E11" s="12"/>
      <c r="H11" s="116" t="s">
        <v>89</v>
      </c>
      <c r="I11" s="116" t="s">
        <v>89</v>
      </c>
      <c r="J11" s="116" t="s">
        <v>89</v>
      </c>
      <c r="K11" s="116" t="s">
        <v>89</v>
      </c>
      <c r="L11" s="116" t="s">
        <v>89</v>
      </c>
    </row>
    <row r="12" spans="1:12" ht="17.25" x14ac:dyDescent="0.6">
      <c r="A12" s="61" t="str">
        <f>'proces MFC en ABG '!A46</f>
        <v>b</v>
      </c>
      <c r="B12" s="107" t="str">
        <f>'proces MFC en ABG '!B46</f>
        <v>Therapeutisch Formularium</v>
      </c>
      <c r="C12" s="108">
        <f>'proces MFC en ABG '!L46</f>
        <v>0</v>
      </c>
      <c r="D12" s="108">
        <f>'proces MFC en ABG '!M46</f>
        <v>0</v>
      </c>
      <c r="E12" s="12"/>
      <c r="H12" s="116" t="s">
        <v>89</v>
      </c>
      <c r="I12" s="116" t="s">
        <v>89</v>
      </c>
      <c r="J12" s="116" t="s">
        <v>89</v>
      </c>
      <c r="K12" s="116" t="s">
        <v>89</v>
      </c>
      <c r="L12" s="116" t="s">
        <v>89</v>
      </c>
    </row>
    <row r="13" spans="1:12" ht="17.25" x14ac:dyDescent="0.6">
      <c r="A13" s="61" t="str">
        <f>'proces MFC en ABG '!A66</f>
        <v>c</v>
      </c>
      <c r="B13" s="107" t="str">
        <f>'proces MFC en ABG '!B66</f>
        <v>Analyse verbruik geneesmiddelen</v>
      </c>
      <c r="C13" s="108">
        <f>'proces MFC en ABG '!L66</f>
        <v>0</v>
      </c>
      <c r="D13" s="108">
        <f>'proces MFC en ABG '!M66</f>
        <v>0</v>
      </c>
      <c r="E13" s="12"/>
      <c r="H13" s="116" t="s">
        <v>89</v>
      </c>
      <c r="I13" s="116" t="s">
        <v>89</v>
      </c>
      <c r="J13" s="116" t="s">
        <v>89</v>
      </c>
      <c r="K13" s="116" t="s">
        <v>89</v>
      </c>
      <c r="L13" s="116" t="s">
        <v>89</v>
      </c>
    </row>
    <row r="14" spans="1:12" ht="17.25" x14ac:dyDescent="0.6">
      <c r="A14" s="61" t="str">
        <f>'proces MFC en ABG '!A82</f>
        <v>d</v>
      </c>
      <c r="B14" s="107" t="str">
        <f>'proces MFC en ABG '!B82</f>
        <v>Richtlijnen</v>
      </c>
      <c r="C14" s="108">
        <f>'proces MFC en ABG '!L82</f>
        <v>0</v>
      </c>
      <c r="D14" s="108">
        <f>'proces MFC en ABG '!M82</f>
        <v>0</v>
      </c>
      <c r="E14" s="12"/>
      <c r="H14" s="116"/>
      <c r="I14" s="116"/>
      <c r="J14" s="116"/>
      <c r="K14" s="116"/>
      <c r="L14" s="116"/>
    </row>
    <row r="15" spans="1:12" ht="33" customHeight="1" x14ac:dyDescent="0.75">
      <c r="A15" s="62" t="str">
        <f>'proces MFC en ABG '!A92</f>
        <v>III</v>
      </c>
      <c r="B15" s="106" t="str">
        <f>'proces MFC en ABG '!B92</f>
        <v>Antibiotherapiebeleidsgroep</v>
      </c>
      <c r="C15" s="63">
        <f>'proces MFC en ABG '!L92</f>
        <v>0</v>
      </c>
      <c r="D15" s="63">
        <f>'proces MFC en ABG '!M92</f>
        <v>0</v>
      </c>
      <c r="E15" s="22"/>
      <c r="H15" s="116" t="s">
        <v>89</v>
      </c>
      <c r="I15" s="116" t="s">
        <v>89</v>
      </c>
      <c r="J15" s="116" t="s">
        <v>89</v>
      </c>
      <c r="K15" s="116" t="s">
        <v>89</v>
      </c>
      <c r="L15" s="116" t="s">
        <v>89</v>
      </c>
    </row>
    <row r="17" spans="1:3" x14ac:dyDescent="0.55000000000000004">
      <c r="A17"/>
      <c r="B17"/>
      <c r="C17"/>
    </row>
    <row r="18" spans="1:3" x14ac:dyDescent="0.55000000000000004">
      <c r="A18"/>
      <c r="B18"/>
      <c r="C18"/>
    </row>
    <row r="19" spans="1:3" x14ac:dyDescent="0.55000000000000004">
      <c r="A19"/>
      <c r="B19"/>
      <c r="C19"/>
    </row>
    <row r="20" spans="1:3" x14ac:dyDescent="0.55000000000000004">
      <c r="A20"/>
      <c r="B20"/>
      <c r="C20"/>
    </row>
    <row r="21" spans="1:3" x14ac:dyDescent="0.55000000000000004">
      <c r="A21"/>
      <c r="B21"/>
      <c r="C21"/>
    </row>
    <row r="22" spans="1:3" x14ac:dyDescent="0.55000000000000004">
      <c r="A22"/>
      <c r="B22"/>
      <c r="C22"/>
    </row>
    <row r="23" spans="1:3" x14ac:dyDescent="0.55000000000000004">
      <c r="A23"/>
      <c r="B23"/>
      <c r="C23"/>
    </row>
    <row r="24" spans="1:3" x14ac:dyDescent="0.55000000000000004">
      <c r="A24"/>
      <c r="B24"/>
      <c r="C24"/>
    </row>
    <row r="25" spans="1:3" x14ac:dyDescent="0.55000000000000004">
      <c r="A25"/>
      <c r="B25"/>
      <c r="C25"/>
    </row>
    <row r="26" spans="1:3" x14ac:dyDescent="0.55000000000000004">
      <c r="A26"/>
      <c r="B26"/>
      <c r="C26"/>
    </row>
    <row r="27" spans="1:3" x14ac:dyDescent="0.55000000000000004">
      <c r="A27"/>
      <c r="B27"/>
      <c r="C27"/>
    </row>
    <row r="28" spans="1:3" x14ac:dyDescent="0.55000000000000004">
      <c r="A28"/>
      <c r="B28"/>
      <c r="C28"/>
    </row>
    <row r="29" spans="1:3" x14ac:dyDescent="0.55000000000000004">
      <c r="A29"/>
      <c r="B29"/>
      <c r="C29"/>
    </row>
    <row r="30" spans="1:3" x14ac:dyDescent="0.55000000000000004">
      <c r="A30"/>
      <c r="B30"/>
      <c r="C30"/>
    </row>
    <row r="31" spans="1:3" x14ac:dyDescent="0.55000000000000004">
      <c r="A31"/>
      <c r="B31"/>
      <c r="C31"/>
    </row>
    <row r="32" spans="1:3" x14ac:dyDescent="0.55000000000000004">
      <c r="A32"/>
      <c r="B32"/>
      <c r="C32"/>
    </row>
    <row r="33" spans="1:11" x14ac:dyDescent="0.55000000000000004">
      <c r="A33"/>
      <c r="B33"/>
      <c r="C33"/>
    </row>
    <row r="38" spans="1:11" x14ac:dyDescent="0.55000000000000004">
      <c r="A38" s="109" t="s">
        <v>83</v>
      </c>
    </row>
    <row r="40" spans="1:11" x14ac:dyDescent="0.55000000000000004">
      <c r="A40" s="99" t="s">
        <v>82</v>
      </c>
      <c r="B40" s="65"/>
      <c r="C40" s="66"/>
      <c r="I40" s="123" t="s">
        <v>97</v>
      </c>
      <c r="J40" s="124"/>
      <c r="K40" s="125"/>
    </row>
    <row r="41" spans="1:11" x14ac:dyDescent="0.55000000000000004">
      <c r="A41" s="110"/>
      <c r="B41" s="111"/>
      <c r="C41" s="67"/>
      <c r="I41" s="126"/>
      <c r="K41" s="127"/>
    </row>
    <row r="42" spans="1:11" x14ac:dyDescent="0.55000000000000004">
      <c r="B42" s="112"/>
      <c r="C42" s="68"/>
      <c r="I42" s="128"/>
      <c r="J42" s="129"/>
      <c r="K42" s="130"/>
    </row>
    <row r="43" spans="1:11" x14ac:dyDescent="0.55000000000000004">
      <c r="A43" s="100" t="s">
        <v>80</v>
      </c>
      <c r="B43" s="113"/>
      <c r="C43" s="66"/>
      <c r="I43" s="123" t="s">
        <v>97</v>
      </c>
      <c r="J43" s="124"/>
      <c r="K43" s="125"/>
    </row>
    <row r="44" spans="1:11" x14ac:dyDescent="0.55000000000000004">
      <c r="B44" s="111"/>
      <c r="C44" s="67"/>
      <c r="I44" s="126"/>
      <c r="K44" s="127"/>
    </row>
    <row r="45" spans="1:11" x14ac:dyDescent="0.55000000000000004">
      <c r="B45" s="112"/>
      <c r="C45" s="68"/>
      <c r="I45" s="128"/>
      <c r="J45" s="129"/>
      <c r="K45" s="130"/>
    </row>
    <row r="46" spans="1:11" ht="16.149999999999999" thickBot="1" x14ac:dyDescent="0.6">
      <c r="A46"/>
      <c r="B46"/>
      <c r="C46"/>
    </row>
    <row r="47" spans="1:11" ht="32.25" thickBot="1" x14ac:dyDescent="0.6">
      <c r="A47" s="90"/>
      <c r="B47" s="91" t="s">
        <v>278</v>
      </c>
      <c r="C47" s="92"/>
      <c r="D47" s="93"/>
    </row>
    <row r="73" spans="1:4" ht="16.149999999999999" thickBot="1" x14ac:dyDescent="0.6"/>
    <row r="74" spans="1:4" ht="16.149999999999999" thickBot="1" x14ac:dyDescent="0.6">
      <c r="A74" s="117" t="s">
        <v>91</v>
      </c>
      <c r="B74" s="118"/>
      <c r="C74" s="118"/>
      <c r="D74" s="119"/>
    </row>
    <row r="75" spans="1:4" x14ac:dyDescent="0.55000000000000004">
      <c r="A75" s="120">
        <v>1</v>
      </c>
      <c r="B75" s="134"/>
      <c r="C75" s="135"/>
      <c r="D75" s="136"/>
    </row>
    <row r="76" spans="1:4" x14ac:dyDescent="0.55000000000000004">
      <c r="A76" s="121">
        <v>2</v>
      </c>
      <c r="B76" s="137"/>
      <c r="C76" s="138"/>
      <c r="D76" s="139"/>
    </row>
    <row r="77" spans="1:4" x14ac:dyDescent="0.55000000000000004">
      <c r="A77" s="121">
        <v>3</v>
      </c>
      <c r="B77" s="137"/>
      <c r="C77" s="138"/>
      <c r="D77" s="139"/>
    </row>
    <row r="78" spans="1:4" x14ac:dyDescent="0.55000000000000004">
      <c r="A78" s="121">
        <v>4</v>
      </c>
      <c r="B78" s="137"/>
      <c r="C78" s="138"/>
      <c r="D78" s="139"/>
    </row>
    <row r="79" spans="1:4" x14ac:dyDescent="0.55000000000000004">
      <c r="A79" s="121">
        <v>5</v>
      </c>
      <c r="B79" s="137"/>
      <c r="C79" s="138"/>
      <c r="D79" s="139"/>
    </row>
    <row r="80" spans="1:4" ht="16.149999999999999" thickBot="1" x14ac:dyDescent="0.6">
      <c r="A80" s="122">
        <v>6</v>
      </c>
      <c r="B80" s="140"/>
      <c r="C80" s="141"/>
      <c r="D80" s="142"/>
    </row>
    <row r="81" spans="1:4" ht="16.149999999999999" thickBot="1" x14ac:dyDescent="0.6">
      <c r="A81" s="117" t="s">
        <v>92</v>
      </c>
      <c r="B81" s="118"/>
      <c r="C81" s="118"/>
      <c r="D81" s="119"/>
    </row>
    <row r="82" spans="1:4" x14ac:dyDescent="0.55000000000000004">
      <c r="A82" s="120">
        <v>1</v>
      </c>
      <c r="B82" s="134"/>
      <c r="C82" s="135"/>
      <c r="D82" s="136"/>
    </row>
    <row r="83" spans="1:4" x14ac:dyDescent="0.55000000000000004">
      <c r="A83" s="121">
        <v>2</v>
      </c>
      <c r="B83" s="137"/>
      <c r="C83" s="138"/>
      <c r="D83" s="139"/>
    </row>
    <row r="84" spans="1:4" x14ac:dyDescent="0.55000000000000004">
      <c r="A84" s="121">
        <v>3</v>
      </c>
      <c r="B84" s="137"/>
      <c r="C84" s="138"/>
      <c r="D84" s="139"/>
    </row>
    <row r="85" spans="1:4" x14ac:dyDescent="0.55000000000000004">
      <c r="A85" s="121">
        <v>4</v>
      </c>
      <c r="B85" s="137"/>
      <c r="C85" s="138"/>
      <c r="D85" s="139"/>
    </row>
    <row r="86" spans="1:4" x14ac:dyDescent="0.55000000000000004">
      <c r="A86" s="121">
        <v>5</v>
      </c>
      <c r="B86" s="137"/>
      <c r="C86" s="138"/>
      <c r="D86" s="139"/>
    </row>
    <row r="87" spans="1:4" ht="16.149999999999999" thickBot="1" x14ac:dyDescent="0.6">
      <c r="A87" s="122">
        <v>6</v>
      </c>
      <c r="B87" s="140"/>
      <c r="C87" s="141"/>
      <c r="D87" s="142"/>
    </row>
    <row r="88" spans="1:4" ht="16.149999999999999" thickBot="1" x14ac:dyDescent="0.6">
      <c r="A88" s="117" t="s">
        <v>93</v>
      </c>
      <c r="B88" s="118"/>
      <c r="C88" s="118"/>
      <c r="D88" s="119"/>
    </row>
    <row r="89" spans="1:4" x14ac:dyDescent="0.55000000000000004">
      <c r="A89" s="120">
        <v>1</v>
      </c>
      <c r="B89" s="134"/>
      <c r="C89" s="135"/>
      <c r="D89" s="136"/>
    </row>
    <row r="90" spans="1:4" x14ac:dyDescent="0.55000000000000004">
      <c r="A90" s="121">
        <v>2</v>
      </c>
      <c r="B90" s="137"/>
      <c r="C90" s="138"/>
      <c r="D90" s="139"/>
    </row>
    <row r="91" spans="1:4" x14ac:dyDescent="0.55000000000000004">
      <c r="A91" s="121">
        <v>3</v>
      </c>
      <c r="B91" s="137"/>
      <c r="C91" s="138"/>
      <c r="D91" s="139"/>
    </row>
    <row r="92" spans="1:4" x14ac:dyDescent="0.55000000000000004">
      <c r="A92" s="121">
        <v>4</v>
      </c>
      <c r="B92" s="137"/>
      <c r="C92" s="138"/>
      <c r="D92" s="139"/>
    </row>
    <row r="93" spans="1:4" x14ac:dyDescent="0.55000000000000004">
      <c r="A93" s="121">
        <v>5</v>
      </c>
      <c r="B93" s="137"/>
      <c r="C93" s="138"/>
      <c r="D93" s="139"/>
    </row>
    <row r="94" spans="1:4" ht="16.149999999999999" thickBot="1" x14ac:dyDescent="0.6">
      <c r="A94" s="122">
        <v>6</v>
      </c>
      <c r="B94" s="140"/>
      <c r="C94" s="141"/>
      <c r="D94" s="142"/>
    </row>
    <row r="95" spans="1:4" ht="16.149999999999999" thickBot="1" x14ac:dyDescent="0.6">
      <c r="A95" s="117" t="s">
        <v>94</v>
      </c>
      <c r="B95" s="118"/>
      <c r="C95" s="118"/>
      <c r="D95" s="119"/>
    </row>
    <row r="96" spans="1:4" x14ac:dyDescent="0.55000000000000004">
      <c r="A96" s="120">
        <v>1</v>
      </c>
      <c r="B96" s="134"/>
      <c r="C96" s="135"/>
      <c r="D96" s="136"/>
    </row>
    <row r="97" spans="1:4" x14ac:dyDescent="0.55000000000000004">
      <c r="A97" s="121">
        <v>2</v>
      </c>
      <c r="B97" s="137"/>
      <c r="C97" s="138"/>
      <c r="D97" s="139"/>
    </row>
    <row r="98" spans="1:4" x14ac:dyDescent="0.55000000000000004">
      <c r="A98" s="121">
        <v>3</v>
      </c>
      <c r="B98" s="137"/>
      <c r="C98" s="138"/>
      <c r="D98" s="139"/>
    </row>
    <row r="99" spans="1:4" x14ac:dyDescent="0.55000000000000004">
      <c r="A99" s="121">
        <v>4</v>
      </c>
      <c r="B99" s="137"/>
      <c r="C99" s="138"/>
      <c r="D99" s="139"/>
    </row>
    <row r="100" spans="1:4" x14ac:dyDescent="0.55000000000000004">
      <c r="A100" s="121">
        <v>5</v>
      </c>
      <c r="B100" s="137"/>
      <c r="C100" s="138"/>
      <c r="D100" s="139"/>
    </row>
    <row r="101" spans="1:4" ht="16.149999999999999" thickBot="1" x14ac:dyDescent="0.6">
      <c r="A101" s="122">
        <v>6</v>
      </c>
      <c r="B101" s="140"/>
      <c r="C101" s="141"/>
      <c r="D101" s="142"/>
    </row>
    <row r="102" spans="1:4" ht="16.149999999999999" thickBot="1" x14ac:dyDescent="0.6">
      <c r="A102" s="117" t="s">
        <v>95</v>
      </c>
      <c r="B102" s="118"/>
      <c r="C102" s="118"/>
      <c r="D102" s="119"/>
    </row>
    <row r="103" spans="1:4" x14ac:dyDescent="0.55000000000000004">
      <c r="A103" s="120">
        <v>1</v>
      </c>
      <c r="B103" s="134"/>
      <c r="C103" s="135"/>
      <c r="D103" s="136"/>
    </row>
    <row r="104" spans="1:4" x14ac:dyDescent="0.55000000000000004">
      <c r="A104" s="121">
        <v>2</v>
      </c>
      <c r="B104" s="137"/>
      <c r="C104" s="138"/>
      <c r="D104" s="139"/>
    </row>
    <row r="105" spans="1:4" x14ac:dyDescent="0.55000000000000004">
      <c r="A105" s="121">
        <v>3</v>
      </c>
      <c r="B105" s="137"/>
      <c r="C105" s="138"/>
      <c r="D105" s="139"/>
    </row>
    <row r="106" spans="1:4" x14ac:dyDescent="0.55000000000000004">
      <c r="A106" s="121">
        <v>4</v>
      </c>
      <c r="B106" s="137"/>
      <c r="C106" s="138"/>
      <c r="D106" s="139"/>
    </row>
    <row r="107" spans="1:4" x14ac:dyDescent="0.55000000000000004">
      <c r="A107" s="121">
        <v>5</v>
      </c>
      <c r="B107" s="137"/>
      <c r="C107" s="138"/>
      <c r="D107" s="139"/>
    </row>
    <row r="108" spans="1:4" x14ac:dyDescent="0.55000000000000004">
      <c r="A108" s="122">
        <v>6</v>
      </c>
      <c r="B108" s="140"/>
      <c r="C108" s="141"/>
      <c r="D108" s="142"/>
    </row>
  </sheetData>
  <sheetProtection sheet="1" objects="1" scenarios="1"/>
  <dataValidations disablePrompts="1" count="1">
    <dataValidation type="list" allowBlank="1" showInputMessage="1" showErrorMessage="1" sqref="C65253:C65298 C523856:C523857 C917284:C917299 C261924:C261939 C393015:C393039 C261943:C261967 C589541:C589586 C786149:C786194 C524115:C524118 C261910:C261920 C261718:C261857 C851734:C851744 C392933:C392978 C982839:C982863 C917331:C917334 C982757:C982802 C196435:C196438 C851795:C851798 C786000:C786001 C917303:C917327 C655126:C655136 C327446:C327456 C196182:C196321 C327507:C327510 C196325:C196370 C65363:C65366 C458320:C458321 C982867:C982870 C786259:C786262 C196176:C196177 C524068:C524083 C392996:C393011 C458532:C458547 C65335:C65359 C392982:C392992 C130646:C130785 C720723:C720726 C720464:C720465 C65316:C65331 C458579:C458582 C720613:C720658 C917270:C917280 C524005:C524050 C589623:C589647 C720662:C720672 C655159:C655183 C917221:C917266 C851767:C851791 C524087:C524111 C458518:C458528 C327397:C327442 C65110:C65249 C392784:C392785 C130871:C130895 C655187:C655190 C589604:C589619 C327479:C327503 C786212:C786227 C130640:C130641 C261971:C261974 C654928:C654929 C130899:C130902 C720695:C720719 C786006:C786145 C130789:C130834 C720470:C720609 C851542:C851681 C982608:C982609 C654934:C655073 C720676:C720691 C917078:C917217 C589398:C589537 C851748:C851763 C524054:C524064 C982614:C982753 C655077:C655122 C523862:C524001 C327248:C327249 C851685:C851730 C458469:C458514 C458551:C458575 C786198:C786208 C196407:C196431 C589392:C589393 C65302:C65312 C917072:C917073 C458326:C458465 C393043:C393046 C65104:C65105 C261861:C261906 C982806:C982816 C589651:C589654 C655140:C655155 C130838:C130848 C392790:C392929 C196388:C196403 C327460:C327475 C130852:C130867 C786231:C786255 C589590:C589600 C196374:C196384 C851536:C851537 C327254:C327393 C982820:C982835 C261712:C261713"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46"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H20" sqref="H20"/>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81" t="s">
        <v>105</v>
      </c>
      <c r="B3" s="184" t="s">
        <v>106</v>
      </c>
      <c r="C3" s="184" t="s">
        <v>107</v>
      </c>
      <c r="D3" s="187" t="s">
        <v>108</v>
      </c>
      <c r="E3" s="188"/>
    </row>
    <row r="4" spans="1:5" x14ac:dyDescent="0.45">
      <c r="A4" s="182"/>
      <c r="B4" s="185"/>
      <c r="C4" s="185"/>
      <c r="D4" s="189" t="s">
        <v>126</v>
      </c>
      <c r="E4" s="190"/>
    </row>
    <row r="5" spans="1:5" x14ac:dyDescent="0.45">
      <c r="A5" s="182"/>
      <c r="B5" s="185"/>
      <c r="C5" s="185"/>
      <c r="D5" s="189" t="s">
        <v>127</v>
      </c>
      <c r="E5" s="190"/>
    </row>
    <row r="6" spans="1:5" x14ac:dyDescent="0.45">
      <c r="A6" s="182"/>
      <c r="B6" s="185"/>
      <c r="C6" s="185"/>
      <c r="D6" s="189" t="s">
        <v>128</v>
      </c>
      <c r="E6" s="190"/>
    </row>
    <row r="7" spans="1:5" ht="14.65" thickBot="1" x14ac:dyDescent="0.5">
      <c r="A7" s="183"/>
      <c r="B7" s="186"/>
      <c r="C7" s="186"/>
      <c r="D7" s="191" t="s">
        <v>129</v>
      </c>
      <c r="E7" s="192"/>
    </row>
    <row r="8" spans="1:5" ht="14.65" thickBot="1" x14ac:dyDescent="0.5">
      <c r="A8" s="144" t="s">
        <v>109</v>
      </c>
      <c r="B8" s="170" t="s">
        <v>110</v>
      </c>
      <c r="C8" s="171"/>
      <c r="D8" s="171"/>
      <c r="E8" s="172"/>
    </row>
    <row r="9" spans="1:5" ht="14.65" thickBot="1" x14ac:dyDescent="0.5">
      <c r="A9" s="144" t="s">
        <v>111</v>
      </c>
      <c r="B9" s="170" t="s">
        <v>112</v>
      </c>
      <c r="C9" s="172"/>
      <c r="D9" s="145" t="s">
        <v>113</v>
      </c>
      <c r="E9" s="145" t="s">
        <v>114</v>
      </c>
    </row>
    <row r="10" spans="1:5" ht="14.65" thickBot="1" x14ac:dyDescent="0.5">
      <c r="A10" s="144" t="s">
        <v>115</v>
      </c>
      <c r="B10" s="173" t="s">
        <v>116</v>
      </c>
      <c r="C10" s="174"/>
      <c r="D10" s="174"/>
      <c r="E10" s="175"/>
    </row>
    <row r="11" spans="1:5" ht="57.4" thickBot="1" x14ac:dyDescent="0.5">
      <c r="A11" s="144" t="s">
        <v>117</v>
      </c>
      <c r="B11" s="173"/>
      <c r="C11" s="174"/>
      <c r="D11" s="174"/>
      <c r="E11" s="175"/>
    </row>
    <row r="12" spans="1:5" x14ac:dyDescent="0.45">
      <c r="A12" s="176" t="s">
        <v>118</v>
      </c>
      <c r="B12" s="179" t="s">
        <v>119</v>
      </c>
      <c r="C12" s="180"/>
      <c r="D12" s="179"/>
      <c r="E12" s="180"/>
    </row>
    <row r="13" spans="1:5" x14ac:dyDescent="0.45">
      <c r="A13" s="177"/>
      <c r="B13" s="160"/>
      <c r="C13" s="162"/>
      <c r="D13" s="160"/>
      <c r="E13" s="162"/>
    </row>
    <row r="14" spans="1:5" ht="14.65" thickBot="1" x14ac:dyDescent="0.5">
      <c r="A14" s="177"/>
      <c r="B14" s="163"/>
      <c r="C14" s="165"/>
      <c r="D14" s="163"/>
      <c r="E14" s="165"/>
    </row>
    <row r="15" spans="1:5" x14ac:dyDescent="0.45">
      <c r="A15" s="177"/>
      <c r="B15" s="157" t="s">
        <v>120</v>
      </c>
      <c r="C15" s="159"/>
      <c r="D15" s="157"/>
      <c r="E15" s="159"/>
    </row>
    <row r="16" spans="1:5" x14ac:dyDescent="0.45">
      <c r="A16" s="177"/>
      <c r="B16" s="160"/>
      <c r="C16" s="162"/>
      <c r="D16" s="160"/>
      <c r="E16" s="162"/>
    </row>
    <row r="17" spans="1:5" x14ac:dyDescent="0.45">
      <c r="A17" s="177"/>
      <c r="B17" s="160"/>
      <c r="C17" s="162"/>
      <c r="D17" s="160"/>
      <c r="E17" s="162"/>
    </row>
    <row r="18" spans="1:5" x14ac:dyDescent="0.45">
      <c r="A18" s="177"/>
      <c r="B18" s="160"/>
      <c r="C18" s="162"/>
      <c r="D18" s="160"/>
      <c r="E18" s="162"/>
    </row>
    <row r="19" spans="1:5" x14ac:dyDescent="0.45">
      <c r="A19" s="177"/>
      <c r="B19" s="160"/>
      <c r="C19" s="162"/>
      <c r="D19" s="160"/>
      <c r="E19" s="162"/>
    </row>
    <row r="20" spans="1:5" ht="14.65" thickBot="1" x14ac:dyDescent="0.5">
      <c r="A20" s="177"/>
      <c r="B20" s="163"/>
      <c r="C20" s="165"/>
      <c r="D20" s="163"/>
      <c r="E20" s="165"/>
    </row>
    <row r="21" spans="1:5" x14ac:dyDescent="0.45">
      <c r="A21" s="177"/>
      <c r="B21" s="157" t="s">
        <v>121</v>
      </c>
      <c r="C21" s="159"/>
      <c r="D21" s="166"/>
      <c r="E21" s="167"/>
    </row>
    <row r="22" spans="1:5" ht="14.65" thickBot="1" x14ac:dyDescent="0.5">
      <c r="A22" s="177"/>
      <c r="B22" s="163"/>
      <c r="C22" s="165"/>
      <c r="D22" s="168"/>
      <c r="E22" s="169"/>
    </row>
    <row r="23" spans="1:5" x14ac:dyDescent="0.45">
      <c r="A23" s="177"/>
      <c r="B23" s="157" t="s">
        <v>122</v>
      </c>
      <c r="C23" s="159"/>
      <c r="D23" s="157"/>
      <c r="E23" s="159"/>
    </row>
    <row r="24" spans="1:5" ht="14.65" thickBot="1" x14ac:dyDescent="0.5">
      <c r="A24" s="178"/>
      <c r="B24" s="163"/>
      <c r="C24" s="165"/>
      <c r="D24" s="163"/>
      <c r="E24" s="165"/>
    </row>
    <row r="25" spans="1:5" ht="14.65" thickBot="1" x14ac:dyDescent="0.5">
      <c r="A25" s="146"/>
      <c r="B25" s="153"/>
      <c r="C25" s="153"/>
      <c r="D25" s="153"/>
      <c r="E25" s="153"/>
    </row>
    <row r="26" spans="1:5" x14ac:dyDescent="0.45">
      <c r="A26" s="147" t="s">
        <v>123</v>
      </c>
      <c r="B26" s="157"/>
      <c r="C26" s="158"/>
      <c r="D26" s="158"/>
      <c r="E26" s="159"/>
    </row>
    <row r="27" spans="1:5" x14ac:dyDescent="0.45">
      <c r="A27" s="147" t="s">
        <v>124</v>
      </c>
      <c r="B27" s="160"/>
      <c r="C27" s="161"/>
      <c r="D27" s="161"/>
      <c r="E27" s="162"/>
    </row>
    <row r="28" spans="1:5" x14ac:dyDescent="0.45">
      <c r="A28" s="148"/>
      <c r="B28" s="160"/>
      <c r="C28" s="161"/>
      <c r="D28" s="161"/>
      <c r="E28" s="162"/>
    </row>
    <row r="29" spans="1:5" x14ac:dyDescent="0.45">
      <c r="A29" s="148"/>
      <c r="B29" s="160"/>
      <c r="C29" s="161"/>
      <c r="D29" s="161"/>
      <c r="E29" s="162"/>
    </row>
    <row r="30" spans="1:5" x14ac:dyDescent="0.45">
      <c r="A30" s="148"/>
      <c r="B30" s="160"/>
      <c r="C30" s="161"/>
      <c r="D30" s="161"/>
      <c r="E30" s="162"/>
    </row>
    <row r="31" spans="1:5" x14ac:dyDescent="0.45">
      <c r="A31" s="148"/>
      <c r="B31" s="160"/>
      <c r="C31" s="161"/>
      <c r="D31" s="161"/>
      <c r="E31" s="162"/>
    </row>
    <row r="32" spans="1:5" x14ac:dyDescent="0.45">
      <c r="A32" s="148"/>
      <c r="B32" s="160"/>
      <c r="C32" s="161"/>
      <c r="D32" s="161"/>
      <c r="E32" s="162"/>
    </row>
    <row r="33" spans="1:5" x14ac:dyDescent="0.45">
      <c r="A33" s="148"/>
      <c r="B33" s="160"/>
      <c r="C33" s="161"/>
      <c r="D33" s="161"/>
      <c r="E33" s="162"/>
    </row>
    <row r="34" spans="1:5" x14ac:dyDescent="0.45">
      <c r="A34" s="148"/>
      <c r="B34" s="160"/>
      <c r="C34" s="161"/>
      <c r="D34" s="161"/>
      <c r="E34" s="162"/>
    </row>
    <row r="35" spans="1:5" x14ac:dyDescent="0.45">
      <c r="A35" s="148"/>
      <c r="B35" s="160"/>
      <c r="C35" s="161"/>
      <c r="D35" s="161"/>
      <c r="E35" s="162"/>
    </row>
    <row r="36" spans="1:5" x14ac:dyDescent="0.45">
      <c r="A36" s="148"/>
      <c r="B36" s="160"/>
      <c r="C36" s="161"/>
      <c r="D36" s="161"/>
      <c r="E36" s="162"/>
    </row>
    <row r="37" spans="1:5" x14ac:dyDescent="0.45">
      <c r="A37" s="148"/>
      <c r="B37" s="160"/>
      <c r="C37" s="161"/>
      <c r="D37" s="161"/>
      <c r="E37" s="162"/>
    </row>
    <row r="38" spans="1:5" x14ac:dyDescent="0.45">
      <c r="A38" s="148"/>
      <c r="B38" s="160"/>
      <c r="C38" s="161"/>
      <c r="D38" s="161"/>
      <c r="E38" s="162"/>
    </row>
    <row r="39" spans="1:5" x14ac:dyDescent="0.45">
      <c r="A39" s="148"/>
      <c r="B39" s="160"/>
      <c r="C39" s="161"/>
      <c r="D39" s="161"/>
      <c r="E39" s="162"/>
    </row>
    <row r="40" spans="1:5" x14ac:dyDescent="0.45">
      <c r="A40" s="148"/>
      <c r="B40" s="160"/>
      <c r="C40" s="161"/>
      <c r="D40" s="161"/>
      <c r="E40" s="162"/>
    </row>
    <row r="41" spans="1:5" x14ac:dyDescent="0.45">
      <c r="A41" s="148"/>
      <c r="B41" s="160"/>
      <c r="C41" s="161"/>
      <c r="D41" s="161"/>
      <c r="E41" s="162"/>
    </row>
    <row r="42" spans="1:5" ht="14.65" thickBot="1" x14ac:dyDescent="0.5">
      <c r="A42" s="149"/>
      <c r="B42" s="163"/>
      <c r="C42" s="164"/>
      <c r="D42" s="164"/>
      <c r="E42" s="165"/>
    </row>
    <row r="43" spans="1:5" ht="14.65" thickBot="1" x14ac:dyDescent="0.5">
      <c r="A43" s="146"/>
      <c r="B43" s="153"/>
      <c r="C43" s="153"/>
      <c r="D43" s="153"/>
      <c r="E43" s="153"/>
    </row>
    <row r="44" spans="1:5" x14ac:dyDescent="0.45">
      <c r="A44" s="154" t="s">
        <v>125</v>
      </c>
      <c r="B44" s="157"/>
      <c r="C44" s="158"/>
      <c r="D44" s="158"/>
      <c r="E44" s="159"/>
    </row>
    <row r="45" spans="1:5" x14ac:dyDescent="0.45">
      <c r="A45" s="155"/>
      <c r="B45" s="160"/>
      <c r="C45" s="161"/>
      <c r="D45" s="161"/>
      <c r="E45" s="162"/>
    </row>
    <row r="46" spans="1:5" x14ac:dyDescent="0.45">
      <c r="A46" s="155"/>
      <c r="B46" s="160"/>
      <c r="C46" s="161"/>
      <c r="D46" s="161"/>
      <c r="E46" s="162"/>
    </row>
    <row r="47" spans="1:5" ht="14.65" thickBot="1" x14ac:dyDescent="0.5">
      <c r="A47" s="156"/>
      <c r="B47" s="163"/>
      <c r="C47" s="164"/>
      <c r="D47" s="164"/>
      <c r="E47" s="165"/>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J35" sqref="J35"/>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8" t="s">
        <v>20</v>
      </c>
      <c r="C4" s="48"/>
      <c r="D4" s="48"/>
      <c r="E4" s="48"/>
      <c r="F4" s="48"/>
      <c r="G4" s="48" t="s">
        <v>75</v>
      </c>
      <c r="H4" s="48"/>
    </row>
    <row r="5" spans="1:19" s="50" customFormat="1" ht="28.5" x14ac:dyDescent="0.45">
      <c r="B5" s="49" t="s">
        <v>74</v>
      </c>
      <c r="C5" s="49" t="s">
        <v>71</v>
      </c>
      <c r="D5" s="49" t="s">
        <v>72</v>
      </c>
      <c r="E5" s="49" t="s">
        <v>73</v>
      </c>
      <c r="F5" s="49" t="s">
        <v>21</v>
      </c>
      <c r="G5" s="49" t="s">
        <v>22</v>
      </c>
      <c r="H5" s="49" t="s">
        <v>23</v>
      </c>
      <c r="M5" s="50" t="s">
        <v>26</v>
      </c>
      <c r="P5" s="51" t="s">
        <v>34</v>
      </c>
      <c r="Q5" s="51"/>
      <c r="R5" s="51" t="s">
        <v>40</v>
      </c>
      <c r="S5" s="51"/>
    </row>
    <row r="6" spans="1:19" x14ac:dyDescent="0.45">
      <c r="A6" t="s">
        <v>84</v>
      </c>
      <c r="B6" s="4">
        <v>1</v>
      </c>
      <c r="C6" s="2">
        <v>3</v>
      </c>
      <c r="D6" s="2" t="s">
        <v>9</v>
      </c>
      <c r="E6" s="4" t="s">
        <v>5</v>
      </c>
      <c r="F6" s="4" t="str">
        <f>C6&amp;D6&amp;E6</f>
        <v>3X3Ja</v>
      </c>
      <c r="G6" s="8">
        <v>3</v>
      </c>
      <c r="H6" s="8">
        <v>3</v>
      </c>
      <c r="L6" t="s">
        <v>5</v>
      </c>
      <c r="M6">
        <f>COUNTIF('proces MFC en ABG '!$G:$G,Mapping!$L6)</f>
        <v>2</v>
      </c>
      <c r="P6" t="s">
        <v>35</v>
      </c>
      <c r="Q6">
        <v>0</v>
      </c>
      <c r="R6" t="s">
        <v>41</v>
      </c>
      <c r="S6">
        <f>+ROUND(M11/M10,2)*100</f>
        <v>100</v>
      </c>
    </row>
    <row r="7" spans="1:19" x14ac:dyDescent="0.45">
      <c r="A7" t="s">
        <v>84</v>
      </c>
      <c r="B7" s="4">
        <v>1</v>
      </c>
      <c r="C7" s="2">
        <v>3</v>
      </c>
      <c r="D7" s="2" t="s">
        <v>7</v>
      </c>
      <c r="E7" s="4" t="s">
        <v>5</v>
      </c>
      <c r="F7" s="4" t="str">
        <f t="shared" ref="F7:F59" si="0">C7&amp;D7&amp;E7</f>
        <v>3X2Ja</v>
      </c>
      <c r="G7" s="8">
        <v>2</v>
      </c>
      <c r="H7" s="8">
        <v>2</v>
      </c>
      <c r="L7" t="s">
        <v>6</v>
      </c>
      <c r="M7">
        <f>COUNTIF('proces MFC en ABG '!$G:$G,Mapping!$L7)</f>
        <v>1</v>
      </c>
      <c r="P7" t="s">
        <v>36</v>
      </c>
      <c r="Q7">
        <v>60</v>
      </c>
      <c r="R7" t="s">
        <v>40</v>
      </c>
      <c r="S7">
        <v>1</v>
      </c>
    </row>
    <row r="8" spans="1:19" x14ac:dyDescent="0.45">
      <c r="A8" t="s">
        <v>84</v>
      </c>
      <c r="B8" s="4">
        <v>1</v>
      </c>
      <c r="C8" s="2">
        <v>3</v>
      </c>
      <c r="D8" s="2" t="s">
        <v>8</v>
      </c>
      <c r="E8" s="4" t="s">
        <v>5</v>
      </c>
      <c r="F8" s="4" t="str">
        <f t="shared" si="0"/>
        <v>3X1Ja</v>
      </c>
      <c r="G8" s="8">
        <v>1</v>
      </c>
      <c r="H8" s="8">
        <v>1</v>
      </c>
      <c r="L8" t="s">
        <v>10</v>
      </c>
      <c r="M8">
        <f>COUNTIF('proces MFC en ABG '!$G:$G,Mapping!$L8)</f>
        <v>1</v>
      </c>
      <c r="P8" t="s">
        <v>37</v>
      </c>
      <c r="Q8">
        <v>30</v>
      </c>
      <c r="R8" t="s">
        <v>42</v>
      </c>
      <c r="S8">
        <f>200-S7-S6</f>
        <v>99</v>
      </c>
    </row>
    <row r="9" spans="1:19" x14ac:dyDescent="0.45">
      <c r="A9" t="s">
        <v>84</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84</v>
      </c>
      <c r="B10" s="4">
        <v>1</v>
      </c>
      <c r="C10" s="2">
        <v>3</v>
      </c>
      <c r="D10" s="2" t="s">
        <v>25</v>
      </c>
      <c r="E10" s="4" t="s">
        <v>5</v>
      </c>
      <c r="F10" s="4" t="str">
        <f t="shared" si="0"/>
        <v>3X0,66Ja</v>
      </c>
      <c r="G10" s="8">
        <f>2/3</f>
        <v>0.66666666666666663</v>
      </c>
      <c r="H10" s="8">
        <f>2/3</f>
        <v>0.66666666666666663</v>
      </c>
      <c r="L10" t="s">
        <v>22</v>
      </c>
      <c r="M10">
        <f>'proces MFC en ABG '!$L$3</f>
        <v>3</v>
      </c>
      <c r="P10" t="s">
        <v>39</v>
      </c>
      <c r="Q10">
        <v>100</v>
      </c>
    </row>
    <row r="11" spans="1:19" x14ac:dyDescent="0.45">
      <c r="A11" t="s">
        <v>84</v>
      </c>
      <c r="B11" s="4">
        <v>1</v>
      </c>
      <c r="C11" s="2">
        <v>3</v>
      </c>
      <c r="D11" s="2" t="s">
        <v>8</v>
      </c>
      <c r="E11" s="4" t="s">
        <v>5</v>
      </c>
      <c r="F11" s="4" t="str">
        <f t="shared" si="0"/>
        <v>3X1Ja</v>
      </c>
      <c r="G11" s="8">
        <v>1</v>
      </c>
      <c r="H11" s="8">
        <v>1</v>
      </c>
      <c r="L11" t="s">
        <v>23</v>
      </c>
      <c r="M11">
        <f>'proces MFC en ABG '!$M$3</f>
        <v>3</v>
      </c>
    </row>
    <row r="12" spans="1:19" x14ac:dyDescent="0.45">
      <c r="A12" t="s">
        <v>84</v>
      </c>
      <c r="B12" s="4">
        <v>3</v>
      </c>
      <c r="C12" s="2">
        <v>2</v>
      </c>
      <c r="D12" s="2" t="s">
        <v>9</v>
      </c>
      <c r="E12" s="4" t="s">
        <v>5</v>
      </c>
      <c r="F12" s="4" t="str">
        <f t="shared" si="0"/>
        <v>2X3Ja</v>
      </c>
      <c r="G12" s="8">
        <v>9</v>
      </c>
      <c r="H12" s="8">
        <v>9</v>
      </c>
      <c r="S12" t="str">
        <f>"Total Score : "&amp;S6&amp;"%"</f>
        <v>Total Score : 100%</v>
      </c>
    </row>
    <row r="13" spans="1:19" x14ac:dyDescent="0.45">
      <c r="A13" t="s">
        <v>84</v>
      </c>
      <c r="B13" s="4">
        <v>3</v>
      </c>
      <c r="C13" s="2">
        <v>2</v>
      </c>
      <c r="D13" s="2" t="s">
        <v>7</v>
      </c>
      <c r="E13" s="4" t="s">
        <v>5</v>
      </c>
      <c r="F13" s="4" t="str">
        <f t="shared" si="0"/>
        <v>2X2Ja</v>
      </c>
      <c r="G13" s="8">
        <v>6</v>
      </c>
      <c r="H13" s="8">
        <v>6</v>
      </c>
    </row>
    <row r="14" spans="1:19" x14ac:dyDescent="0.45">
      <c r="A14" t="s">
        <v>84</v>
      </c>
      <c r="B14" s="4">
        <v>3</v>
      </c>
      <c r="C14" s="2">
        <v>2</v>
      </c>
      <c r="D14" s="2" t="s">
        <v>8</v>
      </c>
      <c r="E14" s="4" t="s">
        <v>5</v>
      </c>
      <c r="F14" s="4" t="str">
        <f t="shared" si="0"/>
        <v>2X1Ja</v>
      </c>
      <c r="G14" s="8">
        <v>3</v>
      </c>
      <c r="H14" s="8">
        <v>3</v>
      </c>
      <c r="L14" t="s">
        <v>27</v>
      </c>
      <c r="M14">
        <v>60</v>
      </c>
    </row>
    <row r="15" spans="1:19" x14ac:dyDescent="0.45">
      <c r="A15" t="s">
        <v>84</v>
      </c>
      <c r="B15" s="4">
        <v>3</v>
      </c>
      <c r="C15" s="2">
        <v>2</v>
      </c>
      <c r="D15" s="2" t="s">
        <v>24</v>
      </c>
      <c r="E15" s="4" t="s">
        <v>5</v>
      </c>
      <c r="F15" s="4" t="str">
        <f t="shared" si="0"/>
        <v>2X0,33Ja</v>
      </c>
      <c r="G15" s="8">
        <v>1</v>
      </c>
      <c r="H15" s="8">
        <v>1</v>
      </c>
      <c r="L15" t="s">
        <v>28</v>
      </c>
      <c r="M15">
        <v>30</v>
      </c>
    </row>
    <row r="16" spans="1:19" x14ac:dyDescent="0.45">
      <c r="A16" t="s">
        <v>84</v>
      </c>
      <c r="B16" s="4">
        <v>3</v>
      </c>
      <c r="C16" s="2">
        <v>2</v>
      </c>
      <c r="D16" s="2" t="s">
        <v>25</v>
      </c>
      <c r="E16" s="4" t="s">
        <v>5</v>
      </c>
      <c r="F16" s="4" t="str">
        <f t="shared" si="0"/>
        <v>2X0,66Ja</v>
      </c>
      <c r="G16" s="8">
        <v>2</v>
      </c>
      <c r="H16" s="8">
        <v>2</v>
      </c>
      <c r="L16" t="s">
        <v>29</v>
      </c>
      <c r="M16">
        <v>10</v>
      </c>
    </row>
    <row r="17" spans="1:13" x14ac:dyDescent="0.45">
      <c r="A17" t="s">
        <v>84</v>
      </c>
      <c r="B17" s="4">
        <v>3</v>
      </c>
      <c r="C17" s="2">
        <v>2</v>
      </c>
      <c r="D17" s="2" t="s">
        <v>8</v>
      </c>
      <c r="E17" s="4" t="s">
        <v>5</v>
      </c>
      <c r="F17" s="4" t="str">
        <f t="shared" si="0"/>
        <v>2X1Ja</v>
      </c>
      <c r="G17" s="8">
        <v>3</v>
      </c>
      <c r="H17" s="8">
        <v>3</v>
      </c>
      <c r="L17" t="s">
        <v>30</v>
      </c>
      <c r="M17">
        <v>100</v>
      </c>
    </row>
    <row r="18" spans="1:13" x14ac:dyDescent="0.45">
      <c r="A18" t="s">
        <v>84</v>
      </c>
      <c r="B18" s="4">
        <v>6</v>
      </c>
      <c r="C18" s="2">
        <v>1</v>
      </c>
      <c r="D18" s="2" t="s">
        <v>9</v>
      </c>
      <c r="E18" s="4" t="s">
        <v>5</v>
      </c>
      <c r="F18" s="4" t="str">
        <f t="shared" si="0"/>
        <v>1X3Ja</v>
      </c>
      <c r="G18" s="8">
        <v>18</v>
      </c>
      <c r="H18" s="8">
        <v>18</v>
      </c>
    </row>
    <row r="19" spans="1:13" x14ac:dyDescent="0.45">
      <c r="A19" t="s">
        <v>84</v>
      </c>
      <c r="B19" s="4">
        <v>6</v>
      </c>
      <c r="C19" s="2">
        <v>1</v>
      </c>
      <c r="D19" s="2" t="s">
        <v>7</v>
      </c>
      <c r="E19" s="4" t="s">
        <v>5</v>
      </c>
      <c r="F19" s="4" t="str">
        <f t="shared" si="0"/>
        <v>1X2Ja</v>
      </c>
      <c r="G19" s="8">
        <v>12</v>
      </c>
      <c r="H19" s="8">
        <v>12</v>
      </c>
    </row>
    <row r="20" spans="1:13" x14ac:dyDescent="0.45">
      <c r="A20" t="s">
        <v>84</v>
      </c>
      <c r="B20" s="4">
        <v>6</v>
      </c>
      <c r="C20" s="2">
        <v>1</v>
      </c>
      <c r="D20" s="2" t="s">
        <v>8</v>
      </c>
      <c r="E20" s="4" t="s">
        <v>5</v>
      </c>
      <c r="F20" s="4" t="str">
        <f t="shared" si="0"/>
        <v>1X1Ja</v>
      </c>
      <c r="G20" s="8">
        <v>6</v>
      </c>
      <c r="H20" s="8">
        <v>6</v>
      </c>
      <c r="L20" t="s">
        <v>31</v>
      </c>
      <c r="M20">
        <f>M7/M9</f>
        <v>0.25</v>
      </c>
    </row>
    <row r="21" spans="1:13" x14ac:dyDescent="0.45">
      <c r="A21" t="s">
        <v>84</v>
      </c>
      <c r="B21" s="4">
        <v>6</v>
      </c>
      <c r="C21" s="2">
        <v>1</v>
      </c>
      <c r="D21" s="2" t="s">
        <v>24</v>
      </c>
      <c r="E21" s="4" t="s">
        <v>5</v>
      </c>
      <c r="F21" s="4" t="str">
        <f t="shared" si="0"/>
        <v>1X0,33Ja</v>
      </c>
      <c r="G21" s="8">
        <v>2</v>
      </c>
      <c r="H21" s="8">
        <v>2</v>
      </c>
      <c r="L21" t="s">
        <v>32</v>
      </c>
      <c r="M21">
        <v>1</v>
      </c>
    </row>
    <row r="22" spans="1:13" x14ac:dyDescent="0.45">
      <c r="A22" t="s">
        <v>84</v>
      </c>
      <c r="B22" s="4">
        <v>6</v>
      </c>
      <c r="C22" s="2">
        <v>1</v>
      </c>
      <c r="D22" s="2" t="s">
        <v>25</v>
      </c>
      <c r="E22" s="4" t="s">
        <v>5</v>
      </c>
      <c r="F22" s="4" t="str">
        <f t="shared" si="0"/>
        <v>1X0,66Ja</v>
      </c>
      <c r="G22" s="8">
        <v>4</v>
      </c>
      <c r="H22" s="8">
        <v>4</v>
      </c>
      <c r="L22" t="s">
        <v>30</v>
      </c>
      <c r="M22">
        <f>SUM(M14:M17)-(M21+M20)</f>
        <v>198.75</v>
      </c>
    </row>
    <row r="23" spans="1:13" x14ac:dyDescent="0.45">
      <c r="A23" t="s">
        <v>84</v>
      </c>
      <c r="B23" s="4">
        <v>6</v>
      </c>
      <c r="C23" s="2">
        <v>1</v>
      </c>
      <c r="D23" s="2" t="s">
        <v>8</v>
      </c>
      <c r="E23" s="4" t="s">
        <v>5</v>
      </c>
      <c r="F23" s="4" t="str">
        <f t="shared" si="0"/>
        <v>1X1Ja</v>
      </c>
      <c r="G23" s="8">
        <v>6</v>
      </c>
      <c r="H23" s="8">
        <v>6</v>
      </c>
    </row>
    <row r="24" spans="1:13" x14ac:dyDescent="0.45">
      <c r="A24" t="s">
        <v>85</v>
      </c>
      <c r="B24" s="5">
        <v>1</v>
      </c>
      <c r="C24" s="1">
        <v>3</v>
      </c>
      <c r="D24" s="1" t="s">
        <v>9</v>
      </c>
      <c r="E24" s="5" t="s">
        <v>6</v>
      </c>
      <c r="F24" s="5" t="str">
        <f t="shared" si="0"/>
        <v>3X3Neen</v>
      </c>
      <c r="G24" s="9">
        <v>3</v>
      </c>
      <c r="H24" s="9">
        <v>0</v>
      </c>
      <c r="L24" t="s">
        <v>33</v>
      </c>
    </row>
    <row r="25" spans="1:13" x14ac:dyDescent="0.45">
      <c r="A25" t="s">
        <v>85</v>
      </c>
      <c r="B25" s="5">
        <v>1</v>
      </c>
      <c r="C25" s="1">
        <v>3</v>
      </c>
      <c r="D25" s="1" t="s">
        <v>7</v>
      </c>
      <c r="E25" s="5" t="s">
        <v>6</v>
      </c>
      <c r="F25" s="5" t="str">
        <f t="shared" si="0"/>
        <v>3X2Neen</v>
      </c>
      <c r="G25" s="9">
        <v>2</v>
      </c>
      <c r="H25" s="9">
        <v>0</v>
      </c>
      <c r="L25" t="s">
        <v>31</v>
      </c>
      <c r="M25" t="str">
        <f>ROUND(M20,0)&amp;"%"</f>
        <v>0%</v>
      </c>
    </row>
    <row r="26" spans="1:13" x14ac:dyDescent="0.45">
      <c r="A26" t="s">
        <v>85</v>
      </c>
      <c r="B26" s="5">
        <v>1</v>
      </c>
      <c r="C26" s="1">
        <v>3</v>
      </c>
      <c r="D26" s="1" t="s">
        <v>8</v>
      </c>
      <c r="E26" s="5" t="s">
        <v>6</v>
      </c>
      <c r="F26" s="5" t="str">
        <f t="shared" si="0"/>
        <v>3X1Neen</v>
      </c>
      <c r="G26" s="9">
        <v>1</v>
      </c>
      <c r="H26" s="9">
        <v>0</v>
      </c>
      <c r="L26" t="s">
        <v>33</v>
      </c>
    </row>
    <row r="27" spans="1:13" x14ac:dyDescent="0.45">
      <c r="A27" t="s">
        <v>85</v>
      </c>
      <c r="B27" s="5">
        <v>1</v>
      </c>
      <c r="C27" s="1">
        <v>3</v>
      </c>
      <c r="D27" s="1" t="s">
        <v>24</v>
      </c>
      <c r="E27" s="5" t="s">
        <v>6</v>
      </c>
      <c r="F27" s="5" t="str">
        <f t="shared" si="0"/>
        <v>3X0,33Neen</v>
      </c>
      <c r="G27" s="9">
        <f>1/3</f>
        <v>0.33333333333333331</v>
      </c>
      <c r="H27" s="9">
        <v>0</v>
      </c>
    </row>
    <row r="28" spans="1:13" x14ac:dyDescent="0.45">
      <c r="A28" t="s">
        <v>85</v>
      </c>
      <c r="B28" s="5">
        <v>1</v>
      </c>
      <c r="C28" s="1">
        <v>3</v>
      </c>
      <c r="D28" s="1" t="s">
        <v>25</v>
      </c>
      <c r="E28" s="5" t="s">
        <v>6</v>
      </c>
      <c r="F28" s="5" t="str">
        <f t="shared" si="0"/>
        <v>3X0,66Neen</v>
      </c>
      <c r="G28" s="9">
        <f>2/3</f>
        <v>0.66666666666666663</v>
      </c>
      <c r="H28" s="9">
        <v>0</v>
      </c>
    </row>
    <row r="29" spans="1:13" x14ac:dyDescent="0.45">
      <c r="A29" t="s">
        <v>85</v>
      </c>
      <c r="B29" s="5">
        <v>1</v>
      </c>
      <c r="C29" s="1">
        <v>3</v>
      </c>
      <c r="D29" s="1" t="s">
        <v>8</v>
      </c>
      <c r="E29" s="5" t="s">
        <v>6</v>
      </c>
      <c r="F29" s="5" t="str">
        <f t="shared" si="0"/>
        <v>3X1Neen</v>
      </c>
      <c r="G29" s="9">
        <v>1</v>
      </c>
      <c r="H29" s="9">
        <v>0</v>
      </c>
    </row>
    <row r="30" spans="1:13" x14ac:dyDescent="0.45">
      <c r="A30" t="s">
        <v>85</v>
      </c>
      <c r="B30" s="5">
        <v>3</v>
      </c>
      <c r="C30" s="1">
        <v>2</v>
      </c>
      <c r="D30" s="1" t="s">
        <v>9</v>
      </c>
      <c r="E30" s="5" t="s">
        <v>6</v>
      </c>
      <c r="F30" s="5" t="str">
        <f t="shared" si="0"/>
        <v>2X3Neen</v>
      </c>
      <c r="G30" s="9">
        <v>9</v>
      </c>
      <c r="H30" s="9">
        <v>0</v>
      </c>
    </row>
    <row r="31" spans="1:13" x14ac:dyDescent="0.45">
      <c r="A31" t="s">
        <v>85</v>
      </c>
      <c r="B31" s="5">
        <v>3</v>
      </c>
      <c r="C31" s="1">
        <v>2</v>
      </c>
      <c r="D31" s="1" t="s">
        <v>7</v>
      </c>
      <c r="E31" s="5" t="s">
        <v>6</v>
      </c>
      <c r="F31" s="5" t="str">
        <f t="shared" si="0"/>
        <v>2X2Neen</v>
      </c>
      <c r="G31" s="9">
        <v>6</v>
      </c>
      <c r="H31" s="9">
        <v>0</v>
      </c>
    </row>
    <row r="32" spans="1:13" x14ac:dyDescent="0.45">
      <c r="A32" t="s">
        <v>85</v>
      </c>
      <c r="B32" s="5">
        <v>3</v>
      </c>
      <c r="C32" s="1">
        <v>2</v>
      </c>
      <c r="D32" s="1" t="s">
        <v>8</v>
      </c>
      <c r="E32" s="5" t="s">
        <v>6</v>
      </c>
      <c r="F32" s="5" t="str">
        <f t="shared" si="0"/>
        <v>2X1Neen</v>
      </c>
      <c r="G32" s="9">
        <v>3</v>
      </c>
      <c r="H32" s="9">
        <v>0</v>
      </c>
    </row>
    <row r="33" spans="1:8" x14ac:dyDescent="0.45">
      <c r="A33" t="s">
        <v>85</v>
      </c>
      <c r="B33" s="5">
        <v>3</v>
      </c>
      <c r="C33" s="1">
        <v>2</v>
      </c>
      <c r="D33" s="1" t="s">
        <v>24</v>
      </c>
      <c r="E33" s="5" t="s">
        <v>6</v>
      </c>
      <c r="F33" s="5" t="str">
        <f t="shared" si="0"/>
        <v>2X0,33Neen</v>
      </c>
      <c r="G33" s="9">
        <v>1</v>
      </c>
      <c r="H33" s="9">
        <v>0</v>
      </c>
    </row>
    <row r="34" spans="1:8" x14ac:dyDescent="0.45">
      <c r="A34" t="s">
        <v>85</v>
      </c>
      <c r="B34" s="5">
        <v>3</v>
      </c>
      <c r="C34" s="1">
        <v>2</v>
      </c>
      <c r="D34" s="1" t="s">
        <v>25</v>
      </c>
      <c r="E34" s="5" t="s">
        <v>6</v>
      </c>
      <c r="F34" s="5" t="str">
        <f t="shared" si="0"/>
        <v>2X0,66Neen</v>
      </c>
      <c r="G34" s="9">
        <v>2</v>
      </c>
      <c r="H34" s="9">
        <v>0</v>
      </c>
    </row>
    <row r="35" spans="1:8" x14ac:dyDescent="0.45">
      <c r="A35" t="s">
        <v>85</v>
      </c>
      <c r="B35" s="5">
        <v>3</v>
      </c>
      <c r="C35" s="1">
        <v>2</v>
      </c>
      <c r="D35" s="1" t="s">
        <v>8</v>
      </c>
      <c r="E35" s="5" t="s">
        <v>6</v>
      </c>
      <c r="F35" s="5" t="str">
        <f t="shared" si="0"/>
        <v>2X1Neen</v>
      </c>
      <c r="G35" s="9">
        <v>3</v>
      </c>
      <c r="H35" s="9">
        <v>0</v>
      </c>
    </row>
    <row r="36" spans="1:8" x14ac:dyDescent="0.45">
      <c r="A36" t="s">
        <v>85</v>
      </c>
      <c r="B36" s="5">
        <v>6</v>
      </c>
      <c r="C36" s="1">
        <v>1</v>
      </c>
      <c r="D36" s="1" t="s">
        <v>9</v>
      </c>
      <c r="E36" s="5" t="s">
        <v>6</v>
      </c>
      <c r="F36" s="5" t="str">
        <f t="shared" si="0"/>
        <v>1X3Neen</v>
      </c>
      <c r="G36" s="9">
        <v>18</v>
      </c>
      <c r="H36" s="9">
        <v>0</v>
      </c>
    </row>
    <row r="37" spans="1:8" x14ac:dyDescent="0.45">
      <c r="A37" t="s">
        <v>85</v>
      </c>
      <c r="B37" s="5">
        <v>6</v>
      </c>
      <c r="C37" s="1">
        <v>1</v>
      </c>
      <c r="D37" s="1" t="s">
        <v>7</v>
      </c>
      <c r="E37" s="5" t="s">
        <v>6</v>
      </c>
      <c r="F37" s="5" t="str">
        <f t="shared" si="0"/>
        <v>1X2Neen</v>
      </c>
      <c r="G37" s="9">
        <v>12</v>
      </c>
      <c r="H37" s="9">
        <v>0</v>
      </c>
    </row>
    <row r="38" spans="1:8" x14ac:dyDescent="0.45">
      <c r="A38" t="s">
        <v>85</v>
      </c>
      <c r="B38" s="5">
        <v>6</v>
      </c>
      <c r="C38" s="1">
        <v>1</v>
      </c>
      <c r="D38" s="1" t="s">
        <v>8</v>
      </c>
      <c r="E38" s="5" t="s">
        <v>6</v>
      </c>
      <c r="F38" s="5" t="str">
        <f t="shared" si="0"/>
        <v>1X1Neen</v>
      </c>
      <c r="G38" s="9">
        <v>6</v>
      </c>
      <c r="H38" s="9">
        <v>0</v>
      </c>
    </row>
    <row r="39" spans="1:8" x14ac:dyDescent="0.45">
      <c r="A39" t="s">
        <v>85</v>
      </c>
      <c r="B39" s="5">
        <v>6</v>
      </c>
      <c r="C39" s="1">
        <v>1</v>
      </c>
      <c r="D39" s="1" t="s">
        <v>24</v>
      </c>
      <c r="E39" s="5" t="s">
        <v>6</v>
      </c>
      <c r="F39" s="5" t="str">
        <f t="shared" si="0"/>
        <v>1X0,33Neen</v>
      </c>
      <c r="G39" s="9">
        <v>2</v>
      </c>
      <c r="H39" s="9">
        <v>0</v>
      </c>
    </row>
    <row r="40" spans="1:8" x14ac:dyDescent="0.45">
      <c r="A40" t="s">
        <v>85</v>
      </c>
      <c r="B40" s="5">
        <v>6</v>
      </c>
      <c r="C40" s="1">
        <v>1</v>
      </c>
      <c r="D40" s="1" t="s">
        <v>25</v>
      </c>
      <c r="E40" s="5" t="s">
        <v>6</v>
      </c>
      <c r="F40" s="5" t="str">
        <f t="shared" si="0"/>
        <v>1X0,66Neen</v>
      </c>
      <c r="G40" s="9">
        <v>4</v>
      </c>
      <c r="H40" s="9">
        <v>0</v>
      </c>
    </row>
    <row r="41" spans="1:8" x14ac:dyDescent="0.45">
      <c r="A41" t="s">
        <v>85</v>
      </c>
      <c r="B41" s="5">
        <v>6</v>
      </c>
      <c r="C41" s="1">
        <v>1</v>
      </c>
      <c r="D41" s="1" t="s">
        <v>8</v>
      </c>
      <c r="E41" s="5" t="s">
        <v>6</v>
      </c>
      <c r="F41" s="5" t="str">
        <f t="shared" si="0"/>
        <v>1X1Neen</v>
      </c>
      <c r="G41" s="9">
        <v>6</v>
      </c>
      <c r="H41" s="9">
        <v>0</v>
      </c>
    </row>
    <row r="42" spans="1:8" x14ac:dyDescent="0.45">
      <c r="A42" t="s">
        <v>86</v>
      </c>
      <c r="B42" s="6">
        <v>1</v>
      </c>
      <c r="C42" s="3">
        <v>3</v>
      </c>
      <c r="D42" s="3" t="s">
        <v>9</v>
      </c>
      <c r="E42" s="6" t="s">
        <v>10</v>
      </c>
      <c r="F42" s="6" t="str">
        <f t="shared" si="0"/>
        <v>3X3NVT</v>
      </c>
      <c r="G42" s="10">
        <v>0</v>
      </c>
      <c r="H42" s="10">
        <v>0</v>
      </c>
    </row>
    <row r="43" spans="1:8" x14ac:dyDescent="0.45">
      <c r="A43" t="s">
        <v>86</v>
      </c>
      <c r="B43" s="6">
        <v>1</v>
      </c>
      <c r="C43" s="3">
        <v>3</v>
      </c>
      <c r="D43" s="3" t="s">
        <v>7</v>
      </c>
      <c r="E43" s="6" t="s">
        <v>10</v>
      </c>
      <c r="F43" s="6" t="str">
        <f t="shared" si="0"/>
        <v>3X2NVT</v>
      </c>
      <c r="G43" s="10">
        <v>0</v>
      </c>
      <c r="H43" s="10">
        <v>0</v>
      </c>
    </row>
    <row r="44" spans="1:8" x14ac:dyDescent="0.45">
      <c r="A44" t="s">
        <v>86</v>
      </c>
      <c r="B44" s="6">
        <v>1</v>
      </c>
      <c r="C44" s="3">
        <v>3</v>
      </c>
      <c r="D44" s="3" t="s">
        <v>8</v>
      </c>
      <c r="E44" s="6" t="s">
        <v>10</v>
      </c>
      <c r="F44" s="6" t="str">
        <f t="shared" si="0"/>
        <v>3X1NVT</v>
      </c>
      <c r="G44" s="10">
        <v>0</v>
      </c>
      <c r="H44" s="10">
        <v>0</v>
      </c>
    </row>
    <row r="45" spans="1:8" x14ac:dyDescent="0.45">
      <c r="A45" t="s">
        <v>86</v>
      </c>
      <c r="B45" s="6">
        <v>1</v>
      </c>
      <c r="C45" s="3">
        <v>3</v>
      </c>
      <c r="D45" s="3" t="s">
        <v>24</v>
      </c>
      <c r="E45" s="6" t="s">
        <v>10</v>
      </c>
      <c r="F45" s="6" t="str">
        <f t="shared" si="0"/>
        <v>3X0,33NVT</v>
      </c>
      <c r="G45" s="10">
        <v>0</v>
      </c>
      <c r="H45" s="10">
        <v>0</v>
      </c>
    </row>
    <row r="46" spans="1:8" x14ac:dyDescent="0.45">
      <c r="A46" t="s">
        <v>86</v>
      </c>
      <c r="B46" s="6">
        <v>1</v>
      </c>
      <c r="C46" s="3">
        <v>3</v>
      </c>
      <c r="D46" s="3" t="s">
        <v>25</v>
      </c>
      <c r="E46" s="6" t="s">
        <v>10</v>
      </c>
      <c r="F46" s="6" t="str">
        <f t="shared" si="0"/>
        <v>3X0,66NVT</v>
      </c>
      <c r="G46" s="10">
        <v>0</v>
      </c>
      <c r="H46" s="10">
        <v>0</v>
      </c>
    </row>
    <row r="47" spans="1:8" x14ac:dyDescent="0.45">
      <c r="A47" t="s">
        <v>86</v>
      </c>
      <c r="B47" s="6">
        <v>1</v>
      </c>
      <c r="C47" s="3">
        <v>3</v>
      </c>
      <c r="D47" s="3" t="s">
        <v>8</v>
      </c>
      <c r="E47" s="6" t="s">
        <v>10</v>
      </c>
      <c r="F47" s="6" t="str">
        <f t="shared" si="0"/>
        <v>3X1NVT</v>
      </c>
      <c r="G47" s="10">
        <v>0</v>
      </c>
      <c r="H47" s="10">
        <v>0</v>
      </c>
    </row>
    <row r="48" spans="1:8" x14ac:dyDescent="0.45">
      <c r="A48" t="s">
        <v>86</v>
      </c>
      <c r="B48" s="6">
        <v>3</v>
      </c>
      <c r="C48" s="3">
        <v>2</v>
      </c>
      <c r="D48" s="3" t="s">
        <v>9</v>
      </c>
      <c r="E48" s="6" t="s">
        <v>10</v>
      </c>
      <c r="F48" s="6" t="str">
        <f t="shared" si="0"/>
        <v>2X3NVT</v>
      </c>
      <c r="G48" s="10">
        <v>0</v>
      </c>
      <c r="H48" s="10">
        <v>0</v>
      </c>
    </row>
    <row r="49" spans="1:8" x14ac:dyDescent="0.45">
      <c r="A49" t="s">
        <v>86</v>
      </c>
      <c r="B49" s="6">
        <v>3</v>
      </c>
      <c r="C49" s="3">
        <v>2</v>
      </c>
      <c r="D49" s="3" t="s">
        <v>7</v>
      </c>
      <c r="E49" s="6" t="s">
        <v>10</v>
      </c>
      <c r="F49" s="6" t="str">
        <f t="shared" si="0"/>
        <v>2X2NVT</v>
      </c>
      <c r="G49" s="10">
        <v>0</v>
      </c>
      <c r="H49" s="10">
        <v>0</v>
      </c>
    </row>
    <row r="50" spans="1:8" x14ac:dyDescent="0.45">
      <c r="A50" t="s">
        <v>86</v>
      </c>
      <c r="B50" s="6">
        <v>3</v>
      </c>
      <c r="C50" s="3">
        <v>2</v>
      </c>
      <c r="D50" s="3" t="s">
        <v>8</v>
      </c>
      <c r="E50" s="6" t="s">
        <v>10</v>
      </c>
      <c r="F50" s="6" t="str">
        <f t="shared" si="0"/>
        <v>2X1NVT</v>
      </c>
      <c r="G50" s="10">
        <v>0</v>
      </c>
      <c r="H50" s="10">
        <v>0</v>
      </c>
    </row>
    <row r="51" spans="1:8" x14ac:dyDescent="0.45">
      <c r="A51" t="s">
        <v>86</v>
      </c>
      <c r="B51" s="6">
        <v>3</v>
      </c>
      <c r="C51" s="3">
        <v>2</v>
      </c>
      <c r="D51" s="3" t="s">
        <v>24</v>
      </c>
      <c r="E51" s="6" t="s">
        <v>10</v>
      </c>
      <c r="F51" s="6" t="str">
        <f t="shared" si="0"/>
        <v>2X0,33NVT</v>
      </c>
      <c r="G51" s="10">
        <v>0</v>
      </c>
      <c r="H51" s="10">
        <v>0</v>
      </c>
    </row>
    <row r="52" spans="1:8" x14ac:dyDescent="0.45">
      <c r="A52" t="s">
        <v>86</v>
      </c>
      <c r="B52" s="6">
        <v>3</v>
      </c>
      <c r="C52" s="3">
        <v>2</v>
      </c>
      <c r="D52" s="3" t="s">
        <v>25</v>
      </c>
      <c r="E52" s="6" t="s">
        <v>10</v>
      </c>
      <c r="F52" s="6" t="str">
        <f t="shared" si="0"/>
        <v>2X0,66NVT</v>
      </c>
      <c r="G52" s="10">
        <v>0</v>
      </c>
      <c r="H52" s="10">
        <v>0</v>
      </c>
    </row>
    <row r="53" spans="1:8" x14ac:dyDescent="0.45">
      <c r="A53" t="s">
        <v>86</v>
      </c>
      <c r="B53" s="6">
        <v>3</v>
      </c>
      <c r="C53" s="3">
        <v>2</v>
      </c>
      <c r="D53" s="3" t="s">
        <v>8</v>
      </c>
      <c r="E53" s="6" t="s">
        <v>10</v>
      </c>
      <c r="F53" s="6" t="str">
        <f t="shared" si="0"/>
        <v>2X1NVT</v>
      </c>
      <c r="G53" s="10">
        <v>0</v>
      </c>
      <c r="H53" s="10">
        <v>0</v>
      </c>
    </row>
    <row r="54" spans="1:8" x14ac:dyDescent="0.45">
      <c r="A54" t="s">
        <v>86</v>
      </c>
      <c r="B54" s="6">
        <v>6</v>
      </c>
      <c r="C54" s="3">
        <v>1</v>
      </c>
      <c r="D54" s="3" t="s">
        <v>9</v>
      </c>
      <c r="E54" s="6" t="s">
        <v>10</v>
      </c>
      <c r="F54" s="6" t="str">
        <f t="shared" si="0"/>
        <v>1X3NVT</v>
      </c>
      <c r="G54" s="10">
        <v>0</v>
      </c>
      <c r="H54" s="10">
        <v>0</v>
      </c>
    </row>
    <row r="55" spans="1:8" x14ac:dyDescent="0.45">
      <c r="A55" t="s">
        <v>86</v>
      </c>
      <c r="B55" s="6">
        <v>6</v>
      </c>
      <c r="C55" s="3">
        <v>1</v>
      </c>
      <c r="D55" s="3" t="s">
        <v>7</v>
      </c>
      <c r="E55" s="6" t="s">
        <v>10</v>
      </c>
      <c r="F55" s="6" t="str">
        <f t="shared" si="0"/>
        <v>1X2NVT</v>
      </c>
      <c r="G55" s="10">
        <v>0</v>
      </c>
      <c r="H55" s="10">
        <v>0</v>
      </c>
    </row>
    <row r="56" spans="1:8" x14ac:dyDescent="0.45">
      <c r="A56" t="s">
        <v>86</v>
      </c>
      <c r="B56" s="6">
        <v>6</v>
      </c>
      <c r="C56" s="3">
        <v>1</v>
      </c>
      <c r="D56" s="3" t="s">
        <v>8</v>
      </c>
      <c r="E56" s="6" t="s">
        <v>10</v>
      </c>
      <c r="F56" s="6" t="str">
        <f t="shared" si="0"/>
        <v>1X1NVT</v>
      </c>
      <c r="G56" s="10">
        <v>0</v>
      </c>
      <c r="H56" s="10">
        <v>0</v>
      </c>
    </row>
    <row r="57" spans="1:8" x14ac:dyDescent="0.45">
      <c r="A57" t="s">
        <v>86</v>
      </c>
      <c r="B57" s="6">
        <v>6</v>
      </c>
      <c r="C57" s="3">
        <v>1</v>
      </c>
      <c r="D57" s="3" t="s">
        <v>24</v>
      </c>
      <c r="E57" s="6" t="s">
        <v>10</v>
      </c>
      <c r="F57" s="6" t="str">
        <f t="shared" si="0"/>
        <v>1X0,33NVT</v>
      </c>
      <c r="G57" s="10">
        <v>0</v>
      </c>
      <c r="H57" s="10">
        <v>0</v>
      </c>
    </row>
    <row r="58" spans="1:8" x14ac:dyDescent="0.45">
      <c r="A58" t="s">
        <v>86</v>
      </c>
      <c r="B58" s="6">
        <v>6</v>
      </c>
      <c r="C58" s="3">
        <v>1</v>
      </c>
      <c r="D58" s="3" t="s">
        <v>25</v>
      </c>
      <c r="E58" s="6" t="s">
        <v>10</v>
      </c>
      <c r="F58" s="6" t="str">
        <f t="shared" si="0"/>
        <v>1X0,66NVT</v>
      </c>
      <c r="G58" s="10">
        <v>0</v>
      </c>
      <c r="H58" s="10">
        <v>0</v>
      </c>
    </row>
    <row r="59" spans="1:8" x14ac:dyDescent="0.45">
      <c r="A59" t="s">
        <v>86</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7" ma:contentTypeDescription="Een nieuw document maken." ma:contentTypeScope="" ma:versionID="e93fc1fe0d6a463ba63827cf74faf245">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eb4e3b60891f9844067f15ab8c19384f"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2EBF13-CB44-4A94-A541-8334716C037D}"/>
</file>

<file path=customXml/itemProps2.xml><?xml version="1.0" encoding="utf-8"?>
<ds:datastoreItem xmlns:ds="http://schemas.openxmlformats.org/officeDocument/2006/customXml" ds:itemID="{40A00EA0-EBF8-457D-82FC-AA26140F7E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 </vt:lpstr>
      <vt:lpstr>inhoudstafel</vt:lpstr>
      <vt:lpstr>proces MFC en ABG </vt:lpstr>
      <vt:lpstr>rapport</vt:lpstr>
      <vt:lpstr>actiepunten auditee</vt:lpstr>
      <vt:lpstr>Mapping</vt:lpstr>
      <vt:lpstr>'proces MFC en ABG '!Afdrukbereik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2023-11-14T13:14:16Z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