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vzabe.sharepoint.com/sites/VZA/Gedeelde documenten/Kwaliteitshandboek MAEIA/Hoofdstuk 13 Klinische studies/publicatie website MAEIA klinische studies versie 20230124/Auditvragen/"/>
    </mc:Choice>
  </mc:AlternateContent>
  <xr:revisionPtr revIDLastSave="0" documentId="13_ncr:1_{62DB624E-3980-4A21-8B84-7BF68E3CAAC4}" xr6:coauthVersionLast="47" xr6:coauthVersionMax="47" xr10:uidLastSave="{00000000-0000-0000-0000-000000000000}"/>
  <bookViews>
    <workbookView xWindow="-28920" yWindow="-120" windowWidth="29040" windowHeight="15840" tabRatio="526" xr2:uid="{00000000-000D-0000-FFFF-FFFF00000000}"/>
  </bookViews>
  <sheets>
    <sheet name="algemene inleiding" sheetId="46" r:id="rId1"/>
    <sheet name="handleiding" sheetId="52" r:id="rId2"/>
    <sheet name="expertenteam" sheetId="51" r:id="rId3"/>
    <sheet name="inleiding ..... " sheetId="48" r:id="rId4"/>
    <sheet name="inhoudstafel" sheetId="47" r:id="rId5"/>
    <sheet name="proces ...... " sheetId="42" r:id="rId6"/>
    <sheet name="rapport" sheetId="43" r:id="rId7"/>
    <sheet name="actiepunten auditee" sheetId="50" r:id="rId8"/>
    <sheet name="Mapping" sheetId="38" r:id="rId9"/>
  </sheets>
  <definedNames>
    <definedName name="_xlnm._FilterDatabase" localSheetId="5" hidden="1">'proces ...... '!$A$6:$WVQ$245</definedName>
    <definedName name="_xlnm.Print_Area" localSheetId="5">'proces ...... '!$A$2:$T$159</definedName>
    <definedName name="_xlnm.Print_Area" localSheetId="6">rapport!$A$1:$D$120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43" l="1"/>
  <c r="A22" i="43"/>
  <c r="B21" i="43"/>
  <c r="A21" i="43"/>
  <c r="B20" i="43"/>
  <c r="A20" i="43"/>
  <c r="B19" i="43"/>
  <c r="A19" i="43"/>
  <c r="B18" i="43"/>
  <c r="A18" i="43"/>
  <c r="G124" i="42"/>
  <c r="G118" i="42"/>
  <c r="G26" i="42"/>
  <c r="N156" i="42"/>
  <c r="K156" i="42"/>
  <c r="L156" i="42" s="1"/>
  <c r="N154" i="42"/>
  <c r="K154" i="42"/>
  <c r="M154" i="42" s="1"/>
  <c r="N155" i="42"/>
  <c r="K155" i="42"/>
  <c r="M155" i="42" s="1"/>
  <c r="N152" i="42"/>
  <c r="K152" i="42"/>
  <c r="L152" i="42" s="1"/>
  <c r="N153" i="42"/>
  <c r="K153" i="42"/>
  <c r="M153" i="42" s="1"/>
  <c r="M156" i="42" l="1"/>
  <c r="L154" i="42"/>
  <c r="L155" i="42"/>
  <c r="M152" i="42"/>
  <c r="L153" i="42"/>
  <c r="N157" i="42"/>
  <c r="K157" i="42"/>
  <c r="M157" i="42" s="1"/>
  <c r="N146" i="42"/>
  <c r="K146" i="42"/>
  <c r="M146" i="42" s="1"/>
  <c r="N145" i="42"/>
  <c r="K145" i="42"/>
  <c r="M145" i="42" s="1"/>
  <c r="N144" i="42"/>
  <c r="K144" i="42"/>
  <c r="M144" i="42" s="1"/>
  <c r="K147" i="42"/>
  <c r="L147" i="42" s="1"/>
  <c r="N147" i="42"/>
  <c r="N129" i="42"/>
  <c r="K129" i="42"/>
  <c r="M129" i="42" s="1"/>
  <c r="N128" i="42"/>
  <c r="K128" i="42"/>
  <c r="M128" i="42" s="1"/>
  <c r="N127" i="42"/>
  <c r="K127" i="42"/>
  <c r="M127" i="42" s="1"/>
  <c r="N126" i="42"/>
  <c r="K126" i="42"/>
  <c r="M126" i="42" s="1"/>
  <c r="N131" i="42"/>
  <c r="K131" i="42"/>
  <c r="M131" i="42" s="1"/>
  <c r="N130" i="42"/>
  <c r="K130" i="42"/>
  <c r="M130" i="42" s="1"/>
  <c r="N132" i="42"/>
  <c r="K132" i="42"/>
  <c r="M132" i="42" s="1"/>
  <c r="G108" i="42"/>
  <c r="N117" i="42"/>
  <c r="K117" i="42"/>
  <c r="M117" i="42" s="1"/>
  <c r="N116" i="42"/>
  <c r="K116" i="42"/>
  <c r="M116" i="42" s="1"/>
  <c r="N115" i="42"/>
  <c r="K115" i="42"/>
  <c r="M115" i="42" s="1"/>
  <c r="N114" i="42"/>
  <c r="K114" i="42"/>
  <c r="M114" i="42" s="1"/>
  <c r="N113" i="42"/>
  <c r="K113" i="42"/>
  <c r="M113" i="42" s="1"/>
  <c r="N112" i="42"/>
  <c r="K112" i="42"/>
  <c r="M112" i="42" s="1"/>
  <c r="N111" i="42"/>
  <c r="K111" i="42"/>
  <c r="M111" i="42" s="1"/>
  <c r="N110" i="42"/>
  <c r="K110" i="42"/>
  <c r="M110" i="42" s="1"/>
  <c r="N109" i="42"/>
  <c r="K109" i="42"/>
  <c r="M109" i="42" s="1"/>
  <c r="N123" i="42"/>
  <c r="K123" i="42"/>
  <c r="M123" i="42" s="1"/>
  <c r="N122" i="42"/>
  <c r="K122" i="42"/>
  <c r="M122" i="42" s="1"/>
  <c r="N121" i="42"/>
  <c r="K121" i="42"/>
  <c r="M121" i="42" s="1"/>
  <c r="N120" i="42"/>
  <c r="K120" i="42"/>
  <c r="M120" i="42" s="1"/>
  <c r="N125" i="42"/>
  <c r="K125" i="42"/>
  <c r="M125" i="42" s="1"/>
  <c r="N119" i="42"/>
  <c r="K119" i="42"/>
  <c r="M119" i="42" s="1"/>
  <c r="N95" i="42"/>
  <c r="K95" i="42"/>
  <c r="M95" i="42" s="1"/>
  <c r="N94" i="42"/>
  <c r="K94" i="42"/>
  <c r="M94" i="42" s="1"/>
  <c r="N93" i="42"/>
  <c r="K93" i="42"/>
  <c r="M93" i="42" s="1"/>
  <c r="N92" i="42"/>
  <c r="K92" i="42"/>
  <c r="M92" i="42" s="1"/>
  <c r="N91" i="42"/>
  <c r="K91" i="42"/>
  <c r="M91" i="42" s="1"/>
  <c r="N90" i="42"/>
  <c r="K90" i="42"/>
  <c r="M90" i="42" s="1"/>
  <c r="N89" i="42"/>
  <c r="K89" i="42"/>
  <c r="M89" i="42" s="1"/>
  <c r="N88" i="42"/>
  <c r="K88" i="42"/>
  <c r="M88" i="42" s="1"/>
  <c r="N97" i="42"/>
  <c r="K97" i="42"/>
  <c r="M97" i="42" s="1"/>
  <c r="N96" i="42"/>
  <c r="K96" i="42"/>
  <c r="M96" i="42" s="1"/>
  <c r="N77" i="42"/>
  <c r="K77" i="42"/>
  <c r="M77" i="42" s="1"/>
  <c r="N76" i="42"/>
  <c r="K76" i="42"/>
  <c r="M76" i="42" s="1"/>
  <c r="N75" i="42"/>
  <c r="K75" i="42"/>
  <c r="M75" i="42" s="1"/>
  <c r="N74" i="42"/>
  <c r="K74" i="42"/>
  <c r="M74" i="42" s="1"/>
  <c r="N79" i="42"/>
  <c r="K79" i="42"/>
  <c r="M79" i="42" s="1"/>
  <c r="N78" i="42"/>
  <c r="K78" i="42"/>
  <c r="M78" i="42" s="1"/>
  <c r="M108" i="42" l="1"/>
  <c r="D20" i="43" s="1"/>
  <c r="M118" i="42"/>
  <c r="D21" i="43" s="1"/>
  <c r="M124" i="42"/>
  <c r="D22" i="43" s="1"/>
  <c r="L157" i="42"/>
  <c r="M147" i="42"/>
  <c r="L144" i="42"/>
  <c r="L145" i="42"/>
  <c r="L146" i="42"/>
  <c r="L126" i="42"/>
  <c r="L127" i="42"/>
  <c r="L128" i="42"/>
  <c r="L129" i="42"/>
  <c r="L130" i="42"/>
  <c r="L131" i="42"/>
  <c r="L132" i="42"/>
  <c r="L109" i="42"/>
  <c r="L110" i="42"/>
  <c r="L111" i="42"/>
  <c r="L112" i="42"/>
  <c r="L113" i="42"/>
  <c r="L114" i="42"/>
  <c r="L115" i="42"/>
  <c r="L116" i="42"/>
  <c r="L117" i="42"/>
  <c r="L120" i="42"/>
  <c r="L121" i="42"/>
  <c r="L122" i="42"/>
  <c r="L123" i="42"/>
  <c r="L125" i="42"/>
  <c r="L119" i="42"/>
  <c r="L88" i="42"/>
  <c r="L89" i="42"/>
  <c r="L90" i="42"/>
  <c r="L91" i="42"/>
  <c r="L92" i="42"/>
  <c r="L93" i="42"/>
  <c r="L94" i="42"/>
  <c r="L95" i="42"/>
  <c r="L96" i="42"/>
  <c r="L97" i="42"/>
  <c r="L78" i="42"/>
  <c r="L74" i="42"/>
  <c r="L75" i="42"/>
  <c r="L76" i="42"/>
  <c r="L77" i="42"/>
  <c r="L79" i="42"/>
  <c r="N35" i="42"/>
  <c r="K35" i="42"/>
  <c r="M35" i="42" s="1"/>
  <c r="N48" i="42"/>
  <c r="K48" i="42"/>
  <c r="M48" i="42" s="1"/>
  <c r="N47" i="42"/>
  <c r="K47" i="42"/>
  <c r="M47" i="42" s="1"/>
  <c r="N46" i="42"/>
  <c r="K46" i="42"/>
  <c r="M46" i="42" s="1"/>
  <c r="N45" i="42"/>
  <c r="K45" i="42"/>
  <c r="M45" i="42" s="1"/>
  <c r="N44" i="42"/>
  <c r="K44" i="42"/>
  <c r="M44" i="42" s="1"/>
  <c r="N43" i="42"/>
  <c r="K43" i="42"/>
  <c r="M43" i="42" s="1"/>
  <c r="N42" i="42"/>
  <c r="K42" i="42"/>
  <c r="M42" i="42" s="1"/>
  <c r="N41" i="42"/>
  <c r="K41" i="42"/>
  <c r="M41" i="42" s="1"/>
  <c r="N40" i="42"/>
  <c r="K40" i="42"/>
  <c r="M40" i="42" s="1"/>
  <c r="N39" i="42"/>
  <c r="K39" i="42"/>
  <c r="M39" i="42" s="1"/>
  <c r="N38" i="42"/>
  <c r="K38" i="42"/>
  <c r="M38" i="42" s="1"/>
  <c r="N37" i="42"/>
  <c r="K37" i="42"/>
  <c r="M37" i="42" s="1"/>
  <c r="N36" i="42"/>
  <c r="K36" i="42"/>
  <c r="M36" i="42" s="1"/>
  <c r="N34" i="42"/>
  <c r="K34" i="42"/>
  <c r="M34" i="42" s="1"/>
  <c r="N33" i="42"/>
  <c r="K33" i="42"/>
  <c r="M33" i="42" s="1"/>
  <c r="N32" i="42"/>
  <c r="K32" i="42"/>
  <c r="M32" i="42" s="1"/>
  <c r="N31" i="42"/>
  <c r="K31" i="42"/>
  <c r="M31" i="42" s="1"/>
  <c r="N30" i="42"/>
  <c r="K30" i="42"/>
  <c r="M30" i="42" s="1"/>
  <c r="N29" i="42"/>
  <c r="K29" i="42"/>
  <c r="M29" i="42" s="1"/>
  <c r="N28" i="42"/>
  <c r="K28" i="42"/>
  <c r="M28" i="42" s="1"/>
  <c r="N56" i="42"/>
  <c r="K56" i="42"/>
  <c r="M56" i="42" s="1"/>
  <c r="N55" i="42"/>
  <c r="K55" i="42"/>
  <c r="M55" i="42" s="1"/>
  <c r="N54" i="42"/>
  <c r="K54" i="42"/>
  <c r="M54" i="42" s="1"/>
  <c r="N53" i="42"/>
  <c r="K53" i="42"/>
  <c r="M53" i="42" s="1"/>
  <c r="N52" i="42"/>
  <c r="K52" i="42"/>
  <c r="M52" i="42" s="1"/>
  <c r="N51" i="42"/>
  <c r="K51" i="42"/>
  <c r="M51" i="42" s="1"/>
  <c r="N50" i="42"/>
  <c r="K50" i="42"/>
  <c r="M50" i="42" s="1"/>
  <c r="N49" i="42"/>
  <c r="K49" i="42"/>
  <c r="M49" i="42" s="1"/>
  <c r="G16" i="42"/>
  <c r="N22" i="42"/>
  <c r="K22" i="42"/>
  <c r="M22" i="42" s="1"/>
  <c r="N21" i="42"/>
  <c r="K21" i="42"/>
  <c r="M21" i="42" s="1"/>
  <c r="N20" i="42"/>
  <c r="K20" i="42"/>
  <c r="M20" i="42" s="1"/>
  <c r="N19" i="42"/>
  <c r="K19" i="42"/>
  <c r="M19" i="42" s="1"/>
  <c r="N18" i="42"/>
  <c r="K18" i="42"/>
  <c r="M18" i="42" s="1"/>
  <c r="N17" i="42"/>
  <c r="K17" i="42"/>
  <c r="M17" i="42" s="1"/>
  <c r="N25" i="42"/>
  <c r="K25" i="42"/>
  <c r="L25" i="42" s="1"/>
  <c r="N24" i="42"/>
  <c r="K24" i="42"/>
  <c r="L24" i="42" s="1"/>
  <c r="N23" i="42"/>
  <c r="K23" i="42"/>
  <c r="L23" i="42" s="1"/>
  <c r="F58" i="38"/>
  <c r="L118" i="42" l="1"/>
  <c r="C21" i="43" s="1"/>
  <c r="L124" i="42"/>
  <c r="C22" i="43" s="1"/>
  <c r="L108" i="42"/>
  <c r="C20" i="43" s="1"/>
  <c r="L35" i="42"/>
  <c r="L28" i="42"/>
  <c r="L29" i="42"/>
  <c r="L30" i="42"/>
  <c r="L31" i="42"/>
  <c r="L32" i="42"/>
  <c r="L33" i="42"/>
  <c r="L34" i="42"/>
  <c r="L36" i="42"/>
  <c r="L37" i="42"/>
  <c r="L38" i="42"/>
  <c r="L39" i="42"/>
  <c r="L40" i="42"/>
  <c r="L41" i="42"/>
  <c r="L42" i="42"/>
  <c r="L43" i="42"/>
  <c r="L44" i="42"/>
  <c r="L45" i="42"/>
  <c r="L46" i="42"/>
  <c r="L47" i="42"/>
  <c r="L48" i="42"/>
  <c r="L49" i="42"/>
  <c r="L50" i="42"/>
  <c r="L51" i="42"/>
  <c r="L52" i="42"/>
  <c r="L53" i="42"/>
  <c r="L54" i="42"/>
  <c r="L55" i="42"/>
  <c r="L56" i="42"/>
  <c r="M24" i="42"/>
  <c r="M23" i="42"/>
  <c r="L17" i="42"/>
  <c r="L18" i="42"/>
  <c r="L19" i="42"/>
  <c r="L20" i="42"/>
  <c r="L21" i="42"/>
  <c r="L22" i="42"/>
  <c r="M25" i="42"/>
  <c r="N107" i="42"/>
  <c r="K107" i="42"/>
  <c r="L107" i="42" s="1"/>
  <c r="A27" i="43"/>
  <c r="B27" i="43"/>
  <c r="A26" i="43"/>
  <c r="B26" i="43"/>
  <c r="A25" i="43"/>
  <c r="B25" i="43"/>
  <c r="A24" i="43"/>
  <c r="B24" i="43"/>
  <c r="A23" i="43"/>
  <c r="B23" i="43"/>
  <c r="A17" i="43"/>
  <c r="B17" i="43"/>
  <c r="A16" i="43"/>
  <c r="B16" i="43"/>
  <c r="A15" i="43"/>
  <c r="B15" i="43"/>
  <c r="A14" i="43"/>
  <c r="B14" i="43"/>
  <c r="A13" i="43"/>
  <c r="B13" i="43"/>
  <c r="A12" i="43"/>
  <c r="B12" i="43"/>
  <c r="A11" i="43"/>
  <c r="B11" i="43"/>
  <c r="A10" i="43"/>
  <c r="B10" i="43"/>
  <c r="A9" i="43"/>
  <c r="B9" i="43"/>
  <c r="M16" i="42" l="1"/>
  <c r="L16" i="42"/>
  <c r="M107" i="42"/>
  <c r="G148" i="42" l="1"/>
  <c r="G101" i="42"/>
  <c r="G98" i="42" s="1"/>
  <c r="G136" i="42"/>
  <c r="G139" i="42"/>
  <c r="G142" i="42"/>
  <c r="G86" i="42"/>
  <c r="G80" i="42"/>
  <c r="G72" i="42"/>
  <c r="G57" i="42"/>
  <c r="G7" i="42"/>
  <c r="G69" i="42" l="1"/>
  <c r="G133" i="42"/>
  <c r="G13" i="42"/>
  <c r="K254" i="42"/>
  <c r="K257" i="42" s="1"/>
  <c r="K260" i="42" s="1"/>
  <c r="K253" i="42"/>
  <c r="K256" i="42" s="1"/>
  <c r="K259" i="42" s="1"/>
  <c r="K252" i="42"/>
  <c r="K255" i="42" s="1"/>
  <c r="K258" i="42" s="1"/>
  <c r="L251" i="42"/>
  <c r="L254" i="42" s="1"/>
  <c r="L257" i="42" s="1"/>
  <c r="L260" i="42" s="1"/>
  <c r="L250" i="42"/>
  <c r="L249" i="42"/>
  <c r="L252" i="42" s="1"/>
  <c r="L255" i="42" s="1"/>
  <c r="L258" i="42" s="1"/>
  <c r="N11" i="42"/>
  <c r="N12" i="42"/>
  <c r="N27" i="42"/>
  <c r="N58" i="42"/>
  <c r="N59" i="42"/>
  <c r="N60" i="42"/>
  <c r="N61" i="42"/>
  <c r="N62" i="42"/>
  <c r="N63" i="42"/>
  <c r="N64" i="42"/>
  <c r="N65" i="42"/>
  <c r="N66" i="42"/>
  <c r="N67" i="42"/>
  <c r="N68" i="42"/>
  <c r="N73" i="42"/>
  <c r="N81" i="42"/>
  <c r="N82" i="42"/>
  <c r="N83" i="42"/>
  <c r="N84" i="42"/>
  <c r="N85" i="42"/>
  <c r="N87" i="42"/>
  <c r="N102" i="42"/>
  <c r="N103" i="42"/>
  <c r="N104" i="42"/>
  <c r="N105" i="42"/>
  <c r="N106" i="42"/>
  <c r="N137" i="42"/>
  <c r="N138" i="42"/>
  <c r="N140" i="42"/>
  <c r="N141" i="42"/>
  <c r="N143" i="42"/>
  <c r="N151" i="42"/>
  <c r="N158" i="42"/>
  <c r="N159" i="42"/>
  <c r="N10" i="42"/>
  <c r="L253" i="42" l="1"/>
  <c r="L256" i="42" s="1"/>
  <c r="L259" i="42" s="1"/>
  <c r="M7" i="38" l="1"/>
  <c r="M6" i="38"/>
  <c r="M8" i="38"/>
  <c r="N250" i="42"/>
  <c r="R176" i="42" s="1"/>
  <c r="N251" i="42"/>
  <c r="R177" i="42" s="1"/>
  <c r="N252" i="42"/>
  <c r="S175" i="42" s="1"/>
  <c r="N253" i="42"/>
  <c r="S176" i="42" s="1"/>
  <c r="N257" i="42"/>
  <c r="Q177" i="42" s="1"/>
  <c r="N255" i="42"/>
  <c r="Q175" i="42" s="1"/>
  <c r="N256" i="42"/>
  <c r="Q176" i="42" s="1"/>
  <c r="N254" i="42"/>
  <c r="S177" i="42" s="1"/>
  <c r="N249" i="42"/>
  <c r="R175" i="42" s="1"/>
  <c r="H10" i="38"/>
  <c r="H9" i="38"/>
  <c r="G10" i="38"/>
  <c r="G9" i="38"/>
  <c r="G28" i="38"/>
  <c r="G27" i="38"/>
  <c r="K10" i="42"/>
  <c r="K11" i="42"/>
  <c r="K12" i="42"/>
  <c r="K27" i="42"/>
  <c r="K58" i="42"/>
  <c r="K59" i="42"/>
  <c r="K60" i="42"/>
  <c r="K61" i="42"/>
  <c r="K62" i="42"/>
  <c r="K63" i="42"/>
  <c r="K64" i="42"/>
  <c r="K65" i="42"/>
  <c r="K66" i="42"/>
  <c r="K67" i="42"/>
  <c r="K68" i="42"/>
  <c r="K73" i="42"/>
  <c r="K81" i="42"/>
  <c r="K82" i="42"/>
  <c r="K83" i="42"/>
  <c r="K84" i="42"/>
  <c r="K85" i="42"/>
  <c r="K87" i="42"/>
  <c r="K102" i="42"/>
  <c r="K103" i="42"/>
  <c r="K104" i="42"/>
  <c r="K105" i="42"/>
  <c r="K106" i="42"/>
  <c r="K137" i="42"/>
  <c r="K138" i="42"/>
  <c r="K140" i="42"/>
  <c r="K141" i="42"/>
  <c r="K143" i="42"/>
  <c r="K151" i="42"/>
  <c r="K158" i="42"/>
  <c r="K159"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M9" i="38" l="1"/>
  <c r="R180" i="42"/>
  <c r="R182" i="42"/>
  <c r="R181" i="42"/>
  <c r="S182" i="42"/>
  <c r="Q181" i="42"/>
  <c r="Q180" i="42"/>
  <c r="Q182" i="42"/>
  <c r="S181" i="42"/>
  <c r="S180" i="42"/>
  <c r="M10" i="42"/>
  <c r="M12" i="42"/>
  <c r="N259" i="42"/>
  <c r="N258" i="42"/>
  <c r="N260" i="42"/>
  <c r="M138" i="42"/>
  <c r="M85" i="42"/>
  <c r="M84" i="42"/>
  <c r="M73" i="42"/>
  <c r="M65" i="42"/>
  <c r="M151" i="42"/>
  <c r="M141" i="42"/>
  <c r="M104" i="42"/>
  <c r="M83" i="42"/>
  <c r="M64" i="42"/>
  <c r="M159" i="42"/>
  <c r="M58" i="42"/>
  <c r="M158" i="42"/>
  <c r="M137" i="42"/>
  <c r="M105" i="42"/>
  <c r="L10" i="42"/>
  <c r="M140" i="42"/>
  <c r="M103" i="42"/>
  <c r="M82" i="42"/>
  <c r="M63" i="42"/>
  <c r="M106" i="42"/>
  <c r="M66" i="42"/>
  <c r="M11" i="42"/>
  <c r="M102" i="42"/>
  <c r="M62" i="42"/>
  <c r="M61" i="42"/>
  <c r="M27" i="42"/>
  <c r="M81" i="42"/>
  <c r="M68" i="42"/>
  <c r="M60" i="42"/>
  <c r="M143" i="42"/>
  <c r="M87" i="42"/>
  <c r="M67" i="42"/>
  <c r="M59" i="42"/>
  <c r="L151" i="42"/>
  <c r="L141" i="42"/>
  <c r="L104" i="42"/>
  <c r="L64" i="42"/>
  <c r="L63" i="42"/>
  <c r="L158" i="42"/>
  <c r="L59" i="42"/>
  <c r="L11" i="42"/>
  <c r="L140" i="42"/>
  <c r="L103" i="42"/>
  <c r="L82" i="42"/>
  <c r="L102" i="42"/>
  <c r="L81" i="42"/>
  <c r="L62" i="42"/>
  <c r="L61" i="42"/>
  <c r="L27" i="42"/>
  <c r="L83" i="42"/>
  <c r="L68" i="42"/>
  <c r="L60" i="42"/>
  <c r="L138" i="42"/>
  <c r="L67" i="42"/>
  <c r="L159" i="42"/>
  <c r="L106" i="42"/>
  <c r="L85" i="42"/>
  <c r="L66" i="42"/>
  <c r="L58" i="42"/>
  <c r="L143" i="42"/>
  <c r="L137" i="42"/>
  <c r="L87" i="42"/>
  <c r="L105" i="42"/>
  <c r="L84" i="42"/>
  <c r="L73" i="42"/>
  <c r="L65" i="42"/>
  <c r="L12" i="42"/>
  <c r="L142" i="42" l="1"/>
  <c r="C26" i="43" s="1"/>
  <c r="M136" i="42"/>
  <c r="D24" i="43" s="1"/>
  <c r="M57" i="42"/>
  <c r="D13" i="43" s="1"/>
  <c r="D11" i="43"/>
  <c r="L7" i="42"/>
  <c r="C9" i="43" s="1"/>
  <c r="L26" i="42"/>
  <c r="C12" i="43" s="1"/>
  <c r="L101" i="42"/>
  <c r="C19" i="43" s="1"/>
  <c r="M26" i="42"/>
  <c r="D12" i="43" s="1"/>
  <c r="M148" i="42"/>
  <c r="D27" i="43" s="1"/>
  <c r="M72" i="42"/>
  <c r="D15" i="43" s="1"/>
  <c r="M142" i="42"/>
  <c r="D26" i="43" s="1"/>
  <c r="M139" i="42"/>
  <c r="D25" i="43" s="1"/>
  <c r="M7" i="42"/>
  <c r="D9" i="43" s="1"/>
  <c r="M101" i="42"/>
  <c r="D19" i="43" s="1"/>
  <c r="L72" i="42"/>
  <c r="C15" i="43" s="1"/>
  <c r="M86" i="42"/>
  <c r="D17" i="43" s="1"/>
  <c r="M80" i="42"/>
  <c r="D16" i="43" s="1"/>
  <c r="L86" i="42"/>
  <c r="C17" i="43" s="1"/>
  <c r="L80" i="42"/>
  <c r="C16" i="43" s="1"/>
  <c r="L148" i="42"/>
  <c r="C27" i="43" s="1"/>
  <c r="L57" i="42"/>
  <c r="C13" i="43" s="1"/>
  <c r="L136" i="42"/>
  <c r="L139" i="42"/>
  <c r="C25" i="43" s="1"/>
  <c r="L13" i="42" l="1"/>
  <c r="C10" i="43" s="1"/>
  <c r="C11" i="43"/>
  <c r="L133" i="42"/>
  <c r="C23" i="43" s="1"/>
  <c r="C24" i="43"/>
  <c r="M13" i="42"/>
  <c r="D10" i="43" s="1"/>
  <c r="M69" i="42"/>
  <c r="L69" i="42"/>
  <c r="M133" i="42"/>
  <c r="D23" i="43" s="1"/>
  <c r="M98" i="42" l="1"/>
  <c r="D18" i="43" s="1"/>
  <c r="L98" i="42"/>
  <c r="C18" i="43" s="1"/>
  <c r="C14" i="43"/>
  <c r="D14" i="43"/>
  <c r="M20" i="38"/>
  <c r="M22" i="38" s="1"/>
  <c r="L3" i="42" l="1"/>
  <c r="M10" i="38" s="1"/>
  <c r="M3" i="42"/>
  <c r="M11" i="38" s="1"/>
  <c r="M25" i="38"/>
  <c r="D8" i="43" l="1"/>
  <c r="C8" i="43"/>
  <c r="S6" i="38"/>
  <c r="S12" i="38" l="1"/>
  <c r="S8" i="38"/>
</calcChain>
</file>

<file path=xl/sharedStrings.xml><?xml version="1.0" encoding="utf-8"?>
<sst xmlns="http://schemas.openxmlformats.org/spreadsheetml/2006/main" count="842" uniqueCount="304">
  <si>
    <t>Controleer altijd de documentatie en de toepassing op de werkvloer.</t>
  </si>
  <si>
    <t>Wordt er jaarlijks een controle van de stoomkwaliteit uitgevoerd?</t>
  </si>
  <si>
    <t xml:space="preserve">Algemeen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</si>
  <si>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</si>
  <si>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</si>
  <si>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</si>
  <si>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</si>
  <si>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</si>
  <si>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</si>
  <si>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</si>
  <si>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</si>
  <si>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</si>
  <si>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</si>
  <si>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</si>
  <si>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</si>
  <si>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</si>
  <si>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</si>
  <si>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</si>
  <si>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</si>
  <si>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</si>
  <si>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</si>
  <si>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</si>
  <si>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</si>
  <si>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</si>
  <si>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</si>
  <si>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</si>
  <si>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</si>
  <si>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</si>
  <si>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</si>
  <si>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</si>
  <si>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</si>
  <si>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</si>
  <si>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</si>
  <si>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</si>
  <si>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</si>
  <si>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</si>
  <si>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</si>
  <si>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</si>
  <si>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</si>
  <si>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</si>
  <si>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</si>
  <si>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</si>
  <si>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</si>
  <si>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</si>
  <si>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</si>
  <si>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</si>
  <si>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</si>
  <si>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</si>
  <si>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</si>
  <si>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</si>
  <si>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</si>
  <si>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</si>
  <si>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</si>
  <si>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</si>
  <si>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</si>
  <si>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</si>
  <si>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</si>
  <si>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</si>
  <si>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</si>
  <si>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</si>
  <si>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</si>
  <si>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</si>
  <si>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</si>
  <si>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</si>
  <si>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</si>
  <si>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</si>
  <si>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</si>
  <si>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</si>
  <si>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</si>
  <si>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</si>
  <si>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</si>
  <si>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</si>
  <si>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</si>
  <si>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</si>
  <si>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</si>
  <si>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</si>
  <si>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</si>
  <si>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</si>
  <si>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</si>
  <si>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</si>
  <si>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</si>
  <si>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</si>
  <si>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</si>
  <si>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</si>
  <si>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</si>
  <si>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</si>
  <si>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</si>
  <si>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</si>
  <si>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</si>
  <si>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</si>
  <si>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</si>
  <si>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</si>
  <si>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</si>
  <si>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</si>
  <si>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</si>
  <si>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</si>
  <si>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</si>
  <si>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</si>
  <si>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</si>
  <si>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</si>
  <si>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</si>
  <si>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</si>
  <si>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</si>
  <si>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</si>
  <si>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</si>
  <si>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</si>
  <si>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</si>
  <si>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</si>
  <si>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</si>
  <si>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</si>
  <si>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</si>
  <si>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</si>
  <si>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</si>
  <si>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</si>
  <si>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</si>
  <si>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</si>
  <si>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</si>
  <si>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</si>
  <si>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</si>
  <si>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</si>
  <si>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</si>
  <si>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</si>
  <si>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</si>
  <si>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</si>
  <si>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</si>
  <si>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</si>
  <si>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</si>
  <si>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</si>
  <si>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</si>
  <si>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</si>
  <si>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</si>
  <si>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</si>
  <si>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KLINISCHE STUDIES</t>
  </si>
  <si>
    <t>Algemeen beheer</t>
  </si>
  <si>
    <t xml:space="preserve">Is er een overkoepelend orgaan in het ziekenhuis (vb CTC = clinical trial center) dat ziekenhuisbreed het verloop van de klinische studies opvolgt? </t>
  </si>
  <si>
    <t>Is er in het ziekenhuis een algemeen kwaliteitshandboek aanwezig voor alle klinische studies in het ziekenhuis?</t>
  </si>
  <si>
    <t>Worden de aangekondigde audits die door de farmaceutische bedrijven worden georganiseerd voorbereid door de apotheek?</t>
  </si>
  <si>
    <t>Is er een apotheker lid van het Ethische Comité (EC)?</t>
  </si>
  <si>
    <t xml:space="preserve">KB 4 april 2014 </t>
  </si>
  <si>
    <t>Art 4</t>
  </si>
  <si>
    <t>Infrastructuur</t>
  </si>
  <si>
    <t>Bestaat er een algemene procedure voor de veilige vernietiging van de studiemedicatie in het ziekenhuis?</t>
  </si>
  <si>
    <t xml:space="preserve">Bestaat er een procedure  over de toegediende studiemedicatie tijdens een klinische studie? </t>
  </si>
  <si>
    <t>Bestaat er een procedure voor de controle van de vervaldata van de studiemedicatie?</t>
  </si>
  <si>
    <t>Bestaat er een procedure voor de controle op de bewaartemperaturen van de studiemedicatie?</t>
  </si>
  <si>
    <t>Bestaat er een procedure inzake netheid, hygiëne, ontsmetting en ventilatie van de specifieke lokalen voor de klinische studies?</t>
  </si>
  <si>
    <t>Bestaat er een gescheiden ruimte voor de opslag van de studiemedicatie van de klinische studies ?   (kast, lokaal, bureau, enz.)?</t>
  </si>
  <si>
    <t>Is de medicatieruimte van de klinische studies afsluitbaar? (kast, lokaal, bureau, enz.)?</t>
  </si>
  <si>
    <t>Bestaat er een gescheiden ruimte voor de dossiers van de klinische studies ?   (kast, lokaal, bureau, enz.)?</t>
  </si>
  <si>
    <t>Is de ruimte van de dossiers voor de klinische studies afsluitbaar? (kast, lokaal, bureau, enz.)?</t>
  </si>
  <si>
    <t>Hebben externe bezoekers die betrokken zijn bij de klinische studies enkel toegang onder begeleiding tot deze ruimte ?</t>
  </si>
  <si>
    <t>Is de ruimte van de studiemedicatie extra beveiligd tegen inbraak, diefstal, ea. ?</t>
  </si>
  <si>
    <t>Is de ruimte van de dossier opslag van de  studiemedicatie extra beveiligd tegen inbraak, diefstal, ea. ?</t>
  </si>
  <si>
    <t>Is de toegang beperkt tot de medewerkers die betrokken zijn bij de studies ?</t>
  </si>
  <si>
    <t>Wordt er contact opgenomen met de sponsor in geval van temperatuurafwijkingen?</t>
  </si>
  <si>
    <t>Bestaat er een betrouwbaar en gevalideerd systeem dat het personeel waarschuwt in geval van temperatuursafwijking?</t>
  </si>
  <si>
    <t>Bestaat er een procedure om de apotheker van wacht te waarschuwen wanneer de temperatuurgrenzen worden overschreden?</t>
  </si>
  <si>
    <t>Is er een mapping voorzien voor de thermometers in de frigo?</t>
  </si>
  <si>
    <t>Wordt de studiemedicatie van de studie bewaard in overeenstemming met het studieprotocol?</t>
  </si>
  <si>
    <t>Wordt de studiemedicatie gestockeerd met een duidelijke vermelding van het studieprotocol?</t>
  </si>
  <si>
    <t>Wordt de vervallen studiemedicatie bewaard volgens het studieprotocol?</t>
  </si>
  <si>
    <t>Wordt de vervallen studiemedicatie gestockeerd met een duidelijke labeling voor quarantaine?</t>
  </si>
  <si>
    <t>Wordt de gebruikte of teruggebrachte studiemedicatie door de patiënt gescheiden van de nog niet gebruikte studiemedicatie?</t>
  </si>
  <si>
    <t>Bijlage I B</t>
  </si>
  <si>
    <t>Bijlage I C.c</t>
  </si>
  <si>
    <t xml:space="preserve">Bestaat er een specifieke procedure rond inbraakpreventie voor de ruimten van de klinische studies? </t>
  </si>
  <si>
    <t>Is de toegang tot de ruimte van de studiemedicatie gecontroleeerd ?</t>
  </si>
  <si>
    <t>Is de toegang tot de ruimte van de dossier opslag van de studiemedicatie gecontroleeerd ?</t>
  </si>
  <si>
    <t>Bestaat er een specifieke procedure voor de studiemedicatie rond temperatuursopvolging en excursies?</t>
  </si>
  <si>
    <t>Garandeert de ruimte van de studiemedicatie adequate bewaaromstandigheden wat betreft de temperatuur?</t>
  </si>
  <si>
    <t>Wordt de temperatuur in de ruimte van de studiemedicatie op een continue wijze gemeten?</t>
  </si>
  <si>
    <t>Als de temperatuur niet continu gemeten wordt is er dan voor elke stockageplaats van de studiemedicatie een minimum/maximum digitale thermometer voorzien?</t>
  </si>
  <si>
    <t xml:space="preserve">Wordt de min-max van de temperatuur van de ruimten van de studiemedicatie elke werkdag genoteerd? </t>
  </si>
  <si>
    <t>Wordt bij een temperatuursafwijking de betrokken studiemedicatie in quarantaine gezet?</t>
  </si>
  <si>
    <t>Bijlage I C.k</t>
  </si>
  <si>
    <t xml:space="preserve">Garandeert de ruimte van de studiemedicatie adequate bewaaromstandigheden wat betreft de lichtvereisten voor de studiemedicatie? </t>
  </si>
  <si>
    <t xml:space="preserve">Garandeert de ruimte van de studiemedicatie adequate bewaaromstandigheden wat betreft de vochtigheidsgraad voor de studiemedicatie? </t>
  </si>
  <si>
    <t>Good Distribution Practice (GDP)</t>
  </si>
  <si>
    <t xml:space="preserve">Wordt het temperatuurmonitoringssysteem voor de studiemedicatie regelmatig gekalibreerd en gevalideerd? </t>
  </si>
  <si>
    <t>Staat de vervallen studiemedicatie gescheiden van de andere studiemedicatie ?</t>
  </si>
  <si>
    <t>Personeel</t>
  </si>
  <si>
    <t>Is er een ziekenhuisapotheker verantwoordelijk specifiek voor de klinische studies?</t>
  </si>
  <si>
    <t>Wordt er minstens één apotheker voor elke studie opgeleid door de sponsor die de studie wil uitvoeren?</t>
  </si>
  <si>
    <t>Is elke medewerker vermeld op de delegation log getraind voor deze studie?</t>
  </si>
  <si>
    <t xml:space="preserve">Is deze training gedocumenteerd? </t>
  </si>
  <si>
    <t>Is er altijd iemand aanwezig die op de delegation log staat die de continuiteit kan voorzien ?</t>
  </si>
  <si>
    <t>Is er een SOP waarin staat dat de medewerker die niet op de delegation log staat werkt onder de verantwoordelijkheid van een medewerker die hier wel opstaat ?</t>
  </si>
  <si>
    <t>Beschikt elke medewerker die aan de klinische studies deelneemt over een up-to-date CV (minder dan twee jaar oud)?</t>
  </si>
  <si>
    <t>ISO 9001norm</t>
  </si>
  <si>
    <t>ICH GCP</t>
  </si>
  <si>
    <t>Bestaat er een opleidingsplan voor alle apothekers betrokken bij de klinische studies ?</t>
  </si>
  <si>
    <t>Bestaat er een opleidingsplan voor alle medewerkers betrokken bij de klinische studies ?</t>
  </si>
  <si>
    <t xml:space="preserve">Is er een GCP certificaat aanwezig voor elke apotheker die betrokken is bij de klinische studies? </t>
  </si>
  <si>
    <t xml:space="preserve">Is er een GCP certificaat aanwezig voor elke medewerker die betrokken is bij de klinische studies? </t>
  </si>
  <si>
    <t>Richtlijnen van de Internationale Raad voor Harmonisatie ivm Good Clinical Practice  (ICH GCP)</t>
  </si>
  <si>
    <t>Opstarten studie</t>
  </si>
  <si>
    <t>Financieel contract</t>
  </si>
  <si>
    <t>Bestaat er een overeenkomst tussen de apotheker en de onderzoeker/sponsor voor elke  klinische studie?</t>
  </si>
  <si>
    <t xml:space="preserve">Wordt de overeenkomst van de studie goedgekeurd door de apotheek? </t>
  </si>
  <si>
    <t>Wordt deze overeenkomst getekend door alle betrokken partijen voor aanvang van de betreffende klinische studie?</t>
  </si>
  <si>
    <t xml:space="preserve">Wordt er met een vaste kostentabel gewerkt? </t>
  </si>
  <si>
    <t>Is er een boekhoudkundige transparantie rond de inkomsten van de klinische studies?</t>
  </si>
  <si>
    <t xml:space="preserve">Wordt er een GDPR -overeenkomst getekend? </t>
  </si>
  <si>
    <t>Indien er financiële afspraken gemaakt worden, staan deze in de overeenkomst vermeld?</t>
  </si>
  <si>
    <t>Site Initiatie Visite (SIV)</t>
  </si>
  <si>
    <t>Bestaat er een procedure die bepaalt welke documenten aanwezig moeten zijn voor opstart van een klinische studie? (bv Pharmacy Manual, Investigator brochure, Protocol + Amendementen + protocolagreement, goedkeuring EC, goedkeuring FAGG, verzekeringscertificaat, training log, signature log (delegation log), CTA  ...)</t>
  </si>
  <si>
    <t>Wordt er voor de opstart van een studie een pre-study visite/contact voorzien waarin samen met de sponsor of CRO wordt afgetoetst of de apotheek voldoet aan alle kwaliteitseisen?</t>
  </si>
  <si>
    <t>Wordt er voor de opstart van een studie een initatievisite /training voorzien samen met de sponsor of CRO ?</t>
  </si>
  <si>
    <t>Bestaat er een checklist voor een SIV?</t>
  </si>
  <si>
    <t>Bestaat er een elektronisch overkoepelend platform dat alle studiedocumenten bevat?</t>
  </si>
  <si>
    <t>Voorbereiding studie</t>
  </si>
  <si>
    <t xml:space="preserve">Wordt voor elke klinische studie de algemene interne procedure gecontroleerd door een tweede apotheker ? </t>
  </si>
  <si>
    <t>Is de interne procedure  toegankelijk voor alle betrokken medewerkers in de apotheek?</t>
  </si>
  <si>
    <t>Als de studiemedicatie moet worden bereid, wordt de bereidingsprocedure dan opgesteld door de verantwoordelijke apotheker en daarna ter beschikking gesteld?</t>
  </si>
  <si>
    <t>Als de studiemedicatie moet worden bereid, wordt dan de bereidingsprocedure nagekeken door een tweede persoon?</t>
  </si>
  <si>
    <t>Is er een procedure waarin de flow beschreven staat voor de controle van het (elektronisch) behandelingsschema door het onderzoeksteam?</t>
  </si>
  <si>
    <t>Wordt het (elektronisch) medicatieschema opgesteld of gecontroleerd door de apotheek?</t>
  </si>
  <si>
    <t>Is de interne procedure opgesteld in de taal van het ziekenhuis?</t>
  </si>
  <si>
    <t>Is er een apart leveringsadres of contactpersoon voor de levering van de klinische studies aan de ziekenhuisapotheek?</t>
  </si>
  <si>
    <t>Wordt dit apart leveringsadres of contactpersoon voor de levering van de klinische studies aan de ziekenhuisapotheek systematisch gecommuniceerd aan de sponsor?</t>
  </si>
  <si>
    <t>Wordt de stockeringsplaats aangeduid met een duidelijke vermelding van het studieprotocol in de gescheiden ruimte voor de klinische studies?</t>
  </si>
  <si>
    <t>Bestaat er over elke klinische studie een algemene interne procedure in een gestandaardiseerde vorm?</t>
  </si>
  <si>
    <t>Verloop van de studie</t>
  </si>
  <si>
    <t xml:space="preserve">Ontvangst studiemedicatie </t>
  </si>
  <si>
    <t xml:space="preserve">Wordt er bij de ontvangst nagekeken of de juiste analysecertificaten/releasecertificaten  van de studiemedicatie aanwezig zijn? </t>
  </si>
  <si>
    <t>Gebeurt de ontvangst van de studiemedicatie volledig gescheiden van de ontvangst van de andere medicatie?</t>
  </si>
  <si>
    <t>Is er een checklist voor de controle op ontvangst van studiemedicatie?</t>
  </si>
  <si>
    <t xml:space="preserve">Wordt de temperatuur log van tijdens het transport nagekeken en gedocumenteerd? </t>
  </si>
  <si>
    <t>Wordt de levering gedocumenteerd op de accountability log?</t>
  </si>
  <si>
    <t>Wordt er een stocktelling gedaan bij levering?</t>
  </si>
  <si>
    <t>Aflevering studiemedicatie</t>
  </si>
  <si>
    <t>Wordt de stock geteld bij aflevering/bereiding?</t>
  </si>
  <si>
    <t>Staat de voorschrijvende arts op de delegation log?</t>
  </si>
  <si>
    <t>Is de studiemedicatie geregistreerd in het patiëntendossier ?</t>
  </si>
  <si>
    <t>Is de studiemedicatie zichtbaar in het medicatieschema van de patiënt?</t>
  </si>
  <si>
    <t>Is er een controle door een tweede persoon bij aflevering van de studiemedicatie?</t>
  </si>
  <si>
    <t>Wordt het transport van de studiemedicatie onder de correcte bewaarsomstandigheden georganiseerd?</t>
  </si>
  <si>
    <t>Is het transport van de studiemedicatie volledig traceerbaar?</t>
  </si>
  <si>
    <t xml:space="preserve">Is de overdracht van studiemedicatie naar de ontvanger traceerbaar? </t>
  </si>
  <si>
    <t>Is de Interactive Voice/Web Response System (IXRS) bevestiging beschikbaar voor apotheek op moment van aflevering indien van toepassing?</t>
  </si>
  <si>
    <t>Bereiding studiemedicatie</t>
  </si>
  <si>
    <t>Is er een aparte infrastructuur (LAF-kast, isolator, werktafel, …) voor de bereidingen van de klinische studies?</t>
  </si>
  <si>
    <t xml:space="preserve">Gebeurt elke bereiding met 2 paar ogen of gelijkgesteld ondersteunend systeem?  </t>
  </si>
  <si>
    <t>Wordt de bereiding vrijgegeven door een andere persoon dan de bereider?</t>
  </si>
  <si>
    <t>Is de IXRS bevestiging beschikbaar voor apotheek op moment van bereiding indien van toepassing?</t>
  </si>
  <si>
    <t xml:space="preserve">Gebeurt enkel een bereiding met 2 paar ogen of gelijkgesteld ondersteunend systeem indien het beschreven staat in de Pharmacy Manual?  </t>
  </si>
  <si>
    <t>Opvolging klinische studie</t>
  </si>
  <si>
    <t>d</t>
  </si>
  <si>
    <t>Worden er monitoringvisites met de CRA gepland betreffende de uitvoering en de opvolging van elke studie?</t>
  </si>
  <si>
    <t>Is er een checklist voor een monitoringsvisite?</t>
  </si>
  <si>
    <t>Worden er interne afspraken gemaakt met de hoofdonderzoeker/studiecoördinator betreffende de start, de uitvoering en de opvolging van elke studie?</t>
  </si>
  <si>
    <t>Bestaat er een SLA indien bepaalde apotheektaken ivm de klinsiche studie worden gedelegeerd naar andere diensten of andere zorgverstrekkers buiten de apotheek?</t>
  </si>
  <si>
    <t>Wordt de stock regelmatig gecontroleerd op hoeveelheid bij niet automatische leveringen?</t>
  </si>
  <si>
    <t>Is er een gestructureerd systeem om de financiële kosten op te volgen en door te rekenen aan de sponsor?</t>
  </si>
  <si>
    <t>Worden de fouten die werden begaan bij de eventuele bereiding en de verdeling van de studiemedicatie gemeld aan de sponsor?</t>
  </si>
  <si>
    <t xml:space="preserve">Worden de fouten die werden begaan bij de eventuele bereiding en de verdeling van de studiemedicatie gemeld aan de onderzoeker/ studiecoördinator? </t>
  </si>
  <si>
    <t>V</t>
  </si>
  <si>
    <t>Afsluiten klinische studie</t>
  </si>
  <si>
    <t>Close-out visite</t>
  </si>
  <si>
    <t>Wordt er een close-out visite uitgevoerd met de sponsor of CRO?</t>
  </si>
  <si>
    <t>Is er een checklist voor een close-out visite?</t>
  </si>
  <si>
    <t>Finale factuur</t>
  </si>
  <si>
    <t>Worden de definitieve kosten berekend door de apotheek?</t>
  </si>
  <si>
    <t>Heeft de apotheek zicht op de boekhouding van de klinische studies van de apotheek?</t>
  </si>
  <si>
    <t>Archivering</t>
  </si>
  <si>
    <t>Is er een procedure voor de archivering?</t>
  </si>
  <si>
    <t>Wordt het dossier door de apotheker afgesloten op het einde van de studie?</t>
  </si>
  <si>
    <t>Wordt het dossier na het afsluiten van een klinische studie globaal gecontroleerd door de apotheker voor het wordt gearchiveerd?</t>
  </si>
  <si>
    <t>Wordt het dossier van de klinische studies bewaard gedurende 25 jaar?</t>
  </si>
  <si>
    <t>Wordt het dossier van de klinische studies van Advanced Therapy Investigational Medicinal Product (ATIMP) bewaard gedurende 30 jaar?</t>
  </si>
  <si>
    <t xml:space="preserve">EMA/INS/GCP/856758/2018   </t>
  </si>
  <si>
    <t>Hoofdstuk 6.3</t>
  </si>
  <si>
    <t xml:space="preserve">EU regulation N° 536/2014 </t>
  </si>
  <si>
    <t>Art 58</t>
  </si>
  <si>
    <t>VI</t>
  </si>
  <si>
    <t>Compassionate Use (CU)</t>
  </si>
  <si>
    <t>Bestaat er een specifieke zone voor de opslag van CU-geneesmiddelen?</t>
  </si>
  <si>
    <t>Gebeurt de aflevering van de CU-geneesmiddelen door de ziekenhuisapotheker?</t>
  </si>
  <si>
    <t>Bestaat er een specifieke procedure rond het beheer van CU-geneesmiddelen?</t>
  </si>
  <si>
    <t>JCI en Qualicor</t>
  </si>
  <si>
    <t>Worden alle aangevraagde CU-geneesmiddelen via de apotheek geleverd?</t>
  </si>
  <si>
    <t>Bestaat er een traceersysteem bij ontvangst van de CU-geneesmiddelen?</t>
  </si>
  <si>
    <t>Bestaat er een traceersysteem bij aflevering van de CU-geneesmiddelen?</t>
  </si>
  <si>
    <t xml:space="preserve">Garandeert de zone van de CU-geneesmiddelen adequate bewaaromstandigheden? </t>
  </si>
  <si>
    <t>Is er een procedure voor de decentrale bewaring van de CU-geneesmiddelen?</t>
  </si>
  <si>
    <t>Art 10</t>
  </si>
  <si>
    <t>Art 9</t>
  </si>
  <si>
    <t>Is er een aanvraag (voorschrift) aanwezig voor aflevering van CU- geneesmiddelen?</t>
  </si>
  <si>
    <t xml:space="preserve">Kwaliteitsopvolging van het proces van klinische studies  </t>
  </si>
  <si>
    <t>INLEIDING     KLINISCHE STUDIES</t>
  </si>
  <si>
    <t>MAEIA Rapport Klinische Studies</t>
  </si>
  <si>
    <t>Annelies Vranckx</t>
  </si>
  <si>
    <t>Anneleen Spriet</t>
  </si>
  <si>
    <t xml:space="preserve">Berdien Van Damme </t>
  </si>
  <si>
    <t>Evelien Haegeman</t>
  </si>
  <si>
    <t>Kathleen Wens</t>
  </si>
  <si>
    <t>Daphné Filliers</t>
  </si>
  <si>
    <t xml:space="preserve">Kathleen Dillen </t>
  </si>
  <si>
    <t>Griet Wyers</t>
  </si>
  <si>
    <t xml:space="preserve">Astrid Vandorpe </t>
  </si>
  <si>
    <t xml:space="preserve">Severine Halleux </t>
  </si>
  <si>
    <t>Valerie Bastiaens</t>
  </si>
  <si>
    <t>Klinische Studies</t>
  </si>
  <si>
    <t>VERSIE 20240122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</si>
</sst>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0"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200">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9" fillId="0" borderId="0" xfId="0" applyFont="1" applyAlignment="1">
      <alignment horizontal="center" wrapText="1"/>
    </xf>
    <xf numFmtId="0" fontId="7" fillId="0" borderId="0" xfId="0" applyFont="1" applyAlignment="1">
      <alignment horizontal="center" wrapText="1"/>
    </xf>
    <xf numFmtId="0" fontId="15"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0" fillId="13" borderId="1" xfId="0" applyFill="1" applyBorder="1"/>
    <xf numFmtId="0" fontId="39" fillId="7" borderId="0" xfId="0" applyFont="1" applyFill="1"/>
    <xf numFmtId="0" fontId="7" fillId="7" borderId="0" xfId="0" applyFont="1" applyFill="1" applyAlignment="1">
      <alignment horizontal="left" wrapText="1"/>
    </xf>
    <xf numFmtId="0" fontId="7" fillId="7" borderId="3" xfId="0" applyFont="1" applyFill="1" applyBorder="1" applyAlignment="1">
      <alignment horizontal="left" wrapText="1"/>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0" borderId="56" xfId="0" applyBorder="1" applyAlignment="1">
      <alignment vertical="center"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61" xfId="0" applyBorder="1" applyAlignment="1">
      <alignment vertical="center" wrapText="1"/>
    </xf>
    <xf numFmtId="0" fontId="0" fillId="0" borderId="0" xfId="0" applyAlignment="1">
      <alignment vertical="center" wrapText="1"/>
    </xf>
    <xf numFmtId="0" fontId="0" fillId="0" borderId="58"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83ABE407-1356-4349-A52F-1496B4332810}"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0A35BF6A-EA67-4A95-8695-8796513B7EAB}"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DC44F6C5-E6A1-40C0-9E39-C52BF83589C8}"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055F47FE-1C53-4923-9A7A-FFAAC3F15194}"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 '!$P$169:$P$172</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'!$P$175</c:f>
              <c:strCache>
                <c:ptCount val="1"/>
                <c:pt idx="0">
                  <c:v>Niveau 1</c:v>
                </c:pt>
              </c:strCache>
            </c:strRef>
          </c:cat>
          <c:val>
            <c:numRef>
              <c:extLst>
                <c:ext xmlns:c15="http://schemas.microsoft.com/office/drawing/2012/chart" uri="{02D57815-91ED-43cb-92C2-25804820EDAC}">
                  <c15:fullRef>
                    <c15:sqref>'proces ...... '!$Q$175:$Q$177</c15:sqref>
                  </c15:fullRef>
                </c:ext>
              </c:extLst>
              <c:f>'proces ...... '!$Q$175</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'!$P$175</c:f>
              <c:strCache>
                <c:ptCount val="1"/>
                <c:pt idx="0">
                  <c:v>Niveau 1</c:v>
                </c:pt>
              </c:strCache>
            </c:strRef>
          </c:cat>
          <c:val>
            <c:numRef>
              <c:extLst>
                <c:ext xmlns:c15="http://schemas.microsoft.com/office/drawing/2012/chart" uri="{02D57815-91ED-43cb-92C2-25804820EDAC}">
                  <c15:fullRef>
                    <c15:sqref>'proces ...... '!$R$175:$R$177</c15:sqref>
                  </c15:fullRef>
                </c:ext>
              </c:extLst>
              <c:f>'proces ...... '!$R$175</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'!$P$175</c:f>
              <c:strCache>
                <c:ptCount val="1"/>
                <c:pt idx="0">
                  <c:v>Niveau 1</c:v>
                </c:pt>
              </c:strCache>
            </c:strRef>
          </c:cat>
          <c:val>
            <c:numRef>
              <c:extLst>
                <c:ext xmlns:c15="http://schemas.microsoft.com/office/drawing/2012/chart" uri="{02D57815-91ED-43cb-92C2-25804820EDAC}">
                  <c15:fullRef>
                    <c15:sqref>'proces ...... '!$S$175:$S$177</c15:sqref>
                  </c15:fullRef>
                </c:ext>
              </c:extLst>
              <c:f>'proces ...... '!$S$175</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'!$P$176</c:f>
              <c:strCache>
                <c:ptCount val="1"/>
                <c:pt idx="0">
                  <c:v>Niveau 2</c:v>
                </c:pt>
              </c:strCache>
            </c:strRef>
          </c:cat>
          <c:val>
            <c:numRef>
              <c:extLst>
                <c:ext xmlns:c15="http://schemas.microsoft.com/office/drawing/2012/chart" uri="{02D57815-91ED-43cb-92C2-25804820EDAC}">
                  <c15:fullRef>
                    <c15:sqref>'proces ...... '!$Q$175:$Q$177</c15:sqref>
                  </c15:fullRef>
                </c:ext>
              </c:extLst>
              <c:f>'proces ...... '!$Q$176</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'!$P$176</c:f>
              <c:strCache>
                <c:ptCount val="1"/>
                <c:pt idx="0">
                  <c:v>Niveau 2</c:v>
                </c:pt>
              </c:strCache>
            </c:strRef>
          </c:cat>
          <c:val>
            <c:numRef>
              <c:extLst>
                <c:ext xmlns:c15="http://schemas.microsoft.com/office/drawing/2012/chart" uri="{02D57815-91ED-43cb-92C2-25804820EDAC}">
                  <c15:fullRef>
                    <c15:sqref>'proces ...... '!$R$175:$R$177</c15:sqref>
                  </c15:fullRef>
                </c:ext>
              </c:extLst>
              <c:f>'proces ...... '!$R$176</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'!$P$176</c:f>
              <c:strCache>
                <c:ptCount val="1"/>
                <c:pt idx="0">
                  <c:v>Niveau 2</c:v>
                </c:pt>
              </c:strCache>
            </c:strRef>
          </c:cat>
          <c:val>
            <c:numRef>
              <c:extLst>
                <c:ext xmlns:c15="http://schemas.microsoft.com/office/drawing/2012/chart" uri="{02D57815-91ED-43cb-92C2-25804820EDAC}">
                  <c15:fullRef>
                    <c15:sqref>'proces ...... '!$S$175:$S$177</c15:sqref>
                  </c15:fullRef>
                </c:ext>
              </c:extLst>
              <c:f>'proces ...... '!$S$176</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'!$P$177</c:f>
              <c:strCache>
                <c:ptCount val="1"/>
                <c:pt idx="0">
                  <c:v>Niveau 3</c:v>
                </c:pt>
              </c:strCache>
            </c:strRef>
          </c:cat>
          <c:val>
            <c:numRef>
              <c:extLst>
                <c:ext xmlns:c15="http://schemas.microsoft.com/office/drawing/2012/chart" uri="{02D57815-91ED-43cb-92C2-25804820EDAC}">
                  <c15:fullRef>
                    <c15:sqref>'proces ...... '!$Q$175:$Q$177</c15:sqref>
                  </c15:fullRef>
                </c:ext>
              </c:extLst>
              <c:f>'proces ...... '!$Q$177</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'!$P$177</c:f>
              <c:strCache>
                <c:ptCount val="1"/>
                <c:pt idx="0">
                  <c:v>Niveau 3</c:v>
                </c:pt>
              </c:strCache>
            </c:strRef>
          </c:cat>
          <c:val>
            <c:numRef>
              <c:extLst>
                <c:ext xmlns:c15="http://schemas.microsoft.com/office/drawing/2012/chart" uri="{02D57815-91ED-43cb-92C2-25804820EDAC}">
                  <c15:fullRef>
                    <c15:sqref>'proces ...... '!$R$175:$R$177</c15:sqref>
                  </c15:fullRef>
                </c:ext>
              </c:extLst>
              <c:f>'proces ...... '!$R$177</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'!$P$177</c:f>
              <c:strCache>
                <c:ptCount val="1"/>
                <c:pt idx="0">
                  <c:v>Niveau 3</c:v>
                </c:pt>
              </c:strCache>
            </c:strRef>
          </c:cat>
          <c:val>
            <c:numRef>
              <c:extLst>
                <c:ext xmlns:c15="http://schemas.microsoft.com/office/drawing/2012/chart" uri="{02D57815-91ED-43cb-92C2-25804820EDAC}">
                  <c15:fullRef>
                    <c15:sqref>'proces ...... '!$S$175:$S$177</c15:sqref>
                  </c15:fullRef>
                </c:ext>
              </c:extLst>
              <c:f>'proces ...... '!$S$177</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'!$P$180</c:f>
              <c:strCache>
                <c:ptCount val="1"/>
                <c:pt idx="0">
                  <c:v>Niveau 1</c:v>
                </c:pt>
              </c:strCache>
            </c:strRef>
          </c:cat>
          <c:val>
            <c:numRef>
              <c:extLst>
                <c:ext xmlns:c15="http://schemas.microsoft.com/office/drawing/2012/chart" uri="{02D57815-91ED-43cb-92C2-25804820EDAC}">
                  <c15:fullRef>
                    <c15:sqref>'proces ...... '!$Q$180:$Q$182</c15:sqref>
                  </c15:fullRef>
                </c:ext>
              </c:extLst>
              <c:f>'proces ...... '!$Q$180</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'!$P$180</c:f>
              <c:strCache>
                <c:ptCount val="1"/>
                <c:pt idx="0">
                  <c:v>Niveau 1</c:v>
                </c:pt>
              </c:strCache>
            </c:strRef>
          </c:cat>
          <c:val>
            <c:numRef>
              <c:extLst>
                <c:ext xmlns:c15="http://schemas.microsoft.com/office/drawing/2012/chart" uri="{02D57815-91ED-43cb-92C2-25804820EDAC}">
                  <c15:fullRef>
                    <c15:sqref>'proces ...... '!$R$180:$R$182</c15:sqref>
                  </c15:fullRef>
                </c:ext>
              </c:extLst>
              <c:f>'proces ...... '!$R$180</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'!$P$180</c:f>
              <c:strCache>
                <c:ptCount val="1"/>
                <c:pt idx="0">
                  <c:v>Niveau 1</c:v>
                </c:pt>
              </c:strCache>
            </c:strRef>
          </c:cat>
          <c:val>
            <c:numRef>
              <c:extLst>
                <c:ext xmlns:c15="http://schemas.microsoft.com/office/drawing/2012/chart" uri="{02D57815-91ED-43cb-92C2-25804820EDAC}">
                  <c15:fullRef>
                    <c15:sqref>'proces ...... '!$S$180:$S$182</c15:sqref>
                  </c15:fullRef>
                </c:ext>
              </c:extLst>
              <c:f>'proces ...... '!$S$180</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'!$P$181</c:f>
              <c:strCache>
                <c:ptCount val="1"/>
                <c:pt idx="0">
                  <c:v>Niveau 2</c:v>
                </c:pt>
              </c:strCache>
            </c:strRef>
          </c:cat>
          <c:val>
            <c:numRef>
              <c:extLst>
                <c:ext xmlns:c15="http://schemas.microsoft.com/office/drawing/2012/chart" uri="{02D57815-91ED-43cb-92C2-25804820EDAC}">
                  <c15:fullRef>
                    <c15:sqref>'proces ...... '!$Q$180:$Q$182</c15:sqref>
                  </c15:fullRef>
                </c:ext>
              </c:extLst>
              <c:f>'proces ...... '!$Q$181</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'!$P$181</c:f>
              <c:strCache>
                <c:ptCount val="1"/>
                <c:pt idx="0">
                  <c:v>Niveau 2</c:v>
                </c:pt>
              </c:strCache>
            </c:strRef>
          </c:cat>
          <c:val>
            <c:numRef>
              <c:extLst>
                <c:ext xmlns:c15="http://schemas.microsoft.com/office/drawing/2012/chart" uri="{02D57815-91ED-43cb-92C2-25804820EDAC}">
                  <c15:fullRef>
                    <c15:sqref>'proces ...... '!$R$180:$R$182</c15:sqref>
                  </c15:fullRef>
                </c:ext>
              </c:extLst>
              <c:f>'proces ...... '!$R$181</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'!$P$181</c:f>
              <c:strCache>
                <c:ptCount val="1"/>
                <c:pt idx="0">
                  <c:v>Niveau 2</c:v>
                </c:pt>
              </c:strCache>
            </c:strRef>
          </c:cat>
          <c:val>
            <c:numRef>
              <c:extLst>
                <c:ext xmlns:c15="http://schemas.microsoft.com/office/drawing/2012/chart" uri="{02D57815-91ED-43cb-92C2-25804820EDAC}">
                  <c15:fullRef>
                    <c15:sqref>'proces ...... '!$S$180:$S$182</c15:sqref>
                  </c15:fullRef>
                </c:ext>
              </c:extLst>
              <c:f>'proces ...... '!$S$181</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'!$P$182</c:f>
              <c:strCache>
                <c:ptCount val="1"/>
                <c:pt idx="0">
                  <c:v>Niveau 3</c:v>
                </c:pt>
              </c:strCache>
            </c:strRef>
          </c:cat>
          <c:val>
            <c:numRef>
              <c:extLst>
                <c:ext xmlns:c15="http://schemas.microsoft.com/office/drawing/2012/chart" uri="{02D57815-91ED-43cb-92C2-25804820EDAC}">
                  <c15:fullRef>
                    <c15:sqref>'proces ...... '!$Q$180:$Q$182</c15:sqref>
                  </c15:fullRef>
                </c:ext>
              </c:extLst>
              <c:f>'proces ...... '!$Q$182</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'!$P$182</c:f>
              <c:strCache>
                <c:ptCount val="1"/>
                <c:pt idx="0">
                  <c:v>Niveau 3</c:v>
                </c:pt>
              </c:strCache>
            </c:strRef>
          </c:cat>
          <c:val>
            <c:numRef>
              <c:extLst>
                <c:ext xmlns:c15="http://schemas.microsoft.com/office/drawing/2012/chart" uri="{02D57815-91ED-43cb-92C2-25804820EDAC}">
                  <c15:fullRef>
                    <c15:sqref>'proces ...... '!$R$180:$R$182</c15:sqref>
                  </c15:fullRef>
                </c:ext>
              </c:extLst>
              <c:f>'proces ...... '!$R$182</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'!$P$180:$P$182</c15:sqref>
                  </c15:fullRef>
                </c:ext>
              </c:extLst>
              <c:f>'proces ...... '!$P$182</c:f>
              <c:strCache>
                <c:ptCount val="1"/>
                <c:pt idx="0">
                  <c:v>Niveau 3</c:v>
                </c:pt>
              </c:strCache>
            </c:strRef>
          </c:cat>
          <c:val>
            <c:numRef>
              <c:extLst>
                <c:ext xmlns:c15="http://schemas.microsoft.com/office/drawing/2012/chart" uri="{02D57815-91ED-43cb-92C2-25804820EDAC}">
                  <c15:fullRef>
                    <c15:sqref>'proces ...... '!$S$180:$S$182</c15:sqref>
                  </c15:fullRef>
                </c:ext>
              </c:extLst>
              <c:f>'proces ...... '!$S$182</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01AB5C3D-983A-47D5-878C-2C75FE86029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71F57946-6319-4FB1-A900-DDA8752ECA7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D8CACECB-4635-456C-87F7-C07CDA9AB4E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1D3CBA3A-AF32-4F7F-B6D4-29A9F1A8074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 '!$P$169:$P$172</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'!$P$175</c:f>
              <c:strCache>
                <c:ptCount val="1"/>
                <c:pt idx="0">
                  <c:v>Niveau 1</c:v>
                </c:pt>
              </c:strCache>
            </c:strRef>
          </c:cat>
          <c:val>
            <c:numRef>
              <c:extLst>
                <c:ext xmlns:c15="http://schemas.microsoft.com/office/drawing/2012/chart" uri="{02D57815-91ED-43cb-92C2-25804820EDAC}">
                  <c15:fullRef>
                    <c15:sqref>'proces ...... '!$Q$175:$Q$177</c15:sqref>
                  </c15:fullRef>
                </c:ext>
              </c:extLst>
              <c:f>'proces ...... '!$Q$175</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'!$P$175</c:f>
              <c:strCache>
                <c:ptCount val="1"/>
                <c:pt idx="0">
                  <c:v>Niveau 1</c:v>
                </c:pt>
              </c:strCache>
            </c:strRef>
          </c:cat>
          <c:val>
            <c:numRef>
              <c:extLst>
                <c:ext xmlns:c15="http://schemas.microsoft.com/office/drawing/2012/chart" uri="{02D57815-91ED-43cb-92C2-25804820EDAC}">
                  <c15:fullRef>
                    <c15:sqref>'proces ...... '!$R$175:$R$177</c15:sqref>
                  </c15:fullRef>
                </c:ext>
              </c:extLst>
              <c:f>'proces ...... '!$R$175</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'!$P$175</c:f>
              <c:strCache>
                <c:ptCount val="1"/>
                <c:pt idx="0">
                  <c:v>Niveau 1</c:v>
                </c:pt>
              </c:strCache>
            </c:strRef>
          </c:cat>
          <c:val>
            <c:numRef>
              <c:extLst>
                <c:ext xmlns:c15="http://schemas.microsoft.com/office/drawing/2012/chart" uri="{02D57815-91ED-43cb-92C2-25804820EDAC}">
                  <c15:fullRef>
                    <c15:sqref>'proces ...... '!$S$175:$S$177</c15:sqref>
                  </c15:fullRef>
                </c:ext>
              </c:extLst>
              <c:f>'proces ...... '!$S$175</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'!$P$176</c:f>
              <c:strCache>
                <c:ptCount val="1"/>
                <c:pt idx="0">
                  <c:v>Niveau 2</c:v>
                </c:pt>
              </c:strCache>
            </c:strRef>
          </c:cat>
          <c:val>
            <c:numRef>
              <c:extLst>
                <c:ext xmlns:c15="http://schemas.microsoft.com/office/drawing/2012/chart" uri="{02D57815-91ED-43cb-92C2-25804820EDAC}">
                  <c15:fullRef>
                    <c15:sqref>'proces ...... '!$Q$175:$Q$177</c15:sqref>
                  </c15:fullRef>
                </c:ext>
              </c:extLst>
              <c:f>'proces ...... '!$Q$176</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'!$P$176</c:f>
              <c:strCache>
                <c:ptCount val="1"/>
                <c:pt idx="0">
                  <c:v>Niveau 2</c:v>
                </c:pt>
              </c:strCache>
            </c:strRef>
          </c:cat>
          <c:val>
            <c:numRef>
              <c:extLst>
                <c:ext xmlns:c15="http://schemas.microsoft.com/office/drawing/2012/chart" uri="{02D57815-91ED-43cb-92C2-25804820EDAC}">
                  <c15:fullRef>
                    <c15:sqref>'proces ...... '!$R$175:$R$177</c15:sqref>
                  </c15:fullRef>
                </c:ext>
              </c:extLst>
              <c:f>'proces ...... '!$R$176</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'!$P$176</c:f>
              <c:strCache>
                <c:ptCount val="1"/>
                <c:pt idx="0">
                  <c:v>Niveau 2</c:v>
                </c:pt>
              </c:strCache>
            </c:strRef>
          </c:cat>
          <c:val>
            <c:numRef>
              <c:extLst>
                <c:ext xmlns:c15="http://schemas.microsoft.com/office/drawing/2012/chart" uri="{02D57815-91ED-43cb-92C2-25804820EDAC}">
                  <c15:fullRef>
                    <c15:sqref>'proces ...... '!$S$175:$S$177</c15:sqref>
                  </c15:fullRef>
                </c:ext>
              </c:extLst>
              <c:f>'proces ...... '!$S$176</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 '!$Q$174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'!$P$177</c:f>
              <c:strCache>
                <c:ptCount val="1"/>
                <c:pt idx="0">
                  <c:v>Niveau 3</c:v>
                </c:pt>
              </c:strCache>
            </c:strRef>
          </c:cat>
          <c:val>
            <c:numRef>
              <c:extLst>
                <c:ext xmlns:c15="http://schemas.microsoft.com/office/drawing/2012/chart" uri="{02D57815-91ED-43cb-92C2-25804820EDAC}">
                  <c15:fullRef>
                    <c15:sqref>'proces ...... '!$Q$175:$Q$177</c15:sqref>
                  </c15:fullRef>
                </c:ext>
              </c:extLst>
              <c:f>'proces ...... '!$Q$177</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 '!$R$174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'!$P$177</c:f>
              <c:strCache>
                <c:ptCount val="1"/>
                <c:pt idx="0">
                  <c:v>Niveau 3</c:v>
                </c:pt>
              </c:strCache>
            </c:strRef>
          </c:cat>
          <c:val>
            <c:numRef>
              <c:extLst>
                <c:ext xmlns:c15="http://schemas.microsoft.com/office/drawing/2012/chart" uri="{02D57815-91ED-43cb-92C2-25804820EDAC}">
                  <c15:fullRef>
                    <c15:sqref>'proces ...... '!$R$175:$R$177</c15:sqref>
                  </c15:fullRef>
                </c:ext>
              </c:extLst>
              <c:f>'proces ...... '!$R$177</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 '!$S$174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 '!$P$175:$P$177</c15:sqref>
                  </c15:fullRef>
                </c:ext>
              </c:extLst>
              <c:f>'proces ...... '!$P$177</c:f>
              <c:strCache>
                <c:ptCount val="1"/>
                <c:pt idx="0">
                  <c:v>Niveau 3</c:v>
                </c:pt>
              </c:strCache>
            </c:strRef>
          </c:cat>
          <c:val>
            <c:numRef>
              <c:extLst>
                <c:ext xmlns:c15="http://schemas.microsoft.com/office/drawing/2012/chart" uri="{02D57815-91ED-43cb-92C2-25804820EDAC}">
                  <c15:fullRef>
                    <c15:sqref>'proces ...... '!$S$175:$S$177</c15:sqref>
                  </c15:fullRef>
                </c:ext>
              </c:extLst>
              <c:f>'proces ...... '!$S$177</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 '!$P$180</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 '!$Q$174:$S$174</c:f>
              <c:strCache>
                <c:ptCount val="3"/>
                <c:pt idx="0">
                  <c:v>Ja</c:v>
                </c:pt>
                <c:pt idx="1">
                  <c:v>Nee</c:v>
                </c:pt>
                <c:pt idx="2">
                  <c:v>NVT</c:v>
                </c:pt>
              </c:strCache>
            </c:strRef>
          </c:cat>
          <c:val>
            <c:numRef>
              <c:f>'proces ...... '!$Q$180:$S$180</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 '!$P$181</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 '!$Q$174:$S$174</c15:sqref>
                        </c15:formulaRef>
                      </c:ext>
                    </c:extLst>
                    <c:strCache>
                      <c:ptCount val="3"/>
                      <c:pt idx="0">
                        <c:v>Ja</c:v>
                      </c:pt>
                      <c:pt idx="1">
                        <c:v>Nee</c:v>
                      </c:pt>
                      <c:pt idx="2">
                        <c:v>NVT</c:v>
                      </c:pt>
                    </c:strCache>
                  </c:strRef>
                </c:cat>
                <c:val>
                  <c:numRef>
                    <c:extLst>
                      <c:ext uri="{02D57815-91ED-43cb-92C2-25804820EDAC}">
                        <c15:formulaRef>
                          <c15:sqref>'proces ...... '!$Q$181:$S$181</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 '!$P$182</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 '!$Q$174:$S$174</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 '!$Q$182:$S$182</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 '!$P$181</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 '!$Q$174:$S$174</c:f>
              <c:strCache>
                <c:ptCount val="3"/>
                <c:pt idx="0">
                  <c:v>Ja</c:v>
                </c:pt>
                <c:pt idx="1">
                  <c:v>Nee</c:v>
                </c:pt>
                <c:pt idx="2">
                  <c:v>NVT</c:v>
                </c:pt>
              </c:strCache>
              <c:extLst xmlns:c15="http://schemas.microsoft.com/office/drawing/2012/chart"/>
            </c:strRef>
          </c:cat>
          <c:val>
            <c:numRef>
              <c:f>'proces ...... '!$Q$181:$S$181</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 '!$P$180</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 '!$Q$174:$S$174</c15:sqref>
                        </c15:formulaRef>
                      </c:ext>
                    </c:extLst>
                    <c:strCache>
                      <c:ptCount val="3"/>
                      <c:pt idx="0">
                        <c:v>Ja</c:v>
                      </c:pt>
                      <c:pt idx="1">
                        <c:v>Nee</c:v>
                      </c:pt>
                      <c:pt idx="2">
                        <c:v>NVT</c:v>
                      </c:pt>
                    </c:strCache>
                  </c:strRef>
                </c:cat>
                <c:val>
                  <c:numRef>
                    <c:extLst>
                      <c:ext uri="{02D57815-91ED-43cb-92C2-25804820EDAC}">
                        <c15:formulaRef>
                          <c15:sqref>'proces ...... '!$Q$180:$S$180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 '!$P$182</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 '!$Q$174:$S$174</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 '!$Q$182:$S$182</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 '!$P$182</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 '!$Q$174:$S$174</c:f>
              <c:strCache>
                <c:ptCount val="3"/>
                <c:pt idx="0">
                  <c:v>Ja</c:v>
                </c:pt>
                <c:pt idx="1">
                  <c:v>Nee</c:v>
                </c:pt>
                <c:pt idx="2">
                  <c:v>NVT</c:v>
                </c:pt>
              </c:strCache>
              <c:extLst xmlns:c15="http://schemas.microsoft.com/office/drawing/2012/chart"/>
            </c:strRef>
          </c:cat>
          <c:val>
            <c:numRef>
              <c:f>'proces ...... '!$Q$182:$S$182</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 '!$P$180</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 '!$Q$174:$S$174</c15:sqref>
                        </c15:formulaRef>
                      </c:ext>
                    </c:extLst>
                    <c:strCache>
                      <c:ptCount val="3"/>
                      <c:pt idx="0">
                        <c:v>Ja</c:v>
                      </c:pt>
                      <c:pt idx="1">
                        <c:v>Nee</c:v>
                      </c:pt>
                      <c:pt idx="2">
                        <c:v>NVT</c:v>
                      </c:pt>
                    </c:strCache>
                  </c:strRef>
                </c:cat>
                <c:val>
                  <c:numRef>
                    <c:extLst>
                      <c:ext uri="{02D57815-91ED-43cb-92C2-25804820EDAC}">
                        <c15:formulaRef>
                          <c15:sqref>'proces ...... '!$Q$180:$S$180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 '!$P$181</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 '!$Q$174:$S$174</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 '!$Q$181:$S$181</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0</xdr:row>
      <xdr:rowOff>0</xdr:rowOff>
    </xdr:from>
    <xdr:to>
      <xdr:col>9</xdr:col>
      <xdr:colOff>353288</xdr:colOff>
      <xdr:row>17</xdr:row>
      <xdr:rowOff>162377</xdr:rowOff>
    </xdr:to>
    <xdr:pic>
      <xdr:nvPicPr>
        <xdr:cNvPr id="5" name="Afbeelding 4">
          <a:extLst>
            <a:ext uri="{FF2B5EF4-FFF2-40B4-BE49-F238E27FC236}">
              <a16:creationId xmlns:a16="http://schemas.microsoft.com/office/drawing/2014/main" id="{F54B6761-4DDC-447F-97C3-AE4474F0EFD8}"/>
            </a:ext>
          </a:extLst>
        </xdr:cNvPr>
        <xdr:cNvPicPr>
          <a:picLocks noChangeAspect="1"/>
        </xdr:cNvPicPr>
      </xdr:nvPicPr>
      <xdr:blipFill>
        <a:blip xmlns:r="http://schemas.openxmlformats.org/officeDocument/2006/relationships" r:embed="rId2"/>
        <a:stretch>
          <a:fillRect/>
        </a:stretch>
      </xdr:blipFill>
      <xdr:spPr>
        <a:xfrm>
          <a:off x="0" y="0"/>
          <a:ext cx="6182588" cy="3238952"/>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xdr:colOff>
      <xdr:row>1</xdr:row>
      <xdr:rowOff>0</xdr:rowOff>
    </xdr:from>
    <xdr:to>
      <xdr:col>0</xdr:col>
      <xdr:colOff>6425567</xdr:colOff>
      <xdr:row>26</xdr:row>
      <xdr:rowOff>47625</xdr:rowOff>
    </xdr:to>
    <xdr:pic>
      <xdr:nvPicPr>
        <xdr:cNvPr id="2" name="Afbeelding 1" descr="Afbeelding met tekst, Lettertype, schermopname, document&#10;&#10;Automatisch gegenereerde beschrijving">
          <a:extLst>
            <a:ext uri="{FF2B5EF4-FFF2-40B4-BE49-F238E27FC236}">
              <a16:creationId xmlns:a16="http://schemas.microsoft.com/office/drawing/2014/main" id="{A1D5B183-4F14-EA08-8F1F-ED0FD8CD83CB}"/>
            </a:ext>
          </a:extLst>
        </xdr:cNvPr>
        <xdr:cNvPicPr>
          <a:picLocks noChangeAspect="1"/>
        </xdr:cNvPicPr>
      </xdr:nvPicPr>
      <xdr:blipFill>
        <a:blip xmlns:r="http://schemas.openxmlformats.org/officeDocument/2006/relationships" r:embed="rId1"/>
        <a:stretch>
          <a:fillRect/>
        </a:stretch>
      </xdr:blipFill>
      <xdr:spPr>
        <a:xfrm>
          <a:off x="7" y="266700"/>
          <a:ext cx="6425560" cy="457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104775</xdr:colOff>
      <xdr:row>33</xdr:row>
      <xdr:rowOff>33338</xdr:rowOff>
    </xdr:to>
    <xdr:pic>
      <xdr:nvPicPr>
        <xdr:cNvPr id="2" name="Afbeelding 1">
          <a:extLst>
            <a:ext uri="{FF2B5EF4-FFF2-40B4-BE49-F238E27FC236}">
              <a16:creationId xmlns:a16="http://schemas.microsoft.com/office/drawing/2014/main" id="{32B74306-B4B0-54B4-6EE0-C40F602E9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6005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56</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196092" y="238837"/>
          <a:ext cx="8252792" cy="16120351"/>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59</xdr:row>
      <xdr:rowOff>28576</xdr:rowOff>
    </xdr:from>
    <xdr:to>
      <xdr:col>2</xdr:col>
      <xdr:colOff>193192</xdr:colOff>
      <xdr:row>84</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4384112"/>
          <a:ext cx="5350265" cy="5159828"/>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59</xdr:row>
      <xdr:rowOff>89807</xdr:rowOff>
    </xdr:from>
    <xdr:to>
      <xdr:col>3</xdr:col>
      <xdr:colOff>762566</xdr:colOff>
      <xdr:row>63</xdr:row>
      <xdr:rowOff>21323</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abSelected="1" workbookViewId="0">
      <selection activeCell="R21" sqref="R21"/>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L5" sqref="L5"/>
    </sheetView>
  </sheetViews>
  <sheetFormatPr defaultRowHeight="14.25" x14ac:dyDescent="0.45"/>
  <cols>
    <col min="1" max="1" width="23.33203125" customWidth="1"/>
  </cols>
  <sheetData>
    <row r="2" spans="1:9" ht="23.25" x14ac:dyDescent="0.7">
      <c r="A2" s="157" t="s">
        <v>131</v>
      </c>
      <c r="B2" s="157"/>
      <c r="C2" s="157"/>
      <c r="D2" s="157"/>
      <c r="E2" s="157"/>
      <c r="F2" s="157"/>
      <c r="G2" s="157"/>
      <c r="H2" s="157"/>
      <c r="I2" s="157"/>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2"/>
  <sheetViews>
    <sheetView workbookViewId="0">
      <selection activeCell="A21" sqref="A21"/>
    </sheetView>
  </sheetViews>
  <sheetFormatPr defaultRowHeight="14.25" x14ac:dyDescent="0.45"/>
  <cols>
    <col min="1" max="1" width="75.265625" customWidth="1"/>
  </cols>
  <sheetData>
    <row r="1" spans="1:1" ht="21" x14ac:dyDescent="0.65">
      <c r="A1" s="155" t="s">
        <v>130</v>
      </c>
    </row>
    <row r="2" spans="1:1" x14ac:dyDescent="0.45">
      <c r="A2" s="120" t="s">
        <v>291</v>
      </c>
    </row>
    <row r="3" spans="1:1" x14ac:dyDescent="0.45">
      <c r="A3" s="156" t="s">
        <v>301</v>
      </c>
    </row>
    <row r="4" spans="1:1" x14ac:dyDescent="0.45">
      <c r="A4" s="156" t="s">
        <v>292</v>
      </c>
    </row>
    <row r="5" spans="1:1" x14ac:dyDescent="0.45">
      <c r="A5" s="156" t="s">
        <v>293</v>
      </c>
    </row>
    <row r="6" spans="1:1" x14ac:dyDescent="0.45">
      <c r="A6" s="156" t="s">
        <v>294</v>
      </c>
    </row>
    <row r="7" spans="1:1" x14ac:dyDescent="0.45">
      <c r="A7" s="156" t="s">
        <v>295</v>
      </c>
    </row>
    <row r="8" spans="1:1" x14ac:dyDescent="0.45">
      <c r="A8" s="156" t="s">
        <v>296</v>
      </c>
    </row>
    <row r="9" spans="1:1" x14ac:dyDescent="0.45">
      <c r="A9" s="156" t="s">
        <v>297</v>
      </c>
    </row>
    <row r="10" spans="1:1" x14ac:dyDescent="0.45">
      <c r="A10" s="156" t="s">
        <v>298</v>
      </c>
    </row>
    <row r="11" spans="1:1" x14ac:dyDescent="0.45">
      <c r="A11" s="156" t="s">
        <v>299</v>
      </c>
    </row>
    <row r="12" spans="1:1" x14ac:dyDescent="0.45">
      <c r="A12" s="120" t="s">
        <v>300</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A30" sqref="A30"/>
    </sheetView>
  </sheetViews>
  <sheetFormatPr defaultRowHeight="14.25" x14ac:dyDescent="0.45"/>
  <cols>
    <col min="1" max="1" width="90.19921875" customWidth="1"/>
  </cols>
  <sheetData>
    <row r="1" spans="1:1" ht="21" x14ac:dyDescent="0.65">
      <c r="A1" s="71" t="s">
        <v>289</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Q28" sqref="Q28"/>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402"/>
  <sheetViews>
    <sheetView showGridLines="0" showRuler="0" zoomScale="80" zoomScaleNormal="80" zoomScaleSheetLayoutView="10" zoomScalePageLayoutView="25" workbookViewId="0">
      <selection activeCell="C19" sqref="C19"/>
    </sheetView>
  </sheetViews>
  <sheetFormatPr defaultColWidth="0" defaultRowHeight="15.75" zeroHeight="1" outlineLevelRow="1" outlineLevelCol="1" x14ac:dyDescent="0.55000000000000004"/>
  <cols>
    <col min="1" max="1" width="17.1328125" style="86" bestFit="1" customWidth="1"/>
    <col min="2" max="2" width="102.1328125" style="88" customWidth="1"/>
    <col min="3" max="3" width="24.1328125" style="89" customWidth="1"/>
    <col min="4" max="4" width="23.6640625" style="88" customWidth="1" outlineLevel="1"/>
    <col min="5" max="5" width="15.265625" style="88" customWidth="1" outlineLevel="1"/>
    <col min="6" max="6" width="4.3984375" customWidth="1"/>
    <col min="7" max="7" width="24.1328125" style="86" customWidth="1"/>
    <col min="8" max="8" width="37" style="90" customWidth="1"/>
    <col min="9" max="9" width="4.3984375" style="11" customWidth="1"/>
    <col min="10" max="14" width="15.265625" style="89"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8" t="s">
        <v>303</v>
      </c>
      <c r="B2" s="77" t="s">
        <v>132</v>
      </c>
      <c r="C2" s="19" t="s">
        <v>44</v>
      </c>
      <c r="D2" s="27" t="s">
        <v>13</v>
      </c>
      <c r="E2" s="24" t="s">
        <v>14</v>
      </c>
      <c r="G2" s="19" t="s">
        <v>43</v>
      </c>
      <c r="H2" s="76" t="s">
        <v>15</v>
      </c>
      <c r="J2" s="24" t="s">
        <v>16</v>
      </c>
      <c r="K2" s="24"/>
      <c r="L2" s="24" t="s">
        <v>88</v>
      </c>
      <c r="M2" s="24" t="s">
        <v>89</v>
      </c>
      <c r="N2" s="24"/>
    </row>
    <row r="3" spans="1:14" outlineLevel="1" x14ac:dyDescent="0.55000000000000004">
      <c r="A3" s="13"/>
      <c r="B3" s="25"/>
      <c r="C3" s="158" t="s">
        <v>17</v>
      </c>
      <c r="D3" s="158"/>
      <c r="E3" s="158"/>
      <c r="G3" s="14"/>
      <c r="H3" s="14" t="s">
        <v>15</v>
      </c>
      <c r="J3" s="13"/>
      <c r="K3" s="13"/>
      <c r="L3" s="13">
        <f>SUBTOTAL(9,L7:L245)</f>
        <v>3</v>
      </c>
      <c r="M3" s="13">
        <f>SUBTOTAL(9,M7:M245)</f>
        <v>3</v>
      </c>
      <c r="N3" s="13"/>
    </row>
    <row r="4" spans="1:14" ht="31.5" customHeight="1" outlineLevel="1" x14ac:dyDescent="0.55000000000000004">
      <c r="A4" s="13"/>
      <c r="B4" s="25"/>
      <c r="C4" s="158" t="s">
        <v>18</v>
      </c>
      <c r="D4" s="158"/>
      <c r="E4" s="158"/>
      <c r="G4" s="13" t="s">
        <v>5</v>
      </c>
      <c r="H4" s="15"/>
      <c r="J4" s="13"/>
      <c r="K4" s="13"/>
      <c r="L4" s="13"/>
      <c r="M4" s="13"/>
      <c r="N4" s="13"/>
    </row>
    <row r="5" spans="1:14" ht="32.25" customHeight="1" outlineLevel="1" x14ac:dyDescent="0.55000000000000004">
      <c r="A5" s="13"/>
      <c r="B5" s="15"/>
      <c r="C5" s="158" t="s">
        <v>19</v>
      </c>
      <c r="D5" s="158"/>
      <c r="E5" s="158"/>
      <c r="G5" s="13" t="s">
        <v>6</v>
      </c>
      <c r="H5" s="15"/>
      <c r="J5" s="13"/>
      <c r="K5" s="13"/>
      <c r="L5" s="13"/>
      <c r="M5" s="13"/>
      <c r="N5" s="13"/>
    </row>
    <row r="6" spans="1:14" ht="27.75" customHeight="1" outlineLevel="1" x14ac:dyDescent="0.55000000000000004">
      <c r="A6" s="13"/>
      <c r="B6" s="25"/>
      <c r="C6" s="158"/>
      <c r="D6" s="158"/>
      <c r="E6" s="158"/>
      <c r="G6" s="13" t="s">
        <v>10</v>
      </c>
      <c r="H6" s="15"/>
      <c r="J6" s="13"/>
      <c r="K6" s="13" t="s">
        <v>21</v>
      </c>
      <c r="L6" s="13" t="s">
        <v>22</v>
      </c>
      <c r="M6" s="13" t="s">
        <v>23</v>
      </c>
      <c r="N6" s="13"/>
    </row>
    <row r="7" spans="1:14" s="22" customFormat="1" ht="30.75" customHeight="1" x14ac:dyDescent="0.75">
      <c r="A7" s="21" t="s">
        <v>45</v>
      </c>
      <c r="B7" s="72" t="s">
        <v>288</v>
      </c>
      <c r="C7" s="47" t="s">
        <v>68</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99</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100</v>
      </c>
      <c r="C10" s="29">
        <v>3</v>
      </c>
      <c r="D10" s="30" t="s">
        <v>4</v>
      </c>
      <c r="E10" s="31"/>
      <c r="G10" s="39" t="s">
        <v>5</v>
      </c>
      <c r="H10" s="40"/>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101</v>
      </c>
      <c r="C11" s="33">
        <v>3</v>
      </c>
      <c r="D11" s="34" t="s">
        <v>4</v>
      </c>
      <c r="E11" s="35"/>
      <c r="G11" s="41"/>
      <c r="H11" s="42"/>
      <c r="J11" s="33" t="s">
        <v>7</v>
      </c>
      <c r="K11" s="33" t="str">
        <f>C11&amp;J11&amp;G11</f>
        <v>3X2</v>
      </c>
      <c r="L11" s="33" t="str">
        <f>IFERROR(VLOOKUP($K11,Mapping!F:H,2,0),"")</f>
        <v/>
      </c>
      <c r="M11" s="33" t="str">
        <f>IFERROR(VLOOKUP($K11,Mapping!$F:$H,3,0),"")</f>
        <v/>
      </c>
      <c r="N11" s="33" t="str">
        <f t="shared" ref="N11:N85" si="0">C11&amp;G11</f>
        <v>3</v>
      </c>
    </row>
    <row r="12" spans="1:14" ht="31.5" outlineLevel="1" x14ac:dyDescent="0.55000000000000004">
      <c r="A12" s="33">
        <v>3</v>
      </c>
      <c r="B12" s="32" t="s">
        <v>102</v>
      </c>
      <c r="C12" s="33">
        <v>3</v>
      </c>
      <c r="D12" s="34" t="s">
        <v>4</v>
      </c>
      <c r="E12" s="35"/>
      <c r="G12" s="41"/>
      <c r="H12" s="42"/>
      <c r="J12" s="33" t="s">
        <v>8</v>
      </c>
      <c r="K12" s="33" t="str">
        <f>C12&amp;J12&amp;G12</f>
        <v>3X1</v>
      </c>
      <c r="L12" s="33" t="str">
        <f>IFERROR(VLOOKUP($K12,Mapping!F:H,2,0),"")</f>
        <v/>
      </c>
      <c r="M12" s="33" t="str">
        <f>IFERROR(VLOOKUP($K12,Mapping!$F:$H,3,0),"")</f>
        <v/>
      </c>
      <c r="N12" s="33" t="str">
        <f t="shared" si="0"/>
        <v>3</v>
      </c>
    </row>
    <row r="13" spans="1:14" s="22" customFormat="1" ht="28.5" customHeight="1" x14ac:dyDescent="0.75">
      <c r="A13" s="21" t="s">
        <v>46</v>
      </c>
      <c r="B13" s="72" t="s">
        <v>2</v>
      </c>
      <c r="C13" s="47" t="s">
        <v>68</v>
      </c>
      <c r="D13" s="45"/>
      <c r="E13" s="46"/>
      <c r="G13" s="48">
        <f>SUBTOTAL(3,G16:G68)/(SUBTOTAL(3,C16:C68)-3)</f>
        <v>0</v>
      </c>
      <c r="H13" s="20"/>
      <c r="J13" s="53"/>
      <c r="K13" s="53"/>
      <c r="L13" s="53">
        <f>SUBTOTAL(9,L16:L68)</f>
        <v>0</v>
      </c>
      <c r="M13" s="53">
        <f>SUBTOTAL(9,M16:M68)</f>
        <v>0</v>
      </c>
      <c r="N13" s="53"/>
    </row>
    <row r="14" spans="1:14" outlineLevel="1" x14ac:dyDescent="0.55000000000000004">
      <c r="A14" s="16"/>
      <c r="B14" s="17" t="s">
        <v>99</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s="12" customFormat="1" ht="17.25" x14ac:dyDescent="0.6">
      <c r="A16" s="23" t="s">
        <v>49</v>
      </c>
      <c r="B16" s="73" t="s">
        <v>133</v>
      </c>
      <c r="C16" s="79" t="s">
        <v>68</v>
      </c>
      <c r="D16" s="74"/>
      <c r="E16" s="80"/>
      <c r="G16" s="81">
        <f>SUBTOTAL(3,G17:G25)/SUBTOTAL(3,C17:C25)</f>
        <v>0</v>
      </c>
      <c r="H16" s="73"/>
      <c r="J16" s="75"/>
      <c r="K16" s="75"/>
      <c r="L16" s="75">
        <f>SUBTOTAL(9,L17:L25)</f>
        <v>0</v>
      </c>
      <c r="M16" s="75">
        <f>SUBTOTAL(9,M17:M25)</f>
        <v>0</v>
      </c>
      <c r="N16" s="75"/>
    </row>
    <row r="17" spans="1:45" ht="31.5" outlineLevel="1" x14ac:dyDescent="0.55000000000000004">
      <c r="A17" s="29">
        <v>1</v>
      </c>
      <c r="B17" s="28" t="s">
        <v>134</v>
      </c>
      <c r="C17" s="82">
        <v>3</v>
      </c>
      <c r="D17" s="30" t="s">
        <v>3</v>
      </c>
      <c r="E17" s="28"/>
      <c r="G17" s="39"/>
      <c r="H17" s="40"/>
      <c r="J17" s="29" t="s">
        <v>8</v>
      </c>
      <c r="K17" s="29" t="str">
        <f t="shared" ref="K17:K25" si="1">C17&amp;J17&amp;G17</f>
        <v>3X1</v>
      </c>
      <c r="L17" s="29" t="str">
        <f>IFERROR(VLOOKUP($K17,Mapping!F:H,2,0),"")</f>
        <v/>
      </c>
      <c r="M17" s="29" t="str">
        <f>IFERROR(VLOOKUP($K17,Mapping!$F:$H,3,0),"")</f>
        <v/>
      </c>
      <c r="N17" s="29" t="str">
        <f t="shared" ref="N17:N22" si="2">C17&amp;G17</f>
        <v>3</v>
      </c>
    </row>
    <row r="18" spans="1:45" ht="31.5" outlineLevel="1" x14ac:dyDescent="0.55000000000000004">
      <c r="A18" s="29">
        <v>2</v>
      </c>
      <c r="B18" s="32" t="s">
        <v>135</v>
      </c>
      <c r="C18" s="33">
        <v>3</v>
      </c>
      <c r="D18" s="30" t="s">
        <v>3</v>
      </c>
      <c r="E18" s="32"/>
      <c r="G18" s="41"/>
      <c r="H18" s="42"/>
      <c r="J18" s="33" t="s">
        <v>8</v>
      </c>
      <c r="K18" s="33" t="str">
        <f t="shared" si="1"/>
        <v>3X1</v>
      </c>
      <c r="L18" s="33" t="str">
        <f>IFERROR(VLOOKUP($K18,Mapping!F:H,2,0),"")</f>
        <v/>
      </c>
      <c r="M18" s="33" t="str">
        <f>IFERROR(VLOOKUP($K18,Mapping!$F:$H,3,0),"")</f>
        <v/>
      </c>
      <c r="N18" s="33" t="str">
        <f t="shared" si="2"/>
        <v>3</v>
      </c>
    </row>
    <row r="19" spans="1:45" outlineLevel="1" x14ac:dyDescent="0.55000000000000004">
      <c r="A19" s="29">
        <v>3</v>
      </c>
      <c r="B19" s="32" t="s">
        <v>137</v>
      </c>
      <c r="C19" s="33">
        <v>1</v>
      </c>
      <c r="D19" s="30" t="s">
        <v>138</v>
      </c>
      <c r="E19" s="32" t="s">
        <v>139</v>
      </c>
      <c r="G19" s="43"/>
      <c r="H19" s="44"/>
      <c r="J19" s="37" t="s">
        <v>8</v>
      </c>
      <c r="K19" s="37" t="str">
        <f t="shared" si="1"/>
        <v>1X1</v>
      </c>
      <c r="L19" s="37" t="str">
        <f>IFERROR(VLOOKUP($K19,Mapping!F:H,2,0),"")</f>
        <v/>
      </c>
      <c r="M19" s="37" t="str">
        <f>IFERROR(VLOOKUP($K19,Mapping!$F:$H,3,0),"")</f>
        <v/>
      </c>
      <c r="N19" s="37" t="str">
        <f t="shared" si="2"/>
        <v>1</v>
      </c>
    </row>
    <row r="20" spans="1:45" outlineLevel="1" x14ac:dyDescent="0.55000000000000004">
      <c r="A20" s="29">
        <v>4</v>
      </c>
      <c r="B20" s="28" t="s">
        <v>141</v>
      </c>
      <c r="C20" s="82">
        <v>3</v>
      </c>
      <c r="D20" s="30" t="s">
        <v>3</v>
      </c>
      <c r="E20" s="28"/>
      <c r="G20" s="39"/>
      <c r="H20" s="40"/>
      <c r="J20" s="29" t="s">
        <v>8</v>
      </c>
      <c r="K20" s="29" t="str">
        <f t="shared" si="1"/>
        <v>3X1</v>
      </c>
      <c r="L20" s="29" t="str">
        <f>IFERROR(VLOOKUP($K20,Mapping!F:H,2,0),"")</f>
        <v/>
      </c>
      <c r="M20" s="29" t="str">
        <f>IFERROR(VLOOKUP($K20,Mapping!$F:$H,3,0),"")</f>
        <v/>
      </c>
      <c r="N20" s="29" t="str">
        <f t="shared" si="2"/>
        <v>3</v>
      </c>
    </row>
    <row r="21" spans="1:45" outlineLevel="1" x14ac:dyDescent="0.55000000000000004">
      <c r="A21" s="29">
        <v>5</v>
      </c>
      <c r="B21" s="32" t="s">
        <v>142</v>
      </c>
      <c r="C21" s="33">
        <v>3</v>
      </c>
      <c r="D21" s="30" t="s">
        <v>3</v>
      </c>
      <c r="E21" s="28"/>
      <c r="G21" s="41"/>
      <c r="H21" s="42"/>
      <c r="J21" s="33" t="s">
        <v>8</v>
      </c>
      <c r="K21" s="33" t="str">
        <f t="shared" si="1"/>
        <v>3X1</v>
      </c>
      <c r="L21" s="33" t="str">
        <f>IFERROR(VLOOKUP($K21,Mapping!F:H,2,0),"")</f>
        <v/>
      </c>
      <c r="M21" s="33" t="str">
        <f>IFERROR(VLOOKUP($K21,Mapping!$F:$H,3,0),"")</f>
        <v/>
      </c>
      <c r="N21" s="33" t="str">
        <f t="shared" si="2"/>
        <v>3</v>
      </c>
    </row>
    <row r="22" spans="1:45" outlineLevel="1" x14ac:dyDescent="0.55000000000000004">
      <c r="A22" s="29">
        <v>6</v>
      </c>
      <c r="B22" s="32" t="s">
        <v>143</v>
      </c>
      <c r="C22" s="33">
        <v>1</v>
      </c>
      <c r="D22" s="30" t="s">
        <v>104</v>
      </c>
      <c r="E22" s="28" t="s">
        <v>164</v>
      </c>
      <c r="G22" s="43"/>
      <c r="H22" s="44"/>
      <c r="J22" s="37" t="s">
        <v>8</v>
      </c>
      <c r="K22" s="37" t="str">
        <f t="shared" si="1"/>
        <v>1X1</v>
      </c>
      <c r="L22" s="37" t="str">
        <f>IFERROR(VLOOKUP($K22,Mapping!F:H,2,0),"")</f>
        <v/>
      </c>
      <c r="M22" s="37" t="str">
        <f>IFERROR(VLOOKUP($K22,Mapping!$F:$H,3,0),"")</f>
        <v/>
      </c>
      <c r="N22" s="37" t="str">
        <f t="shared" si="2"/>
        <v>1</v>
      </c>
    </row>
    <row r="23" spans="1:45" outlineLevel="1" x14ac:dyDescent="0.55000000000000004">
      <c r="A23" s="29">
        <v>7</v>
      </c>
      <c r="B23" s="28" t="s">
        <v>144</v>
      </c>
      <c r="C23" s="82">
        <v>1</v>
      </c>
      <c r="D23" s="30" t="s">
        <v>104</v>
      </c>
      <c r="E23" s="28" t="s">
        <v>163</v>
      </c>
      <c r="G23" s="39"/>
      <c r="H23" s="40"/>
      <c r="J23" s="29" t="s">
        <v>8</v>
      </c>
      <c r="K23" s="29" t="str">
        <f t="shared" si="1"/>
        <v>1X1</v>
      </c>
      <c r="L23" s="29" t="str">
        <f>IFERROR(VLOOKUP($K23,Mapping!F:H,2,0),"")</f>
        <v/>
      </c>
      <c r="M23" s="29" t="str">
        <f>IFERROR(VLOOKUP($K23,Mapping!$F:$H,3,0),"")</f>
        <v/>
      </c>
      <c r="N23" s="29" t="str">
        <f t="shared" ref="N23:N25" si="3">C23&amp;G23</f>
        <v>1</v>
      </c>
    </row>
    <row r="24" spans="1:45" ht="31.5" outlineLevel="1" x14ac:dyDescent="0.55000000000000004">
      <c r="A24" s="29">
        <v>8</v>
      </c>
      <c r="B24" s="32" t="s">
        <v>145</v>
      </c>
      <c r="C24" s="33">
        <v>1</v>
      </c>
      <c r="D24" s="30" t="s">
        <v>104</v>
      </c>
      <c r="E24" s="28" t="s">
        <v>163</v>
      </c>
      <c r="G24" s="41"/>
      <c r="H24" s="42"/>
      <c r="J24" s="33" t="s">
        <v>8</v>
      </c>
      <c r="K24" s="33" t="str">
        <f t="shared" si="1"/>
        <v>1X1</v>
      </c>
      <c r="L24" s="33" t="str">
        <f>IFERROR(VLOOKUP($K24,Mapping!F:H,2,0),"")</f>
        <v/>
      </c>
      <c r="M24" s="33" t="str">
        <f>IFERROR(VLOOKUP($K24,Mapping!$F:$H,3,0),"")</f>
        <v/>
      </c>
      <c r="N24" s="33" t="str">
        <f t="shared" si="3"/>
        <v>1</v>
      </c>
    </row>
    <row r="25" spans="1:45" ht="31.5" outlineLevel="1" x14ac:dyDescent="0.55000000000000004">
      <c r="A25" s="29">
        <v>9</v>
      </c>
      <c r="B25" s="36" t="s">
        <v>136</v>
      </c>
      <c r="C25" s="33">
        <v>3</v>
      </c>
      <c r="D25" s="30" t="s">
        <v>3</v>
      </c>
      <c r="E25" s="28"/>
      <c r="G25" s="43"/>
      <c r="H25" s="44"/>
      <c r="J25" s="37" t="s">
        <v>8</v>
      </c>
      <c r="K25" s="37" t="str">
        <f t="shared" si="1"/>
        <v>3X1</v>
      </c>
      <c r="L25" s="37" t="str">
        <f>IFERROR(VLOOKUP($K25,Mapping!F:H,2,0),"")</f>
        <v/>
      </c>
      <c r="M25" s="37" t="str">
        <f>IFERROR(VLOOKUP($K25,Mapping!$F:$H,3,0),"")</f>
        <v/>
      </c>
      <c r="N25" s="37" t="str">
        <f t="shared" si="3"/>
        <v>3</v>
      </c>
    </row>
    <row r="26" spans="1:45" s="12" customFormat="1" ht="19.5" customHeight="1" x14ac:dyDescent="0.6">
      <c r="A26" s="23" t="s">
        <v>50</v>
      </c>
      <c r="B26" s="73" t="s">
        <v>140</v>
      </c>
      <c r="C26" s="79" t="s">
        <v>68</v>
      </c>
      <c r="D26" s="74"/>
      <c r="E26" s="80"/>
      <c r="G26" s="81">
        <f>SUBTOTAL(3,G27:G56)/SUBTOTAL(3,C27:C56)</f>
        <v>0</v>
      </c>
      <c r="H26" s="73"/>
      <c r="J26" s="75"/>
      <c r="K26" s="75"/>
      <c r="L26" s="75">
        <f>SUBTOTAL(9,L27:L56)</f>
        <v>0</v>
      </c>
      <c r="M26" s="75">
        <f>SUBTOTAL(9,M27:M56)</f>
        <v>0</v>
      </c>
      <c r="N26" s="75"/>
    </row>
    <row r="27" spans="1:45" ht="31.5" outlineLevel="1" x14ac:dyDescent="0.55000000000000004">
      <c r="A27" s="29">
        <v>1</v>
      </c>
      <c r="B27" s="28" t="s">
        <v>146</v>
      </c>
      <c r="C27" s="82">
        <v>3</v>
      </c>
      <c r="D27" s="30" t="s">
        <v>3</v>
      </c>
      <c r="E27" s="28"/>
      <c r="G27" s="39"/>
      <c r="H27" s="40"/>
      <c r="J27" s="29" t="s">
        <v>8</v>
      </c>
      <c r="K27" s="29" t="str">
        <f t="shared" ref="K27:K38" si="4">C27&amp;J27&amp;G27</f>
        <v>3X1</v>
      </c>
      <c r="L27" s="29" t="str">
        <f>IFERROR(VLOOKUP($K27,Mapping!F:H,2,0),"")</f>
        <v/>
      </c>
      <c r="M27" s="29" t="str">
        <f>IFERROR(VLOOKUP($K27,Mapping!$F:$H,3,0),"")</f>
        <v/>
      </c>
      <c r="N27" s="29" t="str">
        <f t="shared" si="0"/>
        <v>3</v>
      </c>
    </row>
    <row r="28" spans="1:45" outlineLevel="1" x14ac:dyDescent="0.55000000000000004">
      <c r="A28" s="29">
        <v>2</v>
      </c>
      <c r="B28" s="32" t="s">
        <v>147</v>
      </c>
      <c r="C28" s="83">
        <v>3</v>
      </c>
      <c r="D28" s="34" t="s">
        <v>3</v>
      </c>
      <c r="E28" s="32"/>
      <c r="G28" s="41"/>
      <c r="H28" s="42"/>
      <c r="J28" s="33" t="s">
        <v>8</v>
      </c>
      <c r="K28" s="33" t="str">
        <f t="shared" si="4"/>
        <v>3X1</v>
      </c>
      <c r="L28" s="33" t="str">
        <f>IFERROR(VLOOKUP($K28,Mapping!F:H,2,0),"")</f>
        <v/>
      </c>
      <c r="M28" s="33" t="str">
        <f>IFERROR(VLOOKUP($K28,Mapping!$F:$H,3,0),"")</f>
        <v/>
      </c>
      <c r="N28" s="33" t="str">
        <f t="shared" si="0"/>
        <v>3</v>
      </c>
    </row>
    <row r="29" spans="1:45" outlineLevel="1" x14ac:dyDescent="0.55000000000000004">
      <c r="A29" s="29">
        <v>3</v>
      </c>
      <c r="B29" s="32" t="s">
        <v>148</v>
      </c>
      <c r="C29" s="83">
        <v>3</v>
      </c>
      <c r="D29" s="34" t="s">
        <v>3</v>
      </c>
      <c r="E29" s="32"/>
      <c r="G29" s="41"/>
      <c r="H29" s="42"/>
      <c r="J29" s="33" t="s">
        <v>8</v>
      </c>
      <c r="K29" s="33" t="str">
        <f t="shared" si="4"/>
        <v>3X1</v>
      </c>
      <c r="L29" s="33" t="str">
        <f>IFERROR(VLOOKUP($K29,Mapping!F:H,2,0),"")</f>
        <v/>
      </c>
      <c r="M29" s="33" t="str">
        <f>IFERROR(VLOOKUP($K29,Mapping!$F:$H,3,0),"")</f>
        <v/>
      </c>
      <c r="N29" s="33" t="str">
        <f t="shared" si="0"/>
        <v>3</v>
      </c>
    </row>
    <row r="30" spans="1:45" ht="20.65" outlineLevel="1" x14ac:dyDescent="0.75">
      <c r="A30" s="29">
        <v>4</v>
      </c>
      <c r="B30" s="32" t="s">
        <v>149</v>
      </c>
      <c r="C30" s="83">
        <v>3</v>
      </c>
      <c r="D30" s="34" t="s">
        <v>3</v>
      </c>
      <c r="E30" s="32"/>
      <c r="G30" s="41"/>
      <c r="H30" s="42"/>
      <c r="J30" s="33" t="s">
        <v>8</v>
      </c>
      <c r="K30" s="33" t="str">
        <f t="shared" si="4"/>
        <v>3X1</v>
      </c>
      <c r="L30" s="33" t="str">
        <f>IFERROR(VLOOKUP($K30,Mapping!F:H,2,0),"")</f>
        <v/>
      </c>
      <c r="M30" s="33" t="str">
        <f>IFERROR(VLOOKUP($K30,Mapping!$F:$H,3,0),"")</f>
        <v/>
      </c>
      <c r="N30" s="33" t="str">
        <f t="shared" si="0"/>
        <v>3</v>
      </c>
      <c r="AR30" s="22"/>
      <c r="AS30" s="22"/>
    </row>
    <row r="31" spans="1:45" ht="31.5" outlineLevel="1" x14ac:dyDescent="0.55000000000000004">
      <c r="A31" s="29">
        <v>5</v>
      </c>
      <c r="B31" s="32" t="s">
        <v>150</v>
      </c>
      <c r="C31" s="83">
        <v>1</v>
      </c>
      <c r="D31" s="32" t="s">
        <v>103</v>
      </c>
      <c r="E31" s="32" t="s">
        <v>163</v>
      </c>
      <c r="G31" s="41"/>
      <c r="H31" s="42"/>
      <c r="J31" s="33" t="s">
        <v>8</v>
      </c>
      <c r="K31" s="33" t="str">
        <f t="shared" si="4"/>
        <v>1X1</v>
      </c>
      <c r="L31" s="33" t="str">
        <f>IFERROR(VLOOKUP($K31,Mapping!F:H,2,0),"")</f>
        <v/>
      </c>
      <c r="M31" s="33" t="str">
        <f>IFERROR(VLOOKUP($K31,Mapping!$F:$H,3,0),"")</f>
        <v/>
      </c>
      <c r="N31" s="33" t="str">
        <f t="shared" si="0"/>
        <v>1</v>
      </c>
    </row>
    <row r="32" spans="1:45" outlineLevel="1" x14ac:dyDescent="0.55000000000000004">
      <c r="A32" s="29">
        <v>6</v>
      </c>
      <c r="B32" s="32" t="s">
        <v>165</v>
      </c>
      <c r="C32" s="83">
        <v>3</v>
      </c>
      <c r="D32" s="34" t="s">
        <v>3</v>
      </c>
      <c r="E32" s="32"/>
      <c r="G32" s="41"/>
      <c r="H32" s="42"/>
      <c r="J32" s="33" t="s">
        <v>8</v>
      </c>
      <c r="K32" s="33" t="str">
        <f t="shared" si="4"/>
        <v>3X1</v>
      </c>
      <c r="L32" s="33" t="str">
        <f>IFERROR(VLOOKUP($K32,Mapping!F:H,2,0),"")</f>
        <v/>
      </c>
      <c r="M32" s="33" t="str">
        <f>IFERROR(VLOOKUP($K32,Mapping!$F:$H,3,0),"")</f>
        <v/>
      </c>
      <c r="N32" s="33" t="str">
        <f t="shared" si="0"/>
        <v>3</v>
      </c>
    </row>
    <row r="33" spans="1:45" outlineLevel="1" x14ac:dyDescent="0.55000000000000004">
      <c r="A33" s="29">
        <v>7</v>
      </c>
      <c r="B33" s="32" t="s">
        <v>151</v>
      </c>
      <c r="C33" s="83">
        <v>3</v>
      </c>
      <c r="D33" s="34" t="s">
        <v>3</v>
      </c>
      <c r="E33" s="32"/>
      <c r="G33" s="41"/>
      <c r="H33" s="42"/>
      <c r="J33" s="33" t="s">
        <v>8</v>
      </c>
      <c r="K33" s="33" t="str">
        <f t="shared" si="4"/>
        <v>3X1</v>
      </c>
      <c r="L33" s="33" t="str">
        <f>IFERROR(VLOOKUP($K33,Mapping!F:H,2,0),"")</f>
        <v/>
      </c>
      <c r="M33" s="33" t="str">
        <f>IFERROR(VLOOKUP($K33,Mapping!$F:$H,3,0),"")</f>
        <v/>
      </c>
      <c r="N33" s="33" t="str">
        <f t="shared" si="0"/>
        <v>3</v>
      </c>
    </row>
    <row r="34" spans="1:45" outlineLevel="1" x14ac:dyDescent="0.55000000000000004">
      <c r="A34" s="29">
        <v>8</v>
      </c>
      <c r="B34" s="32" t="s">
        <v>152</v>
      </c>
      <c r="C34" s="83">
        <v>3</v>
      </c>
      <c r="D34" s="34" t="s">
        <v>3</v>
      </c>
      <c r="E34" s="32"/>
      <c r="G34" s="41"/>
      <c r="H34" s="42"/>
      <c r="J34" s="33" t="s">
        <v>8</v>
      </c>
      <c r="K34" s="33" t="str">
        <f t="shared" si="4"/>
        <v>3X1</v>
      </c>
      <c r="L34" s="33" t="str">
        <f>IFERROR(VLOOKUP($K34,Mapping!F:H,2,0),"")</f>
        <v/>
      </c>
      <c r="M34" s="33" t="str">
        <f>IFERROR(VLOOKUP($K34,Mapping!$F:$H,3,0),"")</f>
        <v/>
      </c>
      <c r="N34" s="33" t="str">
        <f t="shared" si="0"/>
        <v>3</v>
      </c>
    </row>
    <row r="35" spans="1:45" outlineLevel="1" x14ac:dyDescent="0.55000000000000004">
      <c r="A35" s="29">
        <v>9</v>
      </c>
      <c r="B35" s="32" t="s">
        <v>166</v>
      </c>
      <c r="C35" s="83">
        <v>3</v>
      </c>
      <c r="D35" s="34" t="s">
        <v>3</v>
      </c>
      <c r="E35" s="32"/>
      <c r="G35" s="41"/>
      <c r="H35" s="42"/>
      <c r="J35" s="33" t="s">
        <v>8</v>
      </c>
      <c r="K35" s="33" t="str">
        <f t="shared" ref="K35" si="5">C35&amp;J35&amp;G35</f>
        <v>3X1</v>
      </c>
      <c r="L35" s="33" t="str">
        <f>IFERROR(VLOOKUP($K35,Mapping!F:H,2,0),"")</f>
        <v/>
      </c>
      <c r="M35" s="33" t="str">
        <f>IFERROR(VLOOKUP($K35,Mapping!$F:$H,3,0),"")</f>
        <v/>
      </c>
      <c r="N35" s="33" t="str">
        <f t="shared" ref="N35" si="6">C35&amp;G35</f>
        <v>3</v>
      </c>
    </row>
    <row r="36" spans="1:45" outlineLevel="1" x14ac:dyDescent="0.55000000000000004">
      <c r="A36" s="29">
        <v>10</v>
      </c>
      <c r="B36" s="32" t="s">
        <v>167</v>
      </c>
      <c r="C36" s="83">
        <v>3</v>
      </c>
      <c r="D36" s="34" t="s">
        <v>3</v>
      </c>
      <c r="E36" s="32"/>
      <c r="G36" s="41"/>
      <c r="H36" s="42"/>
      <c r="J36" s="33" t="s">
        <v>8</v>
      </c>
      <c r="K36" s="33" t="str">
        <f t="shared" si="4"/>
        <v>3X1</v>
      </c>
      <c r="L36" s="33" t="str">
        <f>IFERROR(VLOOKUP($K36,Mapping!F:H,2,0),"")</f>
        <v/>
      </c>
      <c r="M36" s="33" t="str">
        <f>IFERROR(VLOOKUP($K36,Mapping!$F:$H,3,0),"")</f>
        <v/>
      </c>
      <c r="N36" s="33" t="str">
        <f t="shared" si="0"/>
        <v>3</v>
      </c>
    </row>
    <row r="37" spans="1:45" outlineLevel="1" x14ac:dyDescent="0.55000000000000004">
      <c r="A37" s="29">
        <v>11</v>
      </c>
      <c r="B37" s="32" t="s">
        <v>153</v>
      </c>
      <c r="C37" s="83">
        <v>3</v>
      </c>
      <c r="D37" s="34" t="s">
        <v>3</v>
      </c>
      <c r="E37" s="32"/>
      <c r="G37" s="41"/>
      <c r="H37" s="42"/>
      <c r="J37" s="33" t="s">
        <v>8</v>
      </c>
      <c r="K37" s="33" t="str">
        <f t="shared" si="4"/>
        <v>3X1</v>
      </c>
      <c r="L37" s="33" t="str">
        <f>IFERROR(VLOOKUP($K37,Mapping!F:H,2,0),"")</f>
        <v/>
      </c>
      <c r="M37" s="33" t="str">
        <f>IFERROR(VLOOKUP($K37,Mapping!$F:$H,3,0),"")</f>
        <v/>
      </c>
      <c r="N37" s="33" t="str">
        <f t="shared" si="0"/>
        <v>3</v>
      </c>
    </row>
    <row r="38" spans="1:45" outlineLevel="1" x14ac:dyDescent="0.55000000000000004">
      <c r="A38" s="29">
        <v>12</v>
      </c>
      <c r="B38" s="32" t="s">
        <v>168</v>
      </c>
      <c r="C38" s="83">
        <v>3</v>
      </c>
      <c r="D38" s="34" t="s">
        <v>3</v>
      </c>
      <c r="E38" s="32"/>
      <c r="G38" s="41"/>
      <c r="H38" s="42"/>
      <c r="J38" s="33" t="s">
        <v>8</v>
      </c>
      <c r="K38" s="33" t="str">
        <f t="shared" si="4"/>
        <v>3X1</v>
      </c>
      <c r="L38" s="33" t="str">
        <f>IFERROR(VLOOKUP($K38,Mapping!F:H,2,0),"")</f>
        <v/>
      </c>
      <c r="M38" s="33" t="str">
        <f>IFERROR(VLOOKUP($K38,Mapping!$F:$H,3,0),"")</f>
        <v/>
      </c>
      <c r="N38" s="33" t="str">
        <f t="shared" si="0"/>
        <v>3</v>
      </c>
    </row>
    <row r="39" spans="1:45" ht="31.5" outlineLevel="1" x14ac:dyDescent="0.55000000000000004">
      <c r="A39" s="29">
        <v>13</v>
      </c>
      <c r="B39" s="32" t="s">
        <v>169</v>
      </c>
      <c r="C39" s="83">
        <v>1</v>
      </c>
      <c r="D39" s="34" t="s">
        <v>103</v>
      </c>
      <c r="E39" s="32" t="s">
        <v>163</v>
      </c>
      <c r="G39" s="41"/>
      <c r="H39" s="42"/>
      <c r="J39" s="33" t="s">
        <v>8</v>
      </c>
      <c r="K39" s="33" t="str">
        <f t="shared" ref="K39:K48" si="7">C39&amp;J39&amp;G39</f>
        <v>1X1</v>
      </c>
      <c r="L39" s="33" t="str">
        <f>IFERROR(VLOOKUP($K39,Mapping!F:H,2,0),"")</f>
        <v/>
      </c>
      <c r="M39" s="33" t="str">
        <f>IFERROR(VLOOKUP($K39,Mapping!$F:$H,3,0),"")</f>
        <v/>
      </c>
      <c r="N39" s="33" t="str">
        <f t="shared" ref="N39:N48" si="8">C39&amp;G39</f>
        <v>1</v>
      </c>
    </row>
    <row r="40" spans="1:45" outlineLevel="1" x14ac:dyDescent="0.55000000000000004">
      <c r="A40" s="29">
        <v>14</v>
      </c>
      <c r="B40" s="32" t="s">
        <v>170</v>
      </c>
      <c r="C40" s="83">
        <v>3</v>
      </c>
      <c r="D40" s="34" t="s">
        <v>3</v>
      </c>
      <c r="E40" s="32"/>
      <c r="G40" s="41"/>
      <c r="H40" s="42"/>
      <c r="J40" s="33" t="s">
        <v>8</v>
      </c>
      <c r="K40" s="33" t="str">
        <f t="shared" si="7"/>
        <v>3X1</v>
      </c>
      <c r="L40" s="33" t="str">
        <f>IFERROR(VLOOKUP($K40,Mapping!F:H,2,0),"")</f>
        <v/>
      </c>
      <c r="M40" s="33" t="str">
        <f>IFERROR(VLOOKUP($K40,Mapping!$F:$H,3,0),"")</f>
        <v/>
      </c>
      <c r="N40" s="33" t="str">
        <f t="shared" si="8"/>
        <v>3</v>
      </c>
    </row>
    <row r="41" spans="1:45" ht="33" outlineLevel="1" x14ac:dyDescent="0.75">
      <c r="A41" s="29">
        <v>15</v>
      </c>
      <c r="B41" s="32" t="s">
        <v>171</v>
      </c>
      <c r="C41" s="83">
        <v>3</v>
      </c>
      <c r="D41" s="34" t="s">
        <v>3</v>
      </c>
      <c r="E41" s="32"/>
      <c r="G41" s="41"/>
      <c r="H41" s="42"/>
      <c r="J41" s="33" t="s">
        <v>8</v>
      </c>
      <c r="K41" s="33" t="str">
        <f t="shared" si="7"/>
        <v>3X1</v>
      </c>
      <c r="L41" s="33" t="str">
        <f>IFERROR(VLOOKUP($K41,Mapping!F:H,2,0),"")</f>
        <v/>
      </c>
      <c r="M41" s="33" t="str">
        <f>IFERROR(VLOOKUP($K41,Mapping!$F:$H,3,0),"")</f>
        <v/>
      </c>
      <c r="N41" s="33" t="str">
        <f t="shared" si="8"/>
        <v>3</v>
      </c>
      <c r="AR41" s="22"/>
      <c r="AS41" s="22"/>
    </row>
    <row r="42" spans="1:45" outlineLevel="1" x14ac:dyDescent="0.55000000000000004">
      <c r="A42" s="29">
        <v>16</v>
      </c>
      <c r="B42" s="32" t="s">
        <v>172</v>
      </c>
      <c r="C42" s="83">
        <v>3</v>
      </c>
      <c r="D42" s="32" t="s">
        <v>3</v>
      </c>
      <c r="E42" s="32"/>
      <c r="G42" s="41"/>
      <c r="H42" s="42"/>
      <c r="J42" s="33" t="s">
        <v>8</v>
      </c>
      <c r="K42" s="33" t="str">
        <f t="shared" si="7"/>
        <v>3X1</v>
      </c>
      <c r="L42" s="33" t="str">
        <f>IFERROR(VLOOKUP($K42,Mapping!F:H,2,0),"")</f>
        <v/>
      </c>
      <c r="M42" s="33" t="str">
        <f>IFERROR(VLOOKUP($K42,Mapping!$F:$H,3,0),"")</f>
        <v/>
      </c>
      <c r="N42" s="33" t="str">
        <f t="shared" si="8"/>
        <v>3</v>
      </c>
    </row>
    <row r="43" spans="1:45" outlineLevel="1" x14ac:dyDescent="0.55000000000000004">
      <c r="A43" s="29">
        <v>17</v>
      </c>
      <c r="B43" s="32" t="s">
        <v>154</v>
      </c>
      <c r="C43" s="83">
        <v>3</v>
      </c>
      <c r="D43" s="34" t="s">
        <v>3</v>
      </c>
      <c r="E43" s="32"/>
      <c r="G43" s="41"/>
      <c r="H43" s="42"/>
      <c r="J43" s="33" t="s">
        <v>8</v>
      </c>
      <c r="K43" s="33" t="str">
        <f t="shared" si="7"/>
        <v>3X1</v>
      </c>
      <c r="L43" s="33" t="str">
        <f>IFERROR(VLOOKUP($K43,Mapping!F:H,2,0),"")</f>
        <v/>
      </c>
      <c r="M43" s="33" t="str">
        <f>IFERROR(VLOOKUP($K43,Mapping!$F:$H,3,0),"")</f>
        <v/>
      </c>
      <c r="N43" s="33" t="str">
        <f t="shared" si="8"/>
        <v>3</v>
      </c>
    </row>
    <row r="44" spans="1:45" outlineLevel="1" x14ac:dyDescent="0.55000000000000004">
      <c r="A44" s="29">
        <v>18</v>
      </c>
      <c r="B44" s="32" t="s">
        <v>173</v>
      </c>
      <c r="C44" s="83">
        <v>1</v>
      </c>
      <c r="D44" s="34" t="s">
        <v>103</v>
      </c>
      <c r="E44" s="32" t="s">
        <v>174</v>
      </c>
      <c r="G44" s="41"/>
      <c r="H44" s="42"/>
      <c r="J44" s="33" t="s">
        <v>8</v>
      </c>
      <c r="K44" s="33" t="str">
        <f t="shared" si="7"/>
        <v>1X1</v>
      </c>
      <c r="L44" s="33" t="str">
        <f>IFERROR(VLOOKUP($K44,Mapping!F:H,2,0),"")</f>
        <v/>
      </c>
      <c r="M44" s="33" t="str">
        <f>IFERROR(VLOOKUP($K44,Mapping!$F:$H,3,0),"")</f>
        <v/>
      </c>
      <c r="N44" s="33" t="str">
        <f t="shared" si="8"/>
        <v>1</v>
      </c>
    </row>
    <row r="45" spans="1:45" ht="31.5" outlineLevel="1" x14ac:dyDescent="0.55000000000000004">
      <c r="A45" s="29">
        <v>19</v>
      </c>
      <c r="B45" s="32" t="s">
        <v>155</v>
      </c>
      <c r="C45" s="83">
        <v>3</v>
      </c>
      <c r="D45" s="34" t="s">
        <v>3</v>
      </c>
      <c r="E45" s="32"/>
      <c r="G45" s="41"/>
      <c r="H45" s="42"/>
      <c r="J45" s="33" t="s">
        <v>8</v>
      </c>
      <c r="K45" s="33" t="str">
        <f t="shared" si="7"/>
        <v>3X1</v>
      </c>
      <c r="L45" s="33" t="str">
        <f>IFERROR(VLOOKUP($K45,Mapping!F:H,2,0),"")</f>
        <v/>
      </c>
      <c r="M45" s="33" t="str">
        <f>IFERROR(VLOOKUP($K45,Mapping!$F:$H,3,0),"")</f>
        <v/>
      </c>
      <c r="N45" s="33" t="str">
        <f t="shared" si="8"/>
        <v>3</v>
      </c>
    </row>
    <row r="46" spans="1:45" ht="31.5" outlineLevel="1" x14ac:dyDescent="0.55000000000000004">
      <c r="A46" s="29">
        <v>20</v>
      </c>
      <c r="B46" s="32" t="s">
        <v>156</v>
      </c>
      <c r="C46" s="33">
        <v>3</v>
      </c>
      <c r="D46" s="34" t="s">
        <v>3</v>
      </c>
      <c r="E46" s="32"/>
      <c r="G46" s="41"/>
      <c r="H46" s="42"/>
      <c r="J46" s="33" t="s">
        <v>8</v>
      </c>
      <c r="K46" s="33" t="str">
        <f t="shared" si="7"/>
        <v>3X1</v>
      </c>
      <c r="L46" s="33" t="str">
        <f>IFERROR(VLOOKUP($K46,Mapping!F:H,2,0),"")</f>
        <v/>
      </c>
      <c r="M46" s="33" t="str">
        <f>IFERROR(VLOOKUP($K46,Mapping!$F:$H,3,0),"")</f>
        <v/>
      </c>
      <c r="N46" s="33" t="str">
        <f t="shared" si="8"/>
        <v>3</v>
      </c>
    </row>
    <row r="47" spans="1:45" ht="31.5" outlineLevel="1" x14ac:dyDescent="0.55000000000000004">
      <c r="A47" s="29">
        <v>21</v>
      </c>
      <c r="B47" s="32" t="s">
        <v>175</v>
      </c>
      <c r="C47" s="83">
        <v>1</v>
      </c>
      <c r="D47" s="34" t="s">
        <v>103</v>
      </c>
      <c r="E47" s="32" t="s">
        <v>163</v>
      </c>
      <c r="G47" s="41"/>
      <c r="H47" s="42"/>
      <c r="J47" s="33" t="s">
        <v>8</v>
      </c>
      <c r="K47" s="33" t="str">
        <f t="shared" si="7"/>
        <v>1X1</v>
      </c>
      <c r="L47" s="33" t="str">
        <f>IFERROR(VLOOKUP($K47,Mapping!F:H,2,0),"")</f>
        <v/>
      </c>
      <c r="M47" s="33" t="str">
        <f>IFERROR(VLOOKUP($K47,Mapping!$F:$H,3,0),"")</f>
        <v/>
      </c>
      <c r="N47" s="33" t="str">
        <f t="shared" si="8"/>
        <v>1</v>
      </c>
    </row>
    <row r="48" spans="1:45" ht="31.5" outlineLevel="1" x14ac:dyDescent="0.55000000000000004">
      <c r="A48" s="29">
        <v>22</v>
      </c>
      <c r="B48" s="32" t="s">
        <v>176</v>
      </c>
      <c r="C48" s="33">
        <v>1</v>
      </c>
      <c r="D48" s="34" t="s">
        <v>103</v>
      </c>
      <c r="E48" s="32" t="s">
        <v>163</v>
      </c>
      <c r="G48" s="41"/>
      <c r="H48" s="42"/>
      <c r="J48" s="33" t="s">
        <v>8</v>
      </c>
      <c r="K48" s="33" t="str">
        <f t="shared" si="7"/>
        <v>1X1</v>
      </c>
      <c r="L48" s="33" t="str">
        <f>IFERROR(VLOOKUP($K48,Mapping!F:H,2,0),"")</f>
        <v/>
      </c>
      <c r="M48" s="33" t="str">
        <f>IFERROR(VLOOKUP($K48,Mapping!$F:$H,3,0),"")</f>
        <v/>
      </c>
      <c r="N48" s="33" t="str">
        <f t="shared" si="8"/>
        <v>1</v>
      </c>
    </row>
    <row r="49" spans="1:45" ht="31.5" outlineLevel="1" x14ac:dyDescent="0.55000000000000004">
      <c r="A49" s="29">
        <v>23</v>
      </c>
      <c r="B49" s="32" t="s">
        <v>178</v>
      </c>
      <c r="C49" s="83">
        <v>2</v>
      </c>
      <c r="D49" s="34" t="s">
        <v>177</v>
      </c>
      <c r="E49" s="32"/>
      <c r="G49" s="41"/>
      <c r="H49" s="42"/>
      <c r="J49" s="33" t="s">
        <v>8</v>
      </c>
      <c r="K49" s="33" t="str">
        <f t="shared" ref="K49:K56" si="9">C49&amp;J49&amp;G49</f>
        <v>2X1</v>
      </c>
      <c r="L49" s="33" t="str">
        <f>IFERROR(VLOOKUP($K49,Mapping!F:H,2,0),"")</f>
        <v/>
      </c>
      <c r="M49" s="33" t="str">
        <f>IFERROR(VLOOKUP($K49,Mapping!$F:$H,3,0),"")</f>
        <v/>
      </c>
      <c r="N49" s="33" t="str">
        <f t="shared" ref="N49:N56" si="10">C49&amp;G49</f>
        <v>2</v>
      </c>
    </row>
    <row r="50" spans="1:45" outlineLevel="1" x14ac:dyDescent="0.55000000000000004">
      <c r="A50" s="29">
        <v>24</v>
      </c>
      <c r="B50" s="32" t="s">
        <v>157</v>
      </c>
      <c r="C50" s="83">
        <v>2</v>
      </c>
      <c r="D50" s="34" t="s">
        <v>177</v>
      </c>
      <c r="E50" s="32"/>
      <c r="G50" s="41"/>
      <c r="H50" s="42"/>
      <c r="J50" s="33" t="s">
        <v>8</v>
      </c>
      <c r="K50" s="33" t="str">
        <f t="shared" si="9"/>
        <v>2X1</v>
      </c>
      <c r="L50" s="33" t="str">
        <f>IFERROR(VLOOKUP($K50,Mapping!F:H,2,0),"")</f>
        <v/>
      </c>
      <c r="M50" s="33" t="str">
        <f>IFERROR(VLOOKUP($K50,Mapping!$F:$H,3,0),"")</f>
        <v/>
      </c>
      <c r="N50" s="33" t="str">
        <f t="shared" si="10"/>
        <v>2</v>
      </c>
    </row>
    <row r="51" spans="1:45" ht="20.65" outlineLevel="1" x14ac:dyDescent="0.75">
      <c r="A51" s="29">
        <v>25</v>
      </c>
      <c r="B51" s="32" t="s">
        <v>158</v>
      </c>
      <c r="C51" s="83">
        <v>3</v>
      </c>
      <c r="D51" s="34" t="s">
        <v>3</v>
      </c>
      <c r="E51" s="32"/>
      <c r="G51" s="41"/>
      <c r="H51" s="42"/>
      <c r="J51" s="33" t="s">
        <v>8</v>
      </c>
      <c r="K51" s="33" t="str">
        <f t="shared" si="9"/>
        <v>3X1</v>
      </c>
      <c r="L51" s="33" t="str">
        <f>IFERROR(VLOOKUP($K51,Mapping!F:H,2,0),"")</f>
        <v/>
      </c>
      <c r="M51" s="33" t="str">
        <f>IFERROR(VLOOKUP($K51,Mapping!$F:$H,3,0),"")</f>
        <v/>
      </c>
      <c r="N51" s="33" t="str">
        <f t="shared" si="10"/>
        <v>3</v>
      </c>
      <c r="AR51" s="22"/>
      <c r="AS51" s="22"/>
    </row>
    <row r="52" spans="1:45" outlineLevel="1" x14ac:dyDescent="0.55000000000000004">
      <c r="A52" s="29">
        <v>26</v>
      </c>
      <c r="B52" s="32" t="s">
        <v>159</v>
      </c>
      <c r="C52" s="83">
        <v>3</v>
      </c>
      <c r="D52" s="34" t="s">
        <v>3</v>
      </c>
      <c r="E52" s="32"/>
      <c r="G52" s="41"/>
      <c r="H52" s="42"/>
      <c r="J52" s="33" t="s">
        <v>8</v>
      </c>
      <c r="K52" s="33" t="str">
        <f t="shared" si="9"/>
        <v>3X1</v>
      </c>
      <c r="L52" s="33" t="str">
        <f>IFERROR(VLOOKUP($K52,Mapping!F:H,2,0),"")</f>
        <v/>
      </c>
      <c r="M52" s="33" t="str">
        <f>IFERROR(VLOOKUP($K52,Mapping!$F:$H,3,0),"")</f>
        <v/>
      </c>
      <c r="N52" s="33" t="str">
        <f t="shared" si="10"/>
        <v>3</v>
      </c>
    </row>
    <row r="53" spans="1:45" outlineLevel="1" x14ac:dyDescent="0.55000000000000004">
      <c r="A53" s="29">
        <v>27</v>
      </c>
      <c r="B53" s="32" t="s">
        <v>160</v>
      </c>
      <c r="C53" s="83">
        <v>3</v>
      </c>
      <c r="D53" s="34" t="s">
        <v>3</v>
      </c>
      <c r="E53" s="32"/>
      <c r="G53" s="41"/>
      <c r="H53" s="42"/>
      <c r="J53" s="33" t="s">
        <v>8</v>
      </c>
      <c r="K53" s="33" t="str">
        <f t="shared" si="9"/>
        <v>3X1</v>
      </c>
      <c r="L53" s="33" t="str">
        <f>IFERROR(VLOOKUP($K53,Mapping!F:H,2,0),"")</f>
        <v/>
      </c>
      <c r="M53" s="33" t="str">
        <f>IFERROR(VLOOKUP($K53,Mapping!$F:$H,3,0),"")</f>
        <v/>
      </c>
      <c r="N53" s="33" t="str">
        <f t="shared" si="10"/>
        <v>3</v>
      </c>
    </row>
    <row r="54" spans="1:45" outlineLevel="1" x14ac:dyDescent="0.55000000000000004">
      <c r="A54" s="29">
        <v>28</v>
      </c>
      <c r="B54" s="32" t="s">
        <v>161</v>
      </c>
      <c r="C54" s="83">
        <v>3</v>
      </c>
      <c r="D54" s="34" t="s">
        <v>3</v>
      </c>
      <c r="E54" s="32"/>
      <c r="G54" s="41"/>
      <c r="H54" s="42"/>
      <c r="J54" s="33" t="s">
        <v>8</v>
      </c>
      <c r="K54" s="33" t="str">
        <f t="shared" si="9"/>
        <v>3X1</v>
      </c>
      <c r="L54" s="33" t="str">
        <f>IFERROR(VLOOKUP($K54,Mapping!F:H,2,0),"")</f>
        <v/>
      </c>
      <c r="M54" s="33" t="str">
        <f>IFERROR(VLOOKUP($K54,Mapping!$F:$H,3,0),"")</f>
        <v/>
      </c>
      <c r="N54" s="33" t="str">
        <f t="shared" si="10"/>
        <v>3</v>
      </c>
    </row>
    <row r="55" spans="1:45" outlineLevel="1" x14ac:dyDescent="0.55000000000000004">
      <c r="A55" s="29">
        <v>29</v>
      </c>
      <c r="B55" s="32" t="s">
        <v>179</v>
      </c>
      <c r="C55" s="83">
        <v>3</v>
      </c>
      <c r="D55" s="34" t="s">
        <v>3</v>
      </c>
      <c r="E55" s="32"/>
      <c r="G55" s="41"/>
      <c r="H55" s="42"/>
      <c r="J55" s="33" t="s">
        <v>8</v>
      </c>
      <c r="K55" s="33" t="str">
        <f t="shared" si="9"/>
        <v>3X1</v>
      </c>
      <c r="L55" s="33" t="str">
        <f>IFERROR(VLOOKUP($K55,Mapping!F:H,2,0),"")</f>
        <v/>
      </c>
      <c r="M55" s="33" t="str">
        <f>IFERROR(VLOOKUP($K55,Mapping!$F:$H,3,0),"")</f>
        <v/>
      </c>
      <c r="N55" s="33" t="str">
        <f t="shared" si="10"/>
        <v>3</v>
      </c>
    </row>
    <row r="56" spans="1:45" ht="31.5" outlineLevel="1" x14ac:dyDescent="0.55000000000000004">
      <c r="A56" s="29">
        <v>30</v>
      </c>
      <c r="B56" s="32" t="s">
        <v>162</v>
      </c>
      <c r="C56" s="33">
        <v>3</v>
      </c>
      <c r="D56" s="34" t="s">
        <v>3</v>
      </c>
      <c r="E56" s="32"/>
      <c r="G56" s="41"/>
      <c r="H56" s="42"/>
      <c r="J56" s="33" t="s">
        <v>8</v>
      </c>
      <c r="K56" s="33" t="str">
        <f t="shared" si="9"/>
        <v>3X1</v>
      </c>
      <c r="L56" s="33" t="str">
        <f>IFERROR(VLOOKUP($K56,Mapping!F:H,2,0),"")</f>
        <v/>
      </c>
      <c r="M56" s="33" t="str">
        <f>IFERROR(VLOOKUP($K56,Mapping!$F:$H,3,0),"")</f>
        <v/>
      </c>
      <c r="N56" s="33" t="str">
        <f t="shared" si="10"/>
        <v>3</v>
      </c>
    </row>
    <row r="57" spans="1:45" s="12" customFormat="1" ht="17.25" x14ac:dyDescent="0.6">
      <c r="A57" s="23" t="s">
        <v>51</v>
      </c>
      <c r="B57" s="73" t="s">
        <v>180</v>
      </c>
      <c r="C57" s="79" t="s">
        <v>68</v>
      </c>
      <c r="D57" s="74"/>
      <c r="E57" s="80"/>
      <c r="G57" s="81">
        <f>SUBTOTAL(3,G58:G68)/SUBTOTAL(3,C58:C68)</f>
        <v>0</v>
      </c>
      <c r="H57" s="73"/>
      <c r="J57" s="75"/>
      <c r="K57" s="75"/>
      <c r="L57" s="75">
        <f>SUBTOTAL(9,L58:L68)</f>
        <v>0</v>
      </c>
      <c r="M57" s="75">
        <f>SUBTOTAL(9,M58:M68)</f>
        <v>0</v>
      </c>
      <c r="N57" s="75"/>
    </row>
    <row r="58" spans="1:45" outlineLevel="1" x14ac:dyDescent="0.55000000000000004">
      <c r="A58" s="29">
        <v>1</v>
      </c>
      <c r="B58" s="28" t="s">
        <v>181</v>
      </c>
      <c r="C58" s="82">
        <v>3</v>
      </c>
      <c r="D58" s="30" t="s">
        <v>3</v>
      </c>
      <c r="E58" s="28"/>
      <c r="G58" s="39"/>
      <c r="H58" s="40"/>
      <c r="J58" s="29" t="s">
        <v>8</v>
      </c>
      <c r="K58" s="29" t="str">
        <f t="shared" ref="K58:K68" si="11">C58&amp;J58&amp;G58</f>
        <v>3X1</v>
      </c>
      <c r="L58" s="29" t="str">
        <f>IFERROR(VLOOKUP($K58,Mapping!F:H,2,0),"")</f>
        <v/>
      </c>
      <c r="M58" s="29" t="str">
        <f>IFERROR(VLOOKUP($K58,Mapping!$F:$H,3,0),"")</f>
        <v/>
      </c>
      <c r="N58" s="29" t="str">
        <f t="shared" si="0"/>
        <v>3</v>
      </c>
    </row>
    <row r="59" spans="1:45" outlineLevel="1" x14ac:dyDescent="0.55000000000000004">
      <c r="A59" s="33">
        <v>2</v>
      </c>
      <c r="B59" s="32" t="s">
        <v>190</v>
      </c>
      <c r="C59" s="83">
        <v>2</v>
      </c>
      <c r="D59" s="30" t="s">
        <v>188</v>
      </c>
      <c r="E59" s="28"/>
      <c r="G59" s="41"/>
      <c r="H59" s="42"/>
      <c r="J59" s="33" t="s">
        <v>8</v>
      </c>
      <c r="K59" s="33" t="str">
        <f t="shared" si="11"/>
        <v>2X1</v>
      </c>
      <c r="L59" s="33" t="str">
        <f>IFERROR(VLOOKUP($K59,Mapping!F:H,2,0),"")</f>
        <v/>
      </c>
      <c r="M59" s="33" t="str">
        <f>IFERROR(VLOOKUP($K59,Mapping!$F:$H,3,0),"")</f>
        <v/>
      </c>
      <c r="N59" s="33" t="str">
        <f t="shared" si="0"/>
        <v>2</v>
      </c>
    </row>
    <row r="60" spans="1:45" outlineLevel="1" x14ac:dyDescent="0.55000000000000004">
      <c r="A60" s="33">
        <v>3</v>
      </c>
      <c r="B60" s="32" t="s">
        <v>191</v>
      </c>
      <c r="C60" s="33">
        <v>2</v>
      </c>
      <c r="D60" s="30" t="s">
        <v>188</v>
      </c>
      <c r="E60" s="28"/>
      <c r="G60" s="41"/>
      <c r="H60" s="42"/>
      <c r="J60" s="33" t="s">
        <v>8</v>
      </c>
      <c r="K60" s="33" t="str">
        <f t="shared" si="11"/>
        <v>2X1</v>
      </c>
      <c r="L60" s="33" t="str">
        <f>IFERROR(VLOOKUP($K60,Mapping!F:H,2,0),"")</f>
        <v/>
      </c>
      <c r="M60" s="33" t="str">
        <f>IFERROR(VLOOKUP($K60,Mapping!$F:$H,3,0),"")</f>
        <v/>
      </c>
      <c r="N60" s="33" t="str">
        <f t="shared" si="0"/>
        <v>2</v>
      </c>
    </row>
    <row r="61" spans="1:45" ht="52.5" customHeight="1" outlineLevel="1" x14ac:dyDescent="0.55000000000000004">
      <c r="A61" s="33">
        <v>4</v>
      </c>
      <c r="B61" s="32" t="s">
        <v>192</v>
      </c>
      <c r="C61" s="33">
        <v>2</v>
      </c>
      <c r="D61" s="159" t="s">
        <v>194</v>
      </c>
      <c r="E61" s="159"/>
      <c r="G61" s="41"/>
      <c r="H61" s="42"/>
      <c r="J61" s="33" t="s">
        <v>8</v>
      </c>
      <c r="K61" s="33" t="str">
        <f t="shared" si="11"/>
        <v>2X1</v>
      </c>
      <c r="L61" s="33" t="str">
        <f>IFERROR(VLOOKUP($K61,Mapping!F:H,2,0),"")</f>
        <v/>
      </c>
      <c r="M61" s="33" t="str">
        <f>IFERROR(VLOOKUP($K61,Mapping!$F:$H,3,0),"")</f>
        <v/>
      </c>
      <c r="N61" s="33" t="str">
        <f t="shared" si="0"/>
        <v>2</v>
      </c>
    </row>
    <row r="62" spans="1:45" outlineLevel="1" x14ac:dyDescent="0.55000000000000004">
      <c r="A62" s="33">
        <v>5</v>
      </c>
      <c r="B62" s="32" t="s">
        <v>193</v>
      </c>
      <c r="C62" s="33">
        <v>2</v>
      </c>
      <c r="D62" s="30" t="s">
        <v>189</v>
      </c>
      <c r="E62" s="28"/>
      <c r="G62" s="41"/>
      <c r="H62" s="42"/>
      <c r="J62" s="33" t="s">
        <v>8</v>
      </c>
      <c r="K62" s="33" t="str">
        <f t="shared" si="11"/>
        <v>2X1</v>
      </c>
      <c r="L62" s="33" t="str">
        <f>IFERROR(VLOOKUP($K62,Mapping!F:H,2,0),"")</f>
        <v/>
      </c>
      <c r="M62" s="33" t="str">
        <f>IFERROR(VLOOKUP($K62,Mapping!$F:$H,3,0),"")</f>
        <v/>
      </c>
      <c r="N62" s="33" t="str">
        <f t="shared" si="0"/>
        <v>2</v>
      </c>
    </row>
    <row r="63" spans="1:45" outlineLevel="1" x14ac:dyDescent="0.55000000000000004">
      <c r="A63" s="33">
        <v>6</v>
      </c>
      <c r="B63" s="32" t="s">
        <v>182</v>
      </c>
      <c r="C63" s="33">
        <v>3</v>
      </c>
      <c r="D63" s="30" t="s">
        <v>3</v>
      </c>
      <c r="E63" s="28"/>
      <c r="G63" s="41"/>
      <c r="H63" s="42"/>
      <c r="J63" s="33" t="s">
        <v>8</v>
      </c>
      <c r="K63" s="33" t="str">
        <f t="shared" si="11"/>
        <v>3X1</v>
      </c>
      <c r="L63" s="33" t="str">
        <f>IFERROR(VLOOKUP($K63,Mapping!F:H,2,0),"")</f>
        <v/>
      </c>
      <c r="M63" s="33" t="str">
        <f>IFERROR(VLOOKUP($K63,Mapping!$F:$H,3,0),"")</f>
        <v/>
      </c>
      <c r="N63" s="33" t="str">
        <f t="shared" si="0"/>
        <v>3</v>
      </c>
    </row>
    <row r="64" spans="1:45" outlineLevel="1" x14ac:dyDescent="0.55000000000000004">
      <c r="A64" s="33">
        <v>7</v>
      </c>
      <c r="B64" s="32" t="s">
        <v>183</v>
      </c>
      <c r="C64" s="33">
        <v>2</v>
      </c>
      <c r="D64" s="30" t="s">
        <v>189</v>
      </c>
      <c r="E64" s="28"/>
      <c r="G64" s="41"/>
      <c r="H64" s="42"/>
      <c r="J64" s="33" t="s">
        <v>8</v>
      </c>
      <c r="K64" s="33" t="str">
        <f t="shared" si="11"/>
        <v>2X1</v>
      </c>
      <c r="L64" s="33" t="str">
        <f>IFERROR(VLOOKUP($K64,Mapping!F:H,2,0),"")</f>
        <v/>
      </c>
      <c r="M64" s="33" t="str">
        <f>IFERROR(VLOOKUP($K64,Mapping!$F:$H,3,0),"")</f>
        <v/>
      </c>
      <c r="N64" s="33" t="str">
        <f t="shared" si="0"/>
        <v>2</v>
      </c>
    </row>
    <row r="65" spans="1:14" outlineLevel="1" x14ac:dyDescent="0.55000000000000004">
      <c r="A65" s="33">
        <v>8</v>
      </c>
      <c r="B65" s="32" t="s">
        <v>184</v>
      </c>
      <c r="C65" s="33">
        <v>2</v>
      </c>
      <c r="D65" s="30" t="s">
        <v>189</v>
      </c>
      <c r="E65" s="28"/>
      <c r="G65" s="41"/>
      <c r="H65" s="42"/>
      <c r="J65" s="33" t="s">
        <v>8</v>
      </c>
      <c r="K65" s="33" t="str">
        <f t="shared" si="11"/>
        <v>2X1</v>
      </c>
      <c r="L65" s="33" t="str">
        <f>IFERROR(VLOOKUP($K65,Mapping!F:H,2,0),"")</f>
        <v/>
      </c>
      <c r="M65" s="33" t="str">
        <f>IFERROR(VLOOKUP($K65,Mapping!$F:$H,3,0),"")</f>
        <v/>
      </c>
      <c r="N65" s="33" t="str">
        <f t="shared" si="0"/>
        <v>2</v>
      </c>
    </row>
    <row r="66" spans="1:14" outlineLevel="1" x14ac:dyDescent="0.55000000000000004">
      <c r="A66" s="33">
        <v>9</v>
      </c>
      <c r="B66" s="32" t="s">
        <v>185</v>
      </c>
      <c r="C66" s="33">
        <v>3</v>
      </c>
      <c r="D66" s="30" t="s">
        <v>3</v>
      </c>
      <c r="E66" s="28"/>
      <c r="G66" s="41"/>
      <c r="H66" s="42"/>
      <c r="J66" s="33" t="s">
        <v>8</v>
      </c>
      <c r="K66" s="33" t="str">
        <f t="shared" si="11"/>
        <v>3X1</v>
      </c>
      <c r="L66" s="33" t="str">
        <f>IFERROR(VLOOKUP($K66,Mapping!F:H,2,0),"")</f>
        <v/>
      </c>
      <c r="M66" s="33" t="str">
        <f>IFERROR(VLOOKUP($K66,Mapping!$F:$H,3,0),"")</f>
        <v/>
      </c>
      <c r="N66" s="33" t="str">
        <f t="shared" si="0"/>
        <v>3</v>
      </c>
    </row>
    <row r="67" spans="1:14" ht="31.5" outlineLevel="1" x14ac:dyDescent="0.55000000000000004">
      <c r="A67" s="33">
        <v>10</v>
      </c>
      <c r="B67" s="32" t="s">
        <v>186</v>
      </c>
      <c r="C67" s="33">
        <v>3</v>
      </c>
      <c r="D67" s="30" t="s">
        <v>3</v>
      </c>
      <c r="E67" s="28"/>
      <c r="G67" s="41"/>
      <c r="H67" s="42"/>
      <c r="J67" s="33" t="s">
        <v>8</v>
      </c>
      <c r="K67" s="33" t="str">
        <f t="shared" si="11"/>
        <v>3X1</v>
      </c>
      <c r="L67" s="33" t="str">
        <f>IFERROR(VLOOKUP($K67,Mapping!F:H,2,0),"")</f>
        <v/>
      </c>
      <c r="M67" s="33" t="str">
        <f>IFERROR(VLOOKUP($K67,Mapping!$F:$H,3,0),"")</f>
        <v/>
      </c>
      <c r="N67" s="33" t="str">
        <f t="shared" si="0"/>
        <v>3</v>
      </c>
    </row>
    <row r="68" spans="1:14" ht="31.5" outlineLevel="1" x14ac:dyDescent="0.55000000000000004">
      <c r="A68" s="33">
        <v>11</v>
      </c>
      <c r="B68" s="32" t="s">
        <v>187</v>
      </c>
      <c r="C68" s="33">
        <v>2</v>
      </c>
      <c r="D68" s="30" t="s">
        <v>189</v>
      </c>
      <c r="E68" s="28"/>
      <c r="G68" s="41"/>
      <c r="H68" s="42"/>
      <c r="J68" s="33" t="s">
        <v>8</v>
      </c>
      <c r="K68" s="33" t="str">
        <f t="shared" si="11"/>
        <v>2X1</v>
      </c>
      <c r="L68" s="33" t="str">
        <f>IFERROR(VLOOKUP($K68,Mapping!F:H,2,0),"")</f>
        <v/>
      </c>
      <c r="M68" s="33" t="str">
        <f>IFERROR(VLOOKUP($K68,Mapping!$F:$H,3,0),"")</f>
        <v/>
      </c>
      <c r="N68" s="33" t="str">
        <f t="shared" si="0"/>
        <v>2</v>
      </c>
    </row>
    <row r="69" spans="1:14" s="22" customFormat="1" ht="33" customHeight="1" x14ac:dyDescent="0.75">
      <c r="A69" s="21" t="s">
        <v>47</v>
      </c>
      <c r="B69" s="72" t="s">
        <v>195</v>
      </c>
      <c r="C69" s="47" t="s">
        <v>68</v>
      </c>
      <c r="D69" s="45"/>
      <c r="E69" s="46"/>
      <c r="G69" s="48">
        <f>SUBTOTAL(3,G72:G97)/(SUBTOTAL(3,C72:C97)-3)</f>
        <v>0</v>
      </c>
      <c r="H69" s="20"/>
      <c r="J69" s="53"/>
      <c r="K69" s="53"/>
      <c r="L69" s="53">
        <f>SUBTOTAL(9,L72:L97)</f>
        <v>0</v>
      </c>
      <c r="M69" s="53">
        <f>SUBTOTAL(9,M72:M97)</f>
        <v>0</v>
      </c>
      <c r="N69" s="53"/>
    </row>
    <row r="70" spans="1:14" outlineLevel="1" x14ac:dyDescent="0.55000000000000004">
      <c r="A70" s="16"/>
      <c r="B70" s="17" t="s">
        <v>105</v>
      </c>
      <c r="C70" s="16"/>
      <c r="D70" s="26"/>
      <c r="E70" s="18"/>
      <c r="F70" s="11"/>
      <c r="G70" s="16"/>
      <c r="H70" s="17"/>
      <c r="J70" s="16"/>
      <c r="K70" s="16"/>
      <c r="L70" s="16"/>
      <c r="M70" s="16"/>
      <c r="N70" s="16"/>
    </row>
    <row r="71" spans="1:14" outlineLevel="1" x14ac:dyDescent="0.55000000000000004">
      <c r="A71" s="16"/>
      <c r="B71" s="17" t="s">
        <v>0</v>
      </c>
      <c r="C71" s="16"/>
      <c r="D71" s="26"/>
      <c r="E71" s="18"/>
      <c r="F71" s="11"/>
      <c r="G71" s="16"/>
      <c r="H71" s="17"/>
      <c r="J71" s="16"/>
      <c r="K71" s="16"/>
      <c r="L71" s="16"/>
      <c r="M71" s="16"/>
      <c r="N71" s="16"/>
    </row>
    <row r="72" spans="1:14" s="12" customFormat="1" ht="17.25" x14ac:dyDescent="0.6">
      <c r="A72" s="23" t="s">
        <v>49</v>
      </c>
      <c r="B72" s="73" t="s">
        <v>196</v>
      </c>
      <c r="C72" s="79" t="s">
        <v>68</v>
      </c>
      <c r="D72" s="74"/>
      <c r="E72" s="80"/>
      <c r="G72" s="81">
        <f>SUBTOTAL(3,G73:G79)/SUBTOTAL(3,C73:C79)</f>
        <v>0</v>
      </c>
      <c r="H72" s="73"/>
      <c r="J72" s="75"/>
      <c r="K72" s="75"/>
      <c r="L72" s="75">
        <f>SUBTOTAL(9,L73:L79)</f>
        <v>0</v>
      </c>
      <c r="M72" s="75">
        <f>SUBTOTAL(9,M73:M79)</f>
        <v>0</v>
      </c>
      <c r="N72" s="75"/>
    </row>
    <row r="73" spans="1:14" outlineLevel="1" x14ac:dyDescent="0.55000000000000004">
      <c r="A73" s="29">
        <v>1</v>
      </c>
      <c r="B73" s="28" t="s">
        <v>197</v>
      </c>
      <c r="C73" s="82">
        <v>3</v>
      </c>
      <c r="D73" s="30" t="s">
        <v>3</v>
      </c>
      <c r="E73" s="28"/>
      <c r="F73" s="11"/>
      <c r="G73" s="39"/>
      <c r="H73" s="40"/>
      <c r="J73" s="29" t="s">
        <v>8</v>
      </c>
      <c r="K73" s="29" t="str">
        <f t="shared" ref="K73:K79" si="12">C73&amp;J73&amp;G73</f>
        <v>3X1</v>
      </c>
      <c r="L73" s="29" t="str">
        <f>IFERROR(VLOOKUP($K73,Mapping!F:H,2,0),"")</f>
        <v/>
      </c>
      <c r="M73" s="29" t="str">
        <f>IFERROR(VLOOKUP($K73,Mapping!$F:$H,3,0),"")</f>
        <v/>
      </c>
      <c r="N73" s="29" t="str">
        <f t="shared" si="0"/>
        <v>3</v>
      </c>
    </row>
    <row r="74" spans="1:14" outlineLevel="1" x14ac:dyDescent="0.55000000000000004">
      <c r="A74" s="29">
        <v>2</v>
      </c>
      <c r="B74" s="32" t="s">
        <v>198</v>
      </c>
      <c r="C74" s="83">
        <v>3</v>
      </c>
      <c r="D74" s="30" t="s">
        <v>3</v>
      </c>
      <c r="E74" s="32"/>
      <c r="F74" s="11"/>
      <c r="G74" s="41"/>
      <c r="H74" s="42"/>
      <c r="J74" s="33" t="s">
        <v>8</v>
      </c>
      <c r="K74" s="33" t="str">
        <f t="shared" si="12"/>
        <v>3X1</v>
      </c>
      <c r="L74" s="33" t="str">
        <f>IFERROR(VLOOKUP($K74,Mapping!F:H,2,0),"")</f>
        <v/>
      </c>
      <c r="M74" s="33" t="str">
        <f>IFERROR(VLOOKUP($K74,Mapping!$F:$H,3,0),"")</f>
        <v/>
      </c>
      <c r="N74" s="33" t="str">
        <f t="shared" si="0"/>
        <v>3</v>
      </c>
    </row>
    <row r="75" spans="1:14" ht="31.5" outlineLevel="1" x14ac:dyDescent="0.55000000000000004">
      <c r="A75" s="29">
        <v>3</v>
      </c>
      <c r="B75" s="32" t="s">
        <v>199</v>
      </c>
      <c r="C75" s="83">
        <v>3</v>
      </c>
      <c r="D75" s="30" t="s">
        <v>3</v>
      </c>
      <c r="E75" s="32"/>
      <c r="F75" s="11"/>
      <c r="G75" s="41"/>
      <c r="H75" s="42"/>
      <c r="J75" s="33" t="s">
        <v>8</v>
      </c>
      <c r="K75" s="33" t="str">
        <f t="shared" si="12"/>
        <v>3X1</v>
      </c>
      <c r="L75" s="33" t="str">
        <f>IFERROR(VLOOKUP($K75,Mapping!F:H,2,0),"")</f>
        <v/>
      </c>
      <c r="M75" s="33" t="str">
        <f>IFERROR(VLOOKUP($K75,Mapping!$F:$H,3,0),"")</f>
        <v/>
      </c>
      <c r="N75" s="33" t="str">
        <f t="shared" si="0"/>
        <v>3</v>
      </c>
    </row>
    <row r="76" spans="1:14" outlineLevel="1" x14ac:dyDescent="0.55000000000000004">
      <c r="A76" s="29">
        <v>4</v>
      </c>
      <c r="B76" s="32" t="s">
        <v>203</v>
      </c>
      <c r="C76" s="83">
        <v>3</v>
      </c>
      <c r="D76" s="30" t="s">
        <v>3</v>
      </c>
      <c r="E76" s="32"/>
      <c r="F76" s="11"/>
      <c r="G76" s="41"/>
      <c r="H76" s="42"/>
      <c r="J76" s="33" t="s">
        <v>8</v>
      </c>
      <c r="K76" s="33" t="str">
        <f t="shared" si="12"/>
        <v>3X1</v>
      </c>
      <c r="L76" s="33" t="str">
        <f>IFERROR(VLOOKUP($K76,Mapping!F:H,2,0),"")</f>
        <v/>
      </c>
      <c r="M76" s="33" t="str">
        <f>IFERROR(VLOOKUP($K76,Mapping!$F:$H,3,0),"")</f>
        <v/>
      </c>
      <c r="N76" s="33" t="str">
        <f t="shared" ref="N76:N77" si="13">C76&amp;G76</f>
        <v>3</v>
      </c>
    </row>
    <row r="77" spans="1:14" outlineLevel="1" x14ac:dyDescent="0.55000000000000004">
      <c r="A77" s="29">
        <v>5</v>
      </c>
      <c r="B77" s="32" t="s">
        <v>200</v>
      </c>
      <c r="C77" s="83">
        <v>3</v>
      </c>
      <c r="D77" s="30" t="s">
        <v>3</v>
      </c>
      <c r="E77" s="32"/>
      <c r="F77" s="11"/>
      <c r="G77" s="41"/>
      <c r="H77" s="42"/>
      <c r="J77" s="33" t="s">
        <v>8</v>
      </c>
      <c r="K77" s="33" t="str">
        <f t="shared" si="12"/>
        <v>3X1</v>
      </c>
      <c r="L77" s="33" t="str">
        <f>IFERROR(VLOOKUP($K77,Mapping!F:H,2,0),"")</f>
        <v/>
      </c>
      <c r="M77" s="33" t="str">
        <f>IFERROR(VLOOKUP($K77,Mapping!$F:$H,3,0),"")</f>
        <v/>
      </c>
      <c r="N77" s="33" t="str">
        <f t="shared" si="13"/>
        <v>3</v>
      </c>
    </row>
    <row r="78" spans="1:14" outlineLevel="1" x14ac:dyDescent="0.55000000000000004">
      <c r="A78" s="29">
        <v>6</v>
      </c>
      <c r="B78" s="32" t="s">
        <v>201</v>
      </c>
      <c r="C78" s="83">
        <v>3</v>
      </c>
      <c r="D78" s="30" t="s">
        <v>3</v>
      </c>
      <c r="E78" s="32"/>
      <c r="F78" s="11"/>
      <c r="G78" s="41"/>
      <c r="H78" s="42"/>
      <c r="J78" s="33" t="s">
        <v>8</v>
      </c>
      <c r="K78" s="33" t="str">
        <f t="shared" si="12"/>
        <v>3X1</v>
      </c>
      <c r="L78" s="33" t="str">
        <f>IFERROR(VLOOKUP($K78,Mapping!F:H,2,0),"")</f>
        <v/>
      </c>
      <c r="M78" s="33" t="str">
        <f>IFERROR(VLOOKUP($K78,Mapping!$F:$H,3,0),"")</f>
        <v/>
      </c>
      <c r="N78" s="33" t="str">
        <f t="shared" ref="N78:N79" si="14">C78&amp;G78</f>
        <v>3</v>
      </c>
    </row>
    <row r="79" spans="1:14" outlineLevel="1" x14ac:dyDescent="0.55000000000000004">
      <c r="A79" s="29">
        <v>7</v>
      </c>
      <c r="B79" s="32" t="s">
        <v>202</v>
      </c>
      <c r="C79" s="83">
        <v>3</v>
      </c>
      <c r="D79" s="30" t="s">
        <v>3</v>
      </c>
      <c r="E79" s="32"/>
      <c r="F79" s="11"/>
      <c r="G79" s="41"/>
      <c r="H79" s="42"/>
      <c r="J79" s="33" t="s">
        <v>8</v>
      </c>
      <c r="K79" s="33" t="str">
        <f t="shared" si="12"/>
        <v>3X1</v>
      </c>
      <c r="L79" s="33" t="str">
        <f>IFERROR(VLOOKUP($K79,Mapping!F:H,2,0),"")</f>
        <v/>
      </c>
      <c r="M79" s="33" t="str">
        <f>IFERROR(VLOOKUP($K79,Mapping!$F:$H,3,0),"")</f>
        <v/>
      </c>
      <c r="N79" s="33" t="str">
        <f t="shared" si="14"/>
        <v>3</v>
      </c>
    </row>
    <row r="80" spans="1:14" s="12" customFormat="1" ht="17.25" x14ac:dyDescent="0.6">
      <c r="A80" s="23" t="s">
        <v>50</v>
      </c>
      <c r="B80" s="73" t="s">
        <v>204</v>
      </c>
      <c r="C80" s="79" t="s">
        <v>68</v>
      </c>
      <c r="D80" s="74"/>
      <c r="E80" s="80"/>
      <c r="G80" s="81">
        <f>SUBTOTAL(3,G81:G85)/SUBTOTAL(3,C81:C85)</f>
        <v>0</v>
      </c>
      <c r="H80" s="73"/>
      <c r="J80" s="75"/>
      <c r="K80" s="75"/>
      <c r="L80" s="75">
        <f>SUBTOTAL(9,L81:L85)</f>
        <v>0</v>
      </c>
      <c r="M80" s="75">
        <f>SUBTOTAL(9,M81:M85)</f>
        <v>0</v>
      </c>
      <c r="N80" s="75"/>
    </row>
    <row r="81" spans="1:14" ht="63" outlineLevel="1" x14ac:dyDescent="0.55000000000000004">
      <c r="A81" s="29">
        <v>1</v>
      </c>
      <c r="B81" s="28" t="s">
        <v>205</v>
      </c>
      <c r="C81" s="82">
        <v>3</v>
      </c>
      <c r="D81" s="30" t="s">
        <v>3</v>
      </c>
      <c r="E81" s="28"/>
      <c r="F81" s="11"/>
      <c r="G81" s="39"/>
      <c r="H81" s="40"/>
      <c r="J81" s="29" t="s">
        <v>8</v>
      </c>
      <c r="K81" s="29" t="str">
        <f t="shared" ref="K81:K85" si="15">C81&amp;J81&amp;G81</f>
        <v>3X1</v>
      </c>
      <c r="L81" s="29" t="str">
        <f>IFERROR(VLOOKUP($K81,Mapping!F:H,2,0),"")</f>
        <v/>
      </c>
      <c r="M81" s="29" t="str">
        <f>IFERROR(VLOOKUP($K81,Mapping!$F:$H,3,0),"")</f>
        <v/>
      </c>
      <c r="N81" s="29" t="str">
        <f t="shared" si="0"/>
        <v>3</v>
      </c>
    </row>
    <row r="82" spans="1:14" outlineLevel="1" x14ac:dyDescent="0.55000000000000004">
      <c r="A82" s="33">
        <v>2</v>
      </c>
      <c r="B82" s="32" t="s">
        <v>208</v>
      </c>
      <c r="C82" s="83">
        <v>3</v>
      </c>
      <c r="D82" s="30" t="s">
        <v>3</v>
      </c>
      <c r="E82" s="28"/>
      <c r="F82" s="11"/>
      <c r="G82" s="41"/>
      <c r="H82" s="42"/>
      <c r="J82" s="33" t="s">
        <v>8</v>
      </c>
      <c r="K82" s="33" t="str">
        <f t="shared" si="15"/>
        <v>3X1</v>
      </c>
      <c r="L82" s="33" t="str">
        <f>IFERROR(VLOOKUP($K82,Mapping!F:H,2,0),"")</f>
        <v/>
      </c>
      <c r="M82" s="33" t="str">
        <f>IFERROR(VLOOKUP($K82,Mapping!$F:$H,3,0),"")</f>
        <v/>
      </c>
      <c r="N82" s="33" t="str">
        <f t="shared" si="0"/>
        <v>3</v>
      </c>
    </row>
    <row r="83" spans="1:14" outlineLevel="1" x14ac:dyDescent="0.55000000000000004">
      <c r="A83" s="33">
        <v>3</v>
      </c>
      <c r="B83" s="32" t="s">
        <v>209</v>
      </c>
      <c r="C83" s="83">
        <v>3</v>
      </c>
      <c r="D83" s="30" t="s">
        <v>3</v>
      </c>
      <c r="E83" s="28"/>
      <c r="F83" s="11"/>
      <c r="G83" s="41"/>
      <c r="H83" s="42"/>
      <c r="J83" s="33" t="s">
        <v>8</v>
      </c>
      <c r="K83" s="33" t="str">
        <f t="shared" si="15"/>
        <v>3X1</v>
      </c>
      <c r="L83" s="33" t="str">
        <f>IFERROR(VLOOKUP($K83,Mapping!F:H,2,0),"")</f>
        <v/>
      </c>
      <c r="M83" s="33" t="str">
        <f>IFERROR(VLOOKUP($K83,Mapping!$F:$H,3,0),"")</f>
        <v/>
      </c>
      <c r="N83" s="33" t="str">
        <f t="shared" si="0"/>
        <v>3</v>
      </c>
    </row>
    <row r="84" spans="1:14" ht="31.5" outlineLevel="1" x14ac:dyDescent="0.55000000000000004">
      <c r="A84" s="33">
        <v>4</v>
      </c>
      <c r="B84" s="32" t="s">
        <v>206</v>
      </c>
      <c r="C84" s="33">
        <v>3</v>
      </c>
      <c r="D84" s="30" t="s">
        <v>3</v>
      </c>
      <c r="E84" s="28"/>
      <c r="F84" s="11"/>
      <c r="G84" s="41"/>
      <c r="H84" s="42"/>
      <c r="J84" s="33" t="s">
        <v>8</v>
      </c>
      <c r="K84" s="33" t="str">
        <f t="shared" si="15"/>
        <v>3X1</v>
      </c>
      <c r="L84" s="33" t="str">
        <f>IFERROR(VLOOKUP($K84,Mapping!F:H,2,0),"")</f>
        <v/>
      </c>
      <c r="M84" s="33" t="str">
        <f>IFERROR(VLOOKUP($K84,Mapping!$F:$H,3,0),"")</f>
        <v/>
      </c>
      <c r="N84" s="33" t="str">
        <f t="shared" si="0"/>
        <v>3</v>
      </c>
    </row>
    <row r="85" spans="1:14" ht="20.25" customHeight="1" outlineLevel="1" x14ac:dyDescent="0.55000000000000004">
      <c r="A85" s="33">
        <v>5</v>
      </c>
      <c r="B85" s="32" t="s">
        <v>207</v>
      </c>
      <c r="C85" s="33">
        <v>3</v>
      </c>
      <c r="D85" s="30" t="s">
        <v>3</v>
      </c>
      <c r="E85" s="32"/>
      <c r="F85" s="11"/>
      <c r="G85" s="41"/>
      <c r="H85" s="42"/>
      <c r="J85" s="33" t="s">
        <v>8</v>
      </c>
      <c r="K85" s="33" t="str">
        <f t="shared" si="15"/>
        <v>3X1</v>
      </c>
      <c r="L85" s="33" t="str">
        <f>IFERROR(VLOOKUP($K85,Mapping!F:H,2,0),"")</f>
        <v/>
      </c>
      <c r="M85" s="33" t="str">
        <f>IFERROR(VLOOKUP($K85,Mapping!$F:$H,3,0),"")</f>
        <v/>
      </c>
      <c r="N85" s="33" t="str">
        <f t="shared" si="0"/>
        <v>3</v>
      </c>
    </row>
    <row r="86" spans="1:14" s="12" customFormat="1" ht="17.25" x14ac:dyDescent="0.6">
      <c r="A86" s="23" t="s">
        <v>51</v>
      </c>
      <c r="B86" s="73" t="s">
        <v>210</v>
      </c>
      <c r="C86" s="79" t="s">
        <v>68</v>
      </c>
      <c r="D86" s="74"/>
      <c r="E86" s="80"/>
      <c r="G86" s="81">
        <f>SUBTOTAL(3,G87:G97)/SUBTOTAL(3,C87:C97)</f>
        <v>0</v>
      </c>
      <c r="H86" s="73"/>
      <c r="J86" s="75"/>
      <c r="K86" s="75"/>
      <c r="L86" s="75">
        <f>SUBTOTAL(9,L87:L97)</f>
        <v>0</v>
      </c>
      <c r="M86" s="75">
        <f>SUBTOTAL(9,M87:M97)</f>
        <v>0</v>
      </c>
      <c r="N86" s="75"/>
    </row>
    <row r="87" spans="1:14" outlineLevel="1" x14ac:dyDescent="0.55000000000000004">
      <c r="A87" s="29">
        <v>1</v>
      </c>
      <c r="B87" s="28" t="s">
        <v>221</v>
      </c>
      <c r="C87" s="29">
        <v>3</v>
      </c>
      <c r="D87" s="30" t="s">
        <v>3</v>
      </c>
      <c r="E87" s="28"/>
      <c r="F87" s="11"/>
      <c r="G87" s="39"/>
      <c r="H87" s="40"/>
      <c r="J87" s="29" t="s">
        <v>8</v>
      </c>
      <c r="K87" s="29" t="str">
        <f t="shared" ref="K87:K97" si="16">C87&amp;J87&amp;G87</f>
        <v>3X1</v>
      </c>
      <c r="L87" s="29" t="str">
        <f>IFERROR(VLOOKUP($K87,Mapping!F:H,2,0),"")</f>
        <v/>
      </c>
      <c r="M87" s="29" t="str">
        <f>IFERROR(VLOOKUP($K87,Mapping!$F:$H,3,0),"")</f>
        <v/>
      </c>
      <c r="N87" s="29" t="str">
        <f t="shared" ref="N87:N137" si="17">C87&amp;G87</f>
        <v>3</v>
      </c>
    </row>
    <row r="88" spans="1:14" ht="31.5" outlineLevel="1" x14ac:dyDescent="0.55000000000000004">
      <c r="A88" s="33">
        <v>2</v>
      </c>
      <c r="B88" s="32" t="s">
        <v>211</v>
      </c>
      <c r="C88" s="83">
        <v>3</v>
      </c>
      <c r="D88" s="30" t="s">
        <v>3</v>
      </c>
      <c r="E88" s="28"/>
      <c r="F88" s="11"/>
      <c r="G88" s="41"/>
      <c r="H88" s="42"/>
      <c r="J88" s="33" t="s">
        <v>8</v>
      </c>
      <c r="K88" s="33" t="str">
        <f t="shared" si="16"/>
        <v>3X1</v>
      </c>
      <c r="L88" s="33" t="str">
        <f>IFERROR(VLOOKUP($K88,Mapping!F:H,2,0),"")</f>
        <v/>
      </c>
      <c r="M88" s="33" t="str">
        <f>IFERROR(VLOOKUP($K88,Mapping!$F:$H,3,0),"")</f>
        <v/>
      </c>
      <c r="N88" s="33" t="str">
        <f t="shared" si="17"/>
        <v>3</v>
      </c>
    </row>
    <row r="89" spans="1:14" outlineLevel="1" x14ac:dyDescent="0.55000000000000004">
      <c r="A89" s="33">
        <v>2</v>
      </c>
      <c r="B89" s="32" t="s">
        <v>212</v>
      </c>
      <c r="C89" s="83">
        <v>3</v>
      </c>
      <c r="D89" s="30" t="s">
        <v>3</v>
      </c>
      <c r="E89" s="28"/>
      <c r="F89" s="11"/>
      <c r="G89" s="41"/>
      <c r="H89" s="42"/>
      <c r="J89" s="33" t="s">
        <v>8</v>
      </c>
      <c r="K89" s="33" t="str">
        <f t="shared" si="16"/>
        <v>3X1</v>
      </c>
      <c r="L89" s="33" t="str">
        <f>IFERROR(VLOOKUP($K89,Mapping!F:H,2,0),"")</f>
        <v/>
      </c>
      <c r="M89" s="33" t="str">
        <f>IFERROR(VLOOKUP($K89,Mapping!$F:$H,3,0),"")</f>
        <v/>
      </c>
      <c r="N89" s="33" t="str">
        <f t="shared" si="17"/>
        <v>3</v>
      </c>
    </row>
    <row r="90" spans="1:14" ht="31.5" outlineLevel="1" x14ac:dyDescent="0.55000000000000004">
      <c r="A90" s="33">
        <v>2</v>
      </c>
      <c r="B90" s="32" t="s">
        <v>213</v>
      </c>
      <c r="C90" s="83">
        <v>3</v>
      </c>
      <c r="D90" s="30" t="s">
        <v>3</v>
      </c>
      <c r="E90" s="28"/>
      <c r="F90" s="11"/>
      <c r="G90" s="41"/>
      <c r="H90" s="42"/>
      <c r="J90" s="33" t="s">
        <v>8</v>
      </c>
      <c r="K90" s="33" t="str">
        <f t="shared" si="16"/>
        <v>3X1</v>
      </c>
      <c r="L90" s="33" t="str">
        <f>IFERROR(VLOOKUP($K90,Mapping!F:H,2,0),"")</f>
        <v/>
      </c>
      <c r="M90" s="33" t="str">
        <f>IFERROR(VLOOKUP($K90,Mapping!$F:$H,3,0),"")</f>
        <v/>
      </c>
      <c r="N90" s="33" t="str">
        <f t="shared" si="17"/>
        <v>3</v>
      </c>
    </row>
    <row r="91" spans="1:14" ht="31.5" outlineLevel="1" x14ac:dyDescent="0.55000000000000004">
      <c r="A91" s="33">
        <v>2</v>
      </c>
      <c r="B91" s="32" t="s">
        <v>214</v>
      </c>
      <c r="C91" s="83">
        <v>3</v>
      </c>
      <c r="D91" s="30" t="s">
        <v>3</v>
      </c>
      <c r="E91" s="28"/>
      <c r="F91" s="11"/>
      <c r="G91" s="41"/>
      <c r="H91" s="42"/>
      <c r="J91" s="33" t="s">
        <v>8</v>
      </c>
      <c r="K91" s="33" t="str">
        <f t="shared" si="16"/>
        <v>3X1</v>
      </c>
      <c r="L91" s="33" t="str">
        <f>IFERROR(VLOOKUP($K91,Mapping!F:H,2,0),"")</f>
        <v/>
      </c>
      <c r="M91" s="33" t="str">
        <f>IFERROR(VLOOKUP($K91,Mapping!$F:$H,3,0),"")</f>
        <v/>
      </c>
      <c r="N91" s="33" t="str">
        <f t="shared" si="17"/>
        <v>3</v>
      </c>
    </row>
    <row r="92" spans="1:14" ht="31.5" outlineLevel="1" x14ac:dyDescent="0.55000000000000004">
      <c r="A92" s="33">
        <v>2</v>
      </c>
      <c r="B92" s="32" t="s">
        <v>215</v>
      </c>
      <c r="C92" s="83">
        <v>3</v>
      </c>
      <c r="D92" s="30" t="s">
        <v>3</v>
      </c>
      <c r="E92" s="28"/>
      <c r="F92" s="11"/>
      <c r="G92" s="41"/>
      <c r="H92" s="42"/>
      <c r="J92" s="33" t="s">
        <v>8</v>
      </c>
      <c r="K92" s="33" t="str">
        <f t="shared" si="16"/>
        <v>3X1</v>
      </c>
      <c r="L92" s="33" t="str">
        <f>IFERROR(VLOOKUP($K92,Mapping!F:H,2,0),"")</f>
        <v/>
      </c>
      <c r="M92" s="33" t="str">
        <f>IFERROR(VLOOKUP($K92,Mapping!$F:$H,3,0),"")</f>
        <v/>
      </c>
      <c r="N92" s="33" t="str">
        <f t="shared" ref="N92:N95" si="18">C92&amp;G92</f>
        <v>3</v>
      </c>
    </row>
    <row r="93" spans="1:14" outlineLevel="1" x14ac:dyDescent="0.55000000000000004">
      <c r="A93" s="33">
        <v>2</v>
      </c>
      <c r="B93" s="32" t="s">
        <v>216</v>
      </c>
      <c r="C93" s="83">
        <v>3</v>
      </c>
      <c r="D93" s="30" t="s">
        <v>3</v>
      </c>
      <c r="E93" s="28"/>
      <c r="F93" s="11"/>
      <c r="G93" s="41"/>
      <c r="H93" s="42"/>
      <c r="J93" s="33" t="s">
        <v>8</v>
      </c>
      <c r="K93" s="33" t="str">
        <f t="shared" si="16"/>
        <v>3X1</v>
      </c>
      <c r="L93" s="33" t="str">
        <f>IFERROR(VLOOKUP($K93,Mapping!F:H,2,0),"")</f>
        <v/>
      </c>
      <c r="M93" s="33" t="str">
        <f>IFERROR(VLOOKUP($K93,Mapping!$F:$H,3,0),"")</f>
        <v/>
      </c>
      <c r="N93" s="33" t="str">
        <f t="shared" si="18"/>
        <v>3</v>
      </c>
    </row>
    <row r="94" spans="1:14" outlineLevel="1" x14ac:dyDescent="0.55000000000000004">
      <c r="A94" s="33">
        <v>2</v>
      </c>
      <c r="B94" s="32" t="s">
        <v>217</v>
      </c>
      <c r="C94" s="83">
        <v>3</v>
      </c>
      <c r="D94" s="30" t="s">
        <v>3</v>
      </c>
      <c r="E94" s="28"/>
      <c r="F94" s="11"/>
      <c r="G94" s="41"/>
      <c r="H94" s="42"/>
      <c r="J94" s="33" t="s">
        <v>8</v>
      </c>
      <c r="K94" s="33" t="str">
        <f t="shared" si="16"/>
        <v>3X1</v>
      </c>
      <c r="L94" s="33" t="str">
        <f>IFERROR(VLOOKUP($K94,Mapping!F:H,2,0),"")</f>
        <v/>
      </c>
      <c r="M94" s="33" t="str">
        <f>IFERROR(VLOOKUP($K94,Mapping!$F:$H,3,0),"")</f>
        <v/>
      </c>
      <c r="N94" s="33" t="str">
        <f t="shared" si="18"/>
        <v>3</v>
      </c>
    </row>
    <row r="95" spans="1:14" ht="31.5" outlineLevel="1" x14ac:dyDescent="0.55000000000000004">
      <c r="A95" s="33">
        <v>2</v>
      </c>
      <c r="B95" s="32" t="s">
        <v>218</v>
      </c>
      <c r="C95" s="83">
        <v>3</v>
      </c>
      <c r="D95" s="30" t="s">
        <v>3</v>
      </c>
      <c r="E95" s="28"/>
      <c r="F95" s="11"/>
      <c r="G95" s="41"/>
      <c r="H95" s="42"/>
      <c r="J95" s="33" t="s">
        <v>8</v>
      </c>
      <c r="K95" s="33" t="str">
        <f t="shared" si="16"/>
        <v>3X1</v>
      </c>
      <c r="L95" s="33" t="str">
        <f>IFERROR(VLOOKUP($K95,Mapping!F:H,2,0),"")</f>
        <v/>
      </c>
      <c r="M95" s="33" t="str">
        <f>IFERROR(VLOOKUP($K95,Mapping!$F:$H,3,0),"")</f>
        <v/>
      </c>
      <c r="N95" s="33" t="str">
        <f t="shared" si="18"/>
        <v>3</v>
      </c>
    </row>
    <row r="96" spans="1:14" ht="31.5" outlineLevel="1" x14ac:dyDescent="0.55000000000000004">
      <c r="A96" s="33">
        <v>2</v>
      </c>
      <c r="B96" s="32" t="s">
        <v>219</v>
      </c>
      <c r="C96" s="83">
        <v>3</v>
      </c>
      <c r="D96" s="30" t="s">
        <v>3</v>
      </c>
      <c r="E96" s="28"/>
      <c r="F96" s="11"/>
      <c r="G96" s="41"/>
      <c r="H96" s="42"/>
      <c r="J96" s="33" t="s">
        <v>8</v>
      </c>
      <c r="K96" s="33" t="str">
        <f t="shared" si="16"/>
        <v>3X1</v>
      </c>
      <c r="L96" s="33" t="str">
        <f>IFERROR(VLOOKUP($K96,Mapping!F:H,2,0),"")</f>
        <v/>
      </c>
      <c r="M96" s="33" t="str">
        <f>IFERROR(VLOOKUP($K96,Mapping!$F:$H,3,0),"")</f>
        <v/>
      </c>
      <c r="N96" s="33" t="str">
        <f t="shared" ref="N96:N97" si="19">C96&amp;G96</f>
        <v>3</v>
      </c>
    </row>
    <row r="97" spans="1:14" ht="31.5" outlineLevel="1" x14ac:dyDescent="0.55000000000000004">
      <c r="A97" s="33">
        <v>2</v>
      </c>
      <c r="B97" s="32" t="s">
        <v>220</v>
      </c>
      <c r="C97" s="83">
        <v>3</v>
      </c>
      <c r="D97" s="30" t="s">
        <v>3</v>
      </c>
      <c r="E97" s="28"/>
      <c r="F97" s="11"/>
      <c r="G97" s="41"/>
      <c r="H97" s="42"/>
      <c r="J97" s="33" t="s">
        <v>8</v>
      </c>
      <c r="K97" s="33" t="str">
        <f t="shared" si="16"/>
        <v>3X1</v>
      </c>
      <c r="L97" s="33" t="str">
        <f>IFERROR(VLOOKUP($K97,Mapping!F:H,2,0),"")</f>
        <v/>
      </c>
      <c r="M97" s="33" t="str">
        <f>IFERROR(VLOOKUP($K97,Mapping!$F:$H,3,0),"")</f>
        <v/>
      </c>
      <c r="N97" s="33" t="str">
        <f t="shared" si="19"/>
        <v>3</v>
      </c>
    </row>
    <row r="98" spans="1:14" s="22" customFormat="1" ht="33" customHeight="1" x14ac:dyDescent="0.75">
      <c r="A98" s="21" t="s">
        <v>48</v>
      </c>
      <c r="B98" s="72" t="s">
        <v>222</v>
      </c>
      <c r="C98" s="47" t="s">
        <v>68</v>
      </c>
      <c r="D98" s="45"/>
      <c r="E98" s="46"/>
      <c r="G98" s="48">
        <f>SUBTOTAL(3,G101:G132)/(SUBTOTAL(3,C101:C132)-4)</f>
        <v>0</v>
      </c>
      <c r="H98" s="20"/>
      <c r="J98" s="53"/>
      <c r="K98" s="53"/>
      <c r="L98" s="53">
        <f>SUBTOTAL(9,L101:L132)</f>
        <v>0</v>
      </c>
      <c r="M98" s="53">
        <f>SUBTOTAL(9,M101:M132)</f>
        <v>0</v>
      </c>
      <c r="N98" s="53"/>
    </row>
    <row r="99" spans="1:14" outlineLevel="1" x14ac:dyDescent="0.55000000000000004">
      <c r="A99" s="16"/>
      <c r="B99" s="17" t="s">
        <v>99</v>
      </c>
      <c r="C99" s="16"/>
      <c r="D99" s="26"/>
      <c r="E99" s="18"/>
      <c r="G99" s="16"/>
      <c r="H99" s="17"/>
      <c r="J99" s="16"/>
      <c r="K99" s="16"/>
      <c r="L99" s="16"/>
      <c r="M99" s="16"/>
      <c r="N99" s="16"/>
    </row>
    <row r="100" spans="1:14" outlineLevel="1" x14ac:dyDescent="0.55000000000000004">
      <c r="A100" s="16"/>
      <c r="B100" s="17" t="s">
        <v>0</v>
      </c>
      <c r="C100" s="16"/>
      <c r="D100" s="26"/>
      <c r="E100" s="18"/>
      <c r="G100" s="16"/>
      <c r="H100" s="17"/>
      <c r="J100" s="16"/>
      <c r="K100" s="16"/>
      <c r="L100" s="16"/>
      <c r="M100" s="16"/>
      <c r="N100" s="16"/>
    </row>
    <row r="101" spans="1:14" s="12" customFormat="1" ht="17.25" x14ac:dyDescent="0.6">
      <c r="A101" s="23" t="s">
        <v>49</v>
      </c>
      <c r="B101" s="73" t="s">
        <v>223</v>
      </c>
      <c r="C101" s="79" t="s">
        <v>68</v>
      </c>
      <c r="D101" s="74"/>
      <c r="E101" s="80"/>
      <c r="G101" s="81">
        <f>SUBTOTAL(3,G102:G107)/SUBTOTAL(3,C102:C107)</f>
        <v>0</v>
      </c>
      <c r="H101" s="73"/>
      <c r="J101" s="75"/>
      <c r="K101" s="75"/>
      <c r="L101" s="75">
        <f>SUBTOTAL(9,L102:L107)</f>
        <v>0</v>
      </c>
      <c r="M101" s="75">
        <f>SUBTOTAL(9,M102:M107)</f>
        <v>0</v>
      </c>
      <c r="N101" s="75"/>
    </row>
    <row r="102" spans="1:14" ht="31.5" outlineLevel="1" x14ac:dyDescent="0.55000000000000004">
      <c r="A102" s="29">
        <v>1</v>
      </c>
      <c r="B102" s="28" t="s">
        <v>224</v>
      </c>
      <c r="C102" s="82">
        <v>3</v>
      </c>
      <c r="D102" s="30" t="s">
        <v>3</v>
      </c>
      <c r="E102" s="28"/>
      <c r="G102" s="39"/>
      <c r="H102" s="40"/>
      <c r="J102" s="29" t="s">
        <v>8</v>
      </c>
      <c r="K102" s="29" t="str">
        <f t="shared" ref="K102:K106" si="20">C102&amp;J102&amp;G102</f>
        <v>3X1</v>
      </c>
      <c r="L102" s="29" t="str">
        <f>IFERROR(VLOOKUP($K102,Mapping!F:H,2,0),"")</f>
        <v/>
      </c>
      <c r="M102" s="29" t="str">
        <f>IFERROR(VLOOKUP($K102,Mapping!$F:$H,3,0),"")</f>
        <v/>
      </c>
      <c r="N102" s="29" t="str">
        <f t="shared" si="17"/>
        <v>3</v>
      </c>
    </row>
    <row r="103" spans="1:14" ht="31.5" outlineLevel="1" x14ac:dyDescent="0.55000000000000004">
      <c r="A103" s="29">
        <v>2</v>
      </c>
      <c r="B103" s="32" t="s">
        <v>225</v>
      </c>
      <c r="C103" s="83">
        <v>3</v>
      </c>
      <c r="D103" s="30" t="s">
        <v>3</v>
      </c>
      <c r="E103" s="28"/>
      <c r="G103" s="41"/>
      <c r="H103" s="42"/>
      <c r="J103" s="33" t="s">
        <v>8</v>
      </c>
      <c r="K103" s="33" t="str">
        <f t="shared" si="20"/>
        <v>3X1</v>
      </c>
      <c r="L103" s="33" t="str">
        <f>IFERROR(VLOOKUP($K103,Mapping!F:H,2,0),"")</f>
        <v/>
      </c>
      <c r="M103" s="33" t="str">
        <f>IFERROR(VLOOKUP($K103,Mapping!$F:$H,3,0),"")</f>
        <v/>
      </c>
      <c r="N103" s="33" t="str">
        <f t="shared" si="17"/>
        <v>3</v>
      </c>
    </row>
    <row r="104" spans="1:14" outlineLevel="1" x14ac:dyDescent="0.55000000000000004">
      <c r="A104" s="29">
        <v>3</v>
      </c>
      <c r="B104" s="32" t="s">
        <v>226</v>
      </c>
      <c r="C104" s="83">
        <v>3</v>
      </c>
      <c r="D104" s="30" t="s">
        <v>3</v>
      </c>
      <c r="E104" s="28"/>
      <c r="G104" s="41"/>
      <c r="H104" s="42"/>
      <c r="J104" s="33" t="s">
        <v>8</v>
      </c>
      <c r="K104" s="33" t="str">
        <f t="shared" si="20"/>
        <v>3X1</v>
      </c>
      <c r="L104" s="33" t="str">
        <f>IFERROR(VLOOKUP($K104,Mapping!F:H,2,0),"")</f>
        <v/>
      </c>
      <c r="M104" s="33" t="str">
        <f>IFERROR(VLOOKUP($K104,Mapping!$F:$H,3,0),"")</f>
        <v/>
      </c>
      <c r="N104" s="33" t="str">
        <f t="shared" si="17"/>
        <v>3</v>
      </c>
    </row>
    <row r="105" spans="1:14" outlineLevel="1" x14ac:dyDescent="0.55000000000000004">
      <c r="A105" s="29">
        <v>4</v>
      </c>
      <c r="B105" s="32" t="s">
        <v>227</v>
      </c>
      <c r="C105" s="83">
        <v>3</v>
      </c>
      <c r="D105" s="30" t="s">
        <v>3</v>
      </c>
      <c r="E105" s="28"/>
      <c r="G105" s="41"/>
      <c r="H105" s="42"/>
      <c r="J105" s="33" t="s">
        <v>8</v>
      </c>
      <c r="K105" s="33" t="str">
        <f t="shared" si="20"/>
        <v>3X1</v>
      </c>
      <c r="L105" s="33" t="str">
        <f>IFERROR(VLOOKUP($K105,Mapping!F:H,2,0),"")</f>
        <v/>
      </c>
      <c r="M105" s="33" t="str">
        <f>IFERROR(VLOOKUP($K105,Mapping!$F:$H,3,0),"")</f>
        <v/>
      </c>
      <c r="N105" s="33" t="str">
        <f t="shared" si="17"/>
        <v>3</v>
      </c>
    </row>
    <row r="106" spans="1:14" outlineLevel="1" x14ac:dyDescent="0.55000000000000004">
      <c r="A106" s="29">
        <v>5</v>
      </c>
      <c r="B106" s="32" t="s">
        <v>228</v>
      </c>
      <c r="C106" s="83">
        <v>3</v>
      </c>
      <c r="D106" s="30" t="s">
        <v>3</v>
      </c>
      <c r="E106" s="28"/>
      <c r="G106" s="41"/>
      <c r="H106" s="42"/>
      <c r="J106" s="33" t="s">
        <v>8</v>
      </c>
      <c r="K106" s="33" t="str">
        <f t="shared" si="20"/>
        <v>3X1</v>
      </c>
      <c r="L106" s="33" t="str">
        <f>IFERROR(VLOOKUP($K106,Mapping!F:H,2,0),"")</f>
        <v/>
      </c>
      <c r="M106" s="33" t="str">
        <f>IFERROR(VLOOKUP($K106,Mapping!$F:$H,3,0),"")</f>
        <v/>
      </c>
      <c r="N106" s="33" t="str">
        <f t="shared" si="17"/>
        <v>3</v>
      </c>
    </row>
    <row r="107" spans="1:14" outlineLevel="1" x14ac:dyDescent="0.55000000000000004">
      <c r="A107" s="29">
        <v>6</v>
      </c>
      <c r="B107" s="32" t="s">
        <v>229</v>
      </c>
      <c r="C107" s="83">
        <v>3</v>
      </c>
      <c r="D107" s="30" t="s">
        <v>3</v>
      </c>
      <c r="E107" s="32"/>
      <c r="G107" s="41"/>
      <c r="H107" s="42"/>
      <c r="J107" s="33" t="s">
        <v>8</v>
      </c>
      <c r="K107" s="33" t="str">
        <f t="shared" ref="K107" si="21">C107&amp;J107&amp;G107</f>
        <v>3X1</v>
      </c>
      <c r="L107" s="33" t="str">
        <f>IFERROR(VLOOKUP($K107,Mapping!F:H,2,0),"")</f>
        <v/>
      </c>
      <c r="M107" s="33" t="str">
        <f>IFERROR(VLOOKUP($K107,Mapping!$F:$H,3,0),"")</f>
        <v/>
      </c>
      <c r="N107" s="33" t="str">
        <f t="shared" ref="N107" si="22">C107&amp;G107</f>
        <v>3</v>
      </c>
    </row>
    <row r="108" spans="1:14" s="12" customFormat="1" ht="17.25" x14ac:dyDescent="0.6">
      <c r="A108" s="23" t="s">
        <v>50</v>
      </c>
      <c r="B108" s="73" t="s">
        <v>230</v>
      </c>
      <c r="C108" s="79" t="s">
        <v>68</v>
      </c>
      <c r="D108" s="74"/>
      <c r="E108" s="80"/>
      <c r="G108" s="81">
        <f>SUBTOTAL(3,G109:G117)/SUBTOTAL(3,C109:C117)</f>
        <v>0</v>
      </c>
      <c r="H108" s="73"/>
      <c r="J108" s="75"/>
      <c r="K108" s="75"/>
      <c r="L108" s="75">
        <f>SUBTOTAL(9,L109:L117)</f>
        <v>0</v>
      </c>
      <c r="M108" s="75">
        <f>SUBTOTAL(9,M109:M117)</f>
        <v>0</v>
      </c>
      <c r="N108" s="75"/>
    </row>
    <row r="109" spans="1:14" outlineLevel="1" x14ac:dyDescent="0.55000000000000004">
      <c r="A109" s="29">
        <v>1</v>
      </c>
      <c r="B109" s="28" t="s">
        <v>231</v>
      </c>
      <c r="C109" s="82">
        <v>3</v>
      </c>
      <c r="D109" s="30" t="s">
        <v>3</v>
      </c>
      <c r="E109" s="28"/>
      <c r="G109" s="39"/>
      <c r="H109" s="40"/>
      <c r="J109" s="29" t="s">
        <v>8</v>
      </c>
      <c r="K109" s="29" t="str">
        <f t="shared" ref="K109:K117" si="23">C109&amp;J109&amp;G109</f>
        <v>3X1</v>
      </c>
      <c r="L109" s="29" t="str">
        <f>IFERROR(VLOOKUP($K109,Mapping!F:H,2,0),"")</f>
        <v/>
      </c>
      <c r="M109" s="29" t="str">
        <f>IFERROR(VLOOKUP($K109,Mapping!$F:$H,3,0),"")</f>
        <v/>
      </c>
      <c r="N109" s="29" t="str">
        <f t="shared" ref="N109:N117" si="24">C109&amp;G109</f>
        <v>3</v>
      </c>
    </row>
    <row r="110" spans="1:14" outlineLevel="1" x14ac:dyDescent="0.55000000000000004">
      <c r="A110" s="29">
        <v>2</v>
      </c>
      <c r="B110" s="32" t="s">
        <v>232</v>
      </c>
      <c r="C110" s="83">
        <v>3</v>
      </c>
      <c r="D110" s="30" t="s">
        <v>3</v>
      </c>
      <c r="E110" s="28"/>
      <c r="G110" s="41"/>
      <c r="H110" s="42"/>
      <c r="J110" s="33" t="s">
        <v>8</v>
      </c>
      <c r="K110" s="33" t="str">
        <f t="shared" si="23"/>
        <v>3X1</v>
      </c>
      <c r="L110" s="33" t="str">
        <f>IFERROR(VLOOKUP($K110,Mapping!F:H,2,0),"")</f>
        <v/>
      </c>
      <c r="M110" s="33" t="str">
        <f>IFERROR(VLOOKUP($K110,Mapping!$F:$H,3,0),"")</f>
        <v/>
      </c>
      <c r="N110" s="33" t="str">
        <f t="shared" si="24"/>
        <v>3</v>
      </c>
    </row>
    <row r="111" spans="1:14" outlineLevel="1" x14ac:dyDescent="0.55000000000000004">
      <c r="A111" s="29">
        <v>3</v>
      </c>
      <c r="B111" s="32" t="s">
        <v>233</v>
      </c>
      <c r="C111" s="83">
        <v>3</v>
      </c>
      <c r="D111" s="30" t="s">
        <v>3</v>
      </c>
      <c r="E111" s="28"/>
      <c r="G111" s="41"/>
      <c r="H111" s="42"/>
      <c r="J111" s="33" t="s">
        <v>8</v>
      </c>
      <c r="K111" s="33" t="str">
        <f t="shared" si="23"/>
        <v>3X1</v>
      </c>
      <c r="L111" s="33" t="str">
        <f>IFERROR(VLOOKUP($K111,Mapping!F:H,2,0),"")</f>
        <v/>
      </c>
      <c r="M111" s="33" t="str">
        <f>IFERROR(VLOOKUP($K111,Mapping!$F:$H,3,0),"")</f>
        <v/>
      </c>
      <c r="N111" s="33" t="str">
        <f t="shared" si="24"/>
        <v>3</v>
      </c>
    </row>
    <row r="112" spans="1:14" outlineLevel="1" x14ac:dyDescent="0.55000000000000004">
      <c r="A112" s="29">
        <v>4</v>
      </c>
      <c r="B112" s="32" t="s">
        <v>234</v>
      </c>
      <c r="C112" s="83">
        <v>3</v>
      </c>
      <c r="D112" s="30" t="s">
        <v>3</v>
      </c>
      <c r="E112" s="28"/>
      <c r="G112" s="41"/>
      <c r="H112" s="42"/>
      <c r="J112" s="33" t="s">
        <v>8</v>
      </c>
      <c r="K112" s="33" t="str">
        <f t="shared" si="23"/>
        <v>3X1</v>
      </c>
      <c r="L112" s="33" t="str">
        <f>IFERROR(VLOOKUP($K112,Mapping!F:H,2,0),"")</f>
        <v/>
      </c>
      <c r="M112" s="33" t="str">
        <f>IFERROR(VLOOKUP($K112,Mapping!$F:$H,3,0),"")</f>
        <v/>
      </c>
      <c r="N112" s="33" t="str">
        <f t="shared" si="24"/>
        <v>3</v>
      </c>
    </row>
    <row r="113" spans="1:14" outlineLevel="1" x14ac:dyDescent="0.55000000000000004">
      <c r="A113" s="29">
        <v>5</v>
      </c>
      <c r="B113" s="32" t="s">
        <v>235</v>
      </c>
      <c r="C113" s="83">
        <v>3</v>
      </c>
      <c r="D113" s="30" t="s">
        <v>3</v>
      </c>
      <c r="E113" s="28"/>
      <c r="G113" s="41"/>
      <c r="H113" s="42"/>
      <c r="J113" s="33" t="s">
        <v>8</v>
      </c>
      <c r="K113" s="33" t="str">
        <f t="shared" si="23"/>
        <v>3X1</v>
      </c>
      <c r="L113" s="33" t="str">
        <f>IFERROR(VLOOKUP($K113,Mapping!F:H,2,0),"")</f>
        <v/>
      </c>
      <c r="M113" s="33" t="str">
        <f>IFERROR(VLOOKUP($K113,Mapping!$F:$H,3,0),"")</f>
        <v/>
      </c>
      <c r="N113" s="33" t="str">
        <f t="shared" si="24"/>
        <v>3</v>
      </c>
    </row>
    <row r="114" spans="1:14" ht="31.5" outlineLevel="1" x14ac:dyDescent="0.55000000000000004">
      <c r="A114" s="29">
        <v>6</v>
      </c>
      <c r="B114" s="32" t="s">
        <v>239</v>
      </c>
      <c r="C114" s="83">
        <v>3</v>
      </c>
      <c r="D114" s="30" t="s">
        <v>3</v>
      </c>
      <c r="E114" s="28"/>
      <c r="G114" s="41"/>
      <c r="H114" s="42"/>
      <c r="J114" s="33" t="s">
        <v>8</v>
      </c>
      <c r="K114" s="33" t="str">
        <f t="shared" si="23"/>
        <v>3X1</v>
      </c>
      <c r="L114" s="33" t="str">
        <f>IFERROR(VLOOKUP($K114,Mapping!F:H,2,0),"")</f>
        <v/>
      </c>
      <c r="M114" s="33" t="str">
        <f>IFERROR(VLOOKUP($K114,Mapping!$F:$H,3,0),"")</f>
        <v/>
      </c>
      <c r="N114" s="33" t="str">
        <f t="shared" si="24"/>
        <v>3</v>
      </c>
    </row>
    <row r="115" spans="1:14" outlineLevel="1" x14ac:dyDescent="0.55000000000000004">
      <c r="A115" s="29">
        <v>7</v>
      </c>
      <c r="B115" s="32" t="s">
        <v>236</v>
      </c>
      <c r="C115" s="83">
        <v>3</v>
      </c>
      <c r="D115" s="30" t="s">
        <v>3</v>
      </c>
      <c r="E115" s="28"/>
      <c r="G115" s="41"/>
      <c r="H115" s="42"/>
      <c r="J115" s="33" t="s">
        <v>8</v>
      </c>
      <c r="K115" s="33" t="str">
        <f t="shared" si="23"/>
        <v>3X1</v>
      </c>
      <c r="L115" s="33" t="str">
        <f>IFERROR(VLOOKUP($K115,Mapping!F:H,2,0),"")</f>
        <v/>
      </c>
      <c r="M115" s="33" t="str">
        <f>IFERROR(VLOOKUP($K115,Mapping!$F:$H,3,0),"")</f>
        <v/>
      </c>
      <c r="N115" s="33" t="str">
        <f t="shared" si="24"/>
        <v>3</v>
      </c>
    </row>
    <row r="116" spans="1:14" outlineLevel="1" x14ac:dyDescent="0.55000000000000004">
      <c r="A116" s="29">
        <v>8</v>
      </c>
      <c r="B116" s="32" t="s">
        <v>237</v>
      </c>
      <c r="C116" s="83">
        <v>3</v>
      </c>
      <c r="D116" s="30" t="s">
        <v>3</v>
      </c>
      <c r="E116" s="28"/>
      <c r="G116" s="41"/>
      <c r="H116" s="42"/>
      <c r="J116" s="33" t="s">
        <v>8</v>
      </c>
      <c r="K116" s="33" t="str">
        <f t="shared" si="23"/>
        <v>3X1</v>
      </c>
      <c r="L116" s="33" t="str">
        <f>IFERROR(VLOOKUP($K116,Mapping!F:H,2,0),"")</f>
        <v/>
      </c>
      <c r="M116" s="33" t="str">
        <f>IFERROR(VLOOKUP($K116,Mapping!$F:$H,3,0),"")</f>
        <v/>
      </c>
      <c r="N116" s="33" t="str">
        <f t="shared" si="24"/>
        <v>3</v>
      </c>
    </row>
    <row r="117" spans="1:14" outlineLevel="1" x14ac:dyDescent="0.55000000000000004">
      <c r="A117" s="29">
        <v>9</v>
      </c>
      <c r="B117" s="32" t="s">
        <v>238</v>
      </c>
      <c r="C117" s="83">
        <v>3</v>
      </c>
      <c r="D117" s="30" t="s">
        <v>3</v>
      </c>
      <c r="E117" s="28"/>
      <c r="G117" s="41"/>
      <c r="H117" s="42"/>
      <c r="J117" s="33" t="s">
        <v>8</v>
      </c>
      <c r="K117" s="33" t="str">
        <f t="shared" si="23"/>
        <v>3X1</v>
      </c>
      <c r="L117" s="33" t="str">
        <f>IFERROR(VLOOKUP($K117,Mapping!F:H,2,0),"")</f>
        <v/>
      </c>
      <c r="M117" s="33" t="str">
        <f>IFERROR(VLOOKUP($K117,Mapping!$F:$H,3,0),"")</f>
        <v/>
      </c>
      <c r="N117" s="33" t="str">
        <f t="shared" si="24"/>
        <v>3</v>
      </c>
    </row>
    <row r="118" spans="1:14" s="12" customFormat="1" ht="17.25" x14ac:dyDescent="0.6">
      <c r="A118" s="23" t="s">
        <v>51</v>
      </c>
      <c r="B118" s="73" t="s">
        <v>240</v>
      </c>
      <c r="C118" s="79" t="s">
        <v>68</v>
      </c>
      <c r="D118" s="74"/>
      <c r="E118" s="80"/>
      <c r="G118" s="81">
        <f>SUBTOTAL(3,G119:G123)/SUBTOTAL(3,C119:C123)</f>
        <v>0</v>
      </c>
      <c r="H118" s="73"/>
      <c r="J118" s="75"/>
      <c r="K118" s="75"/>
      <c r="L118" s="75">
        <f>SUBTOTAL(9,L119:L123)</f>
        <v>0</v>
      </c>
      <c r="M118" s="75">
        <f>SUBTOTAL(9,M119:M123)</f>
        <v>0</v>
      </c>
      <c r="N118" s="75"/>
    </row>
    <row r="119" spans="1:14" ht="31.5" outlineLevel="1" x14ac:dyDescent="0.55000000000000004">
      <c r="A119" s="29">
        <v>1</v>
      </c>
      <c r="B119" s="28" t="s">
        <v>241</v>
      </c>
      <c r="C119" s="82">
        <v>3</v>
      </c>
      <c r="D119" s="30" t="s">
        <v>3</v>
      </c>
      <c r="E119" s="28"/>
      <c r="G119" s="39"/>
      <c r="H119" s="40"/>
      <c r="J119" s="29" t="s">
        <v>8</v>
      </c>
      <c r="K119" s="29" t="str">
        <f>C119&amp;J119&amp;G119</f>
        <v>3X1</v>
      </c>
      <c r="L119" s="29" t="str">
        <f>IFERROR(VLOOKUP($K119,Mapping!F:H,2,0),"")</f>
        <v/>
      </c>
      <c r="M119" s="29" t="str">
        <f>IFERROR(VLOOKUP($K119,Mapping!$F:$H,3,0),"")</f>
        <v/>
      </c>
      <c r="N119" s="29" t="str">
        <f t="shared" ref="N119" si="25">C119&amp;G119</f>
        <v>3</v>
      </c>
    </row>
    <row r="120" spans="1:14" outlineLevel="1" x14ac:dyDescent="0.55000000000000004">
      <c r="A120" s="29">
        <v>2</v>
      </c>
      <c r="B120" s="32" t="s">
        <v>242</v>
      </c>
      <c r="C120" s="83">
        <v>3</v>
      </c>
      <c r="D120" s="30" t="s">
        <v>3</v>
      </c>
      <c r="E120" s="28"/>
      <c r="G120" s="41"/>
      <c r="H120" s="42"/>
      <c r="J120" s="33" t="s">
        <v>8</v>
      </c>
      <c r="K120" s="33" t="str">
        <f>C120&amp;J120&amp;G120</f>
        <v>3X1</v>
      </c>
      <c r="L120" s="33" t="str">
        <f>IFERROR(VLOOKUP($K120,Mapping!F:H,2,0),"")</f>
        <v/>
      </c>
      <c r="M120" s="33" t="str">
        <f>IFERROR(VLOOKUP($K120,Mapping!$F:$H,3,0),"")</f>
        <v/>
      </c>
      <c r="N120" s="33" t="str">
        <f t="shared" ref="N120:N123" si="26">C120&amp;G120</f>
        <v>3</v>
      </c>
    </row>
    <row r="121" spans="1:14" ht="31.5" outlineLevel="1" x14ac:dyDescent="0.55000000000000004">
      <c r="A121" s="29">
        <v>3</v>
      </c>
      <c r="B121" s="32" t="s">
        <v>245</v>
      </c>
      <c r="C121" s="83">
        <v>3</v>
      </c>
      <c r="D121" s="30" t="s">
        <v>3</v>
      </c>
      <c r="E121" s="28"/>
      <c r="G121" s="41"/>
      <c r="H121" s="42"/>
      <c r="J121" s="33" t="s">
        <v>8</v>
      </c>
      <c r="K121" s="33" t="str">
        <f>C121&amp;J121&amp;G121</f>
        <v>3X1</v>
      </c>
      <c r="L121" s="33" t="str">
        <f>IFERROR(VLOOKUP($K121,Mapping!F:H,2,0),"")</f>
        <v/>
      </c>
      <c r="M121" s="33" t="str">
        <f>IFERROR(VLOOKUP($K121,Mapping!$F:$H,3,0),"")</f>
        <v/>
      </c>
      <c r="N121" s="33" t="str">
        <f t="shared" si="26"/>
        <v>3</v>
      </c>
    </row>
    <row r="122" spans="1:14" outlineLevel="1" x14ac:dyDescent="0.55000000000000004">
      <c r="A122" s="29">
        <v>4</v>
      </c>
      <c r="B122" s="32" t="s">
        <v>243</v>
      </c>
      <c r="C122" s="83">
        <v>3</v>
      </c>
      <c r="D122" s="30" t="s">
        <v>3</v>
      </c>
      <c r="E122" s="28"/>
      <c r="G122" s="41"/>
      <c r="H122" s="42"/>
      <c r="J122" s="33" t="s">
        <v>8</v>
      </c>
      <c r="K122" s="33" t="str">
        <f>C122&amp;J122&amp;G122</f>
        <v>3X1</v>
      </c>
      <c r="L122" s="33" t="str">
        <f>IFERROR(VLOOKUP($K122,Mapping!F:H,2,0),"")</f>
        <v/>
      </c>
      <c r="M122" s="33" t="str">
        <f>IFERROR(VLOOKUP($K122,Mapping!$F:$H,3,0),"")</f>
        <v/>
      </c>
      <c r="N122" s="33" t="str">
        <f t="shared" si="26"/>
        <v>3</v>
      </c>
    </row>
    <row r="123" spans="1:14" outlineLevel="1" x14ac:dyDescent="0.55000000000000004">
      <c r="A123" s="29">
        <v>5</v>
      </c>
      <c r="B123" s="32" t="s">
        <v>244</v>
      </c>
      <c r="C123" s="83">
        <v>3</v>
      </c>
      <c r="D123" s="30" t="s">
        <v>3</v>
      </c>
      <c r="E123" s="28"/>
      <c r="G123" s="41"/>
      <c r="H123" s="42"/>
      <c r="J123" s="33" t="s">
        <v>8</v>
      </c>
      <c r="K123" s="33" t="str">
        <f>C123&amp;J123&amp;G123</f>
        <v>3X1</v>
      </c>
      <c r="L123" s="33" t="str">
        <f>IFERROR(VLOOKUP($K123,Mapping!F:H,2,0),"")</f>
        <v/>
      </c>
      <c r="M123" s="33" t="str">
        <f>IFERROR(VLOOKUP($K123,Mapping!$F:$H,3,0),"")</f>
        <v/>
      </c>
      <c r="N123" s="33" t="str">
        <f t="shared" si="26"/>
        <v>3</v>
      </c>
    </row>
    <row r="124" spans="1:14" s="12" customFormat="1" ht="17.25" x14ac:dyDescent="0.6">
      <c r="A124" s="23" t="s">
        <v>247</v>
      </c>
      <c r="B124" s="73" t="s">
        <v>246</v>
      </c>
      <c r="C124" s="79" t="s">
        <v>68</v>
      </c>
      <c r="D124" s="74"/>
      <c r="E124" s="80"/>
      <c r="G124" s="81">
        <f>SUBTOTAL(3,G125:G132)/SUBTOTAL(3,C125:C132)</f>
        <v>0</v>
      </c>
      <c r="H124" s="73"/>
      <c r="J124" s="75"/>
      <c r="K124" s="75"/>
      <c r="L124" s="75">
        <f>SUBTOTAL(9,L125:L132)</f>
        <v>0</v>
      </c>
      <c r="M124" s="75">
        <f>SUBTOTAL(9,M125:M132)</f>
        <v>0</v>
      </c>
      <c r="N124" s="75"/>
    </row>
    <row r="125" spans="1:14" ht="31.5" outlineLevel="1" x14ac:dyDescent="0.55000000000000004">
      <c r="A125" s="29">
        <v>1</v>
      </c>
      <c r="B125" s="28" t="s">
        <v>248</v>
      </c>
      <c r="C125" s="82">
        <v>3</v>
      </c>
      <c r="D125" s="30" t="s">
        <v>3</v>
      </c>
      <c r="E125" s="28"/>
      <c r="G125" s="39"/>
      <c r="H125" s="40"/>
      <c r="J125" s="29" t="s">
        <v>8</v>
      </c>
      <c r="K125" s="29" t="str">
        <f t="shared" ref="K125:K132" si="27">C125&amp;J125&amp;G125</f>
        <v>3X1</v>
      </c>
      <c r="L125" s="29" t="str">
        <f>IFERROR(VLOOKUP($K125,Mapping!F:H,2,0),"")</f>
        <v/>
      </c>
      <c r="M125" s="29" t="str">
        <f>IFERROR(VLOOKUP($K125,Mapping!$F:$H,3,0),"")</f>
        <v/>
      </c>
      <c r="N125" s="29" t="str">
        <f t="shared" ref="N125:N130" si="28">C125&amp;G125</f>
        <v>3</v>
      </c>
    </row>
    <row r="126" spans="1:14" outlineLevel="1" x14ac:dyDescent="0.55000000000000004">
      <c r="A126" s="29">
        <v>2</v>
      </c>
      <c r="B126" s="32" t="s">
        <v>249</v>
      </c>
      <c r="C126" s="83">
        <v>3</v>
      </c>
      <c r="D126" s="30" t="s">
        <v>3</v>
      </c>
      <c r="E126" s="28"/>
      <c r="G126" s="41"/>
      <c r="H126" s="42"/>
      <c r="J126" s="33" t="s">
        <v>8</v>
      </c>
      <c r="K126" s="33" t="str">
        <f t="shared" si="27"/>
        <v>3X1</v>
      </c>
      <c r="L126" s="33" t="str">
        <f>IFERROR(VLOOKUP($K126,Mapping!F:H,2,0),"")</f>
        <v/>
      </c>
      <c r="M126" s="33" t="str">
        <f>IFERROR(VLOOKUP($K126,Mapping!$F:$H,3,0),"")</f>
        <v/>
      </c>
      <c r="N126" s="33" t="str">
        <f t="shared" ref="N126:N129" si="29">C126&amp;G126</f>
        <v>3</v>
      </c>
    </row>
    <row r="127" spans="1:14" ht="31.5" outlineLevel="1" x14ac:dyDescent="0.55000000000000004">
      <c r="A127" s="29">
        <v>3</v>
      </c>
      <c r="B127" s="32" t="s">
        <v>250</v>
      </c>
      <c r="C127" s="83">
        <v>3</v>
      </c>
      <c r="D127" s="30" t="s">
        <v>3</v>
      </c>
      <c r="E127" s="28"/>
      <c r="G127" s="41"/>
      <c r="H127" s="42"/>
      <c r="J127" s="33" t="s">
        <v>8</v>
      </c>
      <c r="K127" s="33" t="str">
        <f t="shared" si="27"/>
        <v>3X1</v>
      </c>
      <c r="L127" s="33" t="str">
        <f>IFERROR(VLOOKUP($K127,Mapping!F:H,2,0),"")</f>
        <v/>
      </c>
      <c r="M127" s="33" t="str">
        <f>IFERROR(VLOOKUP($K127,Mapping!$F:$H,3,0),"")</f>
        <v/>
      </c>
      <c r="N127" s="33" t="str">
        <f t="shared" si="29"/>
        <v>3</v>
      </c>
    </row>
    <row r="128" spans="1:14" ht="31.5" outlineLevel="1" x14ac:dyDescent="0.55000000000000004">
      <c r="A128" s="29">
        <v>4</v>
      </c>
      <c r="B128" s="32" t="s">
        <v>251</v>
      </c>
      <c r="C128" s="83">
        <v>3</v>
      </c>
      <c r="D128" s="30" t="s">
        <v>3</v>
      </c>
      <c r="E128" s="28"/>
      <c r="G128" s="41"/>
      <c r="H128" s="42"/>
      <c r="J128" s="33" t="s">
        <v>8</v>
      </c>
      <c r="K128" s="33" t="str">
        <f t="shared" si="27"/>
        <v>3X1</v>
      </c>
      <c r="L128" s="33" t="str">
        <f>IFERROR(VLOOKUP($K128,Mapping!F:H,2,0),"")</f>
        <v/>
      </c>
      <c r="M128" s="33" t="str">
        <f>IFERROR(VLOOKUP($K128,Mapping!$F:$H,3,0),"")</f>
        <v/>
      </c>
      <c r="N128" s="33" t="str">
        <f t="shared" si="29"/>
        <v>3</v>
      </c>
    </row>
    <row r="129" spans="1:14" outlineLevel="1" x14ac:dyDescent="0.55000000000000004">
      <c r="A129" s="29">
        <v>5</v>
      </c>
      <c r="B129" s="32" t="s">
        <v>252</v>
      </c>
      <c r="C129" s="83">
        <v>3</v>
      </c>
      <c r="D129" s="30" t="s">
        <v>3</v>
      </c>
      <c r="E129" s="28"/>
      <c r="G129" s="41"/>
      <c r="H129" s="42"/>
      <c r="J129" s="33" t="s">
        <v>8</v>
      </c>
      <c r="K129" s="33" t="str">
        <f t="shared" si="27"/>
        <v>3X1</v>
      </c>
      <c r="L129" s="33" t="str">
        <f>IFERROR(VLOOKUP($K129,Mapping!F:H,2,0),"")</f>
        <v/>
      </c>
      <c r="M129" s="33" t="str">
        <f>IFERROR(VLOOKUP($K129,Mapping!$F:$H,3,0),"")</f>
        <v/>
      </c>
      <c r="N129" s="33" t="str">
        <f t="shared" si="29"/>
        <v>3</v>
      </c>
    </row>
    <row r="130" spans="1:14" outlineLevel="1" x14ac:dyDescent="0.55000000000000004">
      <c r="A130" s="29">
        <v>6</v>
      </c>
      <c r="B130" s="32" t="s">
        <v>253</v>
      </c>
      <c r="C130" s="83">
        <v>3</v>
      </c>
      <c r="D130" s="30" t="s">
        <v>3</v>
      </c>
      <c r="E130" s="28"/>
      <c r="G130" s="41"/>
      <c r="H130" s="42"/>
      <c r="J130" s="33" t="s">
        <v>8</v>
      </c>
      <c r="K130" s="33" t="str">
        <f t="shared" si="27"/>
        <v>3X1</v>
      </c>
      <c r="L130" s="33" t="str">
        <f>IFERROR(VLOOKUP($K130,Mapping!F:H,2,0),"")</f>
        <v/>
      </c>
      <c r="M130" s="33" t="str">
        <f>IFERROR(VLOOKUP($K130,Mapping!$F:$H,3,0),"")</f>
        <v/>
      </c>
      <c r="N130" s="33" t="str">
        <f t="shared" si="28"/>
        <v>3</v>
      </c>
    </row>
    <row r="131" spans="1:14" ht="31.5" outlineLevel="1" x14ac:dyDescent="0.55000000000000004">
      <c r="A131" s="29">
        <v>7</v>
      </c>
      <c r="B131" s="32" t="s">
        <v>254</v>
      </c>
      <c r="C131" s="83">
        <v>3</v>
      </c>
      <c r="D131" s="30" t="s">
        <v>3</v>
      </c>
      <c r="E131" s="28"/>
      <c r="G131" s="41"/>
      <c r="H131" s="42"/>
      <c r="J131" s="33" t="s">
        <v>8</v>
      </c>
      <c r="K131" s="33" t="str">
        <f t="shared" si="27"/>
        <v>3X1</v>
      </c>
      <c r="L131" s="33" t="str">
        <f>IFERROR(VLOOKUP($K131,Mapping!F:H,2,0),"")</f>
        <v/>
      </c>
      <c r="M131" s="33" t="str">
        <f>IFERROR(VLOOKUP($K131,Mapping!$F:$H,3,0),"")</f>
        <v/>
      </c>
      <c r="N131" s="33" t="str">
        <f t="shared" ref="N131" si="30">C131&amp;G131</f>
        <v>3</v>
      </c>
    </row>
    <row r="132" spans="1:14" ht="31.5" outlineLevel="1" x14ac:dyDescent="0.55000000000000004">
      <c r="A132" s="29">
        <v>8</v>
      </c>
      <c r="B132" s="32" t="s">
        <v>255</v>
      </c>
      <c r="C132" s="83">
        <v>3</v>
      </c>
      <c r="D132" s="30" t="s">
        <v>3</v>
      </c>
      <c r="E132" s="28"/>
      <c r="G132" s="41"/>
      <c r="H132" s="42"/>
      <c r="J132" s="33" t="s">
        <v>8</v>
      </c>
      <c r="K132" s="33" t="str">
        <f t="shared" si="27"/>
        <v>3X1</v>
      </c>
      <c r="L132" s="33" t="str">
        <f>IFERROR(VLOOKUP($K132,Mapping!F:H,2,0),"")</f>
        <v/>
      </c>
      <c r="M132" s="33" t="str">
        <f>IFERROR(VLOOKUP($K132,Mapping!$F:$H,3,0),"")</f>
        <v/>
      </c>
      <c r="N132" s="33" t="str">
        <f t="shared" ref="N132" si="31">C132&amp;G132</f>
        <v>3</v>
      </c>
    </row>
    <row r="133" spans="1:14" s="22" customFormat="1" ht="33" customHeight="1" x14ac:dyDescent="0.75">
      <c r="A133" s="21" t="s">
        <v>256</v>
      </c>
      <c r="B133" s="72" t="s">
        <v>257</v>
      </c>
      <c r="C133" s="47" t="s">
        <v>68</v>
      </c>
      <c r="D133" s="45"/>
      <c r="E133" s="46"/>
      <c r="G133" s="48">
        <f>SUBTOTAL(3,G136:G147)/(SUBTOTAL(3,C136:C147)-3)</f>
        <v>0</v>
      </c>
      <c r="H133" s="20"/>
      <c r="J133" s="53"/>
      <c r="K133" s="53"/>
      <c r="L133" s="53">
        <f>SUBTOTAL(9,L136:L147)</f>
        <v>0</v>
      </c>
      <c r="M133" s="53">
        <f>SUBTOTAL(9,M136:M147)</f>
        <v>0</v>
      </c>
      <c r="N133" s="53"/>
    </row>
    <row r="134" spans="1:14" outlineLevel="1" x14ac:dyDescent="0.55000000000000004">
      <c r="A134" s="16"/>
      <c r="B134" s="17" t="s">
        <v>99</v>
      </c>
      <c r="C134" s="16"/>
      <c r="D134" s="26"/>
      <c r="E134" s="18"/>
      <c r="G134" s="16"/>
      <c r="H134" s="17"/>
      <c r="J134" s="16"/>
      <c r="K134" s="16"/>
      <c r="L134" s="16"/>
      <c r="M134" s="16"/>
      <c r="N134" s="16"/>
    </row>
    <row r="135" spans="1:14" outlineLevel="1" x14ac:dyDescent="0.55000000000000004">
      <c r="A135" s="16"/>
      <c r="B135" s="17" t="s">
        <v>0</v>
      </c>
      <c r="C135" s="16"/>
      <c r="D135" s="26"/>
      <c r="E135" s="18"/>
      <c r="G135" s="16"/>
      <c r="H135" s="17"/>
      <c r="J135" s="16"/>
      <c r="K135" s="16"/>
      <c r="L135" s="16"/>
      <c r="M135" s="16"/>
      <c r="N135" s="16"/>
    </row>
    <row r="136" spans="1:14" s="85" customFormat="1" ht="17.25" x14ac:dyDescent="0.6">
      <c r="A136" s="23" t="s">
        <v>49</v>
      </c>
      <c r="B136" s="73" t="s">
        <v>258</v>
      </c>
      <c r="C136" s="79" t="s">
        <v>68</v>
      </c>
      <c r="D136" s="74"/>
      <c r="E136" s="80"/>
      <c r="G136" s="81">
        <f>SUBTOTAL(3,G137:G138)/SUBTOTAL(3,C137:C138)</f>
        <v>0</v>
      </c>
      <c r="H136" s="73"/>
      <c r="J136" s="75"/>
      <c r="K136" s="75"/>
      <c r="L136" s="75">
        <f>SUBTOTAL(9,L137:L138)</f>
        <v>0</v>
      </c>
      <c r="M136" s="75">
        <f>SUBTOTAL(9,M137:M138)</f>
        <v>0</v>
      </c>
      <c r="N136" s="75"/>
    </row>
    <row r="137" spans="1:14" s="86" customFormat="1" outlineLevel="1" x14ac:dyDescent="0.55000000000000004">
      <c r="A137" s="29">
        <v>1</v>
      </c>
      <c r="B137" s="28" t="s">
        <v>259</v>
      </c>
      <c r="C137" s="82">
        <v>3</v>
      </c>
      <c r="D137" s="30" t="s">
        <v>3</v>
      </c>
      <c r="E137" s="28"/>
      <c r="G137" s="39"/>
      <c r="H137" s="40"/>
      <c r="J137" s="29" t="s">
        <v>8</v>
      </c>
      <c r="K137" s="29" t="str">
        <f>C137&amp;J137&amp;G137</f>
        <v>3X1</v>
      </c>
      <c r="L137" s="29" t="str">
        <f>IFERROR(VLOOKUP($K137,Mapping!F:H,2,0),"")</f>
        <v/>
      </c>
      <c r="M137" s="29" t="str">
        <f>IFERROR(VLOOKUP($K137,Mapping!$F:$H,3,0),"")</f>
        <v/>
      </c>
      <c r="N137" s="29" t="str">
        <f t="shared" si="17"/>
        <v>3</v>
      </c>
    </row>
    <row r="138" spans="1:14" s="86" customFormat="1" outlineLevel="1" x14ac:dyDescent="0.55000000000000004">
      <c r="A138" s="33">
        <v>2</v>
      </c>
      <c r="B138" s="32" t="s">
        <v>260</v>
      </c>
      <c r="C138" s="82">
        <v>3</v>
      </c>
      <c r="D138" s="30" t="s">
        <v>3</v>
      </c>
      <c r="E138" s="32"/>
      <c r="G138" s="41"/>
      <c r="H138" s="42"/>
      <c r="J138" s="33" t="s">
        <v>8</v>
      </c>
      <c r="K138" s="33" t="str">
        <f>C138&amp;J138&amp;G138</f>
        <v>3X1</v>
      </c>
      <c r="L138" s="33" t="str">
        <f>IFERROR(VLOOKUP($K138,Mapping!F:H,2,0),"")</f>
        <v/>
      </c>
      <c r="M138" s="33" t="str">
        <f>IFERROR(VLOOKUP($K138,Mapping!$F:$H,3,0),"")</f>
        <v/>
      </c>
      <c r="N138" s="33" t="str">
        <f t="shared" ref="N138:N159" si="32">C138&amp;G138</f>
        <v>3</v>
      </c>
    </row>
    <row r="139" spans="1:14" s="85" customFormat="1" ht="17.25" x14ac:dyDescent="0.6">
      <c r="A139" s="23" t="s">
        <v>50</v>
      </c>
      <c r="B139" s="73" t="s">
        <v>261</v>
      </c>
      <c r="C139" s="79" t="s">
        <v>68</v>
      </c>
      <c r="D139" s="74"/>
      <c r="E139" s="80"/>
      <c r="G139" s="81">
        <f>SUBTOTAL(3,G140:G141)/SUBTOTAL(3,C140:C141)</f>
        <v>0</v>
      </c>
      <c r="H139" s="73"/>
      <c r="J139" s="75"/>
      <c r="K139" s="75"/>
      <c r="L139" s="75">
        <f>SUBTOTAL(9,L140:L141)</f>
        <v>0</v>
      </c>
      <c r="M139" s="75">
        <f>SUBTOTAL(9,M140:M141)</f>
        <v>0</v>
      </c>
      <c r="N139" s="75"/>
    </row>
    <row r="140" spans="1:14" s="86" customFormat="1" outlineLevel="1" x14ac:dyDescent="0.55000000000000004">
      <c r="A140" s="29">
        <v>1</v>
      </c>
      <c r="B140" s="28" t="s">
        <v>262</v>
      </c>
      <c r="C140" s="82">
        <v>3</v>
      </c>
      <c r="D140" s="30" t="s">
        <v>3</v>
      </c>
      <c r="E140" s="28"/>
      <c r="G140" s="39"/>
      <c r="H140" s="40"/>
      <c r="J140" s="29" t="s">
        <v>8</v>
      </c>
      <c r="K140" s="29" t="str">
        <f>C140&amp;J140&amp;G140</f>
        <v>3X1</v>
      </c>
      <c r="L140" s="29" t="str">
        <f>IFERROR(VLOOKUP($K140,Mapping!F:H,2,0),"")</f>
        <v/>
      </c>
      <c r="M140" s="29" t="str">
        <f>IFERROR(VLOOKUP($K140,Mapping!$F:$H,3,0),"")</f>
        <v/>
      </c>
      <c r="N140" s="29" t="str">
        <f t="shared" si="32"/>
        <v>3</v>
      </c>
    </row>
    <row r="141" spans="1:14" s="86" customFormat="1" outlineLevel="1" x14ac:dyDescent="0.55000000000000004">
      <c r="A141" s="33">
        <v>2</v>
      </c>
      <c r="B141" s="32" t="s">
        <v>263</v>
      </c>
      <c r="C141" s="83">
        <v>3</v>
      </c>
      <c r="D141" s="30" t="s">
        <v>3</v>
      </c>
      <c r="E141" s="28"/>
      <c r="G141" s="41"/>
      <c r="H141" s="42"/>
      <c r="J141" s="33" t="s">
        <v>8</v>
      </c>
      <c r="K141" s="33" t="str">
        <f>C141&amp;J141&amp;G141</f>
        <v>3X1</v>
      </c>
      <c r="L141" s="33" t="str">
        <f>IFERROR(VLOOKUP($K141,Mapping!F:H,2,0),"")</f>
        <v/>
      </c>
      <c r="M141" s="33" t="str">
        <f>IFERROR(VLOOKUP($K141,Mapping!$F:$H,3,0),"")</f>
        <v/>
      </c>
      <c r="N141" s="33" t="str">
        <f t="shared" si="32"/>
        <v>3</v>
      </c>
    </row>
    <row r="142" spans="1:14" s="85" customFormat="1" ht="17.25" x14ac:dyDescent="0.6">
      <c r="A142" s="23" t="s">
        <v>51</v>
      </c>
      <c r="B142" s="73" t="s">
        <v>264</v>
      </c>
      <c r="C142" s="79" t="s">
        <v>68</v>
      </c>
      <c r="D142" s="74"/>
      <c r="E142" s="80"/>
      <c r="G142" s="81">
        <f>SUBTOTAL(3,G143:G147)/SUBTOTAL(3,C143:C147)</f>
        <v>0</v>
      </c>
      <c r="H142" s="73"/>
      <c r="J142" s="75"/>
      <c r="K142" s="75"/>
      <c r="L142" s="75">
        <f>SUBTOTAL(9,L143:L147)</f>
        <v>0</v>
      </c>
      <c r="M142" s="75">
        <f>SUBTOTAL(9,M143:M147)</f>
        <v>0</v>
      </c>
      <c r="N142" s="75"/>
    </row>
    <row r="143" spans="1:14" s="86" customFormat="1" outlineLevel="1" x14ac:dyDescent="0.55000000000000004">
      <c r="A143" s="29">
        <v>1</v>
      </c>
      <c r="B143" s="28" t="s">
        <v>265</v>
      </c>
      <c r="C143" s="82">
        <v>3</v>
      </c>
      <c r="D143" s="30" t="s">
        <v>3</v>
      </c>
      <c r="E143" s="28"/>
      <c r="G143" s="39"/>
      <c r="H143" s="40"/>
      <c r="J143" s="29" t="s">
        <v>8</v>
      </c>
      <c r="K143" s="29" t="str">
        <f>C143&amp;J143&amp;G143</f>
        <v>3X1</v>
      </c>
      <c r="L143" s="29" t="str">
        <f>IFERROR(VLOOKUP($K143,Mapping!F:H,2,0),"")</f>
        <v/>
      </c>
      <c r="M143" s="29" t="str">
        <f>IFERROR(VLOOKUP($K143,Mapping!$F:$H,3,0),"")</f>
        <v/>
      </c>
      <c r="N143" s="29" t="str">
        <f t="shared" si="32"/>
        <v>3</v>
      </c>
    </row>
    <row r="144" spans="1:14" s="86" customFormat="1" outlineLevel="1" x14ac:dyDescent="0.55000000000000004">
      <c r="A144" s="29">
        <v>2</v>
      </c>
      <c r="B144" s="36" t="s">
        <v>266</v>
      </c>
      <c r="C144" s="84">
        <v>3</v>
      </c>
      <c r="D144" s="30" t="s">
        <v>3</v>
      </c>
      <c r="E144" s="36"/>
      <c r="G144" s="43"/>
      <c r="H144" s="44"/>
      <c r="J144" s="37" t="s">
        <v>8</v>
      </c>
      <c r="K144" s="37" t="str">
        <f>C144&amp;J144&amp;G144</f>
        <v>3X1</v>
      </c>
      <c r="L144" s="37" t="str">
        <f>IFERROR(VLOOKUP($K144,Mapping!F:H,2,0),"")</f>
        <v/>
      </c>
      <c r="M144" s="37" t="str">
        <f>IFERROR(VLOOKUP($K144,Mapping!$F:$H,3,0),"")</f>
        <v/>
      </c>
      <c r="N144" s="37" t="str">
        <f t="shared" ref="N144:N146" si="33">C144&amp;G144</f>
        <v>3</v>
      </c>
    </row>
    <row r="145" spans="1:14" s="86" customFormat="1" ht="31.5" outlineLevel="1" x14ac:dyDescent="0.55000000000000004">
      <c r="A145" s="29">
        <v>3</v>
      </c>
      <c r="B145" s="36" t="s">
        <v>267</v>
      </c>
      <c r="C145" s="84">
        <v>3</v>
      </c>
      <c r="D145" s="30" t="s">
        <v>3</v>
      </c>
      <c r="E145" s="36"/>
      <c r="G145" s="43"/>
      <c r="H145" s="44"/>
      <c r="J145" s="37" t="s">
        <v>8</v>
      </c>
      <c r="K145" s="37" t="str">
        <f>C145&amp;J145&amp;G145</f>
        <v>3X1</v>
      </c>
      <c r="L145" s="37" t="str">
        <f>IFERROR(VLOOKUP($K145,Mapping!F:H,2,0),"")</f>
        <v/>
      </c>
      <c r="M145" s="37" t="str">
        <f>IFERROR(VLOOKUP($K145,Mapping!$F:$H,3,0),"")</f>
        <v/>
      </c>
      <c r="N145" s="37" t="str">
        <f t="shared" si="33"/>
        <v>3</v>
      </c>
    </row>
    <row r="146" spans="1:14" s="86" customFormat="1" ht="31.5" outlineLevel="1" x14ac:dyDescent="0.55000000000000004">
      <c r="A146" s="29">
        <v>4</v>
      </c>
      <c r="B146" s="36" t="s">
        <v>268</v>
      </c>
      <c r="C146" s="84">
        <v>1</v>
      </c>
      <c r="D146" s="36" t="s">
        <v>272</v>
      </c>
      <c r="E146" s="36" t="s">
        <v>273</v>
      </c>
      <c r="G146" s="43"/>
      <c r="H146" s="44"/>
      <c r="J146" s="37" t="s">
        <v>8</v>
      </c>
      <c r="K146" s="37" t="str">
        <f>C146&amp;J146&amp;G146</f>
        <v>1X1</v>
      </c>
      <c r="L146" s="37" t="str">
        <f>IFERROR(VLOOKUP($K146,Mapping!F:H,2,0),"")</f>
        <v/>
      </c>
      <c r="M146" s="37" t="str">
        <f>IFERROR(VLOOKUP($K146,Mapping!$F:$H,3,0),"")</f>
        <v/>
      </c>
      <c r="N146" s="37" t="str">
        <f t="shared" si="33"/>
        <v>1</v>
      </c>
    </row>
    <row r="147" spans="1:14" s="86" customFormat="1" ht="31.5" outlineLevel="1" x14ac:dyDescent="0.55000000000000004">
      <c r="A147" s="29">
        <v>5</v>
      </c>
      <c r="B147" s="36" t="s">
        <v>269</v>
      </c>
      <c r="C147" s="84">
        <v>1</v>
      </c>
      <c r="D147" s="36" t="s">
        <v>270</v>
      </c>
      <c r="E147" s="36" t="s">
        <v>271</v>
      </c>
      <c r="G147" s="43"/>
      <c r="H147" s="44"/>
      <c r="J147" s="37" t="s">
        <v>8</v>
      </c>
      <c r="K147" s="37" t="str">
        <f>C147&amp;J147&amp;G147</f>
        <v>1X1</v>
      </c>
      <c r="L147" s="37" t="str">
        <f>IFERROR(VLOOKUP($K147,Mapping!F:H,2,0),"")</f>
        <v/>
      </c>
      <c r="M147" s="37" t="str">
        <f>IFERROR(VLOOKUP($K147,Mapping!$F:$H,3,0),"")</f>
        <v/>
      </c>
      <c r="N147" s="37" t="str">
        <f t="shared" si="32"/>
        <v>1</v>
      </c>
    </row>
    <row r="148" spans="1:14" s="87" customFormat="1" ht="33" customHeight="1" x14ac:dyDescent="0.75">
      <c r="A148" s="21" t="s">
        <v>274</v>
      </c>
      <c r="B148" s="72" t="s">
        <v>275</v>
      </c>
      <c r="C148" s="47" t="s">
        <v>68</v>
      </c>
      <c r="D148" s="45"/>
      <c r="E148" s="46"/>
      <c r="G148" s="48">
        <f>SUBTOTAL(3,G151:G159)/(SUBTOTAL(3,C151:C159)-0)</f>
        <v>0</v>
      </c>
      <c r="H148" s="20"/>
      <c r="J148" s="53"/>
      <c r="K148" s="53"/>
      <c r="L148" s="53">
        <f>SUBTOTAL(9,L151:L159)</f>
        <v>0</v>
      </c>
      <c r="M148" s="53">
        <f>SUBTOTAL(9,M151:M159)</f>
        <v>0</v>
      </c>
      <c r="N148" s="53"/>
    </row>
    <row r="149" spans="1:14" outlineLevel="1" x14ac:dyDescent="0.55000000000000004">
      <c r="A149" s="16"/>
      <c r="B149" s="17" t="s">
        <v>99</v>
      </c>
      <c r="C149" s="16"/>
      <c r="D149" s="26"/>
      <c r="E149" s="18"/>
      <c r="G149" s="16"/>
      <c r="H149" s="17"/>
      <c r="J149" s="16"/>
      <c r="K149" s="16"/>
      <c r="L149" s="16"/>
      <c r="M149" s="16"/>
      <c r="N149" s="16"/>
    </row>
    <row r="150" spans="1:14" s="86" customFormat="1" outlineLevel="1" x14ac:dyDescent="0.55000000000000004">
      <c r="A150" s="16"/>
      <c r="B150" s="17" t="s">
        <v>0</v>
      </c>
      <c r="C150" s="16"/>
      <c r="D150" s="26"/>
      <c r="E150" s="18"/>
      <c r="G150" s="16"/>
      <c r="H150" s="17"/>
      <c r="J150" s="16"/>
      <c r="K150" s="16"/>
      <c r="L150" s="16"/>
      <c r="M150" s="16"/>
      <c r="N150" s="16"/>
    </row>
    <row r="151" spans="1:14" s="86" customFormat="1" outlineLevel="1" collapsed="1" x14ac:dyDescent="0.55000000000000004">
      <c r="A151" s="29">
        <v>1</v>
      </c>
      <c r="B151" s="28" t="s">
        <v>278</v>
      </c>
      <c r="C151" s="82">
        <v>2</v>
      </c>
      <c r="D151" s="30" t="s">
        <v>279</v>
      </c>
      <c r="E151" s="28"/>
      <c r="G151" s="39"/>
      <c r="H151" s="40"/>
      <c r="J151" s="29" t="s">
        <v>8</v>
      </c>
      <c r="K151" s="29" t="str">
        <f t="shared" ref="K151:K159" si="34">C151&amp;J151&amp;G151</f>
        <v>2X1</v>
      </c>
      <c r="L151" s="29" t="str">
        <f>IFERROR(VLOOKUP($K151,Mapping!F:H,2,0),"")</f>
        <v/>
      </c>
      <c r="M151" s="29" t="str">
        <f>IFERROR(VLOOKUP($K151,Mapping!$F:$H,3,0),"")</f>
        <v/>
      </c>
      <c r="N151" s="29" t="str">
        <f t="shared" si="32"/>
        <v>2</v>
      </c>
    </row>
    <row r="152" spans="1:14" outlineLevel="1" x14ac:dyDescent="0.55000000000000004">
      <c r="A152" s="33">
        <v>2</v>
      </c>
      <c r="B152" s="32" t="s">
        <v>280</v>
      </c>
      <c r="C152" s="83">
        <v>3</v>
      </c>
      <c r="D152" s="34" t="s">
        <v>3</v>
      </c>
      <c r="E152" s="32"/>
      <c r="G152" s="41"/>
      <c r="H152" s="42"/>
      <c r="J152" s="83" t="s">
        <v>8</v>
      </c>
      <c r="K152" s="83" t="str">
        <f t="shared" si="34"/>
        <v>3X1</v>
      </c>
      <c r="L152" s="83" t="str">
        <f>IFERROR(VLOOKUP($K152,Mapping!F:H,2,0),"")</f>
        <v/>
      </c>
      <c r="M152" s="83" t="str">
        <f>IFERROR(VLOOKUP($K152,Mapping!$F:$H,3,0),"")</f>
        <v/>
      </c>
      <c r="N152" s="83" t="str">
        <f t="shared" ref="N152" si="35">C152&amp;G152</f>
        <v>3</v>
      </c>
    </row>
    <row r="153" spans="1:14" outlineLevel="1" x14ac:dyDescent="0.55000000000000004">
      <c r="A153" s="33">
        <v>2</v>
      </c>
      <c r="B153" s="32" t="s">
        <v>281</v>
      </c>
      <c r="C153" s="83">
        <v>3</v>
      </c>
      <c r="D153" s="34" t="s">
        <v>3</v>
      </c>
      <c r="E153" s="32"/>
      <c r="G153" s="41"/>
      <c r="H153" s="42"/>
      <c r="J153" s="83" t="s">
        <v>8</v>
      </c>
      <c r="K153" s="83" t="str">
        <f t="shared" si="34"/>
        <v>3X1</v>
      </c>
      <c r="L153" s="83" t="str">
        <f>IFERROR(VLOOKUP($K153,Mapping!F:H,2,0),"")</f>
        <v/>
      </c>
      <c r="M153" s="83" t="str">
        <f>IFERROR(VLOOKUP($K153,Mapping!$F:$H,3,0),"")</f>
        <v/>
      </c>
      <c r="N153" s="83" t="str">
        <f t="shared" si="32"/>
        <v>3</v>
      </c>
    </row>
    <row r="154" spans="1:14" outlineLevel="1" x14ac:dyDescent="0.55000000000000004">
      <c r="A154" s="33">
        <v>2</v>
      </c>
      <c r="B154" s="32" t="s">
        <v>276</v>
      </c>
      <c r="C154" s="83">
        <v>3</v>
      </c>
      <c r="D154" s="34" t="s">
        <v>3</v>
      </c>
      <c r="E154" s="32"/>
      <c r="G154" s="41"/>
      <c r="H154" s="42"/>
      <c r="J154" s="83" t="s">
        <v>8</v>
      </c>
      <c r="K154" s="83" t="str">
        <f t="shared" si="34"/>
        <v>3X1</v>
      </c>
      <c r="L154" s="83" t="str">
        <f>IFERROR(VLOOKUP($K154,Mapping!F:H,2,0),"")</f>
        <v/>
      </c>
      <c r="M154" s="83" t="str">
        <f>IFERROR(VLOOKUP($K154,Mapping!$F:$H,3,0),"")</f>
        <v/>
      </c>
      <c r="N154" s="83" t="str">
        <f t="shared" ref="N154" si="36">C154&amp;G154</f>
        <v>3</v>
      </c>
    </row>
    <row r="155" spans="1:14" outlineLevel="1" x14ac:dyDescent="0.55000000000000004">
      <c r="A155" s="33">
        <v>2</v>
      </c>
      <c r="B155" s="32" t="s">
        <v>283</v>
      </c>
      <c r="C155" s="83">
        <v>3</v>
      </c>
      <c r="D155" s="34" t="s">
        <v>3</v>
      </c>
      <c r="E155" s="32"/>
      <c r="G155" s="41"/>
      <c r="H155" s="42"/>
      <c r="J155" s="83" t="s">
        <v>8</v>
      </c>
      <c r="K155" s="83" t="str">
        <f t="shared" si="34"/>
        <v>3X1</v>
      </c>
      <c r="L155" s="83" t="str">
        <f>IFERROR(VLOOKUP($K155,Mapping!F:H,2,0),"")</f>
        <v/>
      </c>
      <c r="M155" s="83" t="str">
        <f>IFERROR(VLOOKUP($K155,Mapping!$F:$H,3,0),"")</f>
        <v/>
      </c>
      <c r="N155" s="83" t="str">
        <f t="shared" si="32"/>
        <v>3</v>
      </c>
    </row>
    <row r="156" spans="1:14" outlineLevel="1" x14ac:dyDescent="0.55000000000000004">
      <c r="A156" s="37">
        <v>3</v>
      </c>
      <c r="B156" s="36" t="s">
        <v>287</v>
      </c>
      <c r="C156" s="84">
        <v>1</v>
      </c>
      <c r="D156" s="34" t="s">
        <v>103</v>
      </c>
      <c r="E156" s="32" t="s">
        <v>285</v>
      </c>
      <c r="G156" s="43"/>
      <c r="H156" s="44"/>
      <c r="J156" s="84" t="s">
        <v>8</v>
      </c>
      <c r="K156" s="84" t="str">
        <f t="shared" si="34"/>
        <v>1X1</v>
      </c>
      <c r="L156" s="84" t="str">
        <f>IFERROR(VLOOKUP($K156,Mapping!F:H,2,0),"")</f>
        <v/>
      </c>
      <c r="M156" s="84" t="str">
        <f>IFERROR(VLOOKUP($K156,Mapping!$F:$H,3,0),"")</f>
        <v/>
      </c>
      <c r="N156" s="84" t="str">
        <f t="shared" si="32"/>
        <v>1</v>
      </c>
    </row>
    <row r="157" spans="1:14" outlineLevel="1" x14ac:dyDescent="0.55000000000000004">
      <c r="A157" s="37">
        <v>3</v>
      </c>
      <c r="B157" s="36" t="s">
        <v>277</v>
      </c>
      <c r="C157" s="84">
        <v>1</v>
      </c>
      <c r="D157" s="34" t="s">
        <v>104</v>
      </c>
      <c r="E157" s="32" t="s">
        <v>286</v>
      </c>
      <c r="G157" s="43"/>
      <c r="H157" s="44"/>
      <c r="J157" s="84" t="s">
        <v>8</v>
      </c>
      <c r="K157" s="84" t="str">
        <f t="shared" si="34"/>
        <v>1X1</v>
      </c>
      <c r="L157" s="84" t="str">
        <f>IFERROR(VLOOKUP($K157,Mapping!F:H,2,0),"")</f>
        <v/>
      </c>
      <c r="M157" s="84" t="str">
        <f>IFERROR(VLOOKUP($K157,Mapping!$F:$H,3,0),"")</f>
        <v/>
      </c>
      <c r="N157" s="84" t="str">
        <f t="shared" ref="N157" si="37">C157&amp;G157</f>
        <v>1</v>
      </c>
    </row>
    <row r="158" spans="1:14" outlineLevel="1" x14ac:dyDescent="0.55000000000000004">
      <c r="A158" s="33">
        <v>2</v>
      </c>
      <c r="B158" s="32" t="s">
        <v>282</v>
      </c>
      <c r="C158" s="83">
        <v>1</v>
      </c>
      <c r="D158" s="34" t="s">
        <v>104</v>
      </c>
      <c r="E158" s="32"/>
      <c r="G158" s="41"/>
      <c r="H158" s="42"/>
      <c r="J158" s="83" t="s">
        <v>8</v>
      </c>
      <c r="K158" s="83" t="str">
        <f t="shared" si="34"/>
        <v>1X1</v>
      </c>
      <c r="L158" s="83" t="str">
        <f>IFERROR(VLOOKUP($K158,Mapping!F:H,2,0),"")</f>
        <v/>
      </c>
      <c r="M158" s="83" t="str">
        <f>IFERROR(VLOOKUP($K158,Mapping!$F:$H,3,0),"")</f>
        <v/>
      </c>
      <c r="N158" s="83" t="str">
        <f t="shared" si="32"/>
        <v>1</v>
      </c>
    </row>
    <row r="159" spans="1:14" outlineLevel="1" x14ac:dyDescent="0.55000000000000004">
      <c r="A159" s="37">
        <v>3</v>
      </c>
      <c r="B159" s="36" t="s">
        <v>284</v>
      </c>
      <c r="C159" s="84">
        <v>3</v>
      </c>
      <c r="D159" s="38" t="s">
        <v>3</v>
      </c>
      <c r="E159" s="36"/>
      <c r="G159" s="43"/>
      <c r="H159" s="44"/>
      <c r="J159" s="84" t="s">
        <v>8</v>
      </c>
      <c r="K159" s="84" t="str">
        <f t="shared" si="34"/>
        <v>3X1</v>
      </c>
      <c r="L159" s="84" t="str">
        <f>IFERROR(VLOOKUP($K159,Mapping!F:H,2,0),"")</f>
        <v/>
      </c>
      <c r="M159" s="84" t="str">
        <f>IFERROR(VLOOKUP($K159,Mapping!$F:$H,3,0),"")</f>
        <v/>
      </c>
      <c r="N159" s="84" t="str">
        <f t="shared" si="32"/>
        <v>3</v>
      </c>
    </row>
    <row r="160" spans="1:14" customFormat="1" ht="14.25" x14ac:dyDescent="0.45"/>
    <row r="161" spans="15:21" customFormat="1" ht="14.25" x14ac:dyDescent="0.45"/>
    <row r="162" spans="15:21" customFormat="1" ht="14.25" x14ac:dyDescent="0.45"/>
    <row r="163" spans="15:21" customFormat="1" ht="14.25" x14ac:dyDescent="0.45"/>
    <row r="164" spans="15:21" customFormat="1" ht="14.25" x14ac:dyDescent="0.45"/>
    <row r="165" spans="15:21" customFormat="1" ht="14.25" x14ac:dyDescent="0.45"/>
    <row r="166" spans="15:21" customFormat="1" x14ac:dyDescent="0.55000000000000004">
      <c r="O166" s="11"/>
      <c r="P166" s="11"/>
      <c r="Q166" s="11"/>
      <c r="R166" s="11"/>
      <c r="S166" s="11"/>
      <c r="T166" s="11"/>
      <c r="U166" s="11"/>
    </row>
    <row r="167" spans="15:21" customFormat="1" x14ac:dyDescent="0.55000000000000004">
      <c r="O167" s="91" t="s">
        <v>77</v>
      </c>
      <c r="P167" s="54"/>
      <c r="Q167" s="54"/>
      <c r="R167" s="54"/>
      <c r="S167" s="54"/>
      <c r="T167" s="54"/>
      <c r="U167" s="11"/>
    </row>
    <row r="168" spans="15:21" customFormat="1" ht="17.25" x14ac:dyDescent="0.6">
      <c r="O168" s="59"/>
      <c r="P168" s="59"/>
      <c r="Q168" s="59"/>
      <c r="R168" s="59"/>
      <c r="S168" s="59"/>
      <c r="T168" s="59"/>
      <c r="U168" s="11"/>
    </row>
    <row r="169" spans="15:21" customFormat="1" x14ac:dyDescent="0.55000000000000004">
      <c r="O169" s="54"/>
      <c r="P169" s="92"/>
      <c r="Q169" s="54"/>
      <c r="R169" s="54"/>
      <c r="S169" s="54"/>
      <c r="T169" s="54"/>
      <c r="U169" s="11"/>
    </row>
    <row r="170" spans="15:21" customFormat="1" x14ac:dyDescent="0.55000000000000004">
      <c r="O170" s="54"/>
      <c r="P170" s="54" t="s">
        <v>69</v>
      </c>
      <c r="Q170" s="54"/>
      <c r="R170" s="54"/>
      <c r="S170" s="54"/>
      <c r="T170" s="54"/>
      <c r="U170" s="11"/>
    </row>
    <row r="171" spans="15:21" customFormat="1" x14ac:dyDescent="0.55000000000000004">
      <c r="O171" s="54"/>
      <c r="P171" s="54" t="s">
        <v>70</v>
      </c>
      <c r="Q171" s="54"/>
      <c r="R171" s="54"/>
      <c r="S171" s="54"/>
      <c r="T171" s="54"/>
      <c r="U171" s="11"/>
    </row>
    <row r="172" spans="15:21" customFormat="1" ht="20.65" x14ac:dyDescent="0.75">
      <c r="O172" s="55"/>
      <c r="P172" s="54" t="s">
        <v>71</v>
      </c>
      <c r="Q172" s="55"/>
      <c r="R172" s="54"/>
      <c r="S172" s="54"/>
      <c r="T172" s="54"/>
      <c r="U172" s="11"/>
    </row>
    <row r="173" spans="15:21" customFormat="1" x14ac:dyDescent="0.55000000000000004">
      <c r="O173" s="54"/>
      <c r="P173" s="54"/>
      <c r="Q173" s="54"/>
      <c r="R173" s="54"/>
      <c r="S173" s="54"/>
      <c r="T173" s="54"/>
      <c r="U173" s="11"/>
    </row>
    <row r="174" spans="15:21" customFormat="1" x14ac:dyDescent="0.55000000000000004">
      <c r="O174" s="54"/>
      <c r="P174" s="56"/>
      <c r="Q174" s="56" t="s">
        <v>5</v>
      </c>
      <c r="R174" s="56" t="s">
        <v>67</v>
      </c>
      <c r="S174" s="56" t="s">
        <v>10</v>
      </c>
      <c r="T174" s="54"/>
      <c r="U174" s="11"/>
    </row>
    <row r="175" spans="15:21" customFormat="1" x14ac:dyDescent="0.55000000000000004">
      <c r="O175" s="54"/>
      <c r="P175" s="57" t="s">
        <v>64</v>
      </c>
      <c r="Q175" s="54">
        <f>+N255</f>
        <v>0</v>
      </c>
      <c r="R175" s="54">
        <f>+N249</f>
        <v>0</v>
      </c>
      <c r="S175" s="54">
        <f>+N252</f>
        <v>0</v>
      </c>
      <c r="T175" s="54"/>
      <c r="U175" s="11"/>
    </row>
    <row r="176" spans="15:21" customFormat="1" x14ac:dyDescent="0.55000000000000004">
      <c r="O176" s="54"/>
      <c r="P176" s="57" t="s">
        <v>65</v>
      </c>
      <c r="Q176" s="54">
        <f>+N256</f>
        <v>0</v>
      </c>
      <c r="R176" s="54">
        <f>+N250</f>
        <v>0</v>
      </c>
      <c r="S176" s="54">
        <f>+N253</f>
        <v>0</v>
      </c>
      <c r="T176" s="54"/>
      <c r="U176" s="11"/>
    </row>
    <row r="177" spans="15:21" customFormat="1" x14ac:dyDescent="0.55000000000000004">
      <c r="O177" s="54"/>
      <c r="P177" s="57" t="s">
        <v>66</v>
      </c>
      <c r="Q177" s="54">
        <f>+N257</f>
        <v>1</v>
      </c>
      <c r="R177" s="54">
        <f>+N251</f>
        <v>0</v>
      </c>
      <c r="S177" s="54">
        <f>+N254</f>
        <v>0</v>
      </c>
      <c r="T177" s="54"/>
      <c r="U177" s="11"/>
    </row>
    <row r="178" spans="15:21" customFormat="1" x14ac:dyDescent="0.55000000000000004">
      <c r="O178" s="54"/>
      <c r="P178" s="54"/>
      <c r="Q178" s="54"/>
      <c r="R178" s="54"/>
      <c r="S178" s="54"/>
      <c r="T178" s="54"/>
      <c r="U178" s="11"/>
    </row>
    <row r="179" spans="15:21" customFormat="1" x14ac:dyDescent="0.55000000000000004">
      <c r="O179" s="54"/>
      <c r="P179" s="56"/>
      <c r="Q179" s="56" t="s">
        <v>5</v>
      </c>
      <c r="R179" s="56" t="s">
        <v>67</v>
      </c>
      <c r="S179" s="56" t="s">
        <v>10</v>
      </c>
      <c r="T179" s="54"/>
      <c r="U179" s="11"/>
    </row>
    <row r="180" spans="15:21" customFormat="1" x14ac:dyDescent="0.55000000000000004">
      <c r="O180" s="54"/>
      <c r="P180" s="57" t="s">
        <v>64</v>
      </c>
      <c r="Q180" s="58">
        <f t="shared" ref="Q180:S182" si="38">IFERROR(Q175/SUM($Q175:$S175),0)</f>
        <v>0</v>
      </c>
      <c r="R180" s="58">
        <f t="shared" si="38"/>
        <v>0</v>
      </c>
      <c r="S180" s="58">
        <f t="shared" si="38"/>
        <v>0</v>
      </c>
      <c r="T180" s="54"/>
      <c r="U180" s="11"/>
    </row>
    <row r="181" spans="15:21" customFormat="1" ht="17.25" x14ac:dyDescent="0.6">
      <c r="O181" s="59"/>
      <c r="P181" s="57" t="s">
        <v>65</v>
      </c>
      <c r="Q181" s="58">
        <f t="shared" si="38"/>
        <v>0</v>
      </c>
      <c r="R181" s="58">
        <f t="shared" si="38"/>
        <v>0</v>
      </c>
      <c r="S181" s="58">
        <f t="shared" si="38"/>
        <v>0</v>
      </c>
      <c r="T181" s="59"/>
      <c r="U181" s="11"/>
    </row>
    <row r="182" spans="15:21" customFormat="1" x14ac:dyDescent="0.55000000000000004">
      <c r="O182" s="54"/>
      <c r="P182" s="57" t="s">
        <v>66</v>
      </c>
      <c r="Q182" s="58">
        <f t="shared" si="38"/>
        <v>1</v>
      </c>
      <c r="R182" s="58">
        <f t="shared" si="38"/>
        <v>0</v>
      </c>
      <c r="S182" s="58">
        <f t="shared" si="38"/>
        <v>0</v>
      </c>
      <c r="T182" s="54"/>
      <c r="U182" s="11"/>
    </row>
    <row r="183" spans="15:21" customFormat="1" x14ac:dyDescent="0.55000000000000004">
      <c r="O183" s="54"/>
      <c r="P183" s="54"/>
      <c r="Q183" s="54"/>
      <c r="R183" s="54"/>
      <c r="S183" s="54"/>
      <c r="T183" s="54"/>
      <c r="U183" s="11"/>
    </row>
    <row r="184" spans="15:21" customFormat="1" x14ac:dyDescent="0.55000000000000004">
      <c r="O184" s="54"/>
      <c r="P184" s="54"/>
      <c r="Q184" s="54"/>
      <c r="R184" s="54"/>
      <c r="S184" s="54"/>
      <c r="T184" s="54"/>
      <c r="U184" s="11"/>
    </row>
    <row r="185" spans="15:21" customFormat="1" x14ac:dyDescent="0.55000000000000004">
      <c r="O185" s="54"/>
      <c r="P185" s="54"/>
      <c r="Q185" s="54"/>
      <c r="R185" s="54"/>
      <c r="S185" s="54"/>
      <c r="T185" s="54"/>
      <c r="U185" s="11"/>
    </row>
    <row r="186" spans="15:21" customFormat="1" x14ac:dyDescent="0.55000000000000004">
      <c r="O186" s="11"/>
      <c r="P186" s="11"/>
      <c r="Q186" s="11"/>
      <c r="R186" s="11"/>
      <c r="S186" s="11"/>
      <c r="T186" s="11"/>
      <c r="U186" s="11"/>
    </row>
    <row r="187" spans="15:21" customFormat="1" x14ac:dyDescent="0.55000000000000004">
      <c r="O187" s="11"/>
      <c r="P187" s="11"/>
      <c r="Q187" s="11"/>
      <c r="R187" s="11"/>
      <c r="S187" s="11"/>
      <c r="T187" s="11"/>
      <c r="U187" s="11"/>
    </row>
    <row r="188" spans="15:21" customFormat="1" hidden="1" x14ac:dyDescent="0.55000000000000004">
      <c r="O188" s="11"/>
      <c r="P188" s="11"/>
      <c r="Q188" s="11"/>
      <c r="R188" s="11"/>
      <c r="S188" s="11"/>
      <c r="T188" s="11"/>
      <c r="U188" s="11"/>
    </row>
    <row r="189" spans="15:21" customFormat="1" ht="14.25" hidden="1" x14ac:dyDescent="0.45"/>
    <row r="190" spans="15:21" customFormat="1" ht="14.25" hidden="1" x14ac:dyDescent="0.45"/>
    <row r="191" spans="15:21" customFormat="1" ht="14.25" hidden="1" x14ac:dyDescent="0.45"/>
    <row r="192" spans="15:21" customFormat="1" ht="14.25" hidden="1" x14ac:dyDescent="0.45"/>
    <row r="193" customFormat="1" ht="14.25" hidden="1" x14ac:dyDescent="0.45"/>
    <row r="194" customFormat="1" ht="14.25" hidden="1" x14ac:dyDescent="0.45"/>
    <row r="195" customFormat="1" ht="14.25" hidden="1" x14ac:dyDescent="0.45"/>
    <row r="196" customFormat="1" ht="14.25" hidden="1" x14ac:dyDescent="0.45"/>
    <row r="197" customFormat="1" ht="14.25" hidden="1" x14ac:dyDescent="0.45"/>
    <row r="198" customFormat="1" ht="14.25" hidden="1" x14ac:dyDescent="0.45"/>
    <row r="199" customFormat="1" ht="14.25" hidden="1" x14ac:dyDescent="0.45"/>
    <row r="200" customFormat="1" ht="14.25" hidden="1" x14ac:dyDescent="0.45"/>
    <row r="201" customFormat="1" ht="14.25" hidden="1" x14ac:dyDescent="0.45"/>
    <row r="202" customFormat="1" ht="14.25" hidden="1" x14ac:dyDescent="0.45"/>
    <row r="203" customFormat="1" ht="14.25" hidden="1" x14ac:dyDescent="0.45"/>
    <row r="204" customFormat="1" ht="14.25" hidden="1" x14ac:dyDescent="0.45"/>
    <row r="205" customFormat="1" ht="14.25" hidden="1" x14ac:dyDescent="0.45"/>
    <row r="206" customFormat="1" ht="14.25" hidden="1" x14ac:dyDescent="0.45"/>
    <row r="207" customFormat="1" ht="14.25" hidden="1" x14ac:dyDescent="0.45"/>
    <row r="208" customFormat="1" ht="14.25" hidden="1" x14ac:dyDescent="0.45"/>
    <row r="209" customFormat="1" ht="14.25" hidden="1" x14ac:dyDescent="0.45"/>
    <row r="210" customFormat="1" ht="14.25" hidden="1" x14ac:dyDescent="0.45"/>
    <row r="211" customFormat="1" ht="14.25" hidden="1" x14ac:dyDescent="0.45"/>
    <row r="212" customFormat="1" ht="14.25" hidden="1" x14ac:dyDescent="0.45"/>
    <row r="213" customFormat="1" ht="14.25" hidden="1" x14ac:dyDescent="0.45"/>
    <row r="214" customFormat="1" ht="14.25" hidden="1" x14ac:dyDescent="0.45"/>
    <row r="215" customFormat="1" ht="14.25" hidden="1" x14ac:dyDescent="0.45"/>
    <row r="216" customFormat="1" ht="14.25" hidden="1" x14ac:dyDescent="0.45"/>
    <row r="217" customFormat="1" ht="14.25" hidden="1" x14ac:dyDescent="0.45"/>
    <row r="218" customFormat="1" ht="14.25" hidden="1" x14ac:dyDescent="0.45"/>
    <row r="219" customFormat="1" ht="14.25" hidden="1" x14ac:dyDescent="0.45"/>
    <row r="220" customFormat="1" ht="14.25" hidden="1" x14ac:dyDescent="0.45"/>
    <row r="221" customFormat="1" ht="14.25" hidden="1" x14ac:dyDescent="0.45"/>
    <row r="222" customFormat="1" ht="14.25" hidden="1" x14ac:dyDescent="0.45"/>
    <row r="223" customFormat="1" ht="14.25" hidden="1" x14ac:dyDescent="0.45"/>
    <row r="224" customFormat="1" ht="14.25" hidden="1" x14ac:dyDescent="0.45"/>
    <row r="225" customFormat="1" ht="14.25" hidden="1" x14ac:dyDescent="0.45"/>
    <row r="226" customFormat="1" ht="14.25" hidden="1" x14ac:dyDescent="0.45"/>
    <row r="227" customFormat="1" ht="14.25" hidden="1" x14ac:dyDescent="0.45"/>
    <row r="228" customFormat="1" ht="14.25" hidden="1" x14ac:dyDescent="0.45"/>
    <row r="229" customFormat="1" ht="14.25" hidden="1" x14ac:dyDescent="0.45"/>
    <row r="230" customFormat="1" ht="14.25" hidden="1" x14ac:dyDescent="0.45"/>
    <row r="231" customFormat="1" ht="14.25" hidden="1" x14ac:dyDescent="0.45"/>
    <row r="232" customFormat="1" ht="14.25" hidden="1" x14ac:dyDescent="0.45"/>
    <row r="233" customFormat="1" ht="14.25" hidden="1" x14ac:dyDescent="0.45"/>
    <row r="234" customFormat="1" ht="14.25" hidden="1" x14ac:dyDescent="0.45"/>
    <row r="235" customFormat="1" ht="14.25" hidden="1" x14ac:dyDescent="0.45"/>
    <row r="236" customFormat="1" ht="14.25" hidden="1" x14ac:dyDescent="0.45"/>
    <row r="237" customFormat="1" ht="14.25" hidden="1" x14ac:dyDescent="0.45"/>
    <row r="238" customFormat="1" ht="14.25" hidden="1" x14ac:dyDescent="0.45"/>
    <row r="239" customFormat="1" ht="14.25" hidden="1" x14ac:dyDescent="0.45"/>
    <row r="240" customFormat="1" ht="14.25" hidden="1" x14ac:dyDescent="0.45"/>
    <row r="241" spans="11:14" customFormat="1" ht="14.25" hidden="1" x14ac:dyDescent="0.45"/>
    <row r="242" spans="11:14" customFormat="1" ht="14.25" hidden="1" x14ac:dyDescent="0.45"/>
    <row r="243" spans="11:14" customFormat="1" ht="14.25" hidden="1" x14ac:dyDescent="0.45"/>
    <row r="244" spans="11:14" customFormat="1" ht="14.25" hidden="1" x14ac:dyDescent="0.45"/>
    <row r="245" spans="11:14" customFormat="1" ht="14.25" hidden="1" x14ac:dyDescent="0.45"/>
    <row r="246" spans="11:14" x14ac:dyDescent="0.55000000000000004"/>
    <row r="247" spans="11:14" x14ac:dyDescent="0.55000000000000004"/>
    <row r="248" spans="11:14" x14ac:dyDescent="0.55000000000000004"/>
    <row r="249" spans="11:14" hidden="1" x14ac:dyDescent="0.55000000000000004">
      <c r="K249" s="89">
        <v>1</v>
      </c>
      <c r="L249" s="89">
        <f>COUNTIF($C$7:$C$245,$K249)</f>
        <v>14</v>
      </c>
      <c r="M249" s="89" t="s">
        <v>52</v>
      </c>
      <c r="N249" s="89">
        <f t="shared" ref="N249:N257" si="39">COUNTIF($N$7:$N$245,$M249)</f>
        <v>0</v>
      </c>
    </row>
    <row r="250" spans="11:14" hidden="1" x14ac:dyDescent="0.55000000000000004">
      <c r="K250" s="89">
        <v>2</v>
      </c>
      <c r="L250" s="89">
        <f>COUNTIF($C$7:$C$245,$K250)</f>
        <v>10</v>
      </c>
      <c r="M250" s="89" t="s">
        <v>53</v>
      </c>
      <c r="N250" s="89">
        <f t="shared" si="39"/>
        <v>0</v>
      </c>
    </row>
    <row r="251" spans="11:14" hidden="1" x14ac:dyDescent="0.55000000000000004">
      <c r="K251" s="89">
        <v>3</v>
      </c>
      <c r="L251" s="89">
        <f>COUNTIF($C$7:$C$245,$K251)</f>
        <v>98</v>
      </c>
      <c r="M251" s="89" t="s">
        <v>54</v>
      </c>
      <c r="N251" s="89">
        <f t="shared" si="39"/>
        <v>0</v>
      </c>
    </row>
    <row r="252" spans="11:14" hidden="1" x14ac:dyDescent="0.55000000000000004">
      <c r="K252" s="89">
        <f>K249</f>
        <v>1</v>
      </c>
      <c r="L252" s="89">
        <f t="shared" ref="L252:L260" si="40">L249</f>
        <v>14</v>
      </c>
      <c r="M252" s="89" t="s">
        <v>55</v>
      </c>
      <c r="N252" s="89">
        <f t="shared" si="39"/>
        <v>0</v>
      </c>
    </row>
    <row r="253" spans="11:14" hidden="1" x14ac:dyDescent="0.55000000000000004">
      <c r="K253" s="89">
        <f t="shared" ref="K253" si="41">K250</f>
        <v>2</v>
      </c>
      <c r="L253" s="89">
        <f>L250</f>
        <v>10</v>
      </c>
      <c r="M253" s="89" t="s">
        <v>56</v>
      </c>
      <c r="N253" s="89">
        <f t="shared" si="39"/>
        <v>0</v>
      </c>
    </row>
    <row r="254" spans="11:14" hidden="1" x14ac:dyDescent="0.55000000000000004">
      <c r="K254" s="89">
        <f t="shared" ref="K254" si="42">K251</f>
        <v>3</v>
      </c>
      <c r="L254" s="89">
        <f t="shared" si="40"/>
        <v>98</v>
      </c>
      <c r="M254" s="89" t="s">
        <v>57</v>
      </c>
      <c r="N254" s="89">
        <f t="shared" si="39"/>
        <v>0</v>
      </c>
    </row>
    <row r="255" spans="11:14" hidden="1" x14ac:dyDescent="0.55000000000000004">
      <c r="K255" s="89">
        <f t="shared" ref="K255" si="43">K252</f>
        <v>1</v>
      </c>
      <c r="L255" s="89">
        <f t="shared" si="40"/>
        <v>14</v>
      </c>
      <c r="M255" s="89" t="s">
        <v>58</v>
      </c>
      <c r="N255" s="89">
        <f t="shared" si="39"/>
        <v>0</v>
      </c>
    </row>
    <row r="256" spans="11:14" hidden="1" x14ac:dyDescent="0.55000000000000004">
      <c r="K256" s="89">
        <f t="shared" ref="K256" si="44">K253</f>
        <v>2</v>
      </c>
      <c r="L256" s="89">
        <f t="shared" si="40"/>
        <v>10</v>
      </c>
      <c r="M256" s="89" t="s">
        <v>59</v>
      </c>
      <c r="N256" s="89">
        <f t="shared" si="39"/>
        <v>0</v>
      </c>
    </row>
    <row r="257" spans="11:14" hidden="1" x14ac:dyDescent="0.55000000000000004">
      <c r="K257" s="89">
        <f t="shared" ref="K257" si="45">K254</f>
        <v>3</v>
      </c>
      <c r="L257" s="89">
        <f t="shared" si="40"/>
        <v>98</v>
      </c>
      <c r="M257" s="89" t="s">
        <v>60</v>
      </c>
      <c r="N257" s="89">
        <f t="shared" si="39"/>
        <v>1</v>
      </c>
    </row>
    <row r="258" spans="11:14" hidden="1" x14ac:dyDescent="0.55000000000000004">
      <c r="K258" s="89">
        <f t="shared" ref="K258" si="46">K255</f>
        <v>1</v>
      </c>
      <c r="L258" s="89">
        <f t="shared" si="40"/>
        <v>14</v>
      </c>
      <c r="M258" s="89" t="s">
        <v>61</v>
      </c>
      <c r="N258" s="89">
        <f>+N249+N252+N255</f>
        <v>0</v>
      </c>
    </row>
    <row r="259" spans="11:14" hidden="1" x14ac:dyDescent="0.55000000000000004">
      <c r="K259" s="89">
        <f t="shared" ref="K259" si="47">K256</f>
        <v>2</v>
      </c>
      <c r="L259" s="89">
        <f t="shared" si="40"/>
        <v>10</v>
      </c>
      <c r="M259" s="89" t="s">
        <v>62</v>
      </c>
      <c r="N259" s="89">
        <f>+N250+N253+N256</f>
        <v>0</v>
      </c>
    </row>
    <row r="260" spans="11:14" hidden="1" x14ac:dyDescent="0.55000000000000004">
      <c r="K260" s="89">
        <f t="shared" ref="K260" si="48">K257</f>
        <v>3</v>
      </c>
      <c r="L260" s="89">
        <f t="shared" si="40"/>
        <v>98</v>
      </c>
      <c r="M260" s="89" t="s">
        <v>63</v>
      </c>
      <c r="N260" s="89">
        <f>+N251+N254+N257</f>
        <v>1</v>
      </c>
    </row>
    <row r="261" spans="11:14" x14ac:dyDescent="0.55000000000000004"/>
    <row r="262" spans="11:14" x14ac:dyDescent="0.55000000000000004"/>
    <row r="263" spans="11:14" x14ac:dyDescent="0.55000000000000004"/>
    <row r="264" spans="11:14" hidden="1" x14ac:dyDescent="0.55000000000000004">
      <c r="K264" s="89" t="s">
        <v>1</v>
      </c>
    </row>
    <row r="265" spans="11:14" hidden="1" x14ac:dyDescent="0.55000000000000004">
      <c r="K265" s="89" t="s">
        <v>11</v>
      </c>
    </row>
    <row r="266" spans="11:14" hidden="1" x14ac:dyDescent="0.55000000000000004">
      <c r="K266" s="89" t="s">
        <v>12</v>
      </c>
    </row>
    <row r="267" spans="11:14" x14ac:dyDescent="0.55000000000000004"/>
    <row r="268" spans="11:14" x14ac:dyDescent="0.55000000000000004"/>
    <row r="269" spans="11:14" x14ac:dyDescent="0.55000000000000004"/>
    <row r="270" spans="11:14" x14ac:dyDescent="0.55000000000000004"/>
    <row r="271" spans="11:14" x14ac:dyDescent="0.55000000000000004"/>
    <row r="272" spans="11:14" x14ac:dyDescent="0.55000000000000004"/>
    <row r="273" x14ac:dyDescent="0.55000000000000004"/>
    <row r="274" x14ac:dyDescent="0.55000000000000004"/>
    <row r="275" x14ac:dyDescent="0.55000000000000004"/>
    <row r="276" x14ac:dyDescent="0.55000000000000004"/>
    <row r="277" x14ac:dyDescent="0.55000000000000004"/>
    <row r="278" x14ac:dyDescent="0.55000000000000004"/>
    <row r="279" x14ac:dyDescent="0.55000000000000004"/>
    <row r="280" x14ac:dyDescent="0.55000000000000004"/>
    <row r="281" x14ac:dyDescent="0.55000000000000004"/>
    <row r="282" x14ac:dyDescent="0.55000000000000004"/>
    <row r="283" x14ac:dyDescent="0.55000000000000004"/>
    <row r="284" x14ac:dyDescent="0.55000000000000004"/>
    <row r="285" x14ac:dyDescent="0.55000000000000004"/>
    <row r="286" x14ac:dyDescent="0.55000000000000004"/>
    <row r="287" x14ac:dyDescent="0.55000000000000004"/>
    <row r="288" x14ac:dyDescent="0.55000000000000004"/>
    <row r="289" x14ac:dyDescent="0.55000000000000004"/>
    <row r="290" x14ac:dyDescent="0.55000000000000004"/>
    <row r="291" x14ac:dyDescent="0.55000000000000004"/>
    <row r="292" x14ac:dyDescent="0.55000000000000004"/>
    <row r="293" x14ac:dyDescent="0.55000000000000004"/>
    <row r="294" x14ac:dyDescent="0.55000000000000004"/>
    <row r="295" x14ac:dyDescent="0.55000000000000004"/>
    <row r="296" x14ac:dyDescent="0.55000000000000004"/>
    <row r="297" x14ac:dyDescent="0.55000000000000004"/>
    <row r="298" x14ac:dyDescent="0.55000000000000004"/>
    <row r="299" x14ac:dyDescent="0.55000000000000004"/>
    <row r="300" x14ac:dyDescent="0.55000000000000004"/>
    <row r="301" x14ac:dyDescent="0.55000000000000004"/>
    <row r="302" x14ac:dyDescent="0.55000000000000004"/>
    <row r="303" x14ac:dyDescent="0.55000000000000004"/>
    <row r="304" x14ac:dyDescent="0.55000000000000004"/>
    <row r="305" x14ac:dyDescent="0.55000000000000004"/>
    <row r="306" x14ac:dyDescent="0.55000000000000004"/>
    <row r="307" x14ac:dyDescent="0.55000000000000004"/>
    <row r="308" x14ac:dyDescent="0.55000000000000004"/>
    <row r="309" x14ac:dyDescent="0.55000000000000004"/>
    <row r="310" x14ac:dyDescent="0.55000000000000004"/>
    <row r="311" x14ac:dyDescent="0.55000000000000004"/>
    <row r="312" x14ac:dyDescent="0.55000000000000004"/>
    <row r="313" x14ac:dyDescent="0.55000000000000004"/>
    <row r="314" x14ac:dyDescent="0.55000000000000004"/>
    <row r="315" x14ac:dyDescent="0.55000000000000004"/>
    <row r="316" x14ac:dyDescent="0.55000000000000004"/>
    <row r="317" x14ac:dyDescent="0.55000000000000004"/>
    <row r="318" x14ac:dyDescent="0.55000000000000004"/>
    <row r="319" x14ac:dyDescent="0.55000000000000004"/>
    <row r="320"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row r="330" x14ac:dyDescent="0.55000000000000004"/>
    <row r="331" x14ac:dyDescent="0.55000000000000004"/>
    <row r="332" x14ac:dyDescent="0.55000000000000004"/>
    <row r="333" x14ac:dyDescent="0.55000000000000004"/>
    <row r="334" x14ac:dyDescent="0.55000000000000004"/>
    <row r="335" x14ac:dyDescent="0.55000000000000004"/>
    <row r="336"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sheetData>
  <sheetProtection sheet="1" objects="1" scenarios="1"/>
  <autoFilter ref="A6:WVQ245" xr:uid="{1290FF67-BE29-48DE-B946-454CA4D5E1B0}"/>
  <mergeCells count="5">
    <mergeCell ref="C4:E4"/>
    <mergeCell ref="C5:E5"/>
    <mergeCell ref="C6:E6"/>
    <mergeCell ref="C3:E3"/>
    <mergeCell ref="D61:E61"/>
  </mergeCells>
  <phoneticPr fontId="3" type="noConversion"/>
  <conditionalFormatting sqref="G7">
    <cfRule type="iconSet" priority="20">
      <iconSet>
        <cfvo type="percent" val="0"/>
        <cfvo type="num" val="0.5"/>
        <cfvo type="num" val="1"/>
      </iconSet>
    </cfRule>
  </conditionalFormatting>
  <conditionalFormatting sqref="G13">
    <cfRule type="iconSet" priority="10">
      <iconSet>
        <cfvo type="percent" val="0"/>
        <cfvo type="num" val="0.5"/>
        <cfvo type="num" val="1"/>
      </iconSet>
    </cfRule>
  </conditionalFormatting>
  <conditionalFormatting sqref="G69">
    <cfRule type="iconSet" priority="9">
      <iconSet>
        <cfvo type="percent" val="0"/>
        <cfvo type="num" val="0.5"/>
        <cfvo type="num" val="1"/>
      </iconSet>
    </cfRule>
  </conditionalFormatting>
  <conditionalFormatting sqref="G98">
    <cfRule type="iconSet" priority="6">
      <iconSet>
        <cfvo type="percent" val="0"/>
        <cfvo type="num" val="0.5"/>
        <cfvo type="num" val="1"/>
      </iconSet>
    </cfRule>
  </conditionalFormatting>
  <conditionalFormatting sqref="G133">
    <cfRule type="iconSet" priority="5">
      <iconSet>
        <cfvo type="percent" val="0"/>
        <cfvo type="num" val="0.5"/>
        <cfvo type="num" val="1"/>
      </iconSet>
    </cfRule>
  </conditionalFormatting>
  <conditionalFormatting sqref="G148">
    <cfRule type="iconSet" priority="4">
      <iconSet>
        <cfvo type="percent" val="0"/>
        <cfvo type="num" val="0.5"/>
        <cfvo type="num" val="1"/>
      </iconSet>
    </cfRule>
  </conditionalFormatting>
  <dataValidations count="3">
    <dataValidation type="list" allowBlank="1" showInputMessage="1" showErrorMessage="1" sqref="G65457:G65502 JA65457:JA65502 SW65457:SW65502 ACS65457:ACS65502 AMO65457:AMO65502 AWK65457:AWK65502 BGG65457:BGG65502 BQC65457:BQC65502 BZY65457:BZY65502 CJU65457:CJU65502 CTQ65457:CTQ65502 DDM65457:DDM65502 DNI65457:DNI65502 DXE65457:DXE65502 EHA65457:EHA65502 EQW65457:EQW65502 FAS65457:FAS65502 FKO65457:FKO65502 FUK65457:FUK65502 GEG65457:GEG65502 GOC65457:GOC65502 GXY65457:GXY65502 HHU65457:HHU65502 HRQ65457:HRQ65502 IBM65457:IBM65502 ILI65457:ILI65502 IVE65457:IVE65502 JFA65457:JFA65502 JOW65457:JOW65502 JYS65457:JYS65502 KIO65457:KIO65502 KSK65457:KSK65502 LCG65457:LCG65502 LMC65457:LMC65502 LVY65457:LVY65502 MFU65457:MFU65502 MPQ65457:MPQ65502 MZM65457:MZM65502 NJI65457:NJI65502 NTE65457:NTE65502 ODA65457:ODA65502 OMW65457:OMW65502 OWS65457:OWS65502 PGO65457:PGO65502 PQK65457:PQK65502 QAG65457:QAG65502 QKC65457:QKC65502 QTY65457:QTY65502 RDU65457:RDU65502 RNQ65457:RNQ65502 RXM65457:RXM65502 SHI65457:SHI65502 SRE65457:SRE65502 TBA65457:TBA65502 TKW65457:TKW65502 TUS65457:TUS65502 UEO65457:UEO65502 UOK65457:UOK65502 UYG65457:UYG65502 VIC65457:VIC65502 VRY65457:VRY65502 WBU65457:WBU65502 WLQ65457:WLQ65502 WVM65457:WVM65502 G130993:G131038 JA130993:JA131038 SW130993:SW131038 ACS130993:ACS131038 AMO130993:AMO131038 AWK130993:AWK131038 BGG130993:BGG131038 BQC130993:BQC131038 BZY130993:BZY131038 CJU130993:CJU131038 CTQ130993:CTQ131038 DDM130993:DDM131038 DNI130993:DNI131038 DXE130993:DXE131038 EHA130993:EHA131038 EQW130993:EQW131038 FAS130993:FAS131038 FKO130993:FKO131038 FUK130993:FUK131038 GEG130993:GEG131038 GOC130993:GOC131038 GXY130993:GXY131038 HHU130993:HHU131038 HRQ130993:HRQ131038 IBM130993:IBM131038 ILI130993:ILI131038 IVE130993:IVE131038 JFA130993:JFA131038 JOW130993:JOW131038 JYS130993:JYS131038 KIO130993:KIO131038 KSK130993:KSK131038 LCG130993:LCG131038 LMC130993:LMC131038 LVY130993:LVY131038 MFU130993:MFU131038 MPQ130993:MPQ131038 MZM130993:MZM131038 NJI130993:NJI131038 NTE130993:NTE131038 ODA130993:ODA131038 OMW130993:OMW131038 OWS130993:OWS131038 PGO130993:PGO131038 PQK130993:PQK131038 QAG130993:QAG131038 QKC130993:QKC131038 QTY130993:QTY131038 RDU130993:RDU131038 RNQ130993:RNQ131038 RXM130993:RXM131038 SHI130993:SHI131038 SRE130993:SRE131038 TBA130993:TBA131038 TKW130993:TKW131038 TUS130993:TUS131038 UEO130993:UEO131038 UOK130993:UOK131038 UYG130993:UYG131038 VIC130993:VIC131038 VRY130993:VRY131038 WBU130993:WBU131038 WLQ130993:WLQ131038 WVM130993:WVM131038 G196529:G196574 JA196529:JA196574 SW196529:SW196574 ACS196529:ACS196574 AMO196529:AMO196574 AWK196529:AWK196574 BGG196529:BGG196574 BQC196529:BQC196574 BZY196529:BZY196574 CJU196529:CJU196574 CTQ196529:CTQ196574 DDM196529:DDM196574 DNI196529:DNI196574 DXE196529:DXE196574 EHA196529:EHA196574 EQW196529:EQW196574 FAS196529:FAS196574 FKO196529:FKO196574 FUK196529:FUK196574 GEG196529:GEG196574 GOC196529:GOC196574 GXY196529:GXY196574 HHU196529:HHU196574 HRQ196529:HRQ196574 IBM196529:IBM196574 ILI196529:ILI196574 IVE196529:IVE196574 JFA196529:JFA196574 JOW196529:JOW196574 JYS196529:JYS196574 KIO196529:KIO196574 KSK196529:KSK196574 LCG196529:LCG196574 LMC196529:LMC196574 LVY196529:LVY196574 MFU196529:MFU196574 MPQ196529:MPQ196574 MZM196529:MZM196574 NJI196529:NJI196574 NTE196529:NTE196574 ODA196529:ODA196574 OMW196529:OMW196574 OWS196529:OWS196574 PGO196529:PGO196574 PQK196529:PQK196574 QAG196529:QAG196574 QKC196529:QKC196574 QTY196529:QTY196574 RDU196529:RDU196574 RNQ196529:RNQ196574 RXM196529:RXM196574 SHI196529:SHI196574 SRE196529:SRE196574 TBA196529:TBA196574 TKW196529:TKW196574 TUS196529:TUS196574 UEO196529:UEO196574 UOK196529:UOK196574 UYG196529:UYG196574 VIC196529:VIC196574 VRY196529:VRY196574 WBU196529:WBU196574 WLQ196529:WLQ196574 WVM196529:WVM196574 G262065:G262110 JA262065:JA262110 SW262065:SW262110 ACS262065:ACS262110 AMO262065:AMO262110 AWK262065:AWK262110 BGG262065:BGG262110 BQC262065:BQC262110 BZY262065:BZY262110 CJU262065:CJU262110 CTQ262065:CTQ262110 DDM262065:DDM262110 DNI262065:DNI262110 DXE262065:DXE262110 EHA262065:EHA262110 EQW262065:EQW262110 FAS262065:FAS262110 FKO262065:FKO262110 FUK262065:FUK262110 GEG262065:GEG262110 GOC262065:GOC262110 GXY262065:GXY262110 HHU262065:HHU262110 HRQ262065:HRQ262110 IBM262065:IBM262110 ILI262065:ILI262110 IVE262065:IVE262110 JFA262065:JFA262110 JOW262065:JOW262110 JYS262065:JYS262110 KIO262065:KIO262110 KSK262065:KSK262110 LCG262065:LCG262110 LMC262065:LMC262110 LVY262065:LVY262110 MFU262065:MFU262110 MPQ262065:MPQ262110 MZM262065:MZM262110 NJI262065:NJI262110 NTE262065:NTE262110 ODA262065:ODA262110 OMW262065:OMW262110 OWS262065:OWS262110 PGO262065:PGO262110 PQK262065:PQK262110 QAG262065:QAG262110 QKC262065:QKC262110 QTY262065:QTY262110 RDU262065:RDU262110 RNQ262065:RNQ262110 RXM262065:RXM262110 SHI262065:SHI262110 SRE262065:SRE262110 TBA262065:TBA262110 TKW262065:TKW262110 TUS262065:TUS262110 UEO262065:UEO262110 UOK262065:UOK262110 UYG262065:UYG262110 VIC262065:VIC262110 VRY262065:VRY262110 WBU262065:WBU262110 WLQ262065:WLQ262110 WVM262065:WVM262110 G327601:G327646 JA327601:JA327646 SW327601:SW327646 ACS327601:ACS327646 AMO327601:AMO327646 AWK327601:AWK327646 BGG327601:BGG327646 BQC327601:BQC327646 BZY327601:BZY327646 CJU327601:CJU327646 CTQ327601:CTQ327646 DDM327601:DDM327646 DNI327601:DNI327646 DXE327601:DXE327646 EHA327601:EHA327646 EQW327601:EQW327646 FAS327601:FAS327646 FKO327601:FKO327646 FUK327601:FUK327646 GEG327601:GEG327646 GOC327601:GOC327646 GXY327601:GXY327646 HHU327601:HHU327646 HRQ327601:HRQ327646 IBM327601:IBM327646 ILI327601:ILI327646 IVE327601:IVE327646 JFA327601:JFA327646 JOW327601:JOW327646 JYS327601:JYS327646 KIO327601:KIO327646 KSK327601:KSK327646 LCG327601:LCG327646 LMC327601:LMC327646 LVY327601:LVY327646 MFU327601:MFU327646 MPQ327601:MPQ327646 MZM327601:MZM327646 NJI327601:NJI327646 NTE327601:NTE327646 ODA327601:ODA327646 OMW327601:OMW327646 OWS327601:OWS327646 PGO327601:PGO327646 PQK327601:PQK327646 QAG327601:QAG327646 QKC327601:QKC327646 QTY327601:QTY327646 RDU327601:RDU327646 RNQ327601:RNQ327646 RXM327601:RXM327646 SHI327601:SHI327646 SRE327601:SRE327646 TBA327601:TBA327646 TKW327601:TKW327646 TUS327601:TUS327646 UEO327601:UEO327646 UOK327601:UOK327646 UYG327601:UYG327646 VIC327601:VIC327646 VRY327601:VRY327646 WBU327601:WBU327646 WLQ327601:WLQ327646 WVM327601:WVM327646 G393137:G393182 JA393137:JA393182 SW393137:SW393182 ACS393137:ACS393182 AMO393137:AMO393182 AWK393137:AWK393182 BGG393137:BGG393182 BQC393137:BQC393182 BZY393137:BZY393182 CJU393137:CJU393182 CTQ393137:CTQ393182 DDM393137:DDM393182 DNI393137:DNI393182 DXE393137:DXE393182 EHA393137:EHA393182 EQW393137:EQW393182 FAS393137:FAS393182 FKO393137:FKO393182 FUK393137:FUK393182 GEG393137:GEG393182 GOC393137:GOC393182 GXY393137:GXY393182 HHU393137:HHU393182 HRQ393137:HRQ393182 IBM393137:IBM393182 ILI393137:ILI393182 IVE393137:IVE393182 JFA393137:JFA393182 JOW393137:JOW393182 JYS393137:JYS393182 KIO393137:KIO393182 KSK393137:KSK393182 LCG393137:LCG393182 LMC393137:LMC393182 LVY393137:LVY393182 MFU393137:MFU393182 MPQ393137:MPQ393182 MZM393137:MZM393182 NJI393137:NJI393182 NTE393137:NTE393182 ODA393137:ODA393182 OMW393137:OMW393182 OWS393137:OWS393182 PGO393137:PGO393182 PQK393137:PQK393182 QAG393137:QAG393182 QKC393137:QKC393182 QTY393137:QTY393182 RDU393137:RDU393182 RNQ393137:RNQ393182 RXM393137:RXM393182 SHI393137:SHI393182 SRE393137:SRE393182 TBA393137:TBA393182 TKW393137:TKW393182 TUS393137:TUS393182 UEO393137:UEO393182 UOK393137:UOK393182 UYG393137:UYG393182 VIC393137:VIC393182 VRY393137:VRY393182 WBU393137:WBU393182 WLQ393137:WLQ393182 WVM393137:WVM393182 G458673:G458718 JA458673:JA458718 SW458673:SW458718 ACS458673:ACS458718 AMO458673:AMO458718 AWK458673:AWK458718 BGG458673:BGG458718 BQC458673:BQC458718 BZY458673:BZY458718 CJU458673:CJU458718 CTQ458673:CTQ458718 DDM458673:DDM458718 DNI458673:DNI458718 DXE458673:DXE458718 EHA458673:EHA458718 EQW458673:EQW458718 FAS458673:FAS458718 FKO458673:FKO458718 FUK458673:FUK458718 GEG458673:GEG458718 GOC458673:GOC458718 GXY458673:GXY458718 HHU458673:HHU458718 HRQ458673:HRQ458718 IBM458673:IBM458718 ILI458673:ILI458718 IVE458673:IVE458718 JFA458673:JFA458718 JOW458673:JOW458718 JYS458673:JYS458718 KIO458673:KIO458718 KSK458673:KSK458718 LCG458673:LCG458718 LMC458673:LMC458718 LVY458673:LVY458718 MFU458673:MFU458718 MPQ458673:MPQ458718 MZM458673:MZM458718 NJI458673:NJI458718 NTE458673:NTE458718 ODA458673:ODA458718 OMW458673:OMW458718 OWS458673:OWS458718 PGO458673:PGO458718 PQK458673:PQK458718 QAG458673:QAG458718 QKC458673:QKC458718 QTY458673:QTY458718 RDU458673:RDU458718 RNQ458673:RNQ458718 RXM458673:RXM458718 SHI458673:SHI458718 SRE458673:SRE458718 TBA458673:TBA458718 TKW458673:TKW458718 TUS458673:TUS458718 UEO458673:UEO458718 UOK458673:UOK458718 UYG458673:UYG458718 VIC458673:VIC458718 VRY458673:VRY458718 WBU458673:WBU458718 WLQ458673:WLQ458718 WVM458673:WVM458718 G524209:G524254 JA524209:JA524254 SW524209:SW524254 ACS524209:ACS524254 AMO524209:AMO524254 AWK524209:AWK524254 BGG524209:BGG524254 BQC524209:BQC524254 BZY524209:BZY524254 CJU524209:CJU524254 CTQ524209:CTQ524254 DDM524209:DDM524254 DNI524209:DNI524254 DXE524209:DXE524254 EHA524209:EHA524254 EQW524209:EQW524254 FAS524209:FAS524254 FKO524209:FKO524254 FUK524209:FUK524254 GEG524209:GEG524254 GOC524209:GOC524254 GXY524209:GXY524254 HHU524209:HHU524254 HRQ524209:HRQ524254 IBM524209:IBM524254 ILI524209:ILI524254 IVE524209:IVE524254 JFA524209:JFA524254 JOW524209:JOW524254 JYS524209:JYS524254 KIO524209:KIO524254 KSK524209:KSK524254 LCG524209:LCG524254 LMC524209:LMC524254 LVY524209:LVY524254 MFU524209:MFU524254 MPQ524209:MPQ524254 MZM524209:MZM524254 NJI524209:NJI524254 NTE524209:NTE524254 ODA524209:ODA524254 OMW524209:OMW524254 OWS524209:OWS524254 PGO524209:PGO524254 PQK524209:PQK524254 QAG524209:QAG524254 QKC524209:QKC524254 QTY524209:QTY524254 RDU524209:RDU524254 RNQ524209:RNQ524254 RXM524209:RXM524254 SHI524209:SHI524254 SRE524209:SRE524254 TBA524209:TBA524254 TKW524209:TKW524254 TUS524209:TUS524254 UEO524209:UEO524254 UOK524209:UOK524254 UYG524209:UYG524254 VIC524209:VIC524254 VRY524209:VRY524254 WBU524209:WBU524254 WLQ524209:WLQ524254 WVM524209:WVM524254 G589745:G589790 JA589745:JA589790 SW589745:SW589790 ACS589745:ACS589790 AMO589745:AMO589790 AWK589745:AWK589790 BGG589745:BGG589790 BQC589745:BQC589790 BZY589745:BZY589790 CJU589745:CJU589790 CTQ589745:CTQ589790 DDM589745:DDM589790 DNI589745:DNI589790 DXE589745:DXE589790 EHA589745:EHA589790 EQW589745:EQW589790 FAS589745:FAS589790 FKO589745:FKO589790 FUK589745:FUK589790 GEG589745:GEG589790 GOC589745:GOC589790 GXY589745:GXY589790 HHU589745:HHU589790 HRQ589745:HRQ589790 IBM589745:IBM589790 ILI589745:ILI589790 IVE589745:IVE589790 JFA589745:JFA589790 JOW589745:JOW589790 JYS589745:JYS589790 KIO589745:KIO589790 KSK589745:KSK589790 LCG589745:LCG589790 LMC589745:LMC589790 LVY589745:LVY589790 MFU589745:MFU589790 MPQ589745:MPQ589790 MZM589745:MZM589790 NJI589745:NJI589790 NTE589745:NTE589790 ODA589745:ODA589790 OMW589745:OMW589790 OWS589745:OWS589790 PGO589745:PGO589790 PQK589745:PQK589790 QAG589745:QAG589790 QKC589745:QKC589790 QTY589745:QTY589790 RDU589745:RDU589790 RNQ589745:RNQ589790 RXM589745:RXM589790 SHI589745:SHI589790 SRE589745:SRE589790 TBA589745:TBA589790 TKW589745:TKW589790 TUS589745:TUS589790 UEO589745:UEO589790 UOK589745:UOK589790 UYG589745:UYG589790 VIC589745:VIC589790 VRY589745:VRY589790 WBU589745:WBU589790 WLQ589745:WLQ589790 WVM589745:WVM589790 G655281:G655326 JA655281:JA655326 SW655281:SW655326 ACS655281:ACS655326 AMO655281:AMO655326 AWK655281:AWK655326 BGG655281:BGG655326 BQC655281:BQC655326 BZY655281:BZY655326 CJU655281:CJU655326 CTQ655281:CTQ655326 DDM655281:DDM655326 DNI655281:DNI655326 DXE655281:DXE655326 EHA655281:EHA655326 EQW655281:EQW655326 FAS655281:FAS655326 FKO655281:FKO655326 FUK655281:FUK655326 GEG655281:GEG655326 GOC655281:GOC655326 GXY655281:GXY655326 HHU655281:HHU655326 HRQ655281:HRQ655326 IBM655281:IBM655326 ILI655281:ILI655326 IVE655281:IVE655326 JFA655281:JFA655326 JOW655281:JOW655326 JYS655281:JYS655326 KIO655281:KIO655326 KSK655281:KSK655326 LCG655281:LCG655326 LMC655281:LMC655326 LVY655281:LVY655326 MFU655281:MFU655326 MPQ655281:MPQ655326 MZM655281:MZM655326 NJI655281:NJI655326 NTE655281:NTE655326 ODA655281:ODA655326 OMW655281:OMW655326 OWS655281:OWS655326 PGO655281:PGO655326 PQK655281:PQK655326 QAG655281:QAG655326 QKC655281:QKC655326 QTY655281:QTY655326 RDU655281:RDU655326 RNQ655281:RNQ655326 RXM655281:RXM655326 SHI655281:SHI655326 SRE655281:SRE655326 TBA655281:TBA655326 TKW655281:TKW655326 TUS655281:TUS655326 UEO655281:UEO655326 UOK655281:UOK655326 UYG655281:UYG655326 VIC655281:VIC655326 VRY655281:VRY655326 WBU655281:WBU655326 WLQ655281:WLQ655326 WVM655281:WVM655326 G720817:G720862 JA720817:JA720862 SW720817:SW720862 ACS720817:ACS720862 AMO720817:AMO720862 AWK720817:AWK720862 BGG720817:BGG720862 BQC720817:BQC720862 BZY720817:BZY720862 CJU720817:CJU720862 CTQ720817:CTQ720862 DDM720817:DDM720862 DNI720817:DNI720862 DXE720817:DXE720862 EHA720817:EHA720862 EQW720817:EQW720862 FAS720817:FAS720862 FKO720817:FKO720862 FUK720817:FUK720862 GEG720817:GEG720862 GOC720817:GOC720862 GXY720817:GXY720862 HHU720817:HHU720862 HRQ720817:HRQ720862 IBM720817:IBM720862 ILI720817:ILI720862 IVE720817:IVE720862 JFA720817:JFA720862 JOW720817:JOW720862 JYS720817:JYS720862 KIO720817:KIO720862 KSK720817:KSK720862 LCG720817:LCG720862 LMC720817:LMC720862 LVY720817:LVY720862 MFU720817:MFU720862 MPQ720817:MPQ720862 MZM720817:MZM720862 NJI720817:NJI720862 NTE720817:NTE720862 ODA720817:ODA720862 OMW720817:OMW720862 OWS720817:OWS720862 PGO720817:PGO720862 PQK720817:PQK720862 QAG720817:QAG720862 QKC720817:QKC720862 QTY720817:QTY720862 RDU720817:RDU720862 RNQ720817:RNQ720862 RXM720817:RXM720862 SHI720817:SHI720862 SRE720817:SRE720862 TBA720817:TBA720862 TKW720817:TKW720862 TUS720817:TUS720862 UEO720817:UEO720862 UOK720817:UOK720862 UYG720817:UYG720862 VIC720817:VIC720862 VRY720817:VRY720862 WBU720817:WBU720862 WLQ720817:WLQ720862 WVM720817:WVM720862 G786353:G786398 JA786353:JA786398 SW786353:SW786398 ACS786353:ACS786398 AMO786353:AMO786398 AWK786353:AWK786398 BGG786353:BGG786398 BQC786353:BQC786398 BZY786353:BZY786398 CJU786353:CJU786398 CTQ786353:CTQ786398 DDM786353:DDM786398 DNI786353:DNI786398 DXE786353:DXE786398 EHA786353:EHA786398 EQW786353:EQW786398 FAS786353:FAS786398 FKO786353:FKO786398 FUK786353:FUK786398 GEG786353:GEG786398 GOC786353:GOC786398 GXY786353:GXY786398 HHU786353:HHU786398 HRQ786353:HRQ786398 IBM786353:IBM786398 ILI786353:ILI786398 IVE786353:IVE786398 JFA786353:JFA786398 JOW786353:JOW786398 JYS786353:JYS786398 KIO786353:KIO786398 KSK786353:KSK786398 LCG786353:LCG786398 LMC786353:LMC786398 LVY786353:LVY786398 MFU786353:MFU786398 MPQ786353:MPQ786398 MZM786353:MZM786398 NJI786353:NJI786398 NTE786353:NTE786398 ODA786353:ODA786398 OMW786353:OMW786398 OWS786353:OWS786398 PGO786353:PGO786398 PQK786353:PQK786398 QAG786353:QAG786398 QKC786353:QKC786398 QTY786353:QTY786398 RDU786353:RDU786398 RNQ786353:RNQ786398 RXM786353:RXM786398 SHI786353:SHI786398 SRE786353:SRE786398 TBA786353:TBA786398 TKW786353:TKW786398 TUS786353:TUS786398 UEO786353:UEO786398 UOK786353:UOK786398 UYG786353:UYG786398 VIC786353:VIC786398 VRY786353:VRY786398 WBU786353:WBU786398 WLQ786353:WLQ786398 WVM786353:WVM786398 G851889:G851934 JA851889:JA851934 SW851889:SW851934 ACS851889:ACS851934 AMO851889:AMO851934 AWK851889:AWK851934 BGG851889:BGG851934 BQC851889:BQC851934 BZY851889:BZY851934 CJU851889:CJU851934 CTQ851889:CTQ851934 DDM851889:DDM851934 DNI851889:DNI851934 DXE851889:DXE851934 EHA851889:EHA851934 EQW851889:EQW851934 FAS851889:FAS851934 FKO851889:FKO851934 FUK851889:FUK851934 GEG851889:GEG851934 GOC851889:GOC851934 GXY851889:GXY851934 HHU851889:HHU851934 HRQ851889:HRQ851934 IBM851889:IBM851934 ILI851889:ILI851934 IVE851889:IVE851934 JFA851889:JFA851934 JOW851889:JOW851934 JYS851889:JYS851934 KIO851889:KIO851934 KSK851889:KSK851934 LCG851889:LCG851934 LMC851889:LMC851934 LVY851889:LVY851934 MFU851889:MFU851934 MPQ851889:MPQ851934 MZM851889:MZM851934 NJI851889:NJI851934 NTE851889:NTE851934 ODA851889:ODA851934 OMW851889:OMW851934 OWS851889:OWS851934 PGO851889:PGO851934 PQK851889:PQK851934 QAG851889:QAG851934 QKC851889:QKC851934 QTY851889:QTY851934 RDU851889:RDU851934 RNQ851889:RNQ851934 RXM851889:RXM851934 SHI851889:SHI851934 SRE851889:SRE851934 TBA851889:TBA851934 TKW851889:TKW851934 TUS851889:TUS851934 UEO851889:UEO851934 UOK851889:UOK851934 UYG851889:UYG851934 VIC851889:VIC851934 VRY851889:VRY851934 WBU851889:WBU851934 WLQ851889:WLQ851934 WVM851889:WVM851934 G917425:G917470 JA917425:JA917470 SW917425:SW917470 ACS917425:ACS917470 AMO917425:AMO917470 AWK917425:AWK917470 BGG917425:BGG917470 BQC917425:BQC917470 BZY917425:BZY917470 CJU917425:CJU917470 CTQ917425:CTQ917470 DDM917425:DDM917470 DNI917425:DNI917470 DXE917425:DXE917470 EHA917425:EHA917470 EQW917425:EQW917470 FAS917425:FAS917470 FKO917425:FKO917470 FUK917425:FUK917470 GEG917425:GEG917470 GOC917425:GOC917470 GXY917425:GXY917470 HHU917425:HHU917470 HRQ917425:HRQ917470 IBM917425:IBM917470 ILI917425:ILI917470 IVE917425:IVE917470 JFA917425:JFA917470 JOW917425:JOW917470 JYS917425:JYS917470 KIO917425:KIO917470 KSK917425:KSK917470 LCG917425:LCG917470 LMC917425:LMC917470 LVY917425:LVY917470 MFU917425:MFU917470 MPQ917425:MPQ917470 MZM917425:MZM917470 NJI917425:NJI917470 NTE917425:NTE917470 ODA917425:ODA917470 OMW917425:OMW917470 OWS917425:OWS917470 PGO917425:PGO917470 PQK917425:PQK917470 QAG917425:QAG917470 QKC917425:QKC917470 QTY917425:QTY917470 RDU917425:RDU917470 RNQ917425:RNQ917470 RXM917425:RXM917470 SHI917425:SHI917470 SRE917425:SRE917470 TBA917425:TBA917470 TKW917425:TKW917470 TUS917425:TUS917470 UEO917425:UEO917470 UOK917425:UOK917470 UYG917425:UYG917470 VIC917425:VIC917470 VRY917425:VRY917470 WBU917425:WBU917470 WLQ917425:WLQ917470 WVM917425:WVM917470 G982961:G983006 JA982961:JA983006 SW982961:SW983006 ACS982961:ACS983006 AMO982961:AMO983006 AWK982961:AWK983006 BGG982961:BGG983006 BQC982961:BQC983006 BZY982961:BZY983006 CJU982961:CJU983006 CTQ982961:CTQ983006 DDM982961:DDM983006 DNI982961:DNI983006 DXE982961:DXE983006 EHA982961:EHA983006 EQW982961:EQW983006 FAS982961:FAS983006 FKO982961:FKO983006 FUK982961:FUK983006 GEG982961:GEG983006 GOC982961:GOC983006 GXY982961:GXY983006 HHU982961:HHU983006 HRQ982961:HRQ983006 IBM982961:IBM983006 ILI982961:ILI983006 IVE982961:IVE983006 JFA982961:JFA983006 JOW982961:JOW983006 JYS982961:JYS983006 KIO982961:KIO983006 KSK982961:KSK983006 LCG982961:LCG983006 LMC982961:LMC983006 LVY982961:LVY983006 MFU982961:MFU983006 MPQ982961:MPQ983006 MZM982961:MZM983006 NJI982961:NJI983006 NTE982961:NTE983006 ODA982961:ODA983006 OMW982961:OMW983006 OWS982961:OWS983006 PGO982961:PGO983006 PQK982961:PQK983006 QAG982961:QAG983006 QKC982961:QKC983006 QTY982961:QTY983006 RDU982961:RDU983006 RNQ982961:RNQ983006 RXM982961:RXM983006 SHI982961:SHI983006 SRE982961:SRE983006 TBA982961:TBA983006 TKW982961:TKW983006 TUS982961:TUS983006 UEO982961:UEO983006 UOK982961:UOK983006 UYG982961:UYG983006 VIC982961:VIC983006 VRY982961:VRY983006 WBU982961:WBU983006 WLQ982961:WLQ983006 WVM982961:WVM983006 G65308:G65309 JA65308:JA65309 SW65308:SW65309 ACS65308:ACS65309 AMO65308:AMO65309 AWK65308:AWK65309 BGG65308:BGG65309 BQC65308:BQC65309 BZY65308:BZY65309 CJU65308:CJU65309 CTQ65308:CTQ65309 DDM65308:DDM65309 DNI65308:DNI65309 DXE65308:DXE65309 EHA65308:EHA65309 EQW65308:EQW65309 FAS65308:FAS65309 FKO65308:FKO65309 FUK65308:FUK65309 GEG65308:GEG65309 GOC65308:GOC65309 GXY65308:GXY65309 HHU65308:HHU65309 HRQ65308:HRQ65309 IBM65308:IBM65309 ILI65308:ILI65309 IVE65308:IVE65309 JFA65308:JFA65309 JOW65308:JOW65309 JYS65308:JYS65309 KIO65308:KIO65309 KSK65308:KSK65309 LCG65308:LCG65309 LMC65308:LMC65309 LVY65308:LVY65309 MFU65308:MFU65309 MPQ65308:MPQ65309 MZM65308:MZM65309 NJI65308:NJI65309 NTE65308:NTE65309 ODA65308:ODA65309 OMW65308:OMW65309 OWS65308:OWS65309 PGO65308:PGO65309 PQK65308:PQK65309 QAG65308:QAG65309 QKC65308:QKC65309 QTY65308:QTY65309 RDU65308:RDU65309 RNQ65308:RNQ65309 RXM65308:RXM65309 SHI65308:SHI65309 SRE65308:SRE65309 TBA65308:TBA65309 TKW65308:TKW65309 TUS65308:TUS65309 UEO65308:UEO65309 UOK65308:UOK65309 UYG65308:UYG65309 VIC65308:VIC65309 VRY65308:VRY65309 WBU65308:WBU65309 WLQ65308:WLQ65309 WVM65308:WVM65309 G130844:G130845 JA130844:JA130845 SW130844:SW130845 ACS130844:ACS130845 AMO130844:AMO130845 AWK130844:AWK130845 BGG130844:BGG130845 BQC130844:BQC130845 BZY130844:BZY130845 CJU130844:CJU130845 CTQ130844:CTQ130845 DDM130844:DDM130845 DNI130844:DNI130845 DXE130844:DXE130845 EHA130844:EHA130845 EQW130844:EQW130845 FAS130844:FAS130845 FKO130844:FKO130845 FUK130844:FUK130845 GEG130844:GEG130845 GOC130844:GOC130845 GXY130844:GXY130845 HHU130844:HHU130845 HRQ130844:HRQ130845 IBM130844:IBM130845 ILI130844:ILI130845 IVE130844:IVE130845 JFA130844:JFA130845 JOW130844:JOW130845 JYS130844:JYS130845 KIO130844:KIO130845 KSK130844:KSK130845 LCG130844:LCG130845 LMC130844:LMC130845 LVY130844:LVY130845 MFU130844:MFU130845 MPQ130844:MPQ130845 MZM130844:MZM130845 NJI130844:NJI130845 NTE130844:NTE130845 ODA130844:ODA130845 OMW130844:OMW130845 OWS130844:OWS130845 PGO130844:PGO130845 PQK130844:PQK130845 QAG130844:QAG130845 QKC130844:QKC130845 QTY130844:QTY130845 RDU130844:RDU130845 RNQ130844:RNQ130845 RXM130844:RXM130845 SHI130844:SHI130845 SRE130844:SRE130845 TBA130844:TBA130845 TKW130844:TKW130845 TUS130844:TUS130845 UEO130844:UEO130845 UOK130844:UOK130845 UYG130844:UYG130845 VIC130844:VIC130845 VRY130844:VRY130845 WBU130844:WBU130845 WLQ130844:WLQ130845 WVM130844:WVM130845 G196380:G196381 JA196380:JA196381 SW196380:SW196381 ACS196380:ACS196381 AMO196380:AMO196381 AWK196380:AWK196381 BGG196380:BGG196381 BQC196380:BQC196381 BZY196380:BZY196381 CJU196380:CJU196381 CTQ196380:CTQ196381 DDM196380:DDM196381 DNI196380:DNI196381 DXE196380:DXE196381 EHA196380:EHA196381 EQW196380:EQW196381 FAS196380:FAS196381 FKO196380:FKO196381 FUK196380:FUK196381 GEG196380:GEG196381 GOC196380:GOC196381 GXY196380:GXY196381 HHU196380:HHU196381 HRQ196380:HRQ196381 IBM196380:IBM196381 ILI196380:ILI196381 IVE196380:IVE196381 JFA196380:JFA196381 JOW196380:JOW196381 JYS196380:JYS196381 KIO196380:KIO196381 KSK196380:KSK196381 LCG196380:LCG196381 LMC196380:LMC196381 LVY196380:LVY196381 MFU196380:MFU196381 MPQ196380:MPQ196381 MZM196380:MZM196381 NJI196380:NJI196381 NTE196380:NTE196381 ODA196380:ODA196381 OMW196380:OMW196381 OWS196380:OWS196381 PGO196380:PGO196381 PQK196380:PQK196381 QAG196380:QAG196381 QKC196380:QKC196381 QTY196380:QTY196381 RDU196380:RDU196381 RNQ196380:RNQ196381 RXM196380:RXM196381 SHI196380:SHI196381 SRE196380:SRE196381 TBA196380:TBA196381 TKW196380:TKW196381 TUS196380:TUS196381 UEO196380:UEO196381 UOK196380:UOK196381 UYG196380:UYG196381 VIC196380:VIC196381 VRY196380:VRY196381 WBU196380:WBU196381 WLQ196380:WLQ196381 WVM196380:WVM196381 G261916:G261917 JA261916:JA261917 SW261916:SW261917 ACS261916:ACS261917 AMO261916:AMO261917 AWK261916:AWK261917 BGG261916:BGG261917 BQC261916:BQC261917 BZY261916:BZY261917 CJU261916:CJU261917 CTQ261916:CTQ261917 DDM261916:DDM261917 DNI261916:DNI261917 DXE261916:DXE261917 EHA261916:EHA261917 EQW261916:EQW261917 FAS261916:FAS261917 FKO261916:FKO261917 FUK261916:FUK261917 GEG261916:GEG261917 GOC261916:GOC261917 GXY261916:GXY261917 HHU261916:HHU261917 HRQ261916:HRQ261917 IBM261916:IBM261917 ILI261916:ILI261917 IVE261916:IVE261917 JFA261916:JFA261917 JOW261916:JOW261917 JYS261916:JYS261917 KIO261916:KIO261917 KSK261916:KSK261917 LCG261916:LCG261917 LMC261916:LMC261917 LVY261916:LVY261917 MFU261916:MFU261917 MPQ261916:MPQ261917 MZM261916:MZM261917 NJI261916:NJI261917 NTE261916:NTE261917 ODA261916:ODA261917 OMW261916:OMW261917 OWS261916:OWS261917 PGO261916:PGO261917 PQK261916:PQK261917 QAG261916:QAG261917 QKC261916:QKC261917 QTY261916:QTY261917 RDU261916:RDU261917 RNQ261916:RNQ261917 RXM261916:RXM261917 SHI261916:SHI261917 SRE261916:SRE261917 TBA261916:TBA261917 TKW261916:TKW261917 TUS261916:TUS261917 UEO261916:UEO261917 UOK261916:UOK261917 UYG261916:UYG261917 VIC261916:VIC261917 VRY261916:VRY261917 WBU261916:WBU261917 WLQ261916:WLQ261917 WVM261916:WVM261917 G327452:G327453 JA327452:JA327453 SW327452:SW327453 ACS327452:ACS327453 AMO327452:AMO327453 AWK327452:AWK327453 BGG327452:BGG327453 BQC327452:BQC327453 BZY327452:BZY327453 CJU327452:CJU327453 CTQ327452:CTQ327453 DDM327452:DDM327453 DNI327452:DNI327453 DXE327452:DXE327453 EHA327452:EHA327453 EQW327452:EQW327453 FAS327452:FAS327453 FKO327452:FKO327453 FUK327452:FUK327453 GEG327452:GEG327453 GOC327452:GOC327453 GXY327452:GXY327453 HHU327452:HHU327453 HRQ327452:HRQ327453 IBM327452:IBM327453 ILI327452:ILI327453 IVE327452:IVE327453 JFA327452:JFA327453 JOW327452:JOW327453 JYS327452:JYS327453 KIO327452:KIO327453 KSK327452:KSK327453 LCG327452:LCG327453 LMC327452:LMC327453 LVY327452:LVY327453 MFU327452:MFU327453 MPQ327452:MPQ327453 MZM327452:MZM327453 NJI327452:NJI327453 NTE327452:NTE327453 ODA327452:ODA327453 OMW327452:OMW327453 OWS327452:OWS327453 PGO327452:PGO327453 PQK327452:PQK327453 QAG327452:QAG327453 QKC327452:QKC327453 QTY327452:QTY327453 RDU327452:RDU327453 RNQ327452:RNQ327453 RXM327452:RXM327453 SHI327452:SHI327453 SRE327452:SRE327453 TBA327452:TBA327453 TKW327452:TKW327453 TUS327452:TUS327453 UEO327452:UEO327453 UOK327452:UOK327453 UYG327452:UYG327453 VIC327452:VIC327453 VRY327452:VRY327453 WBU327452:WBU327453 WLQ327452:WLQ327453 WVM327452:WVM327453 G392988:G392989 JA392988:JA392989 SW392988:SW392989 ACS392988:ACS392989 AMO392988:AMO392989 AWK392988:AWK392989 BGG392988:BGG392989 BQC392988:BQC392989 BZY392988:BZY392989 CJU392988:CJU392989 CTQ392988:CTQ392989 DDM392988:DDM392989 DNI392988:DNI392989 DXE392988:DXE392989 EHA392988:EHA392989 EQW392988:EQW392989 FAS392988:FAS392989 FKO392988:FKO392989 FUK392988:FUK392989 GEG392988:GEG392989 GOC392988:GOC392989 GXY392988:GXY392989 HHU392988:HHU392989 HRQ392988:HRQ392989 IBM392988:IBM392989 ILI392988:ILI392989 IVE392988:IVE392989 JFA392988:JFA392989 JOW392988:JOW392989 JYS392988:JYS392989 KIO392988:KIO392989 KSK392988:KSK392989 LCG392988:LCG392989 LMC392988:LMC392989 LVY392988:LVY392989 MFU392988:MFU392989 MPQ392988:MPQ392989 MZM392988:MZM392989 NJI392988:NJI392989 NTE392988:NTE392989 ODA392988:ODA392989 OMW392988:OMW392989 OWS392988:OWS392989 PGO392988:PGO392989 PQK392988:PQK392989 QAG392988:QAG392989 QKC392988:QKC392989 QTY392988:QTY392989 RDU392988:RDU392989 RNQ392988:RNQ392989 RXM392988:RXM392989 SHI392988:SHI392989 SRE392988:SRE392989 TBA392988:TBA392989 TKW392988:TKW392989 TUS392988:TUS392989 UEO392988:UEO392989 UOK392988:UOK392989 UYG392988:UYG392989 VIC392988:VIC392989 VRY392988:VRY392989 WBU392988:WBU392989 WLQ392988:WLQ392989 WVM392988:WVM392989 G458524:G458525 JA458524:JA458525 SW458524:SW458525 ACS458524:ACS458525 AMO458524:AMO458525 AWK458524:AWK458525 BGG458524:BGG458525 BQC458524:BQC458525 BZY458524:BZY458525 CJU458524:CJU458525 CTQ458524:CTQ458525 DDM458524:DDM458525 DNI458524:DNI458525 DXE458524:DXE458525 EHA458524:EHA458525 EQW458524:EQW458525 FAS458524:FAS458525 FKO458524:FKO458525 FUK458524:FUK458525 GEG458524:GEG458525 GOC458524:GOC458525 GXY458524:GXY458525 HHU458524:HHU458525 HRQ458524:HRQ458525 IBM458524:IBM458525 ILI458524:ILI458525 IVE458524:IVE458525 JFA458524:JFA458525 JOW458524:JOW458525 JYS458524:JYS458525 KIO458524:KIO458525 KSK458524:KSK458525 LCG458524:LCG458525 LMC458524:LMC458525 LVY458524:LVY458525 MFU458524:MFU458525 MPQ458524:MPQ458525 MZM458524:MZM458525 NJI458524:NJI458525 NTE458524:NTE458525 ODA458524:ODA458525 OMW458524:OMW458525 OWS458524:OWS458525 PGO458524:PGO458525 PQK458524:PQK458525 QAG458524:QAG458525 QKC458524:QKC458525 QTY458524:QTY458525 RDU458524:RDU458525 RNQ458524:RNQ458525 RXM458524:RXM458525 SHI458524:SHI458525 SRE458524:SRE458525 TBA458524:TBA458525 TKW458524:TKW458525 TUS458524:TUS458525 UEO458524:UEO458525 UOK458524:UOK458525 UYG458524:UYG458525 VIC458524:VIC458525 VRY458524:VRY458525 WBU458524:WBU458525 WLQ458524:WLQ458525 WVM458524:WVM458525 G524060:G524061 JA524060:JA524061 SW524060:SW524061 ACS524060:ACS524061 AMO524060:AMO524061 AWK524060:AWK524061 BGG524060:BGG524061 BQC524060:BQC524061 BZY524060:BZY524061 CJU524060:CJU524061 CTQ524060:CTQ524061 DDM524060:DDM524061 DNI524060:DNI524061 DXE524060:DXE524061 EHA524060:EHA524061 EQW524060:EQW524061 FAS524060:FAS524061 FKO524060:FKO524061 FUK524060:FUK524061 GEG524060:GEG524061 GOC524060:GOC524061 GXY524060:GXY524061 HHU524060:HHU524061 HRQ524060:HRQ524061 IBM524060:IBM524061 ILI524060:ILI524061 IVE524060:IVE524061 JFA524060:JFA524061 JOW524060:JOW524061 JYS524060:JYS524061 KIO524060:KIO524061 KSK524060:KSK524061 LCG524060:LCG524061 LMC524060:LMC524061 LVY524060:LVY524061 MFU524060:MFU524061 MPQ524060:MPQ524061 MZM524060:MZM524061 NJI524060:NJI524061 NTE524060:NTE524061 ODA524060:ODA524061 OMW524060:OMW524061 OWS524060:OWS524061 PGO524060:PGO524061 PQK524060:PQK524061 QAG524060:QAG524061 QKC524060:QKC524061 QTY524060:QTY524061 RDU524060:RDU524061 RNQ524060:RNQ524061 RXM524060:RXM524061 SHI524060:SHI524061 SRE524060:SRE524061 TBA524060:TBA524061 TKW524060:TKW524061 TUS524060:TUS524061 UEO524060:UEO524061 UOK524060:UOK524061 UYG524060:UYG524061 VIC524060:VIC524061 VRY524060:VRY524061 WBU524060:WBU524061 WLQ524060:WLQ524061 WVM524060:WVM524061 G589596:G589597 JA589596:JA589597 SW589596:SW589597 ACS589596:ACS589597 AMO589596:AMO589597 AWK589596:AWK589597 BGG589596:BGG589597 BQC589596:BQC589597 BZY589596:BZY589597 CJU589596:CJU589597 CTQ589596:CTQ589597 DDM589596:DDM589597 DNI589596:DNI589597 DXE589596:DXE589597 EHA589596:EHA589597 EQW589596:EQW589597 FAS589596:FAS589597 FKO589596:FKO589597 FUK589596:FUK589597 GEG589596:GEG589597 GOC589596:GOC589597 GXY589596:GXY589597 HHU589596:HHU589597 HRQ589596:HRQ589597 IBM589596:IBM589597 ILI589596:ILI589597 IVE589596:IVE589597 JFA589596:JFA589597 JOW589596:JOW589597 JYS589596:JYS589597 KIO589596:KIO589597 KSK589596:KSK589597 LCG589596:LCG589597 LMC589596:LMC589597 LVY589596:LVY589597 MFU589596:MFU589597 MPQ589596:MPQ589597 MZM589596:MZM589597 NJI589596:NJI589597 NTE589596:NTE589597 ODA589596:ODA589597 OMW589596:OMW589597 OWS589596:OWS589597 PGO589596:PGO589597 PQK589596:PQK589597 QAG589596:QAG589597 QKC589596:QKC589597 QTY589596:QTY589597 RDU589596:RDU589597 RNQ589596:RNQ589597 RXM589596:RXM589597 SHI589596:SHI589597 SRE589596:SRE589597 TBA589596:TBA589597 TKW589596:TKW589597 TUS589596:TUS589597 UEO589596:UEO589597 UOK589596:UOK589597 UYG589596:UYG589597 VIC589596:VIC589597 VRY589596:VRY589597 WBU589596:WBU589597 WLQ589596:WLQ589597 WVM589596:WVM589597 G655132:G655133 JA655132:JA655133 SW655132:SW655133 ACS655132:ACS655133 AMO655132:AMO655133 AWK655132:AWK655133 BGG655132:BGG655133 BQC655132:BQC655133 BZY655132:BZY655133 CJU655132:CJU655133 CTQ655132:CTQ655133 DDM655132:DDM655133 DNI655132:DNI655133 DXE655132:DXE655133 EHA655132:EHA655133 EQW655132:EQW655133 FAS655132:FAS655133 FKO655132:FKO655133 FUK655132:FUK655133 GEG655132:GEG655133 GOC655132:GOC655133 GXY655132:GXY655133 HHU655132:HHU655133 HRQ655132:HRQ655133 IBM655132:IBM655133 ILI655132:ILI655133 IVE655132:IVE655133 JFA655132:JFA655133 JOW655132:JOW655133 JYS655132:JYS655133 KIO655132:KIO655133 KSK655132:KSK655133 LCG655132:LCG655133 LMC655132:LMC655133 LVY655132:LVY655133 MFU655132:MFU655133 MPQ655132:MPQ655133 MZM655132:MZM655133 NJI655132:NJI655133 NTE655132:NTE655133 ODA655132:ODA655133 OMW655132:OMW655133 OWS655132:OWS655133 PGO655132:PGO655133 PQK655132:PQK655133 QAG655132:QAG655133 QKC655132:QKC655133 QTY655132:QTY655133 RDU655132:RDU655133 RNQ655132:RNQ655133 RXM655132:RXM655133 SHI655132:SHI655133 SRE655132:SRE655133 TBA655132:TBA655133 TKW655132:TKW655133 TUS655132:TUS655133 UEO655132:UEO655133 UOK655132:UOK655133 UYG655132:UYG655133 VIC655132:VIC655133 VRY655132:VRY655133 WBU655132:WBU655133 WLQ655132:WLQ655133 WVM655132:WVM655133 G720668:G720669 JA720668:JA720669 SW720668:SW720669 ACS720668:ACS720669 AMO720668:AMO720669 AWK720668:AWK720669 BGG720668:BGG720669 BQC720668:BQC720669 BZY720668:BZY720669 CJU720668:CJU720669 CTQ720668:CTQ720669 DDM720668:DDM720669 DNI720668:DNI720669 DXE720668:DXE720669 EHA720668:EHA720669 EQW720668:EQW720669 FAS720668:FAS720669 FKO720668:FKO720669 FUK720668:FUK720669 GEG720668:GEG720669 GOC720668:GOC720669 GXY720668:GXY720669 HHU720668:HHU720669 HRQ720668:HRQ720669 IBM720668:IBM720669 ILI720668:ILI720669 IVE720668:IVE720669 JFA720668:JFA720669 JOW720668:JOW720669 JYS720668:JYS720669 KIO720668:KIO720669 KSK720668:KSK720669 LCG720668:LCG720669 LMC720668:LMC720669 LVY720668:LVY720669 MFU720668:MFU720669 MPQ720668:MPQ720669 MZM720668:MZM720669 NJI720668:NJI720669 NTE720668:NTE720669 ODA720668:ODA720669 OMW720668:OMW720669 OWS720668:OWS720669 PGO720668:PGO720669 PQK720668:PQK720669 QAG720668:QAG720669 QKC720668:QKC720669 QTY720668:QTY720669 RDU720668:RDU720669 RNQ720668:RNQ720669 RXM720668:RXM720669 SHI720668:SHI720669 SRE720668:SRE720669 TBA720668:TBA720669 TKW720668:TKW720669 TUS720668:TUS720669 UEO720668:UEO720669 UOK720668:UOK720669 UYG720668:UYG720669 VIC720668:VIC720669 VRY720668:VRY720669 WBU720668:WBU720669 WLQ720668:WLQ720669 WVM720668:WVM720669 G786204:G786205 JA786204:JA786205 SW786204:SW786205 ACS786204:ACS786205 AMO786204:AMO786205 AWK786204:AWK786205 BGG786204:BGG786205 BQC786204:BQC786205 BZY786204:BZY786205 CJU786204:CJU786205 CTQ786204:CTQ786205 DDM786204:DDM786205 DNI786204:DNI786205 DXE786204:DXE786205 EHA786204:EHA786205 EQW786204:EQW786205 FAS786204:FAS786205 FKO786204:FKO786205 FUK786204:FUK786205 GEG786204:GEG786205 GOC786204:GOC786205 GXY786204:GXY786205 HHU786204:HHU786205 HRQ786204:HRQ786205 IBM786204:IBM786205 ILI786204:ILI786205 IVE786204:IVE786205 JFA786204:JFA786205 JOW786204:JOW786205 JYS786204:JYS786205 KIO786204:KIO786205 KSK786204:KSK786205 LCG786204:LCG786205 LMC786204:LMC786205 LVY786204:LVY786205 MFU786204:MFU786205 MPQ786204:MPQ786205 MZM786204:MZM786205 NJI786204:NJI786205 NTE786204:NTE786205 ODA786204:ODA786205 OMW786204:OMW786205 OWS786204:OWS786205 PGO786204:PGO786205 PQK786204:PQK786205 QAG786204:QAG786205 QKC786204:QKC786205 QTY786204:QTY786205 RDU786204:RDU786205 RNQ786204:RNQ786205 RXM786204:RXM786205 SHI786204:SHI786205 SRE786204:SRE786205 TBA786204:TBA786205 TKW786204:TKW786205 TUS786204:TUS786205 UEO786204:UEO786205 UOK786204:UOK786205 UYG786204:UYG786205 VIC786204:VIC786205 VRY786204:VRY786205 WBU786204:WBU786205 WLQ786204:WLQ786205 WVM786204:WVM786205 G851740:G851741 JA851740:JA851741 SW851740:SW851741 ACS851740:ACS851741 AMO851740:AMO851741 AWK851740:AWK851741 BGG851740:BGG851741 BQC851740:BQC851741 BZY851740:BZY851741 CJU851740:CJU851741 CTQ851740:CTQ851741 DDM851740:DDM851741 DNI851740:DNI851741 DXE851740:DXE851741 EHA851740:EHA851741 EQW851740:EQW851741 FAS851740:FAS851741 FKO851740:FKO851741 FUK851740:FUK851741 GEG851740:GEG851741 GOC851740:GOC851741 GXY851740:GXY851741 HHU851740:HHU851741 HRQ851740:HRQ851741 IBM851740:IBM851741 ILI851740:ILI851741 IVE851740:IVE851741 JFA851740:JFA851741 JOW851740:JOW851741 JYS851740:JYS851741 KIO851740:KIO851741 KSK851740:KSK851741 LCG851740:LCG851741 LMC851740:LMC851741 LVY851740:LVY851741 MFU851740:MFU851741 MPQ851740:MPQ851741 MZM851740:MZM851741 NJI851740:NJI851741 NTE851740:NTE851741 ODA851740:ODA851741 OMW851740:OMW851741 OWS851740:OWS851741 PGO851740:PGO851741 PQK851740:PQK851741 QAG851740:QAG851741 QKC851740:QKC851741 QTY851740:QTY851741 RDU851740:RDU851741 RNQ851740:RNQ851741 RXM851740:RXM851741 SHI851740:SHI851741 SRE851740:SRE851741 TBA851740:TBA851741 TKW851740:TKW851741 TUS851740:TUS851741 UEO851740:UEO851741 UOK851740:UOK851741 UYG851740:UYG851741 VIC851740:VIC851741 VRY851740:VRY851741 WBU851740:WBU851741 WLQ851740:WLQ851741 WVM851740:WVM851741 G917276:G917277 JA917276:JA917277 SW917276:SW917277 ACS917276:ACS917277 AMO917276:AMO917277 AWK917276:AWK917277 BGG917276:BGG917277 BQC917276:BQC917277 BZY917276:BZY917277 CJU917276:CJU917277 CTQ917276:CTQ917277 DDM917276:DDM917277 DNI917276:DNI917277 DXE917276:DXE917277 EHA917276:EHA917277 EQW917276:EQW917277 FAS917276:FAS917277 FKO917276:FKO917277 FUK917276:FUK917277 GEG917276:GEG917277 GOC917276:GOC917277 GXY917276:GXY917277 HHU917276:HHU917277 HRQ917276:HRQ917277 IBM917276:IBM917277 ILI917276:ILI917277 IVE917276:IVE917277 JFA917276:JFA917277 JOW917276:JOW917277 JYS917276:JYS917277 KIO917276:KIO917277 KSK917276:KSK917277 LCG917276:LCG917277 LMC917276:LMC917277 LVY917276:LVY917277 MFU917276:MFU917277 MPQ917276:MPQ917277 MZM917276:MZM917277 NJI917276:NJI917277 NTE917276:NTE917277 ODA917276:ODA917277 OMW917276:OMW917277 OWS917276:OWS917277 PGO917276:PGO917277 PQK917276:PQK917277 QAG917276:QAG917277 QKC917276:QKC917277 QTY917276:QTY917277 RDU917276:RDU917277 RNQ917276:RNQ917277 RXM917276:RXM917277 SHI917276:SHI917277 SRE917276:SRE917277 TBA917276:TBA917277 TKW917276:TKW917277 TUS917276:TUS917277 UEO917276:UEO917277 UOK917276:UOK917277 UYG917276:UYG917277 VIC917276:VIC917277 VRY917276:VRY917277 WBU917276:WBU917277 WLQ917276:WLQ917277 WVM917276:WVM917277 G982812:G982813 JA982812:JA982813 SW982812:SW982813 ACS982812:ACS982813 AMO982812:AMO982813 AWK982812:AWK982813 BGG982812:BGG982813 BQC982812:BQC982813 BZY982812:BZY982813 CJU982812:CJU982813 CTQ982812:CTQ982813 DDM982812:DDM982813 DNI982812:DNI982813 DXE982812:DXE982813 EHA982812:EHA982813 EQW982812:EQW982813 FAS982812:FAS982813 FKO982812:FKO982813 FUK982812:FUK982813 GEG982812:GEG982813 GOC982812:GOC982813 GXY982812:GXY982813 HHU982812:HHU982813 HRQ982812:HRQ982813 IBM982812:IBM982813 ILI982812:ILI982813 IVE982812:IVE982813 JFA982812:JFA982813 JOW982812:JOW982813 JYS982812:JYS982813 KIO982812:KIO982813 KSK982812:KSK982813 LCG982812:LCG982813 LMC982812:LMC982813 LVY982812:LVY982813 MFU982812:MFU982813 MPQ982812:MPQ982813 MZM982812:MZM982813 NJI982812:NJI982813 NTE982812:NTE982813 ODA982812:ODA982813 OMW982812:OMW982813 OWS982812:OWS982813 PGO982812:PGO982813 PQK982812:PQK982813 QAG982812:QAG982813 QKC982812:QKC982813 QTY982812:QTY982813 RDU982812:RDU982813 RNQ982812:RNQ982813 RXM982812:RXM982813 SHI982812:SHI982813 SRE982812:SRE982813 TBA982812:TBA982813 TKW982812:TKW982813 TUS982812:TUS982813 UEO982812:UEO982813 UOK982812:UOK982813 UYG982812:UYG982813 VIC982812:VIC982813 VRY982812:VRY982813 WBU982812:WBU982813 WLQ982812:WLQ982813 WVM982812:WVM982813 G65314:G65453 JA65314:JA65453 SW65314:SW65453 ACS65314:ACS65453 AMO65314:AMO65453 AWK65314:AWK65453 BGG65314:BGG65453 BQC65314:BQC65453 BZY65314:BZY65453 CJU65314:CJU65453 CTQ65314:CTQ65453 DDM65314:DDM65453 DNI65314:DNI65453 DXE65314:DXE65453 EHA65314:EHA65453 EQW65314:EQW65453 FAS65314:FAS65453 FKO65314:FKO65453 FUK65314:FUK65453 GEG65314:GEG65453 GOC65314:GOC65453 GXY65314:GXY65453 HHU65314:HHU65453 HRQ65314:HRQ65453 IBM65314:IBM65453 ILI65314:ILI65453 IVE65314:IVE65453 JFA65314:JFA65453 JOW65314:JOW65453 JYS65314:JYS65453 KIO65314:KIO65453 KSK65314:KSK65453 LCG65314:LCG65453 LMC65314:LMC65453 LVY65314:LVY65453 MFU65314:MFU65453 MPQ65314:MPQ65453 MZM65314:MZM65453 NJI65314:NJI65453 NTE65314:NTE65453 ODA65314:ODA65453 OMW65314:OMW65453 OWS65314:OWS65453 PGO65314:PGO65453 PQK65314:PQK65453 QAG65314:QAG65453 QKC65314:QKC65453 QTY65314:QTY65453 RDU65314:RDU65453 RNQ65314:RNQ65453 RXM65314:RXM65453 SHI65314:SHI65453 SRE65314:SRE65453 TBA65314:TBA65453 TKW65314:TKW65453 TUS65314:TUS65453 UEO65314:UEO65453 UOK65314:UOK65453 UYG65314:UYG65453 VIC65314:VIC65453 VRY65314:VRY65453 WBU65314:WBU65453 WLQ65314:WLQ65453 WVM65314:WVM65453 G130850:G130989 JA130850:JA130989 SW130850:SW130989 ACS130850:ACS130989 AMO130850:AMO130989 AWK130850:AWK130989 BGG130850:BGG130989 BQC130850:BQC130989 BZY130850:BZY130989 CJU130850:CJU130989 CTQ130850:CTQ130989 DDM130850:DDM130989 DNI130850:DNI130989 DXE130850:DXE130989 EHA130850:EHA130989 EQW130850:EQW130989 FAS130850:FAS130989 FKO130850:FKO130989 FUK130850:FUK130989 GEG130850:GEG130989 GOC130850:GOC130989 GXY130850:GXY130989 HHU130850:HHU130989 HRQ130850:HRQ130989 IBM130850:IBM130989 ILI130850:ILI130989 IVE130850:IVE130989 JFA130850:JFA130989 JOW130850:JOW130989 JYS130850:JYS130989 KIO130850:KIO130989 KSK130850:KSK130989 LCG130850:LCG130989 LMC130850:LMC130989 LVY130850:LVY130989 MFU130850:MFU130989 MPQ130850:MPQ130989 MZM130850:MZM130989 NJI130850:NJI130989 NTE130850:NTE130989 ODA130850:ODA130989 OMW130850:OMW130989 OWS130850:OWS130989 PGO130850:PGO130989 PQK130850:PQK130989 QAG130850:QAG130989 QKC130850:QKC130989 QTY130850:QTY130989 RDU130850:RDU130989 RNQ130850:RNQ130989 RXM130850:RXM130989 SHI130850:SHI130989 SRE130850:SRE130989 TBA130850:TBA130989 TKW130850:TKW130989 TUS130850:TUS130989 UEO130850:UEO130989 UOK130850:UOK130989 UYG130850:UYG130989 VIC130850:VIC130989 VRY130850:VRY130989 WBU130850:WBU130989 WLQ130850:WLQ130989 WVM130850:WVM130989 G196386:G196525 JA196386:JA196525 SW196386:SW196525 ACS196386:ACS196525 AMO196386:AMO196525 AWK196386:AWK196525 BGG196386:BGG196525 BQC196386:BQC196525 BZY196386:BZY196525 CJU196386:CJU196525 CTQ196386:CTQ196525 DDM196386:DDM196525 DNI196386:DNI196525 DXE196386:DXE196525 EHA196386:EHA196525 EQW196386:EQW196525 FAS196386:FAS196525 FKO196386:FKO196525 FUK196386:FUK196525 GEG196386:GEG196525 GOC196386:GOC196525 GXY196386:GXY196525 HHU196386:HHU196525 HRQ196386:HRQ196525 IBM196386:IBM196525 ILI196386:ILI196525 IVE196386:IVE196525 JFA196386:JFA196525 JOW196386:JOW196525 JYS196386:JYS196525 KIO196386:KIO196525 KSK196386:KSK196525 LCG196386:LCG196525 LMC196386:LMC196525 LVY196386:LVY196525 MFU196386:MFU196525 MPQ196386:MPQ196525 MZM196386:MZM196525 NJI196386:NJI196525 NTE196386:NTE196525 ODA196386:ODA196525 OMW196386:OMW196525 OWS196386:OWS196525 PGO196386:PGO196525 PQK196386:PQK196525 QAG196386:QAG196525 QKC196386:QKC196525 QTY196386:QTY196525 RDU196386:RDU196525 RNQ196386:RNQ196525 RXM196386:RXM196525 SHI196386:SHI196525 SRE196386:SRE196525 TBA196386:TBA196525 TKW196386:TKW196525 TUS196386:TUS196525 UEO196386:UEO196525 UOK196386:UOK196525 UYG196386:UYG196525 VIC196386:VIC196525 VRY196386:VRY196525 WBU196386:WBU196525 WLQ196386:WLQ196525 WVM196386:WVM196525 G261922:G262061 JA261922:JA262061 SW261922:SW262061 ACS261922:ACS262061 AMO261922:AMO262061 AWK261922:AWK262061 BGG261922:BGG262061 BQC261922:BQC262061 BZY261922:BZY262061 CJU261922:CJU262061 CTQ261922:CTQ262061 DDM261922:DDM262061 DNI261922:DNI262061 DXE261922:DXE262061 EHA261922:EHA262061 EQW261922:EQW262061 FAS261922:FAS262061 FKO261922:FKO262061 FUK261922:FUK262061 GEG261922:GEG262061 GOC261922:GOC262061 GXY261922:GXY262061 HHU261922:HHU262061 HRQ261922:HRQ262061 IBM261922:IBM262061 ILI261922:ILI262061 IVE261922:IVE262061 JFA261922:JFA262061 JOW261922:JOW262061 JYS261922:JYS262061 KIO261922:KIO262061 KSK261922:KSK262061 LCG261922:LCG262061 LMC261922:LMC262061 LVY261922:LVY262061 MFU261922:MFU262061 MPQ261922:MPQ262061 MZM261922:MZM262061 NJI261922:NJI262061 NTE261922:NTE262061 ODA261922:ODA262061 OMW261922:OMW262061 OWS261922:OWS262061 PGO261922:PGO262061 PQK261922:PQK262061 QAG261922:QAG262061 QKC261922:QKC262061 QTY261922:QTY262061 RDU261922:RDU262061 RNQ261922:RNQ262061 RXM261922:RXM262061 SHI261922:SHI262061 SRE261922:SRE262061 TBA261922:TBA262061 TKW261922:TKW262061 TUS261922:TUS262061 UEO261922:UEO262061 UOK261922:UOK262061 UYG261922:UYG262061 VIC261922:VIC262061 VRY261922:VRY262061 WBU261922:WBU262061 WLQ261922:WLQ262061 WVM261922:WVM262061 G327458:G327597 JA327458:JA327597 SW327458:SW327597 ACS327458:ACS327597 AMO327458:AMO327597 AWK327458:AWK327597 BGG327458:BGG327597 BQC327458:BQC327597 BZY327458:BZY327597 CJU327458:CJU327597 CTQ327458:CTQ327597 DDM327458:DDM327597 DNI327458:DNI327597 DXE327458:DXE327597 EHA327458:EHA327597 EQW327458:EQW327597 FAS327458:FAS327597 FKO327458:FKO327597 FUK327458:FUK327597 GEG327458:GEG327597 GOC327458:GOC327597 GXY327458:GXY327597 HHU327458:HHU327597 HRQ327458:HRQ327597 IBM327458:IBM327597 ILI327458:ILI327597 IVE327458:IVE327597 JFA327458:JFA327597 JOW327458:JOW327597 JYS327458:JYS327597 KIO327458:KIO327597 KSK327458:KSK327597 LCG327458:LCG327597 LMC327458:LMC327597 LVY327458:LVY327597 MFU327458:MFU327597 MPQ327458:MPQ327597 MZM327458:MZM327597 NJI327458:NJI327597 NTE327458:NTE327597 ODA327458:ODA327597 OMW327458:OMW327597 OWS327458:OWS327597 PGO327458:PGO327597 PQK327458:PQK327597 QAG327458:QAG327597 QKC327458:QKC327597 QTY327458:QTY327597 RDU327458:RDU327597 RNQ327458:RNQ327597 RXM327458:RXM327597 SHI327458:SHI327597 SRE327458:SRE327597 TBA327458:TBA327597 TKW327458:TKW327597 TUS327458:TUS327597 UEO327458:UEO327597 UOK327458:UOK327597 UYG327458:UYG327597 VIC327458:VIC327597 VRY327458:VRY327597 WBU327458:WBU327597 WLQ327458:WLQ327597 WVM327458:WVM327597 G392994:G393133 JA392994:JA393133 SW392994:SW393133 ACS392994:ACS393133 AMO392994:AMO393133 AWK392994:AWK393133 BGG392994:BGG393133 BQC392994:BQC393133 BZY392994:BZY393133 CJU392994:CJU393133 CTQ392994:CTQ393133 DDM392994:DDM393133 DNI392994:DNI393133 DXE392994:DXE393133 EHA392994:EHA393133 EQW392994:EQW393133 FAS392994:FAS393133 FKO392994:FKO393133 FUK392994:FUK393133 GEG392994:GEG393133 GOC392994:GOC393133 GXY392994:GXY393133 HHU392994:HHU393133 HRQ392994:HRQ393133 IBM392994:IBM393133 ILI392994:ILI393133 IVE392994:IVE393133 JFA392994:JFA393133 JOW392994:JOW393133 JYS392994:JYS393133 KIO392994:KIO393133 KSK392994:KSK393133 LCG392994:LCG393133 LMC392994:LMC393133 LVY392994:LVY393133 MFU392994:MFU393133 MPQ392994:MPQ393133 MZM392994:MZM393133 NJI392994:NJI393133 NTE392994:NTE393133 ODA392994:ODA393133 OMW392994:OMW393133 OWS392994:OWS393133 PGO392994:PGO393133 PQK392994:PQK393133 QAG392994:QAG393133 QKC392994:QKC393133 QTY392994:QTY393133 RDU392994:RDU393133 RNQ392994:RNQ393133 RXM392994:RXM393133 SHI392994:SHI393133 SRE392994:SRE393133 TBA392994:TBA393133 TKW392994:TKW393133 TUS392994:TUS393133 UEO392994:UEO393133 UOK392994:UOK393133 UYG392994:UYG393133 VIC392994:VIC393133 VRY392994:VRY393133 WBU392994:WBU393133 WLQ392994:WLQ393133 WVM392994:WVM393133 G458530:G458669 JA458530:JA458669 SW458530:SW458669 ACS458530:ACS458669 AMO458530:AMO458669 AWK458530:AWK458669 BGG458530:BGG458669 BQC458530:BQC458669 BZY458530:BZY458669 CJU458530:CJU458669 CTQ458530:CTQ458669 DDM458530:DDM458669 DNI458530:DNI458669 DXE458530:DXE458669 EHA458530:EHA458669 EQW458530:EQW458669 FAS458530:FAS458669 FKO458530:FKO458669 FUK458530:FUK458669 GEG458530:GEG458669 GOC458530:GOC458669 GXY458530:GXY458669 HHU458530:HHU458669 HRQ458530:HRQ458669 IBM458530:IBM458669 ILI458530:ILI458669 IVE458530:IVE458669 JFA458530:JFA458669 JOW458530:JOW458669 JYS458530:JYS458669 KIO458530:KIO458669 KSK458530:KSK458669 LCG458530:LCG458669 LMC458530:LMC458669 LVY458530:LVY458669 MFU458530:MFU458669 MPQ458530:MPQ458669 MZM458530:MZM458669 NJI458530:NJI458669 NTE458530:NTE458669 ODA458530:ODA458669 OMW458530:OMW458669 OWS458530:OWS458669 PGO458530:PGO458669 PQK458530:PQK458669 QAG458530:QAG458669 QKC458530:QKC458669 QTY458530:QTY458669 RDU458530:RDU458669 RNQ458530:RNQ458669 RXM458530:RXM458669 SHI458530:SHI458669 SRE458530:SRE458669 TBA458530:TBA458669 TKW458530:TKW458669 TUS458530:TUS458669 UEO458530:UEO458669 UOK458530:UOK458669 UYG458530:UYG458669 VIC458530:VIC458669 VRY458530:VRY458669 WBU458530:WBU458669 WLQ458530:WLQ458669 WVM458530:WVM458669 G524066:G524205 JA524066:JA524205 SW524066:SW524205 ACS524066:ACS524205 AMO524066:AMO524205 AWK524066:AWK524205 BGG524066:BGG524205 BQC524066:BQC524205 BZY524066:BZY524205 CJU524066:CJU524205 CTQ524066:CTQ524205 DDM524066:DDM524205 DNI524066:DNI524205 DXE524066:DXE524205 EHA524066:EHA524205 EQW524066:EQW524205 FAS524066:FAS524205 FKO524066:FKO524205 FUK524066:FUK524205 GEG524066:GEG524205 GOC524066:GOC524205 GXY524066:GXY524205 HHU524066:HHU524205 HRQ524066:HRQ524205 IBM524066:IBM524205 ILI524066:ILI524205 IVE524066:IVE524205 JFA524066:JFA524205 JOW524066:JOW524205 JYS524066:JYS524205 KIO524066:KIO524205 KSK524066:KSK524205 LCG524066:LCG524205 LMC524066:LMC524205 LVY524066:LVY524205 MFU524066:MFU524205 MPQ524066:MPQ524205 MZM524066:MZM524205 NJI524066:NJI524205 NTE524066:NTE524205 ODA524066:ODA524205 OMW524066:OMW524205 OWS524066:OWS524205 PGO524066:PGO524205 PQK524066:PQK524205 QAG524066:QAG524205 QKC524066:QKC524205 QTY524066:QTY524205 RDU524066:RDU524205 RNQ524066:RNQ524205 RXM524066:RXM524205 SHI524066:SHI524205 SRE524066:SRE524205 TBA524066:TBA524205 TKW524066:TKW524205 TUS524066:TUS524205 UEO524066:UEO524205 UOK524066:UOK524205 UYG524066:UYG524205 VIC524066:VIC524205 VRY524066:VRY524205 WBU524066:WBU524205 WLQ524066:WLQ524205 WVM524066:WVM524205 G589602:G589741 JA589602:JA589741 SW589602:SW589741 ACS589602:ACS589741 AMO589602:AMO589741 AWK589602:AWK589741 BGG589602:BGG589741 BQC589602:BQC589741 BZY589602:BZY589741 CJU589602:CJU589741 CTQ589602:CTQ589741 DDM589602:DDM589741 DNI589602:DNI589741 DXE589602:DXE589741 EHA589602:EHA589741 EQW589602:EQW589741 FAS589602:FAS589741 FKO589602:FKO589741 FUK589602:FUK589741 GEG589602:GEG589741 GOC589602:GOC589741 GXY589602:GXY589741 HHU589602:HHU589741 HRQ589602:HRQ589741 IBM589602:IBM589741 ILI589602:ILI589741 IVE589602:IVE589741 JFA589602:JFA589741 JOW589602:JOW589741 JYS589602:JYS589741 KIO589602:KIO589741 KSK589602:KSK589741 LCG589602:LCG589741 LMC589602:LMC589741 LVY589602:LVY589741 MFU589602:MFU589741 MPQ589602:MPQ589741 MZM589602:MZM589741 NJI589602:NJI589741 NTE589602:NTE589741 ODA589602:ODA589741 OMW589602:OMW589741 OWS589602:OWS589741 PGO589602:PGO589741 PQK589602:PQK589741 QAG589602:QAG589741 QKC589602:QKC589741 QTY589602:QTY589741 RDU589602:RDU589741 RNQ589602:RNQ589741 RXM589602:RXM589741 SHI589602:SHI589741 SRE589602:SRE589741 TBA589602:TBA589741 TKW589602:TKW589741 TUS589602:TUS589741 UEO589602:UEO589741 UOK589602:UOK589741 UYG589602:UYG589741 VIC589602:VIC589741 VRY589602:VRY589741 WBU589602:WBU589741 WLQ589602:WLQ589741 WVM589602:WVM589741 G655138:G655277 JA655138:JA655277 SW655138:SW655277 ACS655138:ACS655277 AMO655138:AMO655277 AWK655138:AWK655277 BGG655138:BGG655277 BQC655138:BQC655277 BZY655138:BZY655277 CJU655138:CJU655277 CTQ655138:CTQ655277 DDM655138:DDM655277 DNI655138:DNI655277 DXE655138:DXE655277 EHA655138:EHA655277 EQW655138:EQW655277 FAS655138:FAS655277 FKO655138:FKO655277 FUK655138:FUK655277 GEG655138:GEG655277 GOC655138:GOC655277 GXY655138:GXY655277 HHU655138:HHU655277 HRQ655138:HRQ655277 IBM655138:IBM655277 ILI655138:ILI655277 IVE655138:IVE655277 JFA655138:JFA655277 JOW655138:JOW655277 JYS655138:JYS655277 KIO655138:KIO655277 KSK655138:KSK655277 LCG655138:LCG655277 LMC655138:LMC655277 LVY655138:LVY655277 MFU655138:MFU655277 MPQ655138:MPQ655277 MZM655138:MZM655277 NJI655138:NJI655277 NTE655138:NTE655277 ODA655138:ODA655277 OMW655138:OMW655277 OWS655138:OWS655277 PGO655138:PGO655277 PQK655138:PQK655277 QAG655138:QAG655277 QKC655138:QKC655277 QTY655138:QTY655277 RDU655138:RDU655277 RNQ655138:RNQ655277 RXM655138:RXM655277 SHI655138:SHI655277 SRE655138:SRE655277 TBA655138:TBA655277 TKW655138:TKW655277 TUS655138:TUS655277 UEO655138:UEO655277 UOK655138:UOK655277 UYG655138:UYG655277 VIC655138:VIC655277 VRY655138:VRY655277 WBU655138:WBU655277 WLQ655138:WLQ655277 WVM655138:WVM655277 G720674:G720813 JA720674:JA720813 SW720674:SW720813 ACS720674:ACS720813 AMO720674:AMO720813 AWK720674:AWK720813 BGG720674:BGG720813 BQC720674:BQC720813 BZY720674:BZY720813 CJU720674:CJU720813 CTQ720674:CTQ720813 DDM720674:DDM720813 DNI720674:DNI720813 DXE720674:DXE720813 EHA720674:EHA720813 EQW720674:EQW720813 FAS720674:FAS720813 FKO720674:FKO720813 FUK720674:FUK720813 GEG720674:GEG720813 GOC720674:GOC720813 GXY720674:GXY720813 HHU720674:HHU720813 HRQ720674:HRQ720813 IBM720674:IBM720813 ILI720674:ILI720813 IVE720674:IVE720813 JFA720674:JFA720813 JOW720674:JOW720813 JYS720674:JYS720813 KIO720674:KIO720813 KSK720674:KSK720813 LCG720674:LCG720813 LMC720674:LMC720813 LVY720674:LVY720813 MFU720674:MFU720813 MPQ720674:MPQ720813 MZM720674:MZM720813 NJI720674:NJI720813 NTE720674:NTE720813 ODA720674:ODA720813 OMW720674:OMW720813 OWS720674:OWS720813 PGO720674:PGO720813 PQK720674:PQK720813 QAG720674:QAG720813 QKC720674:QKC720813 QTY720674:QTY720813 RDU720674:RDU720813 RNQ720674:RNQ720813 RXM720674:RXM720813 SHI720674:SHI720813 SRE720674:SRE720813 TBA720674:TBA720813 TKW720674:TKW720813 TUS720674:TUS720813 UEO720674:UEO720813 UOK720674:UOK720813 UYG720674:UYG720813 VIC720674:VIC720813 VRY720674:VRY720813 WBU720674:WBU720813 WLQ720674:WLQ720813 WVM720674:WVM720813 G786210:G786349 JA786210:JA786349 SW786210:SW786349 ACS786210:ACS786349 AMO786210:AMO786349 AWK786210:AWK786349 BGG786210:BGG786349 BQC786210:BQC786349 BZY786210:BZY786349 CJU786210:CJU786349 CTQ786210:CTQ786349 DDM786210:DDM786349 DNI786210:DNI786349 DXE786210:DXE786349 EHA786210:EHA786349 EQW786210:EQW786349 FAS786210:FAS786349 FKO786210:FKO786349 FUK786210:FUK786349 GEG786210:GEG786349 GOC786210:GOC786349 GXY786210:GXY786349 HHU786210:HHU786349 HRQ786210:HRQ786349 IBM786210:IBM786349 ILI786210:ILI786349 IVE786210:IVE786349 JFA786210:JFA786349 JOW786210:JOW786349 JYS786210:JYS786349 KIO786210:KIO786349 KSK786210:KSK786349 LCG786210:LCG786349 LMC786210:LMC786349 LVY786210:LVY786349 MFU786210:MFU786349 MPQ786210:MPQ786349 MZM786210:MZM786349 NJI786210:NJI786349 NTE786210:NTE786349 ODA786210:ODA786349 OMW786210:OMW786349 OWS786210:OWS786349 PGO786210:PGO786349 PQK786210:PQK786349 QAG786210:QAG786349 QKC786210:QKC786349 QTY786210:QTY786349 RDU786210:RDU786349 RNQ786210:RNQ786349 RXM786210:RXM786349 SHI786210:SHI786349 SRE786210:SRE786349 TBA786210:TBA786349 TKW786210:TKW786349 TUS786210:TUS786349 UEO786210:UEO786349 UOK786210:UOK786349 UYG786210:UYG786349 VIC786210:VIC786349 VRY786210:VRY786349 WBU786210:WBU786349 WLQ786210:WLQ786349 WVM786210:WVM786349 G851746:G851885 JA851746:JA851885 SW851746:SW851885 ACS851746:ACS851885 AMO851746:AMO851885 AWK851746:AWK851885 BGG851746:BGG851885 BQC851746:BQC851885 BZY851746:BZY851885 CJU851746:CJU851885 CTQ851746:CTQ851885 DDM851746:DDM851885 DNI851746:DNI851885 DXE851746:DXE851885 EHA851746:EHA851885 EQW851746:EQW851885 FAS851746:FAS851885 FKO851746:FKO851885 FUK851746:FUK851885 GEG851746:GEG851885 GOC851746:GOC851885 GXY851746:GXY851885 HHU851746:HHU851885 HRQ851746:HRQ851885 IBM851746:IBM851885 ILI851746:ILI851885 IVE851746:IVE851885 JFA851746:JFA851885 JOW851746:JOW851885 JYS851746:JYS851885 KIO851746:KIO851885 KSK851746:KSK851885 LCG851746:LCG851885 LMC851746:LMC851885 LVY851746:LVY851885 MFU851746:MFU851885 MPQ851746:MPQ851885 MZM851746:MZM851885 NJI851746:NJI851885 NTE851746:NTE851885 ODA851746:ODA851885 OMW851746:OMW851885 OWS851746:OWS851885 PGO851746:PGO851885 PQK851746:PQK851885 QAG851746:QAG851885 QKC851746:QKC851885 QTY851746:QTY851885 RDU851746:RDU851885 RNQ851746:RNQ851885 RXM851746:RXM851885 SHI851746:SHI851885 SRE851746:SRE851885 TBA851746:TBA851885 TKW851746:TKW851885 TUS851746:TUS851885 UEO851746:UEO851885 UOK851746:UOK851885 UYG851746:UYG851885 VIC851746:VIC851885 VRY851746:VRY851885 WBU851746:WBU851885 WLQ851746:WLQ851885 WVM851746:WVM851885 G917282:G917421 JA917282:JA917421 SW917282:SW917421 ACS917282:ACS917421 AMO917282:AMO917421 AWK917282:AWK917421 BGG917282:BGG917421 BQC917282:BQC917421 BZY917282:BZY917421 CJU917282:CJU917421 CTQ917282:CTQ917421 DDM917282:DDM917421 DNI917282:DNI917421 DXE917282:DXE917421 EHA917282:EHA917421 EQW917282:EQW917421 FAS917282:FAS917421 FKO917282:FKO917421 FUK917282:FUK917421 GEG917282:GEG917421 GOC917282:GOC917421 GXY917282:GXY917421 HHU917282:HHU917421 HRQ917282:HRQ917421 IBM917282:IBM917421 ILI917282:ILI917421 IVE917282:IVE917421 JFA917282:JFA917421 JOW917282:JOW917421 JYS917282:JYS917421 KIO917282:KIO917421 KSK917282:KSK917421 LCG917282:LCG917421 LMC917282:LMC917421 LVY917282:LVY917421 MFU917282:MFU917421 MPQ917282:MPQ917421 MZM917282:MZM917421 NJI917282:NJI917421 NTE917282:NTE917421 ODA917282:ODA917421 OMW917282:OMW917421 OWS917282:OWS917421 PGO917282:PGO917421 PQK917282:PQK917421 QAG917282:QAG917421 QKC917282:QKC917421 QTY917282:QTY917421 RDU917282:RDU917421 RNQ917282:RNQ917421 RXM917282:RXM917421 SHI917282:SHI917421 SRE917282:SRE917421 TBA917282:TBA917421 TKW917282:TKW917421 TUS917282:TUS917421 UEO917282:UEO917421 UOK917282:UOK917421 UYG917282:UYG917421 VIC917282:VIC917421 VRY917282:VRY917421 WBU917282:WBU917421 WLQ917282:WLQ917421 WVM917282:WVM917421 G982818:G982957 JA982818:JA982957 SW982818:SW982957 ACS982818:ACS982957 AMO982818:AMO982957 AWK982818:AWK982957 BGG982818:BGG982957 BQC982818:BQC982957 BZY982818:BZY982957 CJU982818:CJU982957 CTQ982818:CTQ982957 DDM982818:DDM982957 DNI982818:DNI982957 DXE982818:DXE982957 EHA982818:EHA982957 EQW982818:EQW982957 FAS982818:FAS982957 FKO982818:FKO982957 FUK982818:FUK982957 GEG982818:GEG982957 GOC982818:GOC982957 GXY982818:GXY982957 HHU982818:HHU982957 HRQ982818:HRQ982957 IBM982818:IBM982957 ILI982818:ILI982957 IVE982818:IVE982957 JFA982818:JFA982957 JOW982818:JOW982957 JYS982818:JYS982957 KIO982818:KIO982957 KSK982818:KSK982957 LCG982818:LCG982957 LMC982818:LMC982957 LVY982818:LVY982957 MFU982818:MFU982957 MPQ982818:MPQ982957 MZM982818:MZM982957 NJI982818:NJI982957 NTE982818:NTE982957 ODA982818:ODA982957 OMW982818:OMW982957 OWS982818:OWS982957 PGO982818:PGO982957 PQK982818:PQK982957 QAG982818:QAG982957 QKC982818:QKC982957 QTY982818:QTY982957 RDU982818:RDU982957 RNQ982818:RNQ982957 RXM982818:RXM982957 SHI982818:SHI982957 SRE982818:SRE982957 TBA982818:TBA982957 TKW982818:TKW982957 TUS982818:TUS982957 UEO982818:UEO982957 UOK982818:UOK982957 UYG982818:UYG982957 VIC982818:VIC982957 VRY982818:VRY982957 WBU982818:WBU982957 WLQ982818:WLQ982957 WVM982818:WVM982957 G65506:G65516 JA65506:JA65516 SW65506:SW65516 ACS65506:ACS65516 AMO65506:AMO65516 AWK65506:AWK65516 BGG65506:BGG65516 BQC65506:BQC65516 BZY65506:BZY65516 CJU65506:CJU65516 CTQ65506:CTQ65516 DDM65506:DDM65516 DNI65506:DNI65516 DXE65506:DXE65516 EHA65506:EHA65516 EQW65506:EQW65516 FAS65506:FAS65516 FKO65506:FKO65516 FUK65506:FUK65516 GEG65506:GEG65516 GOC65506:GOC65516 GXY65506:GXY65516 HHU65506:HHU65516 HRQ65506:HRQ65516 IBM65506:IBM65516 ILI65506:ILI65516 IVE65506:IVE65516 JFA65506:JFA65516 JOW65506:JOW65516 JYS65506:JYS65516 KIO65506:KIO65516 KSK65506:KSK65516 LCG65506:LCG65516 LMC65506:LMC65516 LVY65506:LVY65516 MFU65506:MFU65516 MPQ65506:MPQ65516 MZM65506:MZM65516 NJI65506:NJI65516 NTE65506:NTE65516 ODA65506:ODA65516 OMW65506:OMW65516 OWS65506:OWS65516 PGO65506:PGO65516 PQK65506:PQK65516 QAG65506:QAG65516 QKC65506:QKC65516 QTY65506:QTY65516 RDU65506:RDU65516 RNQ65506:RNQ65516 RXM65506:RXM65516 SHI65506:SHI65516 SRE65506:SRE65516 TBA65506:TBA65516 TKW65506:TKW65516 TUS65506:TUS65516 UEO65506:UEO65516 UOK65506:UOK65516 UYG65506:UYG65516 VIC65506:VIC65516 VRY65506:VRY65516 WBU65506:WBU65516 WLQ65506:WLQ65516 WVM65506:WVM65516 G131042:G131052 JA131042:JA131052 SW131042:SW131052 ACS131042:ACS131052 AMO131042:AMO131052 AWK131042:AWK131052 BGG131042:BGG131052 BQC131042:BQC131052 BZY131042:BZY131052 CJU131042:CJU131052 CTQ131042:CTQ131052 DDM131042:DDM131052 DNI131042:DNI131052 DXE131042:DXE131052 EHA131042:EHA131052 EQW131042:EQW131052 FAS131042:FAS131052 FKO131042:FKO131052 FUK131042:FUK131052 GEG131042:GEG131052 GOC131042:GOC131052 GXY131042:GXY131052 HHU131042:HHU131052 HRQ131042:HRQ131052 IBM131042:IBM131052 ILI131042:ILI131052 IVE131042:IVE131052 JFA131042:JFA131052 JOW131042:JOW131052 JYS131042:JYS131052 KIO131042:KIO131052 KSK131042:KSK131052 LCG131042:LCG131052 LMC131042:LMC131052 LVY131042:LVY131052 MFU131042:MFU131052 MPQ131042:MPQ131052 MZM131042:MZM131052 NJI131042:NJI131052 NTE131042:NTE131052 ODA131042:ODA131052 OMW131042:OMW131052 OWS131042:OWS131052 PGO131042:PGO131052 PQK131042:PQK131052 QAG131042:QAG131052 QKC131042:QKC131052 QTY131042:QTY131052 RDU131042:RDU131052 RNQ131042:RNQ131052 RXM131042:RXM131052 SHI131042:SHI131052 SRE131042:SRE131052 TBA131042:TBA131052 TKW131042:TKW131052 TUS131042:TUS131052 UEO131042:UEO131052 UOK131042:UOK131052 UYG131042:UYG131052 VIC131042:VIC131052 VRY131042:VRY131052 WBU131042:WBU131052 WLQ131042:WLQ131052 WVM131042:WVM131052 G196578:G196588 JA196578:JA196588 SW196578:SW196588 ACS196578:ACS196588 AMO196578:AMO196588 AWK196578:AWK196588 BGG196578:BGG196588 BQC196578:BQC196588 BZY196578:BZY196588 CJU196578:CJU196588 CTQ196578:CTQ196588 DDM196578:DDM196588 DNI196578:DNI196588 DXE196578:DXE196588 EHA196578:EHA196588 EQW196578:EQW196588 FAS196578:FAS196588 FKO196578:FKO196588 FUK196578:FUK196588 GEG196578:GEG196588 GOC196578:GOC196588 GXY196578:GXY196588 HHU196578:HHU196588 HRQ196578:HRQ196588 IBM196578:IBM196588 ILI196578:ILI196588 IVE196578:IVE196588 JFA196578:JFA196588 JOW196578:JOW196588 JYS196578:JYS196588 KIO196578:KIO196588 KSK196578:KSK196588 LCG196578:LCG196588 LMC196578:LMC196588 LVY196578:LVY196588 MFU196578:MFU196588 MPQ196578:MPQ196588 MZM196578:MZM196588 NJI196578:NJI196588 NTE196578:NTE196588 ODA196578:ODA196588 OMW196578:OMW196588 OWS196578:OWS196588 PGO196578:PGO196588 PQK196578:PQK196588 QAG196578:QAG196588 QKC196578:QKC196588 QTY196578:QTY196588 RDU196578:RDU196588 RNQ196578:RNQ196588 RXM196578:RXM196588 SHI196578:SHI196588 SRE196578:SRE196588 TBA196578:TBA196588 TKW196578:TKW196588 TUS196578:TUS196588 UEO196578:UEO196588 UOK196578:UOK196588 UYG196578:UYG196588 VIC196578:VIC196588 VRY196578:VRY196588 WBU196578:WBU196588 WLQ196578:WLQ196588 WVM196578:WVM196588 G262114:G262124 JA262114:JA262124 SW262114:SW262124 ACS262114:ACS262124 AMO262114:AMO262124 AWK262114:AWK262124 BGG262114:BGG262124 BQC262114:BQC262124 BZY262114:BZY262124 CJU262114:CJU262124 CTQ262114:CTQ262124 DDM262114:DDM262124 DNI262114:DNI262124 DXE262114:DXE262124 EHA262114:EHA262124 EQW262114:EQW262124 FAS262114:FAS262124 FKO262114:FKO262124 FUK262114:FUK262124 GEG262114:GEG262124 GOC262114:GOC262124 GXY262114:GXY262124 HHU262114:HHU262124 HRQ262114:HRQ262124 IBM262114:IBM262124 ILI262114:ILI262124 IVE262114:IVE262124 JFA262114:JFA262124 JOW262114:JOW262124 JYS262114:JYS262124 KIO262114:KIO262124 KSK262114:KSK262124 LCG262114:LCG262124 LMC262114:LMC262124 LVY262114:LVY262124 MFU262114:MFU262124 MPQ262114:MPQ262124 MZM262114:MZM262124 NJI262114:NJI262124 NTE262114:NTE262124 ODA262114:ODA262124 OMW262114:OMW262124 OWS262114:OWS262124 PGO262114:PGO262124 PQK262114:PQK262124 QAG262114:QAG262124 QKC262114:QKC262124 QTY262114:QTY262124 RDU262114:RDU262124 RNQ262114:RNQ262124 RXM262114:RXM262124 SHI262114:SHI262124 SRE262114:SRE262124 TBA262114:TBA262124 TKW262114:TKW262124 TUS262114:TUS262124 UEO262114:UEO262124 UOK262114:UOK262124 UYG262114:UYG262124 VIC262114:VIC262124 VRY262114:VRY262124 WBU262114:WBU262124 WLQ262114:WLQ262124 WVM262114:WVM262124 G327650:G327660 JA327650:JA327660 SW327650:SW327660 ACS327650:ACS327660 AMO327650:AMO327660 AWK327650:AWK327660 BGG327650:BGG327660 BQC327650:BQC327660 BZY327650:BZY327660 CJU327650:CJU327660 CTQ327650:CTQ327660 DDM327650:DDM327660 DNI327650:DNI327660 DXE327650:DXE327660 EHA327650:EHA327660 EQW327650:EQW327660 FAS327650:FAS327660 FKO327650:FKO327660 FUK327650:FUK327660 GEG327650:GEG327660 GOC327650:GOC327660 GXY327650:GXY327660 HHU327650:HHU327660 HRQ327650:HRQ327660 IBM327650:IBM327660 ILI327650:ILI327660 IVE327650:IVE327660 JFA327650:JFA327660 JOW327650:JOW327660 JYS327650:JYS327660 KIO327650:KIO327660 KSK327650:KSK327660 LCG327650:LCG327660 LMC327650:LMC327660 LVY327650:LVY327660 MFU327650:MFU327660 MPQ327650:MPQ327660 MZM327650:MZM327660 NJI327650:NJI327660 NTE327650:NTE327660 ODA327650:ODA327660 OMW327650:OMW327660 OWS327650:OWS327660 PGO327650:PGO327660 PQK327650:PQK327660 QAG327650:QAG327660 QKC327650:QKC327660 QTY327650:QTY327660 RDU327650:RDU327660 RNQ327650:RNQ327660 RXM327650:RXM327660 SHI327650:SHI327660 SRE327650:SRE327660 TBA327650:TBA327660 TKW327650:TKW327660 TUS327650:TUS327660 UEO327650:UEO327660 UOK327650:UOK327660 UYG327650:UYG327660 VIC327650:VIC327660 VRY327650:VRY327660 WBU327650:WBU327660 WLQ327650:WLQ327660 WVM327650:WVM327660 G393186:G393196 JA393186:JA393196 SW393186:SW393196 ACS393186:ACS393196 AMO393186:AMO393196 AWK393186:AWK393196 BGG393186:BGG393196 BQC393186:BQC393196 BZY393186:BZY393196 CJU393186:CJU393196 CTQ393186:CTQ393196 DDM393186:DDM393196 DNI393186:DNI393196 DXE393186:DXE393196 EHA393186:EHA393196 EQW393186:EQW393196 FAS393186:FAS393196 FKO393186:FKO393196 FUK393186:FUK393196 GEG393186:GEG393196 GOC393186:GOC393196 GXY393186:GXY393196 HHU393186:HHU393196 HRQ393186:HRQ393196 IBM393186:IBM393196 ILI393186:ILI393196 IVE393186:IVE393196 JFA393186:JFA393196 JOW393186:JOW393196 JYS393186:JYS393196 KIO393186:KIO393196 KSK393186:KSK393196 LCG393186:LCG393196 LMC393186:LMC393196 LVY393186:LVY393196 MFU393186:MFU393196 MPQ393186:MPQ393196 MZM393186:MZM393196 NJI393186:NJI393196 NTE393186:NTE393196 ODA393186:ODA393196 OMW393186:OMW393196 OWS393186:OWS393196 PGO393186:PGO393196 PQK393186:PQK393196 QAG393186:QAG393196 QKC393186:QKC393196 QTY393186:QTY393196 RDU393186:RDU393196 RNQ393186:RNQ393196 RXM393186:RXM393196 SHI393186:SHI393196 SRE393186:SRE393196 TBA393186:TBA393196 TKW393186:TKW393196 TUS393186:TUS393196 UEO393186:UEO393196 UOK393186:UOK393196 UYG393186:UYG393196 VIC393186:VIC393196 VRY393186:VRY393196 WBU393186:WBU393196 WLQ393186:WLQ393196 WVM393186:WVM393196 G458722:G458732 JA458722:JA458732 SW458722:SW458732 ACS458722:ACS458732 AMO458722:AMO458732 AWK458722:AWK458732 BGG458722:BGG458732 BQC458722:BQC458732 BZY458722:BZY458732 CJU458722:CJU458732 CTQ458722:CTQ458732 DDM458722:DDM458732 DNI458722:DNI458732 DXE458722:DXE458732 EHA458722:EHA458732 EQW458722:EQW458732 FAS458722:FAS458732 FKO458722:FKO458732 FUK458722:FUK458732 GEG458722:GEG458732 GOC458722:GOC458732 GXY458722:GXY458732 HHU458722:HHU458732 HRQ458722:HRQ458732 IBM458722:IBM458732 ILI458722:ILI458732 IVE458722:IVE458732 JFA458722:JFA458732 JOW458722:JOW458732 JYS458722:JYS458732 KIO458722:KIO458732 KSK458722:KSK458732 LCG458722:LCG458732 LMC458722:LMC458732 LVY458722:LVY458732 MFU458722:MFU458732 MPQ458722:MPQ458732 MZM458722:MZM458732 NJI458722:NJI458732 NTE458722:NTE458732 ODA458722:ODA458732 OMW458722:OMW458732 OWS458722:OWS458732 PGO458722:PGO458732 PQK458722:PQK458732 QAG458722:QAG458732 QKC458722:QKC458732 QTY458722:QTY458732 RDU458722:RDU458732 RNQ458722:RNQ458732 RXM458722:RXM458732 SHI458722:SHI458732 SRE458722:SRE458732 TBA458722:TBA458732 TKW458722:TKW458732 TUS458722:TUS458732 UEO458722:UEO458732 UOK458722:UOK458732 UYG458722:UYG458732 VIC458722:VIC458732 VRY458722:VRY458732 WBU458722:WBU458732 WLQ458722:WLQ458732 WVM458722:WVM458732 G524258:G524268 JA524258:JA524268 SW524258:SW524268 ACS524258:ACS524268 AMO524258:AMO524268 AWK524258:AWK524268 BGG524258:BGG524268 BQC524258:BQC524268 BZY524258:BZY524268 CJU524258:CJU524268 CTQ524258:CTQ524268 DDM524258:DDM524268 DNI524258:DNI524268 DXE524258:DXE524268 EHA524258:EHA524268 EQW524258:EQW524268 FAS524258:FAS524268 FKO524258:FKO524268 FUK524258:FUK524268 GEG524258:GEG524268 GOC524258:GOC524268 GXY524258:GXY524268 HHU524258:HHU524268 HRQ524258:HRQ524268 IBM524258:IBM524268 ILI524258:ILI524268 IVE524258:IVE524268 JFA524258:JFA524268 JOW524258:JOW524268 JYS524258:JYS524268 KIO524258:KIO524268 KSK524258:KSK524268 LCG524258:LCG524268 LMC524258:LMC524268 LVY524258:LVY524268 MFU524258:MFU524268 MPQ524258:MPQ524268 MZM524258:MZM524268 NJI524258:NJI524268 NTE524258:NTE524268 ODA524258:ODA524268 OMW524258:OMW524268 OWS524258:OWS524268 PGO524258:PGO524268 PQK524258:PQK524268 QAG524258:QAG524268 QKC524258:QKC524268 QTY524258:QTY524268 RDU524258:RDU524268 RNQ524258:RNQ524268 RXM524258:RXM524268 SHI524258:SHI524268 SRE524258:SRE524268 TBA524258:TBA524268 TKW524258:TKW524268 TUS524258:TUS524268 UEO524258:UEO524268 UOK524258:UOK524268 UYG524258:UYG524268 VIC524258:VIC524268 VRY524258:VRY524268 WBU524258:WBU524268 WLQ524258:WLQ524268 WVM524258:WVM524268 G589794:G589804 JA589794:JA589804 SW589794:SW589804 ACS589794:ACS589804 AMO589794:AMO589804 AWK589794:AWK589804 BGG589794:BGG589804 BQC589794:BQC589804 BZY589794:BZY589804 CJU589794:CJU589804 CTQ589794:CTQ589804 DDM589794:DDM589804 DNI589794:DNI589804 DXE589794:DXE589804 EHA589794:EHA589804 EQW589794:EQW589804 FAS589794:FAS589804 FKO589794:FKO589804 FUK589794:FUK589804 GEG589794:GEG589804 GOC589794:GOC589804 GXY589794:GXY589804 HHU589794:HHU589804 HRQ589794:HRQ589804 IBM589794:IBM589804 ILI589794:ILI589804 IVE589794:IVE589804 JFA589794:JFA589804 JOW589794:JOW589804 JYS589794:JYS589804 KIO589794:KIO589804 KSK589794:KSK589804 LCG589794:LCG589804 LMC589794:LMC589804 LVY589794:LVY589804 MFU589794:MFU589804 MPQ589794:MPQ589804 MZM589794:MZM589804 NJI589794:NJI589804 NTE589794:NTE589804 ODA589794:ODA589804 OMW589794:OMW589804 OWS589794:OWS589804 PGO589794:PGO589804 PQK589794:PQK589804 QAG589794:QAG589804 QKC589794:QKC589804 QTY589794:QTY589804 RDU589794:RDU589804 RNQ589794:RNQ589804 RXM589794:RXM589804 SHI589794:SHI589804 SRE589794:SRE589804 TBA589794:TBA589804 TKW589794:TKW589804 TUS589794:TUS589804 UEO589794:UEO589804 UOK589794:UOK589804 UYG589794:UYG589804 VIC589794:VIC589804 VRY589794:VRY589804 WBU589794:WBU589804 WLQ589794:WLQ589804 WVM589794:WVM589804 G655330:G655340 JA655330:JA655340 SW655330:SW655340 ACS655330:ACS655340 AMO655330:AMO655340 AWK655330:AWK655340 BGG655330:BGG655340 BQC655330:BQC655340 BZY655330:BZY655340 CJU655330:CJU655340 CTQ655330:CTQ655340 DDM655330:DDM655340 DNI655330:DNI655340 DXE655330:DXE655340 EHA655330:EHA655340 EQW655330:EQW655340 FAS655330:FAS655340 FKO655330:FKO655340 FUK655330:FUK655340 GEG655330:GEG655340 GOC655330:GOC655340 GXY655330:GXY655340 HHU655330:HHU655340 HRQ655330:HRQ655340 IBM655330:IBM655340 ILI655330:ILI655340 IVE655330:IVE655340 JFA655330:JFA655340 JOW655330:JOW655340 JYS655330:JYS655340 KIO655330:KIO655340 KSK655330:KSK655340 LCG655330:LCG655340 LMC655330:LMC655340 LVY655330:LVY655340 MFU655330:MFU655340 MPQ655330:MPQ655340 MZM655330:MZM655340 NJI655330:NJI655340 NTE655330:NTE655340 ODA655330:ODA655340 OMW655330:OMW655340 OWS655330:OWS655340 PGO655330:PGO655340 PQK655330:PQK655340 QAG655330:QAG655340 QKC655330:QKC655340 QTY655330:QTY655340 RDU655330:RDU655340 RNQ655330:RNQ655340 RXM655330:RXM655340 SHI655330:SHI655340 SRE655330:SRE655340 TBA655330:TBA655340 TKW655330:TKW655340 TUS655330:TUS655340 UEO655330:UEO655340 UOK655330:UOK655340 UYG655330:UYG655340 VIC655330:VIC655340 VRY655330:VRY655340 WBU655330:WBU655340 WLQ655330:WLQ655340 WVM655330:WVM655340 G720866:G720876 JA720866:JA720876 SW720866:SW720876 ACS720866:ACS720876 AMO720866:AMO720876 AWK720866:AWK720876 BGG720866:BGG720876 BQC720866:BQC720876 BZY720866:BZY720876 CJU720866:CJU720876 CTQ720866:CTQ720876 DDM720866:DDM720876 DNI720866:DNI720876 DXE720866:DXE720876 EHA720866:EHA720876 EQW720866:EQW720876 FAS720866:FAS720876 FKO720866:FKO720876 FUK720866:FUK720876 GEG720866:GEG720876 GOC720866:GOC720876 GXY720866:GXY720876 HHU720866:HHU720876 HRQ720866:HRQ720876 IBM720866:IBM720876 ILI720866:ILI720876 IVE720866:IVE720876 JFA720866:JFA720876 JOW720866:JOW720876 JYS720866:JYS720876 KIO720866:KIO720876 KSK720866:KSK720876 LCG720866:LCG720876 LMC720866:LMC720876 LVY720866:LVY720876 MFU720866:MFU720876 MPQ720866:MPQ720876 MZM720866:MZM720876 NJI720866:NJI720876 NTE720866:NTE720876 ODA720866:ODA720876 OMW720866:OMW720876 OWS720866:OWS720876 PGO720866:PGO720876 PQK720866:PQK720876 QAG720866:QAG720876 QKC720866:QKC720876 QTY720866:QTY720876 RDU720866:RDU720876 RNQ720866:RNQ720876 RXM720866:RXM720876 SHI720866:SHI720876 SRE720866:SRE720876 TBA720866:TBA720876 TKW720866:TKW720876 TUS720866:TUS720876 UEO720866:UEO720876 UOK720866:UOK720876 UYG720866:UYG720876 VIC720866:VIC720876 VRY720866:VRY720876 WBU720866:WBU720876 WLQ720866:WLQ720876 WVM720866:WVM720876 G786402:G786412 JA786402:JA786412 SW786402:SW786412 ACS786402:ACS786412 AMO786402:AMO786412 AWK786402:AWK786412 BGG786402:BGG786412 BQC786402:BQC786412 BZY786402:BZY786412 CJU786402:CJU786412 CTQ786402:CTQ786412 DDM786402:DDM786412 DNI786402:DNI786412 DXE786402:DXE786412 EHA786402:EHA786412 EQW786402:EQW786412 FAS786402:FAS786412 FKO786402:FKO786412 FUK786402:FUK786412 GEG786402:GEG786412 GOC786402:GOC786412 GXY786402:GXY786412 HHU786402:HHU786412 HRQ786402:HRQ786412 IBM786402:IBM786412 ILI786402:ILI786412 IVE786402:IVE786412 JFA786402:JFA786412 JOW786402:JOW786412 JYS786402:JYS786412 KIO786402:KIO786412 KSK786402:KSK786412 LCG786402:LCG786412 LMC786402:LMC786412 LVY786402:LVY786412 MFU786402:MFU786412 MPQ786402:MPQ786412 MZM786402:MZM786412 NJI786402:NJI786412 NTE786402:NTE786412 ODA786402:ODA786412 OMW786402:OMW786412 OWS786402:OWS786412 PGO786402:PGO786412 PQK786402:PQK786412 QAG786402:QAG786412 QKC786402:QKC786412 QTY786402:QTY786412 RDU786402:RDU786412 RNQ786402:RNQ786412 RXM786402:RXM786412 SHI786402:SHI786412 SRE786402:SRE786412 TBA786402:TBA786412 TKW786402:TKW786412 TUS786402:TUS786412 UEO786402:UEO786412 UOK786402:UOK786412 UYG786402:UYG786412 VIC786402:VIC786412 VRY786402:VRY786412 WBU786402:WBU786412 WLQ786402:WLQ786412 WVM786402:WVM786412 G851938:G851948 JA851938:JA851948 SW851938:SW851948 ACS851938:ACS851948 AMO851938:AMO851948 AWK851938:AWK851948 BGG851938:BGG851948 BQC851938:BQC851948 BZY851938:BZY851948 CJU851938:CJU851948 CTQ851938:CTQ851948 DDM851938:DDM851948 DNI851938:DNI851948 DXE851938:DXE851948 EHA851938:EHA851948 EQW851938:EQW851948 FAS851938:FAS851948 FKO851938:FKO851948 FUK851938:FUK851948 GEG851938:GEG851948 GOC851938:GOC851948 GXY851938:GXY851948 HHU851938:HHU851948 HRQ851938:HRQ851948 IBM851938:IBM851948 ILI851938:ILI851948 IVE851938:IVE851948 JFA851938:JFA851948 JOW851938:JOW851948 JYS851938:JYS851948 KIO851938:KIO851948 KSK851938:KSK851948 LCG851938:LCG851948 LMC851938:LMC851948 LVY851938:LVY851948 MFU851938:MFU851948 MPQ851938:MPQ851948 MZM851938:MZM851948 NJI851938:NJI851948 NTE851938:NTE851948 ODA851938:ODA851948 OMW851938:OMW851948 OWS851938:OWS851948 PGO851938:PGO851948 PQK851938:PQK851948 QAG851938:QAG851948 QKC851938:QKC851948 QTY851938:QTY851948 RDU851938:RDU851948 RNQ851938:RNQ851948 RXM851938:RXM851948 SHI851938:SHI851948 SRE851938:SRE851948 TBA851938:TBA851948 TKW851938:TKW851948 TUS851938:TUS851948 UEO851938:UEO851948 UOK851938:UOK851948 UYG851938:UYG851948 VIC851938:VIC851948 VRY851938:VRY851948 WBU851938:WBU851948 WLQ851938:WLQ851948 WVM851938:WVM851948 G917474:G917484 JA917474:JA917484 SW917474:SW917484 ACS917474:ACS917484 AMO917474:AMO917484 AWK917474:AWK917484 BGG917474:BGG917484 BQC917474:BQC917484 BZY917474:BZY917484 CJU917474:CJU917484 CTQ917474:CTQ917484 DDM917474:DDM917484 DNI917474:DNI917484 DXE917474:DXE917484 EHA917474:EHA917484 EQW917474:EQW917484 FAS917474:FAS917484 FKO917474:FKO917484 FUK917474:FUK917484 GEG917474:GEG917484 GOC917474:GOC917484 GXY917474:GXY917484 HHU917474:HHU917484 HRQ917474:HRQ917484 IBM917474:IBM917484 ILI917474:ILI917484 IVE917474:IVE917484 JFA917474:JFA917484 JOW917474:JOW917484 JYS917474:JYS917484 KIO917474:KIO917484 KSK917474:KSK917484 LCG917474:LCG917484 LMC917474:LMC917484 LVY917474:LVY917484 MFU917474:MFU917484 MPQ917474:MPQ917484 MZM917474:MZM917484 NJI917474:NJI917484 NTE917474:NTE917484 ODA917474:ODA917484 OMW917474:OMW917484 OWS917474:OWS917484 PGO917474:PGO917484 PQK917474:PQK917484 QAG917474:QAG917484 QKC917474:QKC917484 QTY917474:QTY917484 RDU917474:RDU917484 RNQ917474:RNQ917484 RXM917474:RXM917484 SHI917474:SHI917484 SRE917474:SRE917484 TBA917474:TBA917484 TKW917474:TKW917484 TUS917474:TUS917484 UEO917474:UEO917484 UOK917474:UOK917484 UYG917474:UYG917484 VIC917474:VIC917484 VRY917474:VRY917484 WBU917474:WBU917484 WLQ917474:WLQ917484 WVM917474:WVM917484 G983010:G983020 JA983010:JA983020 SW983010:SW983020 ACS983010:ACS983020 AMO983010:AMO983020 AWK983010:AWK983020 BGG983010:BGG983020 BQC983010:BQC983020 BZY983010:BZY983020 CJU983010:CJU983020 CTQ983010:CTQ983020 DDM983010:DDM983020 DNI983010:DNI983020 DXE983010:DXE983020 EHA983010:EHA983020 EQW983010:EQW983020 FAS983010:FAS983020 FKO983010:FKO983020 FUK983010:FUK983020 GEG983010:GEG983020 GOC983010:GOC983020 GXY983010:GXY983020 HHU983010:HHU983020 HRQ983010:HRQ983020 IBM983010:IBM983020 ILI983010:ILI983020 IVE983010:IVE983020 JFA983010:JFA983020 JOW983010:JOW983020 JYS983010:JYS983020 KIO983010:KIO983020 KSK983010:KSK983020 LCG983010:LCG983020 LMC983010:LMC983020 LVY983010:LVY983020 MFU983010:MFU983020 MPQ983010:MPQ983020 MZM983010:MZM983020 NJI983010:NJI983020 NTE983010:NTE983020 ODA983010:ODA983020 OMW983010:OMW983020 OWS983010:OWS983020 PGO983010:PGO983020 PQK983010:PQK983020 QAG983010:QAG983020 QKC983010:QKC983020 QTY983010:QTY983020 RDU983010:RDU983020 RNQ983010:RNQ983020 RXM983010:RXM983020 SHI983010:SHI983020 SRE983010:SRE983020 TBA983010:TBA983020 TKW983010:TKW983020 TUS983010:TUS983020 UEO983010:UEO983020 UOK983010:UOK983020 UYG983010:UYG983020 VIC983010:VIC983020 VRY983010:VRY983020 WBU983010:WBU983020 WLQ983010:WLQ983020 WVM983010:WVM983020 G65567:G65570 JA65567:JA65570 SW65567:SW65570 ACS65567:ACS65570 AMO65567:AMO65570 AWK65567:AWK65570 BGG65567:BGG65570 BQC65567:BQC65570 BZY65567:BZY65570 CJU65567:CJU65570 CTQ65567:CTQ65570 DDM65567:DDM65570 DNI65567:DNI65570 DXE65567:DXE65570 EHA65567:EHA65570 EQW65567:EQW65570 FAS65567:FAS65570 FKO65567:FKO65570 FUK65567:FUK65570 GEG65567:GEG65570 GOC65567:GOC65570 GXY65567:GXY65570 HHU65567:HHU65570 HRQ65567:HRQ65570 IBM65567:IBM65570 ILI65567:ILI65570 IVE65567:IVE65570 JFA65567:JFA65570 JOW65567:JOW65570 JYS65567:JYS65570 KIO65567:KIO65570 KSK65567:KSK65570 LCG65567:LCG65570 LMC65567:LMC65570 LVY65567:LVY65570 MFU65567:MFU65570 MPQ65567:MPQ65570 MZM65567:MZM65570 NJI65567:NJI65570 NTE65567:NTE65570 ODA65567:ODA65570 OMW65567:OMW65570 OWS65567:OWS65570 PGO65567:PGO65570 PQK65567:PQK65570 QAG65567:QAG65570 QKC65567:QKC65570 QTY65567:QTY65570 RDU65567:RDU65570 RNQ65567:RNQ65570 RXM65567:RXM65570 SHI65567:SHI65570 SRE65567:SRE65570 TBA65567:TBA65570 TKW65567:TKW65570 TUS65567:TUS65570 UEO65567:UEO65570 UOK65567:UOK65570 UYG65567:UYG65570 VIC65567:VIC65570 VRY65567:VRY65570 WBU65567:WBU65570 WLQ65567:WLQ65570 WVM65567:WVM65570 G131103:G131106 JA131103:JA131106 SW131103:SW131106 ACS131103:ACS131106 AMO131103:AMO131106 AWK131103:AWK131106 BGG131103:BGG131106 BQC131103:BQC131106 BZY131103:BZY131106 CJU131103:CJU131106 CTQ131103:CTQ131106 DDM131103:DDM131106 DNI131103:DNI131106 DXE131103:DXE131106 EHA131103:EHA131106 EQW131103:EQW131106 FAS131103:FAS131106 FKO131103:FKO131106 FUK131103:FUK131106 GEG131103:GEG131106 GOC131103:GOC131106 GXY131103:GXY131106 HHU131103:HHU131106 HRQ131103:HRQ131106 IBM131103:IBM131106 ILI131103:ILI131106 IVE131103:IVE131106 JFA131103:JFA131106 JOW131103:JOW131106 JYS131103:JYS131106 KIO131103:KIO131106 KSK131103:KSK131106 LCG131103:LCG131106 LMC131103:LMC131106 LVY131103:LVY131106 MFU131103:MFU131106 MPQ131103:MPQ131106 MZM131103:MZM131106 NJI131103:NJI131106 NTE131103:NTE131106 ODA131103:ODA131106 OMW131103:OMW131106 OWS131103:OWS131106 PGO131103:PGO131106 PQK131103:PQK131106 QAG131103:QAG131106 QKC131103:QKC131106 QTY131103:QTY131106 RDU131103:RDU131106 RNQ131103:RNQ131106 RXM131103:RXM131106 SHI131103:SHI131106 SRE131103:SRE131106 TBA131103:TBA131106 TKW131103:TKW131106 TUS131103:TUS131106 UEO131103:UEO131106 UOK131103:UOK131106 UYG131103:UYG131106 VIC131103:VIC131106 VRY131103:VRY131106 WBU131103:WBU131106 WLQ131103:WLQ131106 WVM131103:WVM131106 G196639:G196642 JA196639:JA196642 SW196639:SW196642 ACS196639:ACS196642 AMO196639:AMO196642 AWK196639:AWK196642 BGG196639:BGG196642 BQC196639:BQC196642 BZY196639:BZY196642 CJU196639:CJU196642 CTQ196639:CTQ196642 DDM196639:DDM196642 DNI196639:DNI196642 DXE196639:DXE196642 EHA196639:EHA196642 EQW196639:EQW196642 FAS196639:FAS196642 FKO196639:FKO196642 FUK196639:FUK196642 GEG196639:GEG196642 GOC196639:GOC196642 GXY196639:GXY196642 HHU196639:HHU196642 HRQ196639:HRQ196642 IBM196639:IBM196642 ILI196639:ILI196642 IVE196639:IVE196642 JFA196639:JFA196642 JOW196639:JOW196642 JYS196639:JYS196642 KIO196639:KIO196642 KSK196639:KSK196642 LCG196639:LCG196642 LMC196639:LMC196642 LVY196639:LVY196642 MFU196639:MFU196642 MPQ196639:MPQ196642 MZM196639:MZM196642 NJI196639:NJI196642 NTE196639:NTE196642 ODA196639:ODA196642 OMW196639:OMW196642 OWS196639:OWS196642 PGO196639:PGO196642 PQK196639:PQK196642 QAG196639:QAG196642 QKC196639:QKC196642 QTY196639:QTY196642 RDU196639:RDU196642 RNQ196639:RNQ196642 RXM196639:RXM196642 SHI196639:SHI196642 SRE196639:SRE196642 TBA196639:TBA196642 TKW196639:TKW196642 TUS196639:TUS196642 UEO196639:UEO196642 UOK196639:UOK196642 UYG196639:UYG196642 VIC196639:VIC196642 VRY196639:VRY196642 WBU196639:WBU196642 WLQ196639:WLQ196642 WVM196639:WVM196642 G262175:G262178 JA262175:JA262178 SW262175:SW262178 ACS262175:ACS262178 AMO262175:AMO262178 AWK262175:AWK262178 BGG262175:BGG262178 BQC262175:BQC262178 BZY262175:BZY262178 CJU262175:CJU262178 CTQ262175:CTQ262178 DDM262175:DDM262178 DNI262175:DNI262178 DXE262175:DXE262178 EHA262175:EHA262178 EQW262175:EQW262178 FAS262175:FAS262178 FKO262175:FKO262178 FUK262175:FUK262178 GEG262175:GEG262178 GOC262175:GOC262178 GXY262175:GXY262178 HHU262175:HHU262178 HRQ262175:HRQ262178 IBM262175:IBM262178 ILI262175:ILI262178 IVE262175:IVE262178 JFA262175:JFA262178 JOW262175:JOW262178 JYS262175:JYS262178 KIO262175:KIO262178 KSK262175:KSK262178 LCG262175:LCG262178 LMC262175:LMC262178 LVY262175:LVY262178 MFU262175:MFU262178 MPQ262175:MPQ262178 MZM262175:MZM262178 NJI262175:NJI262178 NTE262175:NTE262178 ODA262175:ODA262178 OMW262175:OMW262178 OWS262175:OWS262178 PGO262175:PGO262178 PQK262175:PQK262178 QAG262175:QAG262178 QKC262175:QKC262178 QTY262175:QTY262178 RDU262175:RDU262178 RNQ262175:RNQ262178 RXM262175:RXM262178 SHI262175:SHI262178 SRE262175:SRE262178 TBA262175:TBA262178 TKW262175:TKW262178 TUS262175:TUS262178 UEO262175:UEO262178 UOK262175:UOK262178 UYG262175:UYG262178 VIC262175:VIC262178 VRY262175:VRY262178 WBU262175:WBU262178 WLQ262175:WLQ262178 WVM262175:WVM262178 G327711:G327714 JA327711:JA327714 SW327711:SW327714 ACS327711:ACS327714 AMO327711:AMO327714 AWK327711:AWK327714 BGG327711:BGG327714 BQC327711:BQC327714 BZY327711:BZY327714 CJU327711:CJU327714 CTQ327711:CTQ327714 DDM327711:DDM327714 DNI327711:DNI327714 DXE327711:DXE327714 EHA327711:EHA327714 EQW327711:EQW327714 FAS327711:FAS327714 FKO327711:FKO327714 FUK327711:FUK327714 GEG327711:GEG327714 GOC327711:GOC327714 GXY327711:GXY327714 HHU327711:HHU327714 HRQ327711:HRQ327714 IBM327711:IBM327714 ILI327711:ILI327714 IVE327711:IVE327714 JFA327711:JFA327714 JOW327711:JOW327714 JYS327711:JYS327714 KIO327711:KIO327714 KSK327711:KSK327714 LCG327711:LCG327714 LMC327711:LMC327714 LVY327711:LVY327714 MFU327711:MFU327714 MPQ327711:MPQ327714 MZM327711:MZM327714 NJI327711:NJI327714 NTE327711:NTE327714 ODA327711:ODA327714 OMW327711:OMW327714 OWS327711:OWS327714 PGO327711:PGO327714 PQK327711:PQK327714 QAG327711:QAG327714 QKC327711:QKC327714 QTY327711:QTY327714 RDU327711:RDU327714 RNQ327711:RNQ327714 RXM327711:RXM327714 SHI327711:SHI327714 SRE327711:SRE327714 TBA327711:TBA327714 TKW327711:TKW327714 TUS327711:TUS327714 UEO327711:UEO327714 UOK327711:UOK327714 UYG327711:UYG327714 VIC327711:VIC327714 VRY327711:VRY327714 WBU327711:WBU327714 WLQ327711:WLQ327714 WVM327711:WVM327714 G393247:G393250 JA393247:JA393250 SW393247:SW393250 ACS393247:ACS393250 AMO393247:AMO393250 AWK393247:AWK393250 BGG393247:BGG393250 BQC393247:BQC393250 BZY393247:BZY393250 CJU393247:CJU393250 CTQ393247:CTQ393250 DDM393247:DDM393250 DNI393247:DNI393250 DXE393247:DXE393250 EHA393247:EHA393250 EQW393247:EQW393250 FAS393247:FAS393250 FKO393247:FKO393250 FUK393247:FUK393250 GEG393247:GEG393250 GOC393247:GOC393250 GXY393247:GXY393250 HHU393247:HHU393250 HRQ393247:HRQ393250 IBM393247:IBM393250 ILI393247:ILI393250 IVE393247:IVE393250 JFA393247:JFA393250 JOW393247:JOW393250 JYS393247:JYS393250 KIO393247:KIO393250 KSK393247:KSK393250 LCG393247:LCG393250 LMC393247:LMC393250 LVY393247:LVY393250 MFU393247:MFU393250 MPQ393247:MPQ393250 MZM393247:MZM393250 NJI393247:NJI393250 NTE393247:NTE393250 ODA393247:ODA393250 OMW393247:OMW393250 OWS393247:OWS393250 PGO393247:PGO393250 PQK393247:PQK393250 QAG393247:QAG393250 QKC393247:QKC393250 QTY393247:QTY393250 RDU393247:RDU393250 RNQ393247:RNQ393250 RXM393247:RXM393250 SHI393247:SHI393250 SRE393247:SRE393250 TBA393247:TBA393250 TKW393247:TKW393250 TUS393247:TUS393250 UEO393247:UEO393250 UOK393247:UOK393250 UYG393247:UYG393250 VIC393247:VIC393250 VRY393247:VRY393250 WBU393247:WBU393250 WLQ393247:WLQ393250 WVM393247:WVM393250 G458783:G458786 JA458783:JA458786 SW458783:SW458786 ACS458783:ACS458786 AMO458783:AMO458786 AWK458783:AWK458786 BGG458783:BGG458786 BQC458783:BQC458786 BZY458783:BZY458786 CJU458783:CJU458786 CTQ458783:CTQ458786 DDM458783:DDM458786 DNI458783:DNI458786 DXE458783:DXE458786 EHA458783:EHA458786 EQW458783:EQW458786 FAS458783:FAS458786 FKO458783:FKO458786 FUK458783:FUK458786 GEG458783:GEG458786 GOC458783:GOC458786 GXY458783:GXY458786 HHU458783:HHU458786 HRQ458783:HRQ458786 IBM458783:IBM458786 ILI458783:ILI458786 IVE458783:IVE458786 JFA458783:JFA458786 JOW458783:JOW458786 JYS458783:JYS458786 KIO458783:KIO458786 KSK458783:KSK458786 LCG458783:LCG458786 LMC458783:LMC458786 LVY458783:LVY458786 MFU458783:MFU458786 MPQ458783:MPQ458786 MZM458783:MZM458786 NJI458783:NJI458786 NTE458783:NTE458786 ODA458783:ODA458786 OMW458783:OMW458786 OWS458783:OWS458786 PGO458783:PGO458786 PQK458783:PQK458786 QAG458783:QAG458786 QKC458783:QKC458786 QTY458783:QTY458786 RDU458783:RDU458786 RNQ458783:RNQ458786 RXM458783:RXM458786 SHI458783:SHI458786 SRE458783:SRE458786 TBA458783:TBA458786 TKW458783:TKW458786 TUS458783:TUS458786 UEO458783:UEO458786 UOK458783:UOK458786 UYG458783:UYG458786 VIC458783:VIC458786 VRY458783:VRY458786 WBU458783:WBU458786 WLQ458783:WLQ458786 WVM458783:WVM458786 G524319:G524322 JA524319:JA524322 SW524319:SW524322 ACS524319:ACS524322 AMO524319:AMO524322 AWK524319:AWK524322 BGG524319:BGG524322 BQC524319:BQC524322 BZY524319:BZY524322 CJU524319:CJU524322 CTQ524319:CTQ524322 DDM524319:DDM524322 DNI524319:DNI524322 DXE524319:DXE524322 EHA524319:EHA524322 EQW524319:EQW524322 FAS524319:FAS524322 FKO524319:FKO524322 FUK524319:FUK524322 GEG524319:GEG524322 GOC524319:GOC524322 GXY524319:GXY524322 HHU524319:HHU524322 HRQ524319:HRQ524322 IBM524319:IBM524322 ILI524319:ILI524322 IVE524319:IVE524322 JFA524319:JFA524322 JOW524319:JOW524322 JYS524319:JYS524322 KIO524319:KIO524322 KSK524319:KSK524322 LCG524319:LCG524322 LMC524319:LMC524322 LVY524319:LVY524322 MFU524319:MFU524322 MPQ524319:MPQ524322 MZM524319:MZM524322 NJI524319:NJI524322 NTE524319:NTE524322 ODA524319:ODA524322 OMW524319:OMW524322 OWS524319:OWS524322 PGO524319:PGO524322 PQK524319:PQK524322 QAG524319:QAG524322 QKC524319:QKC524322 QTY524319:QTY524322 RDU524319:RDU524322 RNQ524319:RNQ524322 RXM524319:RXM524322 SHI524319:SHI524322 SRE524319:SRE524322 TBA524319:TBA524322 TKW524319:TKW524322 TUS524319:TUS524322 UEO524319:UEO524322 UOK524319:UOK524322 UYG524319:UYG524322 VIC524319:VIC524322 VRY524319:VRY524322 WBU524319:WBU524322 WLQ524319:WLQ524322 WVM524319:WVM524322 G589855:G589858 JA589855:JA589858 SW589855:SW589858 ACS589855:ACS589858 AMO589855:AMO589858 AWK589855:AWK589858 BGG589855:BGG589858 BQC589855:BQC589858 BZY589855:BZY589858 CJU589855:CJU589858 CTQ589855:CTQ589858 DDM589855:DDM589858 DNI589855:DNI589858 DXE589855:DXE589858 EHA589855:EHA589858 EQW589855:EQW589858 FAS589855:FAS589858 FKO589855:FKO589858 FUK589855:FUK589858 GEG589855:GEG589858 GOC589855:GOC589858 GXY589855:GXY589858 HHU589855:HHU589858 HRQ589855:HRQ589858 IBM589855:IBM589858 ILI589855:ILI589858 IVE589855:IVE589858 JFA589855:JFA589858 JOW589855:JOW589858 JYS589855:JYS589858 KIO589855:KIO589858 KSK589855:KSK589858 LCG589855:LCG589858 LMC589855:LMC589858 LVY589855:LVY589858 MFU589855:MFU589858 MPQ589855:MPQ589858 MZM589855:MZM589858 NJI589855:NJI589858 NTE589855:NTE589858 ODA589855:ODA589858 OMW589855:OMW589858 OWS589855:OWS589858 PGO589855:PGO589858 PQK589855:PQK589858 QAG589855:QAG589858 QKC589855:QKC589858 QTY589855:QTY589858 RDU589855:RDU589858 RNQ589855:RNQ589858 RXM589855:RXM589858 SHI589855:SHI589858 SRE589855:SRE589858 TBA589855:TBA589858 TKW589855:TKW589858 TUS589855:TUS589858 UEO589855:UEO589858 UOK589855:UOK589858 UYG589855:UYG589858 VIC589855:VIC589858 VRY589855:VRY589858 WBU589855:WBU589858 WLQ589855:WLQ589858 WVM589855:WVM589858 G655391:G655394 JA655391:JA655394 SW655391:SW655394 ACS655391:ACS655394 AMO655391:AMO655394 AWK655391:AWK655394 BGG655391:BGG655394 BQC655391:BQC655394 BZY655391:BZY655394 CJU655391:CJU655394 CTQ655391:CTQ655394 DDM655391:DDM655394 DNI655391:DNI655394 DXE655391:DXE655394 EHA655391:EHA655394 EQW655391:EQW655394 FAS655391:FAS655394 FKO655391:FKO655394 FUK655391:FUK655394 GEG655391:GEG655394 GOC655391:GOC655394 GXY655391:GXY655394 HHU655391:HHU655394 HRQ655391:HRQ655394 IBM655391:IBM655394 ILI655391:ILI655394 IVE655391:IVE655394 JFA655391:JFA655394 JOW655391:JOW655394 JYS655391:JYS655394 KIO655391:KIO655394 KSK655391:KSK655394 LCG655391:LCG655394 LMC655391:LMC655394 LVY655391:LVY655394 MFU655391:MFU655394 MPQ655391:MPQ655394 MZM655391:MZM655394 NJI655391:NJI655394 NTE655391:NTE655394 ODA655391:ODA655394 OMW655391:OMW655394 OWS655391:OWS655394 PGO655391:PGO655394 PQK655391:PQK655394 QAG655391:QAG655394 QKC655391:QKC655394 QTY655391:QTY655394 RDU655391:RDU655394 RNQ655391:RNQ655394 RXM655391:RXM655394 SHI655391:SHI655394 SRE655391:SRE655394 TBA655391:TBA655394 TKW655391:TKW655394 TUS655391:TUS655394 UEO655391:UEO655394 UOK655391:UOK655394 UYG655391:UYG655394 VIC655391:VIC655394 VRY655391:VRY655394 WBU655391:WBU655394 WLQ655391:WLQ655394 WVM655391:WVM655394 G720927:G720930 JA720927:JA720930 SW720927:SW720930 ACS720927:ACS720930 AMO720927:AMO720930 AWK720927:AWK720930 BGG720927:BGG720930 BQC720927:BQC720930 BZY720927:BZY720930 CJU720927:CJU720930 CTQ720927:CTQ720930 DDM720927:DDM720930 DNI720927:DNI720930 DXE720927:DXE720930 EHA720927:EHA720930 EQW720927:EQW720930 FAS720927:FAS720930 FKO720927:FKO720930 FUK720927:FUK720930 GEG720927:GEG720930 GOC720927:GOC720930 GXY720927:GXY720930 HHU720927:HHU720930 HRQ720927:HRQ720930 IBM720927:IBM720930 ILI720927:ILI720930 IVE720927:IVE720930 JFA720927:JFA720930 JOW720927:JOW720930 JYS720927:JYS720930 KIO720927:KIO720930 KSK720927:KSK720930 LCG720927:LCG720930 LMC720927:LMC720930 LVY720927:LVY720930 MFU720927:MFU720930 MPQ720927:MPQ720930 MZM720927:MZM720930 NJI720927:NJI720930 NTE720927:NTE720930 ODA720927:ODA720930 OMW720927:OMW720930 OWS720927:OWS720930 PGO720927:PGO720930 PQK720927:PQK720930 QAG720927:QAG720930 QKC720927:QKC720930 QTY720927:QTY720930 RDU720927:RDU720930 RNQ720927:RNQ720930 RXM720927:RXM720930 SHI720927:SHI720930 SRE720927:SRE720930 TBA720927:TBA720930 TKW720927:TKW720930 TUS720927:TUS720930 UEO720927:UEO720930 UOK720927:UOK720930 UYG720927:UYG720930 VIC720927:VIC720930 VRY720927:VRY720930 WBU720927:WBU720930 WLQ720927:WLQ720930 WVM720927:WVM720930 G786463:G786466 JA786463:JA786466 SW786463:SW786466 ACS786463:ACS786466 AMO786463:AMO786466 AWK786463:AWK786466 BGG786463:BGG786466 BQC786463:BQC786466 BZY786463:BZY786466 CJU786463:CJU786466 CTQ786463:CTQ786466 DDM786463:DDM786466 DNI786463:DNI786466 DXE786463:DXE786466 EHA786463:EHA786466 EQW786463:EQW786466 FAS786463:FAS786466 FKO786463:FKO786466 FUK786463:FUK786466 GEG786463:GEG786466 GOC786463:GOC786466 GXY786463:GXY786466 HHU786463:HHU786466 HRQ786463:HRQ786466 IBM786463:IBM786466 ILI786463:ILI786466 IVE786463:IVE786466 JFA786463:JFA786466 JOW786463:JOW786466 JYS786463:JYS786466 KIO786463:KIO786466 KSK786463:KSK786466 LCG786463:LCG786466 LMC786463:LMC786466 LVY786463:LVY786466 MFU786463:MFU786466 MPQ786463:MPQ786466 MZM786463:MZM786466 NJI786463:NJI786466 NTE786463:NTE786466 ODA786463:ODA786466 OMW786463:OMW786466 OWS786463:OWS786466 PGO786463:PGO786466 PQK786463:PQK786466 QAG786463:QAG786466 QKC786463:QKC786466 QTY786463:QTY786466 RDU786463:RDU786466 RNQ786463:RNQ786466 RXM786463:RXM786466 SHI786463:SHI786466 SRE786463:SRE786466 TBA786463:TBA786466 TKW786463:TKW786466 TUS786463:TUS786466 UEO786463:UEO786466 UOK786463:UOK786466 UYG786463:UYG786466 VIC786463:VIC786466 VRY786463:VRY786466 WBU786463:WBU786466 WLQ786463:WLQ786466 WVM786463:WVM786466 G851999:G852002 JA851999:JA852002 SW851999:SW852002 ACS851999:ACS852002 AMO851999:AMO852002 AWK851999:AWK852002 BGG851999:BGG852002 BQC851999:BQC852002 BZY851999:BZY852002 CJU851999:CJU852002 CTQ851999:CTQ852002 DDM851999:DDM852002 DNI851999:DNI852002 DXE851999:DXE852002 EHA851999:EHA852002 EQW851999:EQW852002 FAS851999:FAS852002 FKO851999:FKO852002 FUK851999:FUK852002 GEG851999:GEG852002 GOC851999:GOC852002 GXY851999:GXY852002 HHU851999:HHU852002 HRQ851999:HRQ852002 IBM851999:IBM852002 ILI851999:ILI852002 IVE851999:IVE852002 JFA851999:JFA852002 JOW851999:JOW852002 JYS851999:JYS852002 KIO851999:KIO852002 KSK851999:KSK852002 LCG851999:LCG852002 LMC851999:LMC852002 LVY851999:LVY852002 MFU851999:MFU852002 MPQ851999:MPQ852002 MZM851999:MZM852002 NJI851999:NJI852002 NTE851999:NTE852002 ODA851999:ODA852002 OMW851999:OMW852002 OWS851999:OWS852002 PGO851999:PGO852002 PQK851999:PQK852002 QAG851999:QAG852002 QKC851999:QKC852002 QTY851999:QTY852002 RDU851999:RDU852002 RNQ851999:RNQ852002 RXM851999:RXM852002 SHI851999:SHI852002 SRE851999:SRE852002 TBA851999:TBA852002 TKW851999:TKW852002 TUS851999:TUS852002 UEO851999:UEO852002 UOK851999:UOK852002 UYG851999:UYG852002 VIC851999:VIC852002 VRY851999:VRY852002 WBU851999:WBU852002 WLQ851999:WLQ852002 WVM851999:WVM852002 G917535:G917538 JA917535:JA917538 SW917535:SW917538 ACS917535:ACS917538 AMO917535:AMO917538 AWK917535:AWK917538 BGG917535:BGG917538 BQC917535:BQC917538 BZY917535:BZY917538 CJU917535:CJU917538 CTQ917535:CTQ917538 DDM917535:DDM917538 DNI917535:DNI917538 DXE917535:DXE917538 EHA917535:EHA917538 EQW917535:EQW917538 FAS917535:FAS917538 FKO917535:FKO917538 FUK917535:FUK917538 GEG917535:GEG917538 GOC917535:GOC917538 GXY917535:GXY917538 HHU917535:HHU917538 HRQ917535:HRQ917538 IBM917535:IBM917538 ILI917535:ILI917538 IVE917535:IVE917538 JFA917535:JFA917538 JOW917535:JOW917538 JYS917535:JYS917538 KIO917535:KIO917538 KSK917535:KSK917538 LCG917535:LCG917538 LMC917535:LMC917538 LVY917535:LVY917538 MFU917535:MFU917538 MPQ917535:MPQ917538 MZM917535:MZM917538 NJI917535:NJI917538 NTE917535:NTE917538 ODA917535:ODA917538 OMW917535:OMW917538 OWS917535:OWS917538 PGO917535:PGO917538 PQK917535:PQK917538 QAG917535:QAG917538 QKC917535:QKC917538 QTY917535:QTY917538 RDU917535:RDU917538 RNQ917535:RNQ917538 RXM917535:RXM917538 SHI917535:SHI917538 SRE917535:SRE917538 TBA917535:TBA917538 TKW917535:TKW917538 TUS917535:TUS917538 UEO917535:UEO917538 UOK917535:UOK917538 UYG917535:UYG917538 VIC917535:VIC917538 VRY917535:VRY917538 WBU917535:WBU917538 WLQ917535:WLQ917538 WVM917535:WVM917538 G983071:G983074 JA983071:JA983074 SW983071:SW983074 ACS983071:ACS983074 AMO983071:AMO983074 AWK983071:AWK983074 BGG983071:BGG983074 BQC983071:BQC983074 BZY983071:BZY983074 CJU983071:CJU983074 CTQ983071:CTQ983074 DDM983071:DDM983074 DNI983071:DNI983074 DXE983071:DXE983074 EHA983071:EHA983074 EQW983071:EQW983074 FAS983071:FAS983074 FKO983071:FKO983074 FUK983071:FUK983074 GEG983071:GEG983074 GOC983071:GOC983074 GXY983071:GXY983074 HHU983071:HHU983074 HRQ983071:HRQ983074 IBM983071:IBM983074 ILI983071:ILI983074 IVE983071:IVE983074 JFA983071:JFA983074 JOW983071:JOW983074 JYS983071:JYS983074 KIO983071:KIO983074 KSK983071:KSK983074 LCG983071:LCG983074 LMC983071:LMC983074 LVY983071:LVY983074 MFU983071:MFU983074 MPQ983071:MPQ983074 MZM983071:MZM983074 NJI983071:NJI983074 NTE983071:NTE983074 ODA983071:ODA983074 OMW983071:OMW983074 OWS983071:OWS983074 PGO983071:PGO983074 PQK983071:PQK983074 QAG983071:QAG983074 QKC983071:QKC983074 QTY983071:QTY983074 RDU983071:RDU983074 RNQ983071:RNQ983074 RXM983071:RXM983074 SHI983071:SHI983074 SRE983071:SRE983074 TBA983071:TBA983074 TKW983071:TKW983074 TUS983071:TUS983074 UEO983071:UEO983074 UOK983071:UOK983074 UYG983071:UYG983074 VIC983071:VIC983074 VRY983071:VRY983074 WBU983071:WBU983074 WLQ983071:WLQ983074 WVM983071:WVM983074 G65539:G65563 JA65539:JA65563 SW65539:SW65563 ACS65539:ACS65563 AMO65539:AMO65563 AWK65539:AWK65563 BGG65539:BGG65563 BQC65539:BQC65563 BZY65539:BZY65563 CJU65539:CJU65563 CTQ65539:CTQ65563 DDM65539:DDM65563 DNI65539:DNI65563 DXE65539:DXE65563 EHA65539:EHA65563 EQW65539:EQW65563 FAS65539:FAS65563 FKO65539:FKO65563 FUK65539:FUK65563 GEG65539:GEG65563 GOC65539:GOC65563 GXY65539:GXY65563 HHU65539:HHU65563 HRQ65539:HRQ65563 IBM65539:IBM65563 ILI65539:ILI65563 IVE65539:IVE65563 JFA65539:JFA65563 JOW65539:JOW65563 JYS65539:JYS65563 KIO65539:KIO65563 KSK65539:KSK65563 LCG65539:LCG65563 LMC65539:LMC65563 LVY65539:LVY65563 MFU65539:MFU65563 MPQ65539:MPQ65563 MZM65539:MZM65563 NJI65539:NJI65563 NTE65539:NTE65563 ODA65539:ODA65563 OMW65539:OMW65563 OWS65539:OWS65563 PGO65539:PGO65563 PQK65539:PQK65563 QAG65539:QAG65563 QKC65539:QKC65563 QTY65539:QTY65563 RDU65539:RDU65563 RNQ65539:RNQ65563 RXM65539:RXM65563 SHI65539:SHI65563 SRE65539:SRE65563 TBA65539:TBA65563 TKW65539:TKW65563 TUS65539:TUS65563 UEO65539:UEO65563 UOK65539:UOK65563 UYG65539:UYG65563 VIC65539:VIC65563 VRY65539:VRY65563 WBU65539:WBU65563 WLQ65539:WLQ65563 WVM65539:WVM65563 G131075:G131099 JA131075:JA131099 SW131075:SW131099 ACS131075:ACS131099 AMO131075:AMO131099 AWK131075:AWK131099 BGG131075:BGG131099 BQC131075:BQC131099 BZY131075:BZY131099 CJU131075:CJU131099 CTQ131075:CTQ131099 DDM131075:DDM131099 DNI131075:DNI131099 DXE131075:DXE131099 EHA131075:EHA131099 EQW131075:EQW131099 FAS131075:FAS131099 FKO131075:FKO131099 FUK131075:FUK131099 GEG131075:GEG131099 GOC131075:GOC131099 GXY131075:GXY131099 HHU131075:HHU131099 HRQ131075:HRQ131099 IBM131075:IBM131099 ILI131075:ILI131099 IVE131075:IVE131099 JFA131075:JFA131099 JOW131075:JOW131099 JYS131075:JYS131099 KIO131075:KIO131099 KSK131075:KSK131099 LCG131075:LCG131099 LMC131075:LMC131099 LVY131075:LVY131099 MFU131075:MFU131099 MPQ131075:MPQ131099 MZM131075:MZM131099 NJI131075:NJI131099 NTE131075:NTE131099 ODA131075:ODA131099 OMW131075:OMW131099 OWS131075:OWS131099 PGO131075:PGO131099 PQK131075:PQK131099 QAG131075:QAG131099 QKC131075:QKC131099 QTY131075:QTY131099 RDU131075:RDU131099 RNQ131075:RNQ131099 RXM131075:RXM131099 SHI131075:SHI131099 SRE131075:SRE131099 TBA131075:TBA131099 TKW131075:TKW131099 TUS131075:TUS131099 UEO131075:UEO131099 UOK131075:UOK131099 UYG131075:UYG131099 VIC131075:VIC131099 VRY131075:VRY131099 WBU131075:WBU131099 WLQ131075:WLQ131099 WVM131075:WVM131099 G196611:G196635 JA196611:JA196635 SW196611:SW196635 ACS196611:ACS196635 AMO196611:AMO196635 AWK196611:AWK196635 BGG196611:BGG196635 BQC196611:BQC196635 BZY196611:BZY196635 CJU196611:CJU196635 CTQ196611:CTQ196635 DDM196611:DDM196635 DNI196611:DNI196635 DXE196611:DXE196635 EHA196611:EHA196635 EQW196611:EQW196635 FAS196611:FAS196635 FKO196611:FKO196635 FUK196611:FUK196635 GEG196611:GEG196635 GOC196611:GOC196635 GXY196611:GXY196635 HHU196611:HHU196635 HRQ196611:HRQ196635 IBM196611:IBM196635 ILI196611:ILI196635 IVE196611:IVE196635 JFA196611:JFA196635 JOW196611:JOW196635 JYS196611:JYS196635 KIO196611:KIO196635 KSK196611:KSK196635 LCG196611:LCG196635 LMC196611:LMC196635 LVY196611:LVY196635 MFU196611:MFU196635 MPQ196611:MPQ196635 MZM196611:MZM196635 NJI196611:NJI196635 NTE196611:NTE196635 ODA196611:ODA196635 OMW196611:OMW196635 OWS196611:OWS196635 PGO196611:PGO196635 PQK196611:PQK196635 QAG196611:QAG196635 QKC196611:QKC196635 QTY196611:QTY196635 RDU196611:RDU196635 RNQ196611:RNQ196635 RXM196611:RXM196635 SHI196611:SHI196635 SRE196611:SRE196635 TBA196611:TBA196635 TKW196611:TKW196635 TUS196611:TUS196635 UEO196611:UEO196635 UOK196611:UOK196635 UYG196611:UYG196635 VIC196611:VIC196635 VRY196611:VRY196635 WBU196611:WBU196635 WLQ196611:WLQ196635 WVM196611:WVM196635 G262147:G262171 JA262147:JA262171 SW262147:SW262171 ACS262147:ACS262171 AMO262147:AMO262171 AWK262147:AWK262171 BGG262147:BGG262171 BQC262147:BQC262171 BZY262147:BZY262171 CJU262147:CJU262171 CTQ262147:CTQ262171 DDM262147:DDM262171 DNI262147:DNI262171 DXE262147:DXE262171 EHA262147:EHA262171 EQW262147:EQW262171 FAS262147:FAS262171 FKO262147:FKO262171 FUK262147:FUK262171 GEG262147:GEG262171 GOC262147:GOC262171 GXY262147:GXY262171 HHU262147:HHU262171 HRQ262147:HRQ262171 IBM262147:IBM262171 ILI262147:ILI262171 IVE262147:IVE262171 JFA262147:JFA262171 JOW262147:JOW262171 JYS262147:JYS262171 KIO262147:KIO262171 KSK262147:KSK262171 LCG262147:LCG262171 LMC262147:LMC262171 LVY262147:LVY262171 MFU262147:MFU262171 MPQ262147:MPQ262171 MZM262147:MZM262171 NJI262147:NJI262171 NTE262147:NTE262171 ODA262147:ODA262171 OMW262147:OMW262171 OWS262147:OWS262171 PGO262147:PGO262171 PQK262147:PQK262171 QAG262147:QAG262171 QKC262147:QKC262171 QTY262147:QTY262171 RDU262147:RDU262171 RNQ262147:RNQ262171 RXM262147:RXM262171 SHI262147:SHI262171 SRE262147:SRE262171 TBA262147:TBA262171 TKW262147:TKW262171 TUS262147:TUS262171 UEO262147:UEO262171 UOK262147:UOK262171 UYG262147:UYG262171 VIC262147:VIC262171 VRY262147:VRY262171 WBU262147:WBU262171 WLQ262147:WLQ262171 WVM262147:WVM262171 G327683:G327707 JA327683:JA327707 SW327683:SW327707 ACS327683:ACS327707 AMO327683:AMO327707 AWK327683:AWK327707 BGG327683:BGG327707 BQC327683:BQC327707 BZY327683:BZY327707 CJU327683:CJU327707 CTQ327683:CTQ327707 DDM327683:DDM327707 DNI327683:DNI327707 DXE327683:DXE327707 EHA327683:EHA327707 EQW327683:EQW327707 FAS327683:FAS327707 FKO327683:FKO327707 FUK327683:FUK327707 GEG327683:GEG327707 GOC327683:GOC327707 GXY327683:GXY327707 HHU327683:HHU327707 HRQ327683:HRQ327707 IBM327683:IBM327707 ILI327683:ILI327707 IVE327683:IVE327707 JFA327683:JFA327707 JOW327683:JOW327707 JYS327683:JYS327707 KIO327683:KIO327707 KSK327683:KSK327707 LCG327683:LCG327707 LMC327683:LMC327707 LVY327683:LVY327707 MFU327683:MFU327707 MPQ327683:MPQ327707 MZM327683:MZM327707 NJI327683:NJI327707 NTE327683:NTE327707 ODA327683:ODA327707 OMW327683:OMW327707 OWS327683:OWS327707 PGO327683:PGO327707 PQK327683:PQK327707 QAG327683:QAG327707 QKC327683:QKC327707 QTY327683:QTY327707 RDU327683:RDU327707 RNQ327683:RNQ327707 RXM327683:RXM327707 SHI327683:SHI327707 SRE327683:SRE327707 TBA327683:TBA327707 TKW327683:TKW327707 TUS327683:TUS327707 UEO327683:UEO327707 UOK327683:UOK327707 UYG327683:UYG327707 VIC327683:VIC327707 VRY327683:VRY327707 WBU327683:WBU327707 WLQ327683:WLQ327707 WVM327683:WVM327707 G393219:G393243 JA393219:JA393243 SW393219:SW393243 ACS393219:ACS393243 AMO393219:AMO393243 AWK393219:AWK393243 BGG393219:BGG393243 BQC393219:BQC393243 BZY393219:BZY393243 CJU393219:CJU393243 CTQ393219:CTQ393243 DDM393219:DDM393243 DNI393219:DNI393243 DXE393219:DXE393243 EHA393219:EHA393243 EQW393219:EQW393243 FAS393219:FAS393243 FKO393219:FKO393243 FUK393219:FUK393243 GEG393219:GEG393243 GOC393219:GOC393243 GXY393219:GXY393243 HHU393219:HHU393243 HRQ393219:HRQ393243 IBM393219:IBM393243 ILI393219:ILI393243 IVE393219:IVE393243 JFA393219:JFA393243 JOW393219:JOW393243 JYS393219:JYS393243 KIO393219:KIO393243 KSK393219:KSK393243 LCG393219:LCG393243 LMC393219:LMC393243 LVY393219:LVY393243 MFU393219:MFU393243 MPQ393219:MPQ393243 MZM393219:MZM393243 NJI393219:NJI393243 NTE393219:NTE393243 ODA393219:ODA393243 OMW393219:OMW393243 OWS393219:OWS393243 PGO393219:PGO393243 PQK393219:PQK393243 QAG393219:QAG393243 QKC393219:QKC393243 QTY393219:QTY393243 RDU393219:RDU393243 RNQ393219:RNQ393243 RXM393219:RXM393243 SHI393219:SHI393243 SRE393219:SRE393243 TBA393219:TBA393243 TKW393219:TKW393243 TUS393219:TUS393243 UEO393219:UEO393243 UOK393219:UOK393243 UYG393219:UYG393243 VIC393219:VIC393243 VRY393219:VRY393243 WBU393219:WBU393243 WLQ393219:WLQ393243 WVM393219:WVM393243 G458755:G458779 JA458755:JA458779 SW458755:SW458779 ACS458755:ACS458779 AMO458755:AMO458779 AWK458755:AWK458779 BGG458755:BGG458779 BQC458755:BQC458779 BZY458755:BZY458779 CJU458755:CJU458779 CTQ458755:CTQ458779 DDM458755:DDM458779 DNI458755:DNI458779 DXE458755:DXE458779 EHA458755:EHA458779 EQW458755:EQW458779 FAS458755:FAS458779 FKO458755:FKO458779 FUK458755:FUK458779 GEG458755:GEG458779 GOC458755:GOC458779 GXY458755:GXY458779 HHU458755:HHU458779 HRQ458755:HRQ458779 IBM458755:IBM458779 ILI458755:ILI458779 IVE458755:IVE458779 JFA458755:JFA458779 JOW458755:JOW458779 JYS458755:JYS458779 KIO458755:KIO458779 KSK458755:KSK458779 LCG458755:LCG458779 LMC458755:LMC458779 LVY458755:LVY458779 MFU458755:MFU458779 MPQ458755:MPQ458779 MZM458755:MZM458779 NJI458755:NJI458779 NTE458755:NTE458779 ODA458755:ODA458779 OMW458755:OMW458779 OWS458755:OWS458779 PGO458755:PGO458779 PQK458755:PQK458779 QAG458755:QAG458779 QKC458755:QKC458779 QTY458755:QTY458779 RDU458755:RDU458779 RNQ458755:RNQ458779 RXM458755:RXM458779 SHI458755:SHI458779 SRE458755:SRE458779 TBA458755:TBA458779 TKW458755:TKW458779 TUS458755:TUS458779 UEO458755:UEO458779 UOK458755:UOK458779 UYG458755:UYG458779 VIC458755:VIC458779 VRY458755:VRY458779 WBU458755:WBU458779 WLQ458755:WLQ458779 WVM458755:WVM458779 G524291:G524315 JA524291:JA524315 SW524291:SW524315 ACS524291:ACS524315 AMO524291:AMO524315 AWK524291:AWK524315 BGG524291:BGG524315 BQC524291:BQC524315 BZY524291:BZY524315 CJU524291:CJU524315 CTQ524291:CTQ524315 DDM524291:DDM524315 DNI524291:DNI524315 DXE524291:DXE524315 EHA524291:EHA524315 EQW524291:EQW524315 FAS524291:FAS524315 FKO524291:FKO524315 FUK524291:FUK524315 GEG524291:GEG524315 GOC524291:GOC524315 GXY524291:GXY524315 HHU524291:HHU524315 HRQ524291:HRQ524315 IBM524291:IBM524315 ILI524291:ILI524315 IVE524291:IVE524315 JFA524291:JFA524315 JOW524291:JOW524315 JYS524291:JYS524315 KIO524291:KIO524315 KSK524291:KSK524315 LCG524291:LCG524315 LMC524291:LMC524315 LVY524291:LVY524315 MFU524291:MFU524315 MPQ524291:MPQ524315 MZM524291:MZM524315 NJI524291:NJI524315 NTE524291:NTE524315 ODA524291:ODA524315 OMW524291:OMW524315 OWS524291:OWS524315 PGO524291:PGO524315 PQK524291:PQK524315 QAG524291:QAG524315 QKC524291:QKC524315 QTY524291:QTY524315 RDU524291:RDU524315 RNQ524291:RNQ524315 RXM524291:RXM524315 SHI524291:SHI524315 SRE524291:SRE524315 TBA524291:TBA524315 TKW524291:TKW524315 TUS524291:TUS524315 UEO524291:UEO524315 UOK524291:UOK524315 UYG524291:UYG524315 VIC524291:VIC524315 VRY524291:VRY524315 WBU524291:WBU524315 WLQ524291:WLQ524315 WVM524291:WVM524315 G589827:G589851 JA589827:JA589851 SW589827:SW589851 ACS589827:ACS589851 AMO589827:AMO589851 AWK589827:AWK589851 BGG589827:BGG589851 BQC589827:BQC589851 BZY589827:BZY589851 CJU589827:CJU589851 CTQ589827:CTQ589851 DDM589827:DDM589851 DNI589827:DNI589851 DXE589827:DXE589851 EHA589827:EHA589851 EQW589827:EQW589851 FAS589827:FAS589851 FKO589827:FKO589851 FUK589827:FUK589851 GEG589827:GEG589851 GOC589827:GOC589851 GXY589827:GXY589851 HHU589827:HHU589851 HRQ589827:HRQ589851 IBM589827:IBM589851 ILI589827:ILI589851 IVE589827:IVE589851 JFA589827:JFA589851 JOW589827:JOW589851 JYS589827:JYS589851 KIO589827:KIO589851 KSK589827:KSK589851 LCG589827:LCG589851 LMC589827:LMC589851 LVY589827:LVY589851 MFU589827:MFU589851 MPQ589827:MPQ589851 MZM589827:MZM589851 NJI589827:NJI589851 NTE589827:NTE589851 ODA589827:ODA589851 OMW589827:OMW589851 OWS589827:OWS589851 PGO589827:PGO589851 PQK589827:PQK589851 QAG589827:QAG589851 QKC589827:QKC589851 QTY589827:QTY589851 RDU589827:RDU589851 RNQ589827:RNQ589851 RXM589827:RXM589851 SHI589827:SHI589851 SRE589827:SRE589851 TBA589827:TBA589851 TKW589827:TKW589851 TUS589827:TUS589851 UEO589827:UEO589851 UOK589827:UOK589851 UYG589827:UYG589851 VIC589827:VIC589851 VRY589827:VRY589851 WBU589827:WBU589851 WLQ589827:WLQ589851 WVM589827:WVM589851 G655363:G655387 JA655363:JA655387 SW655363:SW655387 ACS655363:ACS655387 AMO655363:AMO655387 AWK655363:AWK655387 BGG655363:BGG655387 BQC655363:BQC655387 BZY655363:BZY655387 CJU655363:CJU655387 CTQ655363:CTQ655387 DDM655363:DDM655387 DNI655363:DNI655387 DXE655363:DXE655387 EHA655363:EHA655387 EQW655363:EQW655387 FAS655363:FAS655387 FKO655363:FKO655387 FUK655363:FUK655387 GEG655363:GEG655387 GOC655363:GOC655387 GXY655363:GXY655387 HHU655363:HHU655387 HRQ655363:HRQ655387 IBM655363:IBM655387 ILI655363:ILI655387 IVE655363:IVE655387 JFA655363:JFA655387 JOW655363:JOW655387 JYS655363:JYS655387 KIO655363:KIO655387 KSK655363:KSK655387 LCG655363:LCG655387 LMC655363:LMC655387 LVY655363:LVY655387 MFU655363:MFU655387 MPQ655363:MPQ655387 MZM655363:MZM655387 NJI655363:NJI655387 NTE655363:NTE655387 ODA655363:ODA655387 OMW655363:OMW655387 OWS655363:OWS655387 PGO655363:PGO655387 PQK655363:PQK655387 QAG655363:QAG655387 QKC655363:QKC655387 QTY655363:QTY655387 RDU655363:RDU655387 RNQ655363:RNQ655387 RXM655363:RXM655387 SHI655363:SHI655387 SRE655363:SRE655387 TBA655363:TBA655387 TKW655363:TKW655387 TUS655363:TUS655387 UEO655363:UEO655387 UOK655363:UOK655387 UYG655363:UYG655387 VIC655363:VIC655387 VRY655363:VRY655387 WBU655363:WBU655387 WLQ655363:WLQ655387 WVM655363:WVM655387 G720899:G720923 JA720899:JA720923 SW720899:SW720923 ACS720899:ACS720923 AMO720899:AMO720923 AWK720899:AWK720923 BGG720899:BGG720923 BQC720899:BQC720923 BZY720899:BZY720923 CJU720899:CJU720923 CTQ720899:CTQ720923 DDM720899:DDM720923 DNI720899:DNI720923 DXE720899:DXE720923 EHA720899:EHA720923 EQW720899:EQW720923 FAS720899:FAS720923 FKO720899:FKO720923 FUK720899:FUK720923 GEG720899:GEG720923 GOC720899:GOC720923 GXY720899:GXY720923 HHU720899:HHU720923 HRQ720899:HRQ720923 IBM720899:IBM720923 ILI720899:ILI720923 IVE720899:IVE720923 JFA720899:JFA720923 JOW720899:JOW720923 JYS720899:JYS720923 KIO720899:KIO720923 KSK720899:KSK720923 LCG720899:LCG720923 LMC720899:LMC720923 LVY720899:LVY720923 MFU720899:MFU720923 MPQ720899:MPQ720923 MZM720899:MZM720923 NJI720899:NJI720923 NTE720899:NTE720923 ODA720899:ODA720923 OMW720899:OMW720923 OWS720899:OWS720923 PGO720899:PGO720923 PQK720899:PQK720923 QAG720899:QAG720923 QKC720899:QKC720923 QTY720899:QTY720923 RDU720899:RDU720923 RNQ720899:RNQ720923 RXM720899:RXM720923 SHI720899:SHI720923 SRE720899:SRE720923 TBA720899:TBA720923 TKW720899:TKW720923 TUS720899:TUS720923 UEO720899:UEO720923 UOK720899:UOK720923 UYG720899:UYG720923 VIC720899:VIC720923 VRY720899:VRY720923 WBU720899:WBU720923 WLQ720899:WLQ720923 WVM720899:WVM720923 G786435:G786459 JA786435:JA786459 SW786435:SW786459 ACS786435:ACS786459 AMO786435:AMO786459 AWK786435:AWK786459 BGG786435:BGG786459 BQC786435:BQC786459 BZY786435:BZY786459 CJU786435:CJU786459 CTQ786435:CTQ786459 DDM786435:DDM786459 DNI786435:DNI786459 DXE786435:DXE786459 EHA786435:EHA786459 EQW786435:EQW786459 FAS786435:FAS786459 FKO786435:FKO786459 FUK786435:FUK786459 GEG786435:GEG786459 GOC786435:GOC786459 GXY786435:GXY786459 HHU786435:HHU786459 HRQ786435:HRQ786459 IBM786435:IBM786459 ILI786435:ILI786459 IVE786435:IVE786459 JFA786435:JFA786459 JOW786435:JOW786459 JYS786435:JYS786459 KIO786435:KIO786459 KSK786435:KSK786459 LCG786435:LCG786459 LMC786435:LMC786459 LVY786435:LVY786459 MFU786435:MFU786459 MPQ786435:MPQ786459 MZM786435:MZM786459 NJI786435:NJI786459 NTE786435:NTE786459 ODA786435:ODA786459 OMW786435:OMW786459 OWS786435:OWS786459 PGO786435:PGO786459 PQK786435:PQK786459 QAG786435:QAG786459 QKC786435:QKC786459 QTY786435:QTY786459 RDU786435:RDU786459 RNQ786435:RNQ786459 RXM786435:RXM786459 SHI786435:SHI786459 SRE786435:SRE786459 TBA786435:TBA786459 TKW786435:TKW786459 TUS786435:TUS786459 UEO786435:UEO786459 UOK786435:UOK786459 UYG786435:UYG786459 VIC786435:VIC786459 VRY786435:VRY786459 WBU786435:WBU786459 WLQ786435:WLQ786459 WVM786435:WVM786459 G851971:G851995 JA851971:JA851995 SW851971:SW851995 ACS851971:ACS851995 AMO851971:AMO851995 AWK851971:AWK851995 BGG851971:BGG851995 BQC851971:BQC851995 BZY851971:BZY851995 CJU851971:CJU851995 CTQ851971:CTQ851995 DDM851971:DDM851995 DNI851971:DNI851995 DXE851971:DXE851995 EHA851971:EHA851995 EQW851971:EQW851995 FAS851971:FAS851995 FKO851971:FKO851995 FUK851971:FUK851995 GEG851971:GEG851995 GOC851971:GOC851995 GXY851971:GXY851995 HHU851971:HHU851995 HRQ851971:HRQ851995 IBM851971:IBM851995 ILI851971:ILI851995 IVE851971:IVE851995 JFA851971:JFA851995 JOW851971:JOW851995 JYS851971:JYS851995 KIO851971:KIO851995 KSK851971:KSK851995 LCG851971:LCG851995 LMC851971:LMC851995 LVY851971:LVY851995 MFU851971:MFU851995 MPQ851971:MPQ851995 MZM851971:MZM851995 NJI851971:NJI851995 NTE851971:NTE851995 ODA851971:ODA851995 OMW851971:OMW851995 OWS851971:OWS851995 PGO851971:PGO851995 PQK851971:PQK851995 QAG851971:QAG851995 QKC851971:QKC851995 QTY851971:QTY851995 RDU851971:RDU851995 RNQ851971:RNQ851995 RXM851971:RXM851995 SHI851971:SHI851995 SRE851971:SRE851995 TBA851971:TBA851995 TKW851971:TKW851995 TUS851971:TUS851995 UEO851971:UEO851995 UOK851971:UOK851995 UYG851971:UYG851995 VIC851971:VIC851995 VRY851971:VRY851995 WBU851971:WBU851995 WLQ851971:WLQ851995 WVM851971:WVM851995 G917507:G917531 JA917507:JA917531 SW917507:SW917531 ACS917507:ACS917531 AMO917507:AMO917531 AWK917507:AWK917531 BGG917507:BGG917531 BQC917507:BQC917531 BZY917507:BZY917531 CJU917507:CJU917531 CTQ917507:CTQ917531 DDM917507:DDM917531 DNI917507:DNI917531 DXE917507:DXE917531 EHA917507:EHA917531 EQW917507:EQW917531 FAS917507:FAS917531 FKO917507:FKO917531 FUK917507:FUK917531 GEG917507:GEG917531 GOC917507:GOC917531 GXY917507:GXY917531 HHU917507:HHU917531 HRQ917507:HRQ917531 IBM917507:IBM917531 ILI917507:ILI917531 IVE917507:IVE917531 JFA917507:JFA917531 JOW917507:JOW917531 JYS917507:JYS917531 KIO917507:KIO917531 KSK917507:KSK917531 LCG917507:LCG917531 LMC917507:LMC917531 LVY917507:LVY917531 MFU917507:MFU917531 MPQ917507:MPQ917531 MZM917507:MZM917531 NJI917507:NJI917531 NTE917507:NTE917531 ODA917507:ODA917531 OMW917507:OMW917531 OWS917507:OWS917531 PGO917507:PGO917531 PQK917507:PQK917531 QAG917507:QAG917531 QKC917507:QKC917531 QTY917507:QTY917531 RDU917507:RDU917531 RNQ917507:RNQ917531 RXM917507:RXM917531 SHI917507:SHI917531 SRE917507:SRE917531 TBA917507:TBA917531 TKW917507:TKW917531 TUS917507:TUS917531 UEO917507:UEO917531 UOK917507:UOK917531 UYG917507:UYG917531 VIC917507:VIC917531 VRY917507:VRY917531 WBU917507:WBU917531 WLQ917507:WLQ917531 WVM917507:WVM917531 G983043:G983067 JA983043:JA983067 SW983043:SW983067 ACS983043:ACS983067 AMO983043:AMO983067 AWK983043:AWK983067 BGG983043:BGG983067 BQC983043:BQC983067 BZY983043:BZY983067 CJU983043:CJU983067 CTQ983043:CTQ983067 DDM983043:DDM983067 DNI983043:DNI983067 DXE983043:DXE983067 EHA983043:EHA983067 EQW983043:EQW983067 FAS983043:FAS983067 FKO983043:FKO983067 FUK983043:FUK983067 GEG983043:GEG983067 GOC983043:GOC983067 GXY983043:GXY983067 HHU983043:HHU983067 HRQ983043:HRQ983067 IBM983043:IBM983067 ILI983043:ILI983067 IVE983043:IVE983067 JFA983043:JFA983067 JOW983043:JOW983067 JYS983043:JYS983067 KIO983043:KIO983067 KSK983043:KSK983067 LCG983043:LCG983067 LMC983043:LMC983067 LVY983043:LVY983067 MFU983043:MFU983067 MPQ983043:MPQ983067 MZM983043:MZM983067 NJI983043:NJI983067 NTE983043:NTE983067 ODA983043:ODA983067 OMW983043:OMW983067 OWS983043:OWS983067 PGO983043:PGO983067 PQK983043:PQK983067 QAG983043:QAG983067 QKC983043:QKC983067 QTY983043:QTY983067 RDU983043:RDU983067 RNQ983043:RNQ983067 RXM983043:RXM983067 SHI983043:SHI983067 SRE983043:SRE983067 TBA983043:TBA983067 TKW983043:TKW983067 TUS983043:TUS983067 UEO983043:UEO983067 UOK983043:UOK983067 UYG983043:UYG983067 VIC983043:VIC983067 VRY983043:VRY983067 WBU983043:WBU983067 WLQ983043:WLQ983067 WVM983043:WVM983067 G65520:G65535 JA65520:JA65535 SW65520:SW65535 ACS65520:ACS65535 AMO65520:AMO65535 AWK65520:AWK65535 BGG65520:BGG65535 BQC65520:BQC65535 BZY65520:BZY65535 CJU65520:CJU65535 CTQ65520:CTQ65535 DDM65520:DDM65535 DNI65520:DNI65535 DXE65520:DXE65535 EHA65520:EHA65535 EQW65520:EQW65535 FAS65520:FAS65535 FKO65520:FKO65535 FUK65520:FUK65535 GEG65520:GEG65535 GOC65520:GOC65535 GXY65520:GXY65535 HHU65520:HHU65535 HRQ65520:HRQ65535 IBM65520:IBM65535 ILI65520:ILI65535 IVE65520:IVE65535 JFA65520:JFA65535 JOW65520:JOW65535 JYS65520:JYS65535 KIO65520:KIO65535 KSK65520:KSK65535 LCG65520:LCG65535 LMC65520:LMC65535 LVY65520:LVY65535 MFU65520:MFU65535 MPQ65520:MPQ65535 MZM65520:MZM65535 NJI65520:NJI65535 NTE65520:NTE65535 ODA65520:ODA65535 OMW65520:OMW65535 OWS65520:OWS65535 PGO65520:PGO65535 PQK65520:PQK65535 QAG65520:QAG65535 QKC65520:QKC65535 QTY65520:QTY65535 RDU65520:RDU65535 RNQ65520:RNQ65535 RXM65520:RXM65535 SHI65520:SHI65535 SRE65520:SRE65535 TBA65520:TBA65535 TKW65520:TKW65535 TUS65520:TUS65535 UEO65520:UEO65535 UOK65520:UOK65535 UYG65520:UYG65535 VIC65520:VIC65535 VRY65520:VRY65535 WBU65520:WBU65535 WLQ65520:WLQ65535 WVM65520:WVM65535 G131056:G131071 JA131056:JA131071 SW131056:SW131071 ACS131056:ACS131071 AMO131056:AMO131071 AWK131056:AWK131071 BGG131056:BGG131071 BQC131056:BQC131071 BZY131056:BZY131071 CJU131056:CJU131071 CTQ131056:CTQ131071 DDM131056:DDM131071 DNI131056:DNI131071 DXE131056:DXE131071 EHA131056:EHA131071 EQW131056:EQW131071 FAS131056:FAS131071 FKO131056:FKO131071 FUK131056:FUK131071 GEG131056:GEG131071 GOC131056:GOC131071 GXY131056:GXY131071 HHU131056:HHU131071 HRQ131056:HRQ131071 IBM131056:IBM131071 ILI131056:ILI131071 IVE131056:IVE131071 JFA131056:JFA131071 JOW131056:JOW131071 JYS131056:JYS131071 KIO131056:KIO131071 KSK131056:KSK131071 LCG131056:LCG131071 LMC131056:LMC131071 LVY131056:LVY131071 MFU131056:MFU131071 MPQ131056:MPQ131071 MZM131056:MZM131071 NJI131056:NJI131071 NTE131056:NTE131071 ODA131056:ODA131071 OMW131056:OMW131071 OWS131056:OWS131071 PGO131056:PGO131071 PQK131056:PQK131071 QAG131056:QAG131071 QKC131056:QKC131071 QTY131056:QTY131071 RDU131056:RDU131071 RNQ131056:RNQ131071 RXM131056:RXM131071 SHI131056:SHI131071 SRE131056:SRE131071 TBA131056:TBA131071 TKW131056:TKW131071 TUS131056:TUS131071 UEO131056:UEO131071 UOK131056:UOK131071 UYG131056:UYG131071 VIC131056:VIC131071 VRY131056:VRY131071 WBU131056:WBU131071 WLQ131056:WLQ131071 WVM131056:WVM131071 G196592:G196607 JA196592:JA196607 SW196592:SW196607 ACS196592:ACS196607 AMO196592:AMO196607 AWK196592:AWK196607 BGG196592:BGG196607 BQC196592:BQC196607 BZY196592:BZY196607 CJU196592:CJU196607 CTQ196592:CTQ196607 DDM196592:DDM196607 DNI196592:DNI196607 DXE196592:DXE196607 EHA196592:EHA196607 EQW196592:EQW196607 FAS196592:FAS196607 FKO196592:FKO196607 FUK196592:FUK196607 GEG196592:GEG196607 GOC196592:GOC196607 GXY196592:GXY196607 HHU196592:HHU196607 HRQ196592:HRQ196607 IBM196592:IBM196607 ILI196592:ILI196607 IVE196592:IVE196607 JFA196592:JFA196607 JOW196592:JOW196607 JYS196592:JYS196607 KIO196592:KIO196607 KSK196592:KSK196607 LCG196592:LCG196607 LMC196592:LMC196607 LVY196592:LVY196607 MFU196592:MFU196607 MPQ196592:MPQ196607 MZM196592:MZM196607 NJI196592:NJI196607 NTE196592:NTE196607 ODA196592:ODA196607 OMW196592:OMW196607 OWS196592:OWS196607 PGO196592:PGO196607 PQK196592:PQK196607 QAG196592:QAG196607 QKC196592:QKC196607 QTY196592:QTY196607 RDU196592:RDU196607 RNQ196592:RNQ196607 RXM196592:RXM196607 SHI196592:SHI196607 SRE196592:SRE196607 TBA196592:TBA196607 TKW196592:TKW196607 TUS196592:TUS196607 UEO196592:UEO196607 UOK196592:UOK196607 UYG196592:UYG196607 VIC196592:VIC196607 VRY196592:VRY196607 WBU196592:WBU196607 WLQ196592:WLQ196607 WVM196592:WVM196607 G262128:G262143 JA262128:JA262143 SW262128:SW262143 ACS262128:ACS262143 AMO262128:AMO262143 AWK262128:AWK262143 BGG262128:BGG262143 BQC262128:BQC262143 BZY262128:BZY262143 CJU262128:CJU262143 CTQ262128:CTQ262143 DDM262128:DDM262143 DNI262128:DNI262143 DXE262128:DXE262143 EHA262128:EHA262143 EQW262128:EQW262143 FAS262128:FAS262143 FKO262128:FKO262143 FUK262128:FUK262143 GEG262128:GEG262143 GOC262128:GOC262143 GXY262128:GXY262143 HHU262128:HHU262143 HRQ262128:HRQ262143 IBM262128:IBM262143 ILI262128:ILI262143 IVE262128:IVE262143 JFA262128:JFA262143 JOW262128:JOW262143 JYS262128:JYS262143 KIO262128:KIO262143 KSK262128:KSK262143 LCG262128:LCG262143 LMC262128:LMC262143 LVY262128:LVY262143 MFU262128:MFU262143 MPQ262128:MPQ262143 MZM262128:MZM262143 NJI262128:NJI262143 NTE262128:NTE262143 ODA262128:ODA262143 OMW262128:OMW262143 OWS262128:OWS262143 PGO262128:PGO262143 PQK262128:PQK262143 QAG262128:QAG262143 QKC262128:QKC262143 QTY262128:QTY262143 RDU262128:RDU262143 RNQ262128:RNQ262143 RXM262128:RXM262143 SHI262128:SHI262143 SRE262128:SRE262143 TBA262128:TBA262143 TKW262128:TKW262143 TUS262128:TUS262143 UEO262128:UEO262143 UOK262128:UOK262143 UYG262128:UYG262143 VIC262128:VIC262143 VRY262128:VRY262143 WBU262128:WBU262143 WLQ262128:WLQ262143 WVM262128:WVM262143 G327664:G327679 JA327664:JA327679 SW327664:SW327679 ACS327664:ACS327679 AMO327664:AMO327679 AWK327664:AWK327679 BGG327664:BGG327679 BQC327664:BQC327679 BZY327664:BZY327679 CJU327664:CJU327679 CTQ327664:CTQ327679 DDM327664:DDM327679 DNI327664:DNI327679 DXE327664:DXE327679 EHA327664:EHA327679 EQW327664:EQW327679 FAS327664:FAS327679 FKO327664:FKO327679 FUK327664:FUK327679 GEG327664:GEG327679 GOC327664:GOC327679 GXY327664:GXY327679 HHU327664:HHU327679 HRQ327664:HRQ327679 IBM327664:IBM327679 ILI327664:ILI327679 IVE327664:IVE327679 JFA327664:JFA327679 JOW327664:JOW327679 JYS327664:JYS327679 KIO327664:KIO327679 KSK327664:KSK327679 LCG327664:LCG327679 LMC327664:LMC327679 LVY327664:LVY327679 MFU327664:MFU327679 MPQ327664:MPQ327679 MZM327664:MZM327679 NJI327664:NJI327679 NTE327664:NTE327679 ODA327664:ODA327679 OMW327664:OMW327679 OWS327664:OWS327679 PGO327664:PGO327679 PQK327664:PQK327679 QAG327664:QAG327679 QKC327664:QKC327679 QTY327664:QTY327679 RDU327664:RDU327679 RNQ327664:RNQ327679 RXM327664:RXM327679 SHI327664:SHI327679 SRE327664:SRE327679 TBA327664:TBA327679 TKW327664:TKW327679 TUS327664:TUS327679 UEO327664:UEO327679 UOK327664:UOK327679 UYG327664:UYG327679 VIC327664:VIC327679 VRY327664:VRY327679 WBU327664:WBU327679 WLQ327664:WLQ327679 WVM327664:WVM327679 G393200:G393215 JA393200:JA393215 SW393200:SW393215 ACS393200:ACS393215 AMO393200:AMO393215 AWK393200:AWK393215 BGG393200:BGG393215 BQC393200:BQC393215 BZY393200:BZY393215 CJU393200:CJU393215 CTQ393200:CTQ393215 DDM393200:DDM393215 DNI393200:DNI393215 DXE393200:DXE393215 EHA393200:EHA393215 EQW393200:EQW393215 FAS393200:FAS393215 FKO393200:FKO393215 FUK393200:FUK393215 GEG393200:GEG393215 GOC393200:GOC393215 GXY393200:GXY393215 HHU393200:HHU393215 HRQ393200:HRQ393215 IBM393200:IBM393215 ILI393200:ILI393215 IVE393200:IVE393215 JFA393200:JFA393215 JOW393200:JOW393215 JYS393200:JYS393215 KIO393200:KIO393215 KSK393200:KSK393215 LCG393200:LCG393215 LMC393200:LMC393215 LVY393200:LVY393215 MFU393200:MFU393215 MPQ393200:MPQ393215 MZM393200:MZM393215 NJI393200:NJI393215 NTE393200:NTE393215 ODA393200:ODA393215 OMW393200:OMW393215 OWS393200:OWS393215 PGO393200:PGO393215 PQK393200:PQK393215 QAG393200:QAG393215 QKC393200:QKC393215 QTY393200:QTY393215 RDU393200:RDU393215 RNQ393200:RNQ393215 RXM393200:RXM393215 SHI393200:SHI393215 SRE393200:SRE393215 TBA393200:TBA393215 TKW393200:TKW393215 TUS393200:TUS393215 UEO393200:UEO393215 UOK393200:UOK393215 UYG393200:UYG393215 VIC393200:VIC393215 VRY393200:VRY393215 WBU393200:WBU393215 WLQ393200:WLQ393215 WVM393200:WVM393215 G458736:G458751 JA458736:JA458751 SW458736:SW458751 ACS458736:ACS458751 AMO458736:AMO458751 AWK458736:AWK458751 BGG458736:BGG458751 BQC458736:BQC458751 BZY458736:BZY458751 CJU458736:CJU458751 CTQ458736:CTQ458751 DDM458736:DDM458751 DNI458736:DNI458751 DXE458736:DXE458751 EHA458736:EHA458751 EQW458736:EQW458751 FAS458736:FAS458751 FKO458736:FKO458751 FUK458736:FUK458751 GEG458736:GEG458751 GOC458736:GOC458751 GXY458736:GXY458751 HHU458736:HHU458751 HRQ458736:HRQ458751 IBM458736:IBM458751 ILI458736:ILI458751 IVE458736:IVE458751 JFA458736:JFA458751 JOW458736:JOW458751 JYS458736:JYS458751 KIO458736:KIO458751 KSK458736:KSK458751 LCG458736:LCG458751 LMC458736:LMC458751 LVY458736:LVY458751 MFU458736:MFU458751 MPQ458736:MPQ458751 MZM458736:MZM458751 NJI458736:NJI458751 NTE458736:NTE458751 ODA458736:ODA458751 OMW458736:OMW458751 OWS458736:OWS458751 PGO458736:PGO458751 PQK458736:PQK458751 QAG458736:QAG458751 QKC458736:QKC458751 QTY458736:QTY458751 RDU458736:RDU458751 RNQ458736:RNQ458751 RXM458736:RXM458751 SHI458736:SHI458751 SRE458736:SRE458751 TBA458736:TBA458751 TKW458736:TKW458751 TUS458736:TUS458751 UEO458736:UEO458751 UOK458736:UOK458751 UYG458736:UYG458751 VIC458736:VIC458751 VRY458736:VRY458751 WBU458736:WBU458751 WLQ458736:WLQ458751 WVM458736:WVM458751 G524272:G524287 JA524272:JA524287 SW524272:SW524287 ACS524272:ACS524287 AMO524272:AMO524287 AWK524272:AWK524287 BGG524272:BGG524287 BQC524272:BQC524287 BZY524272:BZY524287 CJU524272:CJU524287 CTQ524272:CTQ524287 DDM524272:DDM524287 DNI524272:DNI524287 DXE524272:DXE524287 EHA524272:EHA524287 EQW524272:EQW524287 FAS524272:FAS524287 FKO524272:FKO524287 FUK524272:FUK524287 GEG524272:GEG524287 GOC524272:GOC524287 GXY524272:GXY524287 HHU524272:HHU524287 HRQ524272:HRQ524287 IBM524272:IBM524287 ILI524272:ILI524287 IVE524272:IVE524287 JFA524272:JFA524287 JOW524272:JOW524287 JYS524272:JYS524287 KIO524272:KIO524287 KSK524272:KSK524287 LCG524272:LCG524287 LMC524272:LMC524287 LVY524272:LVY524287 MFU524272:MFU524287 MPQ524272:MPQ524287 MZM524272:MZM524287 NJI524272:NJI524287 NTE524272:NTE524287 ODA524272:ODA524287 OMW524272:OMW524287 OWS524272:OWS524287 PGO524272:PGO524287 PQK524272:PQK524287 QAG524272:QAG524287 QKC524272:QKC524287 QTY524272:QTY524287 RDU524272:RDU524287 RNQ524272:RNQ524287 RXM524272:RXM524287 SHI524272:SHI524287 SRE524272:SRE524287 TBA524272:TBA524287 TKW524272:TKW524287 TUS524272:TUS524287 UEO524272:UEO524287 UOK524272:UOK524287 UYG524272:UYG524287 VIC524272:VIC524287 VRY524272:VRY524287 WBU524272:WBU524287 WLQ524272:WLQ524287 WVM524272:WVM524287 G589808:G589823 JA589808:JA589823 SW589808:SW589823 ACS589808:ACS589823 AMO589808:AMO589823 AWK589808:AWK589823 BGG589808:BGG589823 BQC589808:BQC589823 BZY589808:BZY589823 CJU589808:CJU589823 CTQ589808:CTQ589823 DDM589808:DDM589823 DNI589808:DNI589823 DXE589808:DXE589823 EHA589808:EHA589823 EQW589808:EQW589823 FAS589808:FAS589823 FKO589808:FKO589823 FUK589808:FUK589823 GEG589808:GEG589823 GOC589808:GOC589823 GXY589808:GXY589823 HHU589808:HHU589823 HRQ589808:HRQ589823 IBM589808:IBM589823 ILI589808:ILI589823 IVE589808:IVE589823 JFA589808:JFA589823 JOW589808:JOW589823 JYS589808:JYS589823 KIO589808:KIO589823 KSK589808:KSK589823 LCG589808:LCG589823 LMC589808:LMC589823 LVY589808:LVY589823 MFU589808:MFU589823 MPQ589808:MPQ589823 MZM589808:MZM589823 NJI589808:NJI589823 NTE589808:NTE589823 ODA589808:ODA589823 OMW589808:OMW589823 OWS589808:OWS589823 PGO589808:PGO589823 PQK589808:PQK589823 QAG589808:QAG589823 QKC589808:QKC589823 QTY589808:QTY589823 RDU589808:RDU589823 RNQ589808:RNQ589823 RXM589808:RXM589823 SHI589808:SHI589823 SRE589808:SRE589823 TBA589808:TBA589823 TKW589808:TKW589823 TUS589808:TUS589823 UEO589808:UEO589823 UOK589808:UOK589823 UYG589808:UYG589823 VIC589808:VIC589823 VRY589808:VRY589823 WBU589808:WBU589823 WLQ589808:WLQ589823 WVM589808:WVM589823 G655344:G655359 JA655344:JA655359 SW655344:SW655359 ACS655344:ACS655359 AMO655344:AMO655359 AWK655344:AWK655359 BGG655344:BGG655359 BQC655344:BQC655359 BZY655344:BZY655359 CJU655344:CJU655359 CTQ655344:CTQ655359 DDM655344:DDM655359 DNI655344:DNI655359 DXE655344:DXE655359 EHA655344:EHA655359 EQW655344:EQW655359 FAS655344:FAS655359 FKO655344:FKO655359 FUK655344:FUK655359 GEG655344:GEG655359 GOC655344:GOC655359 GXY655344:GXY655359 HHU655344:HHU655359 HRQ655344:HRQ655359 IBM655344:IBM655359 ILI655344:ILI655359 IVE655344:IVE655359 JFA655344:JFA655359 JOW655344:JOW655359 JYS655344:JYS655359 KIO655344:KIO655359 KSK655344:KSK655359 LCG655344:LCG655359 LMC655344:LMC655359 LVY655344:LVY655359 MFU655344:MFU655359 MPQ655344:MPQ655359 MZM655344:MZM655359 NJI655344:NJI655359 NTE655344:NTE655359 ODA655344:ODA655359 OMW655344:OMW655359 OWS655344:OWS655359 PGO655344:PGO655359 PQK655344:PQK655359 QAG655344:QAG655359 QKC655344:QKC655359 QTY655344:QTY655359 RDU655344:RDU655359 RNQ655344:RNQ655359 RXM655344:RXM655359 SHI655344:SHI655359 SRE655344:SRE655359 TBA655344:TBA655359 TKW655344:TKW655359 TUS655344:TUS655359 UEO655344:UEO655359 UOK655344:UOK655359 UYG655344:UYG655359 VIC655344:VIC655359 VRY655344:VRY655359 WBU655344:WBU655359 WLQ655344:WLQ655359 WVM655344:WVM655359 G720880:G720895 JA720880:JA720895 SW720880:SW720895 ACS720880:ACS720895 AMO720880:AMO720895 AWK720880:AWK720895 BGG720880:BGG720895 BQC720880:BQC720895 BZY720880:BZY720895 CJU720880:CJU720895 CTQ720880:CTQ720895 DDM720880:DDM720895 DNI720880:DNI720895 DXE720880:DXE720895 EHA720880:EHA720895 EQW720880:EQW720895 FAS720880:FAS720895 FKO720880:FKO720895 FUK720880:FUK720895 GEG720880:GEG720895 GOC720880:GOC720895 GXY720880:GXY720895 HHU720880:HHU720895 HRQ720880:HRQ720895 IBM720880:IBM720895 ILI720880:ILI720895 IVE720880:IVE720895 JFA720880:JFA720895 JOW720880:JOW720895 JYS720880:JYS720895 KIO720880:KIO720895 KSK720880:KSK720895 LCG720880:LCG720895 LMC720880:LMC720895 LVY720880:LVY720895 MFU720880:MFU720895 MPQ720880:MPQ720895 MZM720880:MZM720895 NJI720880:NJI720895 NTE720880:NTE720895 ODA720880:ODA720895 OMW720880:OMW720895 OWS720880:OWS720895 PGO720880:PGO720895 PQK720880:PQK720895 QAG720880:QAG720895 QKC720880:QKC720895 QTY720880:QTY720895 RDU720880:RDU720895 RNQ720880:RNQ720895 RXM720880:RXM720895 SHI720880:SHI720895 SRE720880:SRE720895 TBA720880:TBA720895 TKW720880:TKW720895 TUS720880:TUS720895 UEO720880:UEO720895 UOK720880:UOK720895 UYG720880:UYG720895 VIC720880:VIC720895 VRY720880:VRY720895 WBU720880:WBU720895 WLQ720880:WLQ720895 WVM720880:WVM720895 G786416:G786431 JA786416:JA786431 SW786416:SW786431 ACS786416:ACS786431 AMO786416:AMO786431 AWK786416:AWK786431 BGG786416:BGG786431 BQC786416:BQC786431 BZY786416:BZY786431 CJU786416:CJU786431 CTQ786416:CTQ786431 DDM786416:DDM786431 DNI786416:DNI786431 DXE786416:DXE786431 EHA786416:EHA786431 EQW786416:EQW786431 FAS786416:FAS786431 FKO786416:FKO786431 FUK786416:FUK786431 GEG786416:GEG786431 GOC786416:GOC786431 GXY786416:GXY786431 HHU786416:HHU786431 HRQ786416:HRQ786431 IBM786416:IBM786431 ILI786416:ILI786431 IVE786416:IVE786431 JFA786416:JFA786431 JOW786416:JOW786431 JYS786416:JYS786431 KIO786416:KIO786431 KSK786416:KSK786431 LCG786416:LCG786431 LMC786416:LMC786431 LVY786416:LVY786431 MFU786416:MFU786431 MPQ786416:MPQ786431 MZM786416:MZM786431 NJI786416:NJI786431 NTE786416:NTE786431 ODA786416:ODA786431 OMW786416:OMW786431 OWS786416:OWS786431 PGO786416:PGO786431 PQK786416:PQK786431 QAG786416:QAG786431 QKC786416:QKC786431 QTY786416:QTY786431 RDU786416:RDU786431 RNQ786416:RNQ786431 RXM786416:RXM786431 SHI786416:SHI786431 SRE786416:SRE786431 TBA786416:TBA786431 TKW786416:TKW786431 TUS786416:TUS786431 UEO786416:UEO786431 UOK786416:UOK786431 UYG786416:UYG786431 VIC786416:VIC786431 VRY786416:VRY786431 WBU786416:WBU786431 WLQ786416:WLQ786431 WVM786416:WVM786431 G851952:G851967 JA851952:JA851967 SW851952:SW851967 ACS851952:ACS851967 AMO851952:AMO851967 AWK851952:AWK851967 BGG851952:BGG851967 BQC851952:BQC851967 BZY851952:BZY851967 CJU851952:CJU851967 CTQ851952:CTQ851967 DDM851952:DDM851967 DNI851952:DNI851967 DXE851952:DXE851967 EHA851952:EHA851967 EQW851952:EQW851967 FAS851952:FAS851967 FKO851952:FKO851967 FUK851952:FUK851967 GEG851952:GEG851967 GOC851952:GOC851967 GXY851952:GXY851967 HHU851952:HHU851967 HRQ851952:HRQ851967 IBM851952:IBM851967 ILI851952:ILI851967 IVE851952:IVE851967 JFA851952:JFA851967 JOW851952:JOW851967 JYS851952:JYS851967 KIO851952:KIO851967 KSK851952:KSK851967 LCG851952:LCG851967 LMC851952:LMC851967 LVY851952:LVY851967 MFU851952:MFU851967 MPQ851952:MPQ851967 MZM851952:MZM851967 NJI851952:NJI851967 NTE851952:NTE851967 ODA851952:ODA851967 OMW851952:OMW851967 OWS851952:OWS851967 PGO851952:PGO851967 PQK851952:PQK851967 QAG851952:QAG851967 QKC851952:QKC851967 QTY851952:QTY851967 RDU851952:RDU851967 RNQ851952:RNQ851967 RXM851952:RXM851967 SHI851952:SHI851967 SRE851952:SRE851967 TBA851952:TBA851967 TKW851952:TKW851967 TUS851952:TUS851967 UEO851952:UEO851967 UOK851952:UOK851967 UYG851952:UYG851967 VIC851952:VIC851967 VRY851952:VRY851967 WBU851952:WBU851967 WLQ851952:WLQ851967 WVM851952:WVM851967 G917488:G917503 JA917488:JA917503 SW917488:SW917503 ACS917488:ACS917503 AMO917488:AMO917503 AWK917488:AWK917503 BGG917488:BGG917503 BQC917488:BQC917503 BZY917488:BZY917503 CJU917488:CJU917503 CTQ917488:CTQ917503 DDM917488:DDM917503 DNI917488:DNI917503 DXE917488:DXE917503 EHA917488:EHA917503 EQW917488:EQW917503 FAS917488:FAS917503 FKO917488:FKO917503 FUK917488:FUK917503 GEG917488:GEG917503 GOC917488:GOC917503 GXY917488:GXY917503 HHU917488:HHU917503 HRQ917488:HRQ917503 IBM917488:IBM917503 ILI917488:ILI917503 IVE917488:IVE917503 JFA917488:JFA917503 JOW917488:JOW917503 JYS917488:JYS917503 KIO917488:KIO917503 KSK917488:KSK917503 LCG917488:LCG917503 LMC917488:LMC917503 LVY917488:LVY917503 MFU917488:MFU917503 MPQ917488:MPQ917503 MZM917488:MZM917503 NJI917488:NJI917503 NTE917488:NTE917503 ODA917488:ODA917503 OMW917488:OMW917503 OWS917488:OWS917503 PGO917488:PGO917503 PQK917488:PQK917503 QAG917488:QAG917503 QKC917488:QKC917503 QTY917488:QTY917503 RDU917488:RDU917503 RNQ917488:RNQ917503 RXM917488:RXM917503 SHI917488:SHI917503 SRE917488:SRE917503 TBA917488:TBA917503 TKW917488:TKW917503 TUS917488:TUS917503 UEO917488:UEO917503 UOK917488:UOK917503 UYG917488:UYG917503 VIC917488:VIC917503 VRY917488:VRY917503 WBU917488:WBU917503 WLQ917488:WLQ917503 WVM917488:WVM917503 G983024:G983039 JA983024:JA983039 SW983024:SW983039 ACS983024:ACS983039 AMO983024:AMO983039 AWK983024:AWK983039 BGG983024:BGG983039 BQC983024:BQC983039 BZY983024:BZY983039 CJU983024:CJU983039 CTQ983024:CTQ983039 DDM983024:DDM983039 DNI983024:DNI983039 DXE983024:DXE983039 EHA983024:EHA983039 EQW983024:EQW983039 FAS983024:FAS983039 FKO983024:FKO983039 FUK983024:FUK983039 GEG983024:GEG983039 GOC983024:GOC983039 GXY983024:GXY983039 HHU983024:HHU983039 HRQ983024:HRQ983039 IBM983024:IBM983039 ILI983024:ILI983039 IVE983024:IVE983039 JFA983024:JFA983039 JOW983024:JOW983039 JYS983024:JYS983039 KIO983024:KIO983039 KSK983024:KSK983039 LCG983024:LCG983039 LMC983024:LMC983039 LVY983024:LVY983039 MFU983024:MFU983039 MPQ983024:MPQ983039 MZM983024:MZM983039 NJI983024:NJI983039 NTE983024:NTE983039 ODA983024:ODA983039 OMW983024:OMW983039 OWS983024:OWS983039 PGO983024:PGO983039 PQK983024:PQK983039 QAG983024:QAG983039 QKC983024:QKC983039 QTY983024:QTY983039 RDU983024:RDU983039 RNQ983024:RNQ983039 RXM983024:RXM983039 SHI983024:SHI983039 SRE983024:SRE983039 TBA983024:TBA983039 TKW983024:TKW983039 TUS983024:TUS983039 UEO983024:UEO983039 UOK983024:UOK983039 UYG983024:UYG983039 VIC983024:VIC983039 VRY983024:VRY983039 WBU983024:WBU983039 WLQ983024:WLQ983039 WVM983024:WVM983039 WLQ17:WLQ58 WBU17:WBU58 VRY17:VRY58 VIC17:VIC58 UYG17:UYG58 UOK17:UOK58 UEO17:UEO58 TUS17:TUS58 TKW17:TKW58 TBA17:TBA58 SRE17:SRE58 SHI17:SHI58 RXM17:RXM58 RNQ17:RNQ58 RDU17:RDU58 QTY17:QTY58 QKC17:QKC58 QAG17:QAG58 PQK17:PQK58 PGO17:PGO58 OWS17:OWS58 OMW17:OMW58 ODA17:ODA58 NTE17:NTE58 NJI17:NJI58 MZM17:MZM58 MPQ17:MPQ58 MFU17:MFU58 LVY17:LVY58 LMC17:LMC58 LCG17:LCG58 KSK17:KSK58 KIO17:KIO58 JYS17:JYS58 JOW17:JOW58 JFA17:JFA58 IVE17:IVE58 ILI17:ILI58 IBM17:IBM58 HRQ17:HRQ58 HHU17:HHU58 GXY17:GXY58 GOC17:GOC58 GEG17:GEG58 FUK17:FUK58 FKO17:FKO58 FAS17:FAS58 EQW17:EQW58 EHA17:EHA58 DXE17:DXE58 DNI17:DNI58 DDM17:DDM58 CTQ17:CTQ58 CJU17:CJU58 BZY17:BZY58 BQC17:BQC58 BGG17:BGG58 AWK17:AWK58 AMO17:AMO58 ACS17:ACS58 SW17:SW58 JA17:JA58 WVM17:WVM58" xr:uid="{B78A95EA-EC22-4806-98E6-A6A308F15A6A}">
      <formula1>"Oui,Non,Non applicable,Sans objet"</formula1>
    </dataValidation>
    <dataValidation type="list" allowBlank="1" showInputMessage="1" showErrorMessage="1" sqref="G58:G68 G87:G97 G125:G132 G140:G141 G137:G138 G143:G147 G10:G12 G17:G25 G73:G79 G81:G85 G27:G56 G119:G123 G109:G117 G102:G107 G151:G159" xr:uid="{5AEF3667-5C9C-4F8C-B954-582060AADF97}">
      <formula1>"Ja,Neen,NVT"</formula1>
    </dataValidation>
    <dataValidation type="list" allowBlank="1" showInputMessage="1" showErrorMessage="1" sqref="J7:J159"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20"/>
  <sheetViews>
    <sheetView showGridLines="0" showRuler="0" view="pageBreakPreview" zoomScale="70" zoomScaleNormal="70" zoomScaleSheetLayoutView="70" zoomScalePageLayoutView="70" workbookViewId="0">
      <selection activeCell="I33" sqref="I33"/>
    </sheetView>
  </sheetViews>
  <sheetFormatPr defaultColWidth="11.3984375" defaultRowHeight="15.75" x14ac:dyDescent="0.55000000000000004"/>
  <cols>
    <col min="1" max="1" width="18.86328125" style="86" bestFit="1" customWidth="1"/>
    <col min="2" max="2" width="69.1328125" style="88" customWidth="1"/>
    <col min="3" max="3" width="12.73046875" style="86" customWidth="1"/>
    <col min="4" max="4" width="12.73046875" style="90" customWidth="1"/>
    <col min="5" max="5" width="3.1328125" style="11" customWidth="1"/>
    <col min="8" max="12" width="34.1328125" customWidth="1"/>
  </cols>
  <sheetData>
    <row r="1" spans="1:12" ht="32.25" thickBot="1" x14ac:dyDescent="0.6">
      <c r="A1" s="93"/>
      <c r="B1" s="94" t="s">
        <v>290</v>
      </c>
      <c r="C1" s="95"/>
      <c r="D1" s="96"/>
    </row>
    <row r="2" spans="1:12" ht="3" customHeight="1" x14ac:dyDescent="0.55000000000000004">
      <c r="B2" s="97"/>
    </row>
    <row r="3" spans="1:12" s="101" customFormat="1" ht="16.5" customHeight="1" x14ac:dyDescent="0.35">
      <c r="A3" s="98" t="s">
        <v>79</v>
      </c>
      <c r="B3" s="65"/>
      <c r="C3" s="99"/>
      <c r="D3" s="100"/>
      <c r="E3" s="60"/>
      <c r="I3" s="121" t="s">
        <v>97</v>
      </c>
    </row>
    <row r="4" spans="1:12" s="101" customFormat="1" ht="16.5" customHeight="1" x14ac:dyDescent="0.35">
      <c r="A4" s="98" t="s">
        <v>82</v>
      </c>
      <c r="B4" s="65"/>
      <c r="C4" s="99"/>
      <c r="D4" s="100"/>
      <c r="E4" s="60"/>
      <c r="I4" s="121" t="s">
        <v>97</v>
      </c>
    </row>
    <row r="5" spans="1:12" s="101" customFormat="1" ht="16.5" customHeight="1" x14ac:dyDescent="0.35">
      <c r="A5" s="102" t="s">
        <v>80</v>
      </c>
      <c r="B5" s="65"/>
      <c r="C5" s="99"/>
      <c r="D5" s="100"/>
      <c r="E5" s="60"/>
      <c r="I5" s="121" t="s">
        <v>97</v>
      </c>
    </row>
    <row r="6" spans="1:12" s="101" customFormat="1" ht="16.5" customHeight="1" x14ac:dyDescent="0.35">
      <c r="A6" s="103" t="s">
        <v>81</v>
      </c>
      <c r="B6" s="119"/>
      <c r="C6" s="99"/>
      <c r="D6" s="100"/>
      <c r="E6" s="60"/>
      <c r="I6" s="121" t="s">
        <v>97</v>
      </c>
    </row>
    <row r="7" spans="1:12" s="108" customFormat="1" ht="25.9" x14ac:dyDescent="0.45">
      <c r="A7" s="104"/>
      <c r="B7" s="105"/>
      <c r="C7" s="61" t="s">
        <v>39</v>
      </c>
      <c r="D7" s="106" t="s">
        <v>23</v>
      </c>
      <c r="E7" s="107"/>
    </row>
    <row r="8" spans="1:12" ht="30.75" customHeight="1" x14ac:dyDescent="0.9">
      <c r="A8" s="137" t="s">
        <v>78</v>
      </c>
      <c r="B8" s="136"/>
      <c r="C8" s="138">
        <f>'proces ...... '!L3</f>
        <v>3</v>
      </c>
      <c r="D8" s="138">
        <f>'proces ...... '!M3</f>
        <v>3</v>
      </c>
      <c r="E8" s="22"/>
      <c r="K8" s="121" t="s">
        <v>91</v>
      </c>
      <c r="L8" s="121" t="s">
        <v>91</v>
      </c>
    </row>
    <row r="9" spans="1:12" ht="30.75" customHeight="1" x14ac:dyDescent="0.75">
      <c r="A9" s="63" t="str">
        <f>'proces ...... '!A7</f>
        <v>I</v>
      </c>
      <c r="B9" s="109" t="str">
        <f>'proces ...... '!B7</f>
        <v xml:space="preserve">Kwaliteitsopvolging van het proces van klinische studies  </v>
      </c>
      <c r="C9" s="64">
        <f>'proces ...... '!L7</f>
        <v>3</v>
      </c>
      <c r="D9" s="64">
        <f>'proces ...... '!M7</f>
        <v>3</v>
      </c>
      <c r="E9" s="22"/>
      <c r="H9" s="121" t="s">
        <v>90</v>
      </c>
      <c r="I9" s="121" t="s">
        <v>90</v>
      </c>
      <c r="J9" s="121" t="s">
        <v>90</v>
      </c>
      <c r="K9" s="121" t="s">
        <v>90</v>
      </c>
      <c r="L9" s="121" t="s">
        <v>90</v>
      </c>
    </row>
    <row r="10" spans="1:12" ht="28.5" customHeight="1" x14ac:dyDescent="0.75">
      <c r="A10" s="63" t="str">
        <f>'proces ...... '!A13</f>
        <v>II</v>
      </c>
      <c r="B10" s="109" t="str">
        <f>'proces ...... '!B13</f>
        <v xml:space="preserve">Algemeen </v>
      </c>
      <c r="C10" s="64">
        <f>'proces ...... '!L13</f>
        <v>0</v>
      </c>
      <c r="D10" s="64">
        <f>'proces ...... '!M13</f>
        <v>0</v>
      </c>
      <c r="E10" s="22"/>
      <c r="H10" s="121" t="s">
        <v>90</v>
      </c>
      <c r="I10" s="121" t="s">
        <v>90</v>
      </c>
      <c r="J10" s="121" t="s">
        <v>90</v>
      </c>
      <c r="K10" s="121" t="s">
        <v>90</v>
      </c>
      <c r="L10" s="121" t="s">
        <v>90</v>
      </c>
    </row>
    <row r="11" spans="1:12" ht="17.25" x14ac:dyDescent="0.6">
      <c r="A11" s="62" t="str">
        <f>'proces ...... '!A16</f>
        <v>a</v>
      </c>
      <c r="B11" s="110" t="str">
        <f>'proces ...... '!B16</f>
        <v>Algemeen beheer</v>
      </c>
      <c r="C11" s="111">
        <f>'proces ...... '!L16</f>
        <v>0</v>
      </c>
      <c r="D11" s="111">
        <f>'proces ...... '!M16</f>
        <v>0</v>
      </c>
      <c r="E11" s="12"/>
      <c r="H11" s="121" t="s">
        <v>90</v>
      </c>
      <c r="I11" s="121" t="s">
        <v>90</v>
      </c>
      <c r="J11" s="121" t="s">
        <v>90</v>
      </c>
      <c r="K11" s="121" t="s">
        <v>90</v>
      </c>
      <c r="L11" s="121" t="s">
        <v>90</v>
      </c>
    </row>
    <row r="12" spans="1:12" ht="19.5" customHeight="1" x14ac:dyDescent="0.6">
      <c r="A12" s="62" t="str">
        <f>'proces ...... '!A26</f>
        <v>b</v>
      </c>
      <c r="B12" s="110" t="str">
        <f>'proces ...... '!B26</f>
        <v>Infrastructuur</v>
      </c>
      <c r="C12" s="111">
        <f>'proces ...... '!L26</f>
        <v>0</v>
      </c>
      <c r="D12" s="111">
        <f>'proces ...... '!M26</f>
        <v>0</v>
      </c>
      <c r="E12" s="12"/>
      <c r="H12" s="121" t="s">
        <v>90</v>
      </c>
      <c r="I12" s="121" t="s">
        <v>90</v>
      </c>
      <c r="J12" s="121" t="s">
        <v>90</v>
      </c>
      <c r="K12" s="121" t="s">
        <v>90</v>
      </c>
      <c r="L12" s="121" t="s">
        <v>90</v>
      </c>
    </row>
    <row r="13" spans="1:12" ht="17.25" x14ac:dyDescent="0.6">
      <c r="A13" s="62" t="str">
        <f>'proces ...... '!A57</f>
        <v>c</v>
      </c>
      <c r="B13" s="110" t="str">
        <f>'proces ...... '!B57</f>
        <v>Personeel</v>
      </c>
      <c r="C13" s="111">
        <f>'proces ...... '!L57</f>
        <v>0</v>
      </c>
      <c r="D13" s="111">
        <f>'proces ...... '!M57</f>
        <v>0</v>
      </c>
      <c r="E13" s="12"/>
      <c r="H13" s="121" t="s">
        <v>90</v>
      </c>
      <c r="I13" s="121" t="s">
        <v>90</v>
      </c>
      <c r="J13" s="121" t="s">
        <v>90</v>
      </c>
      <c r="K13" s="121" t="s">
        <v>90</v>
      </c>
      <c r="L13" s="121" t="s">
        <v>90</v>
      </c>
    </row>
    <row r="14" spans="1:12" ht="33" customHeight="1" x14ac:dyDescent="0.75">
      <c r="A14" s="63" t="str">
        <f>'proces ...... '!A69</f>
        <v>III</v>
      </c>
      <c r="B14" s="109" t="str">
        <f>'proces ...... '!B69</f>
        <v>Opstarten studie</v>
      </c>
      <c r="C14" s="64">
        <f>'proces ...... '!L69</f>
        <v>0</v>
      </c>
      <c r="D14" s="64">
        <f>'proces ...... '!M69</f>
        <v>0</v>
      </c>
      <c r="E14" s="22"/>
      <c r="H14" s="121" t="s">
        <v>90</v>
      </c>
      <c r="I14" s="121" t="s">
        <v>90</v>
      </c>
      <c r="J14" s="121" t="s">
        <v>90</v>
      </c>
      <c r="K14" s="121" t="s">
        <v>90</v>
      </c>
      <c r="L14" s="121" t="s">
        <v>90</v>
      </c>
    </row>
    <row r="15" spans="1:12" ht="17.25" x14ac:dyDescent="0.6">
      <c r="A15" s="62" t="str">
        <f>'proces ...... '!A72</f>
        <v>a</v>
      </c>
      <c r="B15" s="110" t="str">
        <f>'proces ...... '!B72</f>
        <v>Financieel contract</v>
      </c>
      <c r="C15" s="111">
        <f>'proces ...... '!L72</f>
        <v>0</v>
      </c>
      <c r="D15" s="111">
        <f>'proces ...... '!M72</f>
        <v>0</v>
      </c>
      <c r="E15" s="12"/>
      <c r="H15" s="121" t="s">
        <v>90</v>
      </c>
      <c r="I15" s="121" t="s">
        <v>90</v>
      </c>
      <c r="J15" s="121" t="s">
        <v>90</v>
      </c>
      <c r="K15" s="121" t="s">
        <v>90</v>
      </c>
      <c r="L15" s="121" t="s">
        <v>90</v>
      </c>
    </row>
    <row r="16" spans="1:12" ht="17.25" x14ac:dyDescent="0.6">
      <c r="A16" s="62" t="str">
        <f>'proces ...... '!A80</f>
        <v>b</v>
      </c>
      <c r="B16" s="110" t="str">
        <f>'proces ...... '!B80</f>
        <v>Site Initiatie Visite (SIV)</v>
      </c>
      <c r="C16" s="111">
        <f>'proces ...... '!L80</f>
        <v>0</v>
      </c>
      <c r="D16" s="111">
        <f>'proces ...... '!M80</f>
        <v>0</v>
      </c>
      <c r="E16" s="12"/>
      <c r="H16" s="121" t="s">
        <v>90</v>
      </c>
      <c r="I16" s="121" t="s">
        <v>90</v>
      </c>
      <c r="J16" s="121" t="s">
        <v>90</v>
      </c>
      <c r="K16" s="121" t="s">
        <v>90</v>
      </c>
      <c r="L16" s="121" t="s">
        <v>90</v>
      </c>
    </row>
    <row r="17" spans="1:12" ht="17.25" x14ac:dyDescent="0.6">
      <c r="A17" s="62" t="str">
        <f>'proces ...... '!A86</f>
        <v>c</v>
      </c>
      <c r="B17" s="110" t="str">
        <f>'proces ...... '!B86</f>
        <v>Voorbereiding studie</v>
      </c>
      <c r="C17" s="111">
        <f>'proces ...... '!L86</f>
        <v>0</v>
      </c>
      <c r="D17" s="111">
        <f>'proces ...... '!M86</f>
        <v>0</v>
      </c>
      <c r="E17" s="12"/>
      <c r="H17" s="121" t="s">
        <v>90</v>
      </c>
      <c r="I17" s="121" t="s">
        <v>90</v>
      </c>
      <c r="J17" s="121" t="s">
        <v>90</v>
      </c>
      <c r="K17" s="121" t="s">
        <v>90</v>
      </c>
      <c r="L17" s="121" t="s">
        <v>90</v>
      </c>
    </row>
    <row r="18" spans="1:12" ht="33" customHeight="1" x14ac:dyDescent="0.75">
      <c r="A18" s="63" t="str">
        <f>'proces ...... '!A98</f>
        <v>IV</v>
      </c>
      <c r="B18" s="109" t="str">
        <f>'proces ...... '!B98</f>
        <v>Verloop van de studie</v>
      </c>
      <c r="C18" s="64">
        <f>'proces ...... '!L98</f>
        <v>0</v>
      </c>
      <c r="D18" s="64">
        <f>'proces ...... '!M98</f>
        <v>0</v>
      </c>
      <c r="E18" s="22"/>
      <c r="H18" s="121" t="s">
        <v>90</v>
      </c>
      <c r="I18" s="121" t="s">
        <v>90</v>
      </c>
      <c r="J18" s="121" t="s">
        <v>90</v>
      </c>
      <c r="K18" s="121" t="s">
        <v>90</v>
      </c>
      <c r="L18" s="121" t="s">
        <v>90</v>
      </c>
    </row>
    <row r="19" spans="1:12" ht="17.25" x14ac:dyDescent="0.6">
      <c r="A19" s="62" t="str">
        <f>'proces ...... '!A101</f>
        <v>a</v>
      </c>
      <c r="B19" s="110" t="str">
        <f>'proces ...... '!B101</f>
        <v xml:space="preserve">Ontvangst studiemedicatie </v>
      </c>
      <c r="C19" s="111">
        <f>'proces ...... '!L101</f>
        <v>0</v>
      </c>
      <c r="D19" s="111">
        <f>'proces ...... '!M101</f>
        <v>0</v>
      </c>
      <c r="E19" s="12"/>
      <c r="H19" s="121" t="s">
        <v>90</v>
      </c>
      <c r="I19" s="121" t="s">
        <v>90</v>
      </c>
      <c r="J19" s="121" t="s">
        <v>90</v>
      </c>
      <c r="K19" s="121" t="s">
        <v>90</v>
      </c>
      <c r="L19" s="121" t="s">
        <v>90</v>
      </c>
    </row>
    <row r="20" spans="1:12" ht="33" customHeight="1" x14ac:dyDescent="0.75">
      <c r="A20" s="62" t="str">
        <f>'proces ...... '!A108</f>
        <v>b</v>
      </c>
      <c r="B20" s="110" t="str">
        <f>'proces ...... '!B108</f>
        <v>Aflevering studiemedicatie</v>
      </c>
      <c r="C20" s="111">
        <f>'proces ...... '!L108</f>
        <v>0</v>
      </c>
      <c r="D20" s="111">
        <f>'proces ...... '!M108</f>
        <v>0</v>
      </c>
      <c r="E20" s="22"/>
      <c r="H20" s="121"/>
      <c r="I20" s="121"/>
      <c r="J20" s="121"/>
      <c r="K20" s="121"/>
      <c r="L20" s="121"/>
    </row>
    <row r="21" spans="1:12" ht="33" customHeight="1" x14ac:dyDescent="0.75">
      <c r="A21" s="62" t="str">
        <f>'proces ...... '!A118</f>
        <v>c</v>
      </c>
      <c r="B21" s="110" t="str">
        <f>'proces ...... '!B118</f>
        <v>Bereiding studiemedicatie</v>
      </c>
      <c r="C21" s="111">
        <f>'proces ...... '!L118</f>
        <v>0</v>
      </c>
      <c r="D21" s="111">
        <f>'proces ...... '!M118</f>
        <v>0</v>
      </c>
      <c r="E21" s="22"/>
      <c r="H21" s="121"/>
      <c r="I21" s="121"/>
      <c r="J21" s="121"/>
      <c r="K21" s="121"/>
      <c r="L21" s="121"/>
    </row>
    <row r="22" spans="1:12" ht="33" customHeight="1" x14ac:dyDescent="0.75">
      <c r="A22" s="62" t="str">
        <f>'proces ...... '!A124</f>
        <v>d</v>
      </c>
      <c r="B22" s="110" t="str">
        <f>'proces ...... '!B124</f>
        <v>Opvolging klinische studie</v>
      </c>
      <c r="C22" s="111">
        <f>'proces ...... '!L124</f>
        <v>0</v>
      </c>
      <c r="D22" s="111">
        <f>'proces ...... '!M124</f>
        <v>0</v>
      </c>
      <c r="E22" s="22"/>
      <c r="H22" s="121"/>
      <c r="I22" s="121"/>
      <c r="J22" s="121"/>
      <c r="K22" s="121"/>
      <c r="L22" s="121"/>
    </row>
    <row r="23" spans="1:12" s="112" customFormat="1" ht="20.65" x14ac:dyDescent="0.75">
      <c r="A23" s="63" t="str">
        <f>'proces ...... '!A133</f>
        <v>V</v>
      </c>
      <c r="B23" s="109" t="str">
        <f>'proces ...... '!B133</f>
        <v>Afsluiten klinische studie</v>
      </c>
      <c r="C23" s="64">
        <f>'proces ...... '!L133</f>
        <v>0</v>
      </c>
      <c r="D23" s="64">
        <f>'proces ...... '!M133</f>
        <v>0</v>
      </c>
      <c r="E23" s="66"/>
      <c r="H23" s="121" t="s">
        <v>90</v>
      </c>
      <c r="I23" s="121" t="s">
        <v>90</v>
      </c>
      <c r="J23" s="120" t="s">
        <v>90</v>
      </c>
      <c r="K23" s="120" t="s">
        <v>90</v>
      </c>
      <c r="L23" s="121" t="s">
        <v>90</v>
      </c>
    </row>
    <row r="24" spans="1:12" s="112" customFormat="1" ht="17.25" x14ac:dyDescent="0.6">
      <c r="A24" s="62" t="str">
        <f>'proces ...... '!A136</f>
        <v>a</v>
      </c>
      <c r="B24" s="110" t="str">
        <f>'proces ...... '!B136</f>
        <v>Close-out visite</v>
      </c>
      <c r="C24" s="111">
        <f>'proces ...... '!L136</f>
        <v>0</v>
      </c>
      <c r="D24" s="111">
        <f>'proces ...... '!M136</f>
        <v>0</v>
      </c>
      <c r="E24" s="113"/>
      <c r="H24" s="121" t="s">
        <v>90</v>
      </c>
      <c r="I24" s="121" t="s">
        <v>90</v>
      </c>
      <c r="J24" s="121" t="s">
        <v>90</v>
      </c>
      <c r="K24" s="121" t="s">
        <v>90</v>
      </c>
      <c r="L24" s="121" t="s">
        <v>90</v>
      </c>
    </row>
    <row r="25" spans="1:12" s="112" customFormat="1" ht="17.25" x14ac:dyDescent="0.6">
      <c r="A25" s="62" t="str">
        <f>'proces ...... '!A139</f>
        <v>b</v>
      </c>
      <c r="B25" s="110" t="str">
        <f>'proces ...... '!B139</f>
        <v>Finale factuur</v>
      </c>
      <c r="C25" s="111">
        <f>'proces ...... '!L139</f>
        <v>0</v>
      </c>
      <c r="D25" s="111">
        <f>'proces ...... '!M139</f>
        <v>0</v>
      </c>
      <c r="E25" s="113"/>
      <c r="H25" s="121" t="s">
        <v>90</v>
      </c>
      <c r="I25" s="121" t="s">
        <v>90</v>
      </c>
      <c r="J25" s="121" t="s">
        <v>90</v>
      </c>
      <c r="K25" s="121" t="s">
        <v>90</v>
      </c>
      <c r="L25" s="121" t="s">
        <v>90</v>
      </c>
    </row>
    <row r="26" spans="1:12" s="112" customFormat="1" ht="17.25" x14ac:dyDescent="0.6">
      <c r="A26" s="62" t="str">
        <f>'proces ...... '!A142</f>
        <v>c</v>
      </c>
      <c r="B26" s="110" t="str">
        <f>'proces ...... '!B142</f>
        <v>Archivering</v>
      </c>
      <c r="C26" s="111">
        <f>'proces ...... '!L142</f>
        <v>0</v>
      </c>
      <c r="D26" s="111">
        <f>'proces ...... '!M142</f>
        <v>0</v>
      </c>
      <c r="E26" s="113"/>
      <c r="H26" s="121" t="s">
        <v>90</v>
      </c>
      <c r="I26" s="121" t="s">
        <v>90</v>
      </c>
      <c r="J26" s="121" t="s">
        <v>90</v>
      </c>
      <c r="K26" s="121" t="s">
        <v>90</v>
      </c>
      <c r="L26" s="121" t="s">
        <v>90</v>
      </c>
    </row>
    <row r="27" spans="1:12" s="112" customFormat="1" ht="20.65" x14ac:dyDescent="0.75">
      <c r="A27" s="63" t="str">
        <f>'proces ...... '!A148</f>
        <v>VI</v>
      </c>
      <c r="B27" s="109" t="str">
        <f>'proces ...... '!B148</f>
        <v>Compassionate Use (CU)</v>
      </c>
      <c r="C27" s="64">
        <f>'proces ...... '!L148</f>
        <v>0</v>
      </c>
      <c r="D27" s="64">
        <f>'proces ...... '!M148</f>
        <v>0</v>
      </c>
      <c r="E27" s="113"/>
      <c r="H27" s="121" t="s">
        <v>90</v>
      </c>
      <c r="I27" s="121" t="s">
        <v>90</v>
      </c>
      <c r="J27" s="121" t="s">
        <v>90</v>
      </c>
      <c r="K27" s="121" t="s">
        <v>90</v>
      </c>
      <c r="L27" s="121" t="s">
        <v>90</v>
      </c>
    </row>
    <row r="29" spans="1:12" x14ac:dyDescent="0.55000000000000004">
      <c r="A29"/>
      <c r="B29"/>
      <c r="C29"/>
    </row>
    <row r="30" spans="1:12" x14ac:dyDescent="0.55000000000000004">
      <c r="A30"/>
      <c r="B30"/>
      <c r="C30"/>
    </row>
    <row r="31" spans="1:12" x14ac:dyDescent="0.55000000000000004">
      <c r="A31"/>
      <c r="B31"/>
      <c r="C31"/>
    </row>
    <row r="32" spans="1:12" x14ac:dyDescent="0.55000000000000004">
      <c r="A32"/>
      <c r="B32"/>
      <c r="C32"/>
    </row>
    <row r="33" spans="1:3" x14ac:dyDescent="0.55000000000000004">
      <c r="A33"/>
      <c r="B33"/>
      <c r="C33"/>
    </row>
    <row r="34" spans="1:3" x14ac:dyDescent="0.55000000000000004">
      <c r="A34"/>
      <c r="B34"/>
      <c r="C34"/>
    </row>
    <row r="35" spans="1:3" x14ac:dyDescent="0.55000000000000004">
      <c r="A35"/>
      <c r="B35"/>
      <c r="C35"/>
    </row>
    <row r="36" spans="1:3" x14ac:dyDescent="0.55000000000000004">
      <c r="A36"/>
      <c r="B36"/>
      <c r="C36"/>
    </row>
    <row r="37" spans="1:3" x14ac:dyDescent="0.55000000000000004">
      <c r="A37"/>
      <c r="B37"/>
      <c r="C37"/>
    </row>
    <row r="38" spans="1:3" x14ac:dyDescent="0.55000000000000004">
      <c r="A38"/>
      <c r="B38"/>
      <c r="C38"/>
    </row>
    <row r="39" spans="1:3" x14ac:dyDescent="0.55000000000000004">
      <c r="A39"/>
      <c r="B39"/>
      <c r="C39"/>
    </row>
    <row r="40" spans="1:3" x14ac:dyDescent="0.55000000000000004">
      <c r="A40"/>
      <c r="B40"/>
      <c r="C40"/>
    </row>
    <row r="41" spans="1:3" x14ac:dyDescent="0.55000000000000004">
      <c r="A41"/>
      <c r="B41"/>
      <c r="C41"/>
    </row>
    <row r="42" spans="1:3" x14ac:dyDescent="0.55000000000000004">
      <c r="A42"/>
      <c r="B42"/>
      <c r="C42"/>
    </row>
    <row r="43" spans="1:3" x14ac:dyDescent="0.55000000000000004">
      <c r="A43"/>
      <c r="B43"/>
      <c r="C43"/>
    </row>
    <row r="44" spans="1:3" x14ac:dyDescent="0.55000000000000004">
      <c r="A44"/>
      <c r="B44"/>
      <c r="C44"/>
    </row>
    <row r="45" spans="1:3" x14ac:dyDescent="0.55000000000000004">
      <c r="A45"/>
      <c r="B45"/>
      <c r="C45"/>
    </row>
    <row r="50" spans="1:11" x14ac:dyDescent="0.55000000000000004">
      <c r="A50" s="114" t="s">
        <v>84</v>
      </c>
    </row>
    <row r="52" spans="1:11" x14ac:dyDescent="0.55000000000000004">
      <c r="A52" s="102" t="s">
        <v>83</v>
      </c>
      <c r="B52" s="67"/>
      <c r="C52" s="68"/>
      <c r="I52" s="128" t="s">
        <v>98</v>
      </c>
      <c r="J52" s="129"/>
      <c r="K52" s="130"/>
    </row>
    <row r="53" spans="1:11" x14ac:dyDescent="0.55000000000000004">
      <c r="A53" s="115"/>
      <c r="B53" s="116"/>
      <c r="C53" s="69"/>
      <c r="I53" s="131"/>
      <c r="K53" s="132"/>
    </row>
    <row r="54" spans="1:11" x14ac:dyDescent="0.55000000000000004">
      <c r="B54" s="117"/>
      <c r="C54" s="70"/>
      <c r="I54" s="133"/>
      <c r="J54" s="134"/>
      <c r="K54" s="135"/>
    </row>
    <row r="55" spans="1:11" x14ac:dyDescent="0.55000000000000004">
      <c r="A55" s="103" t="s">
        <v>81</v>
      </c>
      <c r="B55" s="118"/>
      <c r="C55" s="68"/>
      <c r="I55" s="128" t="s">
        <v>98</v>
      </c>
      <c r="J55" s="129"/>
      <c r="K55" s="130"/>
    </row>
    <row r="56" spans="1:11" x14ac:dyDescent="0.55000000000000004">
      <c r="B56" s="116"/>
      <c r="C56" s="69"/>
      <c r="I56" s="131"/>
      <c r="K56" s="132"/>
    </row>
    <row r="57" spans="1:11" x14ac:dyDescent="0.55000000000000004">
      <c r="B57" s="117"/>
      <c r="C57" s="70"/>
      <c r="I57" s="133"/>
      <c r="J57" s="134"/>
      <c r="K57" s="135"/>
    </row>
    <row r="58" spans="1:11" ht="16.149999999999999" thickBot="1" x14ac:dyDescent="0.6">
      <c r="A58"/>
      <c r="B58"/>
      <c r="C58"/>
    </row>
    <row r="59" spans="1:11" ht="32.25" thickBot="1" x14ac:dyDescent="0.6">
      <c r="A59" s="93"/>
      <c r="B59" s="94" t="s">
        <v>290</v>
      </c>
      <c r="C59" s="95"/>
      <c r="D59" s="96"/>
    </row>
    <row r="85" spans="1:4" ht="16.149999999999999" thickBot="1" x14ac:dyDescent="0.6"/>
    <row r="86" spans="1:4" ht="16.149999999999999" thickBot="1" x14ac:dyDescent="0.6">
      <c r="A86" s="122" t="s">
        <v>92</v>
      </c>
      <c r="B86" s="123"/>
      <c r="C86" s="123"/>
      <c r="D86" s="124"/>
    </row>
    <row r="87" spans="1:4" x14ac:dyDescent="0.55000000000000004">
      <c r="A87" s="125">
        <v>1</v>
      </c>
      <c r="B87" s="139"/>
      <c r="C87" s="140"/>
      <c r="D87" s="141"/>
    </row>
    <row r="88" spans="1:4" x14ac:dyDescent="0.55000000000000004">
      <c r="A88" s="126">
        <v>2</v>
      </c>
      <c r="B88" s="142"/>
      <c r="C88" s="143"/>
      <c r="D88" s="144"/>
    </row>
    <row r="89" spans="1:4" x14ac:dyDescent="0.55000000000000004">
      <c r="A89" s="126">
        <v>3</v>
      </c>
      <c r="B89" s="142"/>
      <c r="C89" s="143"/>
      <c r="D89" s="144"/>
    </row>
    <row r="90" spans="1:4" x14ac:dyDescent="0.55000000000000004">
      <c r="A90" s="126">
        <v>4</v>
      </c>
      <c r="B90" s="142"/>
      <c r="C90" s="143"/>
      <c r="D90" s="144"/>
    </row>
    <row r="91" spans="1:4" x14ac:dyDescent="0.55000000000000004">
      <c r="A91" s="126">
        <v>5</v>
      </c>
      <c r="B91" s="142"/>
      <c r="C91" s="143"/>
      <c r="D91" s="144"/>
    </row>
    <row r="92" spans="1:4" ht="16.149999999999999" thickBot="1" x14ac:dyDescent="0.6">
      <c r="A92" s="127">
        <v>6</v>
      </c>
      <c r="B92" s="145"/>
      <c r="C92" s="146"/>
      <c r="D92" s="147"/>
    </row>
    <row r="93" spans="1:4" ht="16.149999999999999" thickBot="1" x14ac:dyDescent="0.6">
      <c r="A93" s="122" t="s">
        <v>93</v>
      </c>
      <c r="B93" s="123"/>
      <c r="C93" s="123"/>
      <c r="D93" s="124"/>
    </row>
    <row r="94" spans="1:4" x14ac:dyDescent="0.55000000000000004">
      <c r="A94" s="125">
        <v>1</v>
      </c>
      <c r="B94" s="139"/>
      <c r="C94" s="140"/>
      <c r="D94" s="141"/>
    </row>
    <row r="95" spans="1:4" x14ac:dyDescent="0.55000000000000004">
      <c r="A95" s="126">
        <v>2</v>
      </c>
      <c r="B95" s="142"/>
      <c r="C95" s="143"/>
      <c r="D95" s="144"/>
    </row>
    <row r="96" spans="1:4" x14ac:dyDescent="0.55000000000000004">
      <c r="A96" s="126">
        <v>3</v>
      </c>
      <c r="B96" s="142"/>
      <c r="C96" s="143"/>
      <c r="D96" s="144"/>
    </row>
    <row r="97" spans="1:4" x14ac:dyDescent="0.55000000000000004">
      <c r="A97" s="126">
        <v>4</v>
      </c>
      <c r="B97" s="142"/>
      <c r="C97" s="143"/>
      <c r="D97" s="144"/>
    </row>
    <row r="98" spans="1:4" x14ac:dyDescent="0.55000000000000004">
      <c r="A98" s="126">
        <v>5</v>
      </c>
      <c r="B98" s="142"/>
      <c r="C98" s="143"/>
      <c r="D98" s="144"/>
    </row>
    <row r="99" spans="1:4" ht="16.149999999999999" thickBot="1" x14ac:dyDescent="0.6">
      <c r="A99" s="127">
        <v>6</v>
      </c>
      <c r="B99" s="145"/>
      <c r="C99" s="146"/>
      <c r="D99" s="147"/>
    </row>
    <row r="100" spans="1:4" ht="16.149999999999999" thickBot="1" x14ac:dyDescent="0.6">
      <c r="A100" s="122" t="s">
        <v>94</v>
      </c>
      <c r="B100" s="123"/>
      <c r="C100" s="123"/>
      <c r="D100" s="124"/>
    </row>
    <row r="101" spans="1:4" x14ac:dyDescent="0.55000000000000004">
      <c r="A101" s="125">
        <v>1</v>
      </c>
      <c r="B101" s="139"/>
      <c r="C101" s="140"/>
      <c r="D101" s="141"/>
    </row>
    <row r="102" spans="1:4" x14ac:dyDescent="0.55000000000000004">
      <c r="A102" s="126">
        <v>2</v>
      </c>
      <c r="B102" s="142"/>
      <c r="C102" s="143"/>
      <c r="D102" s="144"/>
    </row>
    <row r="103" spans="1:4" x14ac:dyDescent="0.55000000000000004">
      <c r="A103" s="126">
        <v>3</v>
      </c>
      <c r="B103" s="142"/>
      <c r="C103" s="143"/>
      <c r="D103" s="144"/>
    </row>
    <row r="104" spans="1:4" x14ac:dyDescent="0.55000000000000004">
      <c r="A104" s="126">
        <v>4</v>
      </c>
      <c r="B104" s="142"/>
      <c r="C104" s="143"/>
      <c r="D104" s="144"/>
    </row>
    <row r="105" spans="1:4" x14ac:dyDescent="0.55000000000000004">
      <c r="A105" s="126">
        <v>5</v>
      </c>
      <c r="B105" s="142"/>
      <c r="C105" s="143"/>
      <c r="D105" s="144"/>
    </row>
    <row r="106" spans="1:4" ht="16.149999999999999" thickBot="1" x14ac:dyDescent="0.6">
      <c r="A106" s="127">
        <v>6</v>
      </c>
      <c r="B106" s="145"/>
      <c r="C106" s="146"/>
      <c r="D106" s="147"/>
    </row>
    <row r="107" spans="1:4" ht="16.149999999999999" thickBot="1" x14ac:dyDescent="0.6">
      <c r="A107" s="122" t="s">
        <v>95</v>
      </c>
      <c r="B107" s="123"/>
      <c r="C107" s="123"/>
      <c r="D107" s="124"/>
    </row>
    <row r="108" spans="1:4" x14ac:dyDescent="0.55000000000000004">
      <c r="A108" s="125">
        <v>1</v>
      </c>
      <c r="B108" s="139"/>
      <c r="C108" s="140"/>
      <c r="D108" s="141"/>
    </row>
    <row r="109" spans="1:4" x14ac:dyDescent="0.55000000000000004">
      <c r="A109" s="126">
        <v>2</v>
      </c>
      <c r="B109" s="142"/>
      <c r="C109" s="143"/>
      <c r="D109" s="144"/>
    </row>
    <row r="110" spans="1:4" x14ac:dyDescent="0.55000000000000004">
      <c r="A110" s="126">
        <v>3</v>
      </c>
      <c r="B110" s="142"/>
      <c r="C110" s="143"/>
      <c r="D110" s="144"/>
    </row>
    <row r="111" spans="1:4" x14ac:dyDescent="0.55000000000000004">
      <c r="A111" s="126">
        <v>4</v>
      </c>
      <c r="B111" s="142"/>
      <c r="C111" s="143"/>
      <c r="D111" s="144"/>
    </row>
    <row r="112" spans="1:4" x14ac:dyDescent="0.55000000000000004">
      <c r="A112" s="126">
        <v>5</v>
      </c>
      <c r="B112" s="142"/>
      <c r="C112" s="143"/>
      <c r="D112" s="144"/>
    </row>
    <row r="113" spans="1:4" ht="16.149999999999999" thickBot="1" x14ac:dyDescent="0.6">
      <c r="A113" s="127">
        <v>6</v>
      </c>
      <c r="B113" s="145"/>
      <c r="C113" s="146"/>
      <c r="D113" s="147"/>
    </row>
    <row r="114" spans="1:4" ht="16.149999999999999" thickBot="1" x14ac:dyDescent="0.6">
      <c r="A114" s="122" t="s">
        <v>96</v>
      </c>
      <c r="B114" s="123"/>
      <c r="C114" s="123"/>
      <c r="D114" s="124"/>
    </row>
    <row r="115" spans="1:4" x14ac:dyDescent="0.55000000000000004">
      <c r="A115" s="125">
        <v>1</v>
      </c>
      <c r="B115" s="139"/>
      <c r="C115" s="140"/>
      <c r="D115" s="141"/>
    </row>
    <row r="116" spans="1:4" x14ac:dyDescent="0.55000000000000004">
      <c r="A116" s="126">
        <v>2</v>
      </c>
      <c r="B116" s="142"/>
      <c r="C116" s="143"/>
      <c r="D116" s="144"/>
    </row>
    <row r="117" spans="1:4" x14ac:dyDescent="0.55000000000000004">
      <c r="A117" s="126">
        <v>3</v>
      </c>
      <c r="B117" s="142"/>
      <c r="C117" s="143"/>
      <c r="D117" s="144"/>
    </row>
    <row r="118" spans="1:4" x14ac:dyDescent="0.55000000000000004">
      <c r="A118" s="126">
        <v>4</v>
      </c>
      <c r="B118" s="142"/>
      <c r="C118" s="143"/>
      <c r="D118" s="144"/>
    </row>
    <row r="119" spans="1:4" x14ac:dyDescent="0.55000000000000004">
      <c r="A119" s="126">
        <v>5</v>
      </c>
      <c r="B119" s="142"/>
      <c r="C119" s="143"/>
      <c r="D119" s="144"/>
    </row>
    <row r="120" spans="1:4" x14ac:dyDescent="0.55000000000000004">
      <c r="A120" s="127">
        <v>6</v>
      </c>
      <c r="B120" s="145"/>
      <c r="C120" s="146"/>
      <c r="D120" s="147"/>
    </row>
  </sheetData>
  <sheetProtection sheet="1" objects="1" scenarios="1"/>
  <dataValidations disablePrompts="1" count="1">
    <dataValidation type="list" allowBlank="1" showInputMessage="1" showErrorMessage="1" sqref="C65265:C65310 C523868:C523869 C917296:C917311 C261936:C261951 C393027:C393051 C261955:C261979 C589553:C589598 C786161:C786206 C524127:C524130 C261922:C261932 C261730:C261869 C851746:C851756 C392945:C392990 C982851:C982875 C917343:C917346 C982769:C982814 C196447:C196450 C851807:C851810 C786012:C786013 C917315:C917339 C655138:C655148 C327458:C327468 C196194:C196333 C327519:C327522 C196337:C196382 C65375:C65378 C458332:C458333 C982879:C982882 C786271:C786274 C196188:C196189 C524080:C524095 C393008:C393023 C458544:C458559 C65347:C65371 C392994:C393004 C130658:C130797 C720735:C720738 C720476:C720477 C65328:C65343 C458591:C458594 C720625:C720670 C917282:C917292 C524017:C524062 C589635:C589659 C720674:C720684 C655171:C655195 C917233:C917278 C851779:C851803 C524099:C524123 C458530:C458540 C327409:C327454 C65122:C65261 C392796:C392797 C130883:C130907 C655199:C655202 C589616:C589631 C327491:C327515 C786224:C786239 C130652:C130653 C261983:C261986 C654940:C654941 C130911:C130914 C720707:C720731 C786018:C786157 C130801:C130846 C720482:C720621 C851554:C851693 C982620:C982621 C654946:C655085 C720688:C720703 C917090:C917229 C589410:C589549 C851760:C851775 C524066:C524076 C982626:C982765 C655089:C655134 C523874:C524013 C327260:C327261 C851697:C851742 C458481:C458526 C458563:C458587 C786210:C786220 C196419:C196443 C589404:C589405 C65314:C65324 C917084:C917085 C458338:C458477 C393055:C393058 C65116:C65117 C261873:C261918 C982818:C982828 C589663:C589666 C655152:C655167 C130850:C130860 C392802:C392941 C196400:C196415 C327472:C327487 C130864:C130879 C786243:C786267 C589602:C589612 C196386:C196396 C851548:C851549 C327266:C327405 C982832:C982847 C261724:C261725"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8"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G29" sqref="G29"/>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60" t="s">
        <v>106</v>
      </c>
      <c r="B3" s="163" t="s">
        <v>107</v>
      </c>
      <c r="C3" s="163" t="s">
        <v>108</v>
      </c>
      <c r="D3" s="166" t="s">
        <v>109</v>
      </c>
      <c r="E3" s="167"/>
    </row>
    <row r="4" spans="1:5" x14ac:dyDescent="0.45">
      <c r="A4" s="161"/>
      <c r="B4" s="164"/>
      <c r="C4" s="164"/>
      <c r="D4" s="168" t="s">
        <v>126</v>
      </c>
      <c r="E4" s="169"/>
    </row>
    <row r="5" spans="1:5" x14ac:dyDescent="0.45">
      <c r="A5" s="161"/>
      <c r="B5" s="164"/>
      <c r="C5" s="164"/>
      <c r="D5" s="168" t="s">
        <v>127</v>
      </c>
      <c r="E5" s="169"/>
    </row>
    <row r="6" spans="1:5" x14ac:dyDescent="0.45">
      <c r="A6" s="161"/>
      <c r="B6" s="164"/>
      <c r="C6" s="164"/>
      <c r="D6" s="168" t="s">
        <v>128</v>
      </c>
      <c r="E6" s="169"/>
    </row>
    <row r="7" spans="1:5" ht="14.65" thickBot="1" x14ac:dyDescent="0.5">
      <c r="A7" s="162"/>
      <c r="B7" s="165"/>
      <c r="C7" s="165"/>
      <c r="D7" s="170" t="s">
        <v>129</v>
      </c>
      <c r="E7" s="171"/>
    </row>
    <row r="8" spans="1:5" ht="14.65" thickBot="1" x14ac:dyDescent="0.5">
      <c r="A8" s="149" t="s">
        <v>110</v>
      </c>
      <c r="B8" s="172" t="s">
        <v>302</v>
      </c>
      <c r="C8" s="173"/>
      <c r="D8" s="173"/>
      <c r="E8" s="174"/>
    </row>
    <row r="9" spans="1:5" ht="14.65" thickBot="1" x14ac:dyDescent="0.5">
      <c r="A9" s="149" t="s">
        <v>111</v>
      </c>
      <c r="B9" s="172" t="s">
        <v>112</v>
      </c>
      <c r="C9" s="174"/>
      <c r="D9" s="150" t="s">
        <v>113</v>
      </c>
      <c r="E9" s="150" t="s">
        <v>114</v>
      </c>
    </row>
    <row r="10" spans="1:5" ht="14.65" thickBot="1" x14ac:dyDescent="0.5">
      <c r="A10" s="149" t="s">
        <v>115</v>
      </c>
      <c r="B10" s="175" t="s">
        <v>116</v>
      </c>
      <c r="C10" s="176"/>
      <c r="D10" s="176"/>
      <c r="E10" s="177"/>
    </row>
    <row r="11" spans="1:5" ht="57.4" thickBot="1" x14ac:dyDescent="0.5">
      <c r="A11" s="149" t="s">
        <v>117</v>
      </c>
      <c r="B11" s="175"/>
      <c r="C11" s="176"/>
      <c r="D11" s="176"/>
      <c r="E11" s="177"/>
    </row>
    <row r="12" spans="1:5" x14ac:dyDescent="0.45">
      <c r="A12" s="178" t="s">
        <v>118</v>
      </c>
      <c r="B12" s="181" t="s">
        <v>119</v>
      </c>
      <c r="C12" s="182"/>
      <c r="D12" s="181"/>
      <c r="E12" s="182"/>
    </row>
    <row r="13" spans="1:5" x14ac:dyDescent="0.45">
      <c r="A13" s="179"/>
      <c r="B13" s="183"/>
      <c r="C13" s="184"/>
      <c r="D13" s="183"/>
      <c r="E13" s="184"/>
    </row>
    <row r="14" spans="1:5" ht="14.65" thickBot="1" x14ac:dyDescent="0.5">
      <c r="A14" s="179"/>
      <c r="B14" s="185"/>
      <c r="C14" s="186"/>
      <c r="D14" s="185"/>
      <c r="E14" s="186"/>
    </row>
    <row r="15" spans="1:5" x14ac:dyDescent="0.45">
      <c r="A15" s="179"/>
      <c r="B15" s="187" t="s">
        <v>120</v>
      </c>
      <c r="C15" s="188"/>
      <c r="D15" s="187"/>
      <c r="E15" s="188"/>
    </row>
    <row r="16" spans="1:5" x14ac:dyDescent="0.45">
      <c r="A16" s="179"/>
      <c r="B16" s="183"/>
      <c r="C16" s="184"/>
      <c r="D16" s="183"/>
      <c r="E16" s="184"/>
    </row>
    <row r="17" spans="1:5" x14ac:dyDescent="0.45">
      <c r="A17" s="179"/>
      <c r="B17" s="183"/>
      <c r="C17" s="184"/>
      <c r="D17" s="183"/>
      <c r="E17" s="184"/>
    </row>
    <row r="18" spans="1:5" x14ac:dyDescent="0.45">
      <c r="A18" s="179"/>
      <c r="B18" s="183"/>
      <c r="C18" s="184"/>
      <c r="D18" s="183"/>
      <c r="E18" s="184"/>
    </row>
    <row r="19" spans="1:5" x14ac:dyDescent="0.45">
      <c r="A19" s="179"/>
      <c r="B19" s="183"/>
      <c r="C19" s="184"/>
      <c r="D19" s="183"/>
      <c r="E19" s="184"/>
    </row>
    <row r="20" spans="1:5" ht="14.65" thickBot="1" x14ac:dyDescent="0.5">
      <c r="A20" s="179"/>
      <c r="B20" s="185"/>
      <c r="C20" s="186"/>
      <c r="D20" s="185"/>
      <c r="E20" s="186"/>
    </row>
    <row r="21" spans="1:5" x14ac:dyDescent="0.45">
      <c r="A21" s="179"/>
      <c r="B21" s="187" t="s">
        <v>121</v>
      </c>
      <c r="C21" s="188"/>
      <c r="D21" s="196"/>
      <c r="E21" s="197"/>
    </row>
    <row r="22" spans="1:5" ht="14.65" thickBot="1" x14ac:dyDescent="0.5">
      <c r="A22" s="179"/>
      <c r="B22" s="185"/>
      <c r="C22" s="186"/>
      <c r="D22" s="198"/>
      <c r="E22" s="199"/>
    </row>
    <row r="23" spans="1:5" x14ac:dyDescent="0.45">
      <c r="A23" s="179"/>
      <c r="B23" s="187" t="s">
        <v>122</v>
      </c>
      <c r="C23" s="188"/>
      <c r="D23" s="187"/>
      <c r="E23" s="188"/>
    </row>
    <row r="24" spans="1:5" ht="14.65" thickBot="1" x14ac:dyDescent="0.5">
      <c r="A24" s="180"/>
      <c r="B24" s="185"/>
      <c r="C24" s="186"/>
      <c r="D24" s="185"/>
      <c r="E24" s="186"/>
    </row>
    <row r="25" spans="1:5" ht="14.65" thickBot="1" x14ac:dyDescent="0.5">
      <c r="A25" s="151"/>
      <c r="B25" s="189"/>
      <c r="C25" s="189"/>
      <c r="D25" s="189"/>
      <c r="E25" s="189"/>
    </row>
    <row r="26" spans="1:5" x14ac:dyDescent="0.45">
      <c r="A26" s="152" t="s">
        <v>123</v>
      </c>
      <c r="B26" s="187"/>
      <c r="C26" s="193"/>
      <c r="D26" s="193"/>
      <c r="E26" s="188"/>
    </row>
    <row r="27" spans="1:5" x14ac:dyDescent="0.45">
      <c r="A27" s="152" t="s">
        <v>124</v>
      </c>
      <c r="B27" s="183"/>
      <c r="C27" s="194"/>
      <c r="D27" s="194"/>
      <c r="E27" s="184"/>
    </row>
    <row r="28" spans="1:5" x14ac:dyDescent="0.45">
      <c r="A28" s="153"/>
      <c r="B28" s="183"/>
      <c r="C28" s="194"/>
      <c r="D28" s="194"/>
      <c r="E28" s="184"/>
    </row>
    <row r="29" spans="1:5" x14ac:dyDescent="0.45">
      <c r="A29" s="153"/>
      <c r="B29" s="183"/>
      <c r="C29" s="194"/>
      <c r="D29" s="194"/>
      <c r="E29" s="184"/>
    </row>
    <row r="30" spans="1:5" x14ac:dyDescent="0.45">
      <c r="A30" s="153"/>
      <c r="B30" s="183"/>
      <c r="C30" s="194"/>
      <c r="D30" s="194"/>
      <c r="E30" s="184"/>
    </row>
    <row r="31" spans="1:5" x14ac:dyDescent="0.45">
      <c r="A31" s="153"/>
      <c r="B31" s="183"/>
      <c r="C31" s="194"/>
      <c r="D31" s="194"/>
      <c r="E31" s="184"/>
    </row>
    <row r="32" spans="1:5" x14ac:dyDescent="0.45">
      <c r="A32" s="153"/>
      <c r="B32" s="183"/>
      <c r="C32" s="194"/>
      <c r="D32" s="194"/>
      <c r="E32" s="184"/>
    </row>
    <row r="33" spans="1:5" x14ac:dyDescent="0.45">
      <c r="A33" s="153"/>
      <c r="B33" s="183"/>
      <c r="C33" s="194"/>
      <c r="D33" s="194"/>
      <c r="E33" s="184"/>
    </row>
    <row r="34" spans="1:5" x14ac:dyDescent="0.45">
      <c r="A34" s="153"/>
      <c r="B34" s="183"/>
      <c r="C34" s="194"/>
      <c r="D34" s="194"/>
      <c r="E34" s="184"/>
    </row>
    <row r="35" spans="1:5" x14ac:dyDescent="0.45">
      <c r="A35" s="153"/>
      <c r="B35" s="183"/>
      <c r="C35" s="194"/>
      <c r="D35" s="194"/>
      <c r="E35" s="184"/>
    </row>
    <row r="36" spans="1:5" x14ac:dyDescent="0.45">
      <c r="A36" s="153"/>
      <c r="B36" s="183"/>
      <c r="C36" s="194"/>
      <c r="D36" s="194"/>
      <c r="E36" s="184"/>
    </row>
    <row r="37" spans="1:5" x14ac:dyDescent="0.45">
      <c r="A37" s="153"/>
      <c r="B37" s="183"/>
      <c r="C37" s="194"/>
      <c r="D37" s="194"/>
      <c r="E37" s="184"/>
    </row>
    <row r="38" spans="1:5" x14ac:dyDescent="0.45">
      <c r="A38" s="153"/>
      <c r="B38" s="183"/>
      <c r="C38" s="194"/>
      <c r="D38" s="194"/>
      <c r="E38" s="184"/>
    </row>
    <row r="39" spans="1:5" x14ac:dyDescent="0.45">
      <c r="A39" s="153"/>
      <c r="B39" s="183"/>
      <c r="C39" s="194"/>
      <c r="D39" s="194"/>
      <c r="E39" s="184"/>
    </row>
    <row r="40" spans="1:5" x14ac:dyDescent="0.45">
      <c r="A40" s="153"/>
      <c r="B40" s="183"/>
      <c r="C40" s="194"/>
      <c r="D40" s="194"/>
      <c r="E40" s="184"/>
    </row>
    <row r="41" spans="1:5" x14ac:dyDescent="0.45">
      <c r="A41" s="153"/>
      <c r="B41" s="183"/>
      <c r="C41" s="194"/>
      <c r="D41" s="194"/>
      <c r="E41" s="184"/>
    </row>
    <row r="42" spans="1:5" ht="14.65" thickBot="1" x14ac:dyDescent="0.5">
      <c r="A42" s="154"/>
      <c r="B42" s="185"/>
      <c r="C42" s="195"/>
      <c r="D42" s="195"/>
      <c r="E42" s="186"/>
    </row>
    <row r="43" spans="1:5" ht="14.65" thickBot="1" x14ac:dyDescent="0.5">
      <c r="A43" s="151"/>
      <c r="B43" s="189"/>
      <c r="C43" s="189"/>
      <c r="D43" s="189"/>
      <c r="E43" s="189"/>
    </row>
    <row r="44" spans="1:5" x14ac:dyDescent="0.45">
      <c r="A44" s="190" t="s">
        <v>125</v>
      </c>
      <c r="B44" s="187"/>
      <c r="C44" s="193"/>
      <c r="D44" s="193"/>
      <c r="E44" s="188"/>
    </row>
    <row r="45" spans="1:5" x14ac:dyDescent="0.45">
      <c r="A45" s="191"/>
      <c r="B45" s="183"/>
      <c r="C45" s="194"/>
      <c r="D45" s="194"/>
      <c r="E45" s="184"/>
    </row>
    <row r="46" spans="1:5" x14ac:dyDescent="0.45">
      <c r="A46" s="191"/>
      <c r="B46" s="183"/>
      <c r="C46" s="194"/>
      <c r="D46" s="194"/>
      <c r="E46" s="184"/>
    </row>
    <row r="47" spans="1:5" ht="14.65" thickBot="1" x14ac:dyDescent="0.5">
      <c r="A47" s="192"/>
      <c r="B47" s="185"/>
      <c r="C47" s="195"/>
      <c r="D47" s="195"/>
      <c r="E47" s="186"/>
    </row>
  </sheetData>
  <mergeCells count="28">
    <mergeCell ref="B43:C43"/>
    <mergeCell ref="D43:E43"/>
    <mergeCell ref="A44:A47"/>
    <mergeCell ref="B44:E47"/>
    <mergeCell ref="D21:E22"/>
    <mergeCell ref="B23:C24"/>
    <mergeCell ref="D23:E24"/>
    <mergeCell ref="B25:C25"/>
    <mergeCell ref="D25:E25"/>
    <mergeCell ref="B26:E42"/>
    <mergeCell ref="B8:E8"/>
    <mergeCell ref="B9:C9"/>
    <mergeCell ref="B10:E10"/>
    <mergeCell ref="B11:E11"/>
    <mergeCell ref="A12:A24"/>
    <mergeCell ref="B12:C14"/>
    <mergeCell ref="D12:E14"/>
    <mergeCell ref="B15:C20"/>
    <mergeCell ref="D15:E20"/>
    <mergeCell ref="B21:C22"/>
    <mergeCell ref="A3:A7"/>
    <mergeCell ref="B3:B7"/>
    <mergeCell ref="C3:C7"/>
    <mergeCell ref="D3:E3"/>
    <mergeCell ref="D4:E4"/>
    <mergeCell ref="D5:E5"/>
    <mergeCell ref="D6:E6"/>
    <mergeCell ref="D7:E7"/>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M35" sqref="M35"/>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20</v>
      </c>
      <c r="C4" s="49"/>
      <c r="D4" s="49"/>
      <c r="E4" s="49"/>
      <c r="F4" s="49"/>
      <c r="G4" s="49" t="s">
        <v>76</v>
      </c>
      <c r="H4" s="49"/>
    </row>
    <row r="5" spans="1:19" s="51" customFormat="1" ht="28.5" x14ac:dyDescent="0.45">
      <c r="B5" s="50" t="s">
        <v>75</v>
      </c>
      <c r="C5" s="50" t="s">
        <v>72</v>
      </c>
      <c r="D5" s="50" t="s">
        <v>73</v>
      </c>
      <c r="E5" s="50" t="s">
        <v>74</v>
      </c>
      <c r="F5" s="50" t="s">
        <v>21</v>
      </c>
      <c r="G5" s="50" t="s">
        <v>22</v>
      </c>
      <c r="H5" s="50" t="s">
        <v>23</v>
      </c>
      <c r="M5" s="51" t="s">
        <v>26</v>
      </c>
      <c r="P5" s="52" t="s">
        <v>34</v>
      </c>
      <c r="Q5" s="52"/>
      <c r="R5" s="52" t="s">
        <v>40</v>
      </c>
      <c r="S5" s="52"/>
    </row>
    <row r="6" spans="1:19" x14ac:dyDescent="0.45">
      <c r="A6" t="s">
        <v>85</v>
      </c>
      <c r="B6" s="4">
        <v>1</v>
      </c>
      <c r="C6" s="2">
        <v>3</v>
      </c>
      <c r="D6" s="2" t="s">
        <v>9</v>
      </c>
      <c r="E6" s="4" t="s">
        <v>5</v>
      </c>
      <c r="F6" s="4" t="str">
        <f>C6&amp;D6&amp;E6</f>
        <v>3X3Ja</v>
      </c>
      <c r="G6" s="8">
        <v>3</v>
      </c>
      <c r="H6" s="8">
        <v>3</v>
      </c>
      <c r="L6" t="s">
        <v>5</v>
      </c>
      <c r="M6">
        <f>COUNTIF('proces ...... '!$G:$G,Mapping!$L6)</f>
        <v>2</v>
      </c>
      <c r="P6" t="s">
        <v>35</v>
      </c>
      <c r="Q6">
        <v>0</v>
      </c>
      <c r="R6" t="s">
        <v>41</v>
      </c>
      <c r="S6">
        <f>+ROUND(M11/M10,2)*100</f>
        <v>100</v>
      </c>
    </row>
    <row r="7" spans="1:19" x14ac:dyDescent="0.45">
      <c r="A7" t="s">
        <v>85</v>
      </c>
      <c r="B7" s="4">
        <v>1</v>
      </c>
      <c r="C7" s="2">
        <v>3</v>
      </c>
      <c r="D7" s="2" t="s">
        <v>7</v>
      </c>
      <c r="E7" s="4" t="s">
        <v>5</v>
      </c>
      <c r="F7" s="4" t="str">
        <f t="shared" ref="F7:F59" si="0">C7&amp;D7&amp;E7</f>
        <v>3X2Ja</v>
      </c>
      <c r="G7" s="8">
        <v>2</v>
      </c>
      <c r="H7" s="8">
        <v>2</v>
      </c>
      <c r="L7" t="s">
        <v>6</v>
      </c>
      <c r="M7">
        <f>COUNTIF('proces ...... '!$G:$G,Mapping!$L7)</f>
        <v>1</v>
      </c>
      <c r="P7" t="s">
        <v>36</v>
      </c>
      <c r="Q7">
        <v>60</v>
      </c>
      <c r="R7" t="s">
        <v>40</v>
      </c>
      <c r="S7">
        <v>1</v>
      </c>
    </row>
    <row r="8" spans="1:19" x14ac:dyDescent="0.45">
      <c r="A8" t="s">
        <v>85</v>
      </c>
      <c r="B8" s="4">
        <v>1</v>
      </c>
      <c r="C8" s="2">
        <v>3</v>
      </c>
      <c r="D8" s="2" t="s">
        <v>8</v>
      </c>
      <c r="E8" s="4" t="s">
        <v>5</v>
      </c>
      <c r="F8" s="4" t="str">
        <f t="shared" si="0"/>
        <v>3X1Ja</v>
      </c>
      <c r="G8" s="8">
        <v>1</v>
      </c>
      <c r="H8" s="8">
        <v>1</v>
      </c>
      <c r="L8" t="s">
        <v>10</v>
      </c>
      <c r="M8">
        <f>COUNTIF('proces ...... '!$G:$G,Mapping!$L8)</f>
        <v>1</v>
      </c>
      <c r="P8" t="s">
        <v>37</v>
      </c>
      <c r="Q8">
        <v>30</v>
      </c>
      <c r="R8" t="s">
        <v>42</v>
      </c>
      <c r="S8">
        <f>200-S7-S6</f>
        <v>99</v>
      </c>
    </row>
    <row r="9" spans="1:19" x14ac:dyDescent="0.45">
      <c r="A9" t="s">
        <v>85</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85</v>
      </c>
      <c r="B10" s="4">
        <v>1</v>
      </c>
      <c r="C10" s="2">
        <v>3</v>
      </c>
      <c r="D10" s="2" t="s">
        <v>25</v>
      </c>
      <c r="E10" s="4" t="s">
        <v>5</v>
      </c>
      <c r="F10" s="4" t="str">
        <f t="shared" si="0"/>
        <v>3X0,66Ja</v>
      </c>
      <c r="G10" s="8">
        <f>2/3</f>
        <v>0.66666666666666663</v>
      </c>
      <c r="H10" s="8">
        <f>2/3</f>
        <v>0.66666666666666663</v>
      </c>
      <c r="L10" t="s">
        <v>22</v>
      </c>
      <c r="M10">
        <f>'proces ...... '!$L$3</f>
        <v>3</v>
      </c>
      <c r="P10" t="s">
        <v>39</v>
      </c>
      <c r="Q10">
        <v>100</v>
      </c>
    </row>
    <row r="11" spans="1:19" x14ac:dyDescent="0.45">
      <c r="A11" t="s">
        <v>85</v>
      </c>
      <c r="B11" s="4">
        <v>1</v>
      </c>
      <c r="C11" s="2">
        <v>3</v>
      </c>
      <c r="D11" s="2" t="s">
        <v>8</v>
      </c>
      <c r="E11" s="4" t="s">
        <v>5</v>
      </c>
      <c r="F11" s="4" t="str">
        <f t="shared" si="0"/>
        <v>3X1Ja</v>
      </c>
      <c r="G11" s="8">
        <v>1</v>
      </c>
      <c r="H11" s="8">
        <v>1</v>
      </c>
      <c r="L11" t="s">
        <v>23</v>
      </c>
      <c r="M11">
        <f>'proces ...... '!$M$3</f>
        <v>3</v>
      </c>
    </row>
    <row r="12" spans="1:19" x14ac:dyDescent="0.45">
      <c r="A12" t="s">
        <v>85</v>
      </c>
      <c r="B12" s="4">
        <v>3</v>
      </c>
      <c r="C12" s="2">
        <v>2</v>
      </c>
      <c r="D12" s="2" t="s">
        <v>9</v>
      </c>
      <c r="E12" s="4" t="s">
        <v>5</v>
      </c>
      <c r="F12" s="4" t="str">
        <f t="shared" si="0"/>
        <v>2X3Ja</v>
      </c>
      <c r="G12" s="8">
        <v>9</v>
      </c>
      <c r="H12" s="8">
        <v>9</v>
      </c>
      <c r="S12" t="str">
        <f>"Total Score : "&amp;S6&amp;"%"</f>
        <v>Total Score : 100%</v>
      </c>
    </row>
    <row r="13" spans="1:19" x14ac:dyDescent="0.45">
      <c r="A13" t="s">
        <v>85</v>
      </c>
      <c r="B13" s="4">
        <v>3</v>
      </c>
      <c r="C13" s="2">
        <v>2</v>
      </c>
      <c r="D13" s="2" t="s">
        <v>7</v>
      </c>
      <c r="E13" s="4" t="s">
        <v>5</v>
      </c>
      <c r="F13" s="4" t="str">
        <f t="shared" si="0"/>
        <v>2X2Ja</v>
      </c>
      <c r="G13" s="8">
        <v>6</v>
      </c>
      <c r="H13" s="8">
        <v>6</v>
      </c>
    </row>
    <row r="14" spans="1:19" x14ac:dyDescent="0.45">
      <c r="A14" t="s">
        <v>85</v>
      </c>
      <c r="B14" s="4">
        <v>3</v>
      </c>
      <c r="C14" s="2">
        <v>2</v>
      </c>
      <c r="D14" s="2" t="s">
        <v>8</v>
      </c>
      <c r="E14" s="4" t="s">
        <v>5</v>
      </c>
      <c r="F14" s="4" t="str">
        <f t="shared" si="0"/>
        <v>2X1Ja</v>
      </c>
      <c r="G14" s="8">
        <v>3</v>
      </c>
      <c r="H14" s="8">
        <v>3</v>
      </c>
      <c r="L14" t="s">
        <v>27</v>
      </c>
      <c r="M14">
        <v>60</v>
      </c>
    </row>
    <row r="15" spans="1:19" x14ac:dyDescent="0.45">
      <c r="A15" t="s">
        <v>85</v>
      </c>
      <c r="B15" s="4">
        <v>3</v>
      </c>
      <c r="C15" s="2">
        <v>2</v>
      </c>
      <c r="D15" s="2" t="s">
        <v>24</v>
      </c>
      <c r="E15" s="4" t="s">
        <v>5</v>
      </c>
      <c r="F15" s="4" t="str">
        <f t="shared" si="0"/>
        <v>2X0,33Ja</v>
      </c>
      <c r="G15" s="8">
        <v>1</v>
      </c>
      <c r="H15" s="8">
        <v>1</v>
      </c>
      <c r="L15" t="s">
        <v>28</v>
      </c>
      <c r="M15">
        <v>30</v>
      </c>
    </row>
    <row r="16" spans="1:19" x14ac:dyDescent="0.45">
      <c r="A16" t="s">
        <v>85</v>
      </c>
      <c r="B16" s="4">
        <v>3</v>
      </c>
      <c r="C16" s="2">
        <v>2</v>
      </c>
      <c r="D16" s="2" t="s">
        <v>25</v>
      </c>
      <c r="E16" s="4" t="s">
        <v>5</v>
      </c>
      <c r="F16" s="4" t="str">
        <f t="shared" si="0"/>
        <v>2X0,66Ja</v>
      </c>
      <c r="G16" s="8">
        <v>2</v>
      </c>
      <c r="H16" s="8">
        <v>2</v>
      </c>
      <c r="L16" t="s">
        <v>29</v>
      </c>
      <c r="M16">
        <v>10</v>
      </c>
    </row>
    <row r="17" spans="1:13" x14ac:dyDescent="0.45">
      <c r="A17" t="s">
        <v>85</v>
      </c>
      <c r="B17" s="4">
        <v>3</v>
      </c>
      <c r="C17" s="2">
        <v>2</v>
      </c>
      <c r="D17" s="2" t="s">
        <v>8</v>
      </c>
      <c r="E17" s="4" t="s">
        <v>5</v>
      </c>
      <c r="F17" s="4" t="str">
        <f t="shared" si="0"/>
        <v>2X1Ja</v>
      </c>
      <c r="G17" s="8">
        <v>3</v>
      </c>
      <c r="H17" s="8">
        <v>3</v>
      </c>
      <c r="L17" t="s">
        <v>30</v>
      </c>
      <c r="M17">
        <v>100</v>
      </c>
    </row>
    <row r="18" spans="1:13" x14ac:dyDescent="0.45">
      <c r="A18" t="s">
        <v>85</v>
      </c>
      <c r="B18" s="4">
        <v>6</v>
      </c>
      <c r="C18" s="2">
        <v>1</v>
      </c>
      <c r="D18" s="2" t="s">
        <v>9</v>
      </c>
      <c r="E18" s="4" t="s">
        <v>5</v>
      </c>
      <c r="F18" s="4" t="str">
        <f t="shared" si="0"/>
        <v>1X3Ja</v>
      </c>
      <c r="G18" s="8">
        <v>18</v>
      </c>
      <c r="H18" s="8">
        <v>18</v>
      </c>
    </row>
    <row r="19" spans="1:13" x14ac:dyDescent="0.45">
      <c r="A19" t="s">
        <v>85</v>
      </c>
      <c r="B19" s="4">
        <v>6</v>
      </c>
      <c r="C19" s="2">
        <v>1</v>
      </c>
      <c r="D19" s="2" t="s">
        <v>7</v>
      </c>
      <c r="E19" s="4" t="s">
        <v>5</v>
      </c>
      <c r="F19" s="4" t="str">
        <f t="shared" si="0"/>
        <v>1X2Ja</v>
      </c>
      <c r="G19" s="8">
        <v>12</v>
      </c>
      <c r="H19" s="8">
        <v>12</v>
      </c>
    </row>
    <row r="20" spans="1:13" x14ac:dyDescent="0.45">
      <c r="A20" t="s">
        <v>85</v>
      </c>
      <c r="B20" s="4">
        <v>6</v>
      </c>
      <c r="C20" s="2">
        <v>1</v>
      </c>
      <c r="D20" s="2" t="s">
        <v>8</v>
      </c>
      <c r="E20" s="4" t="s">
        <v>5</v>
      </c>
      <c r="F20" s="4" t="str">
        <f t="shared" si="0"/>
        <v>1X1Ja</v>
      </c>
      <c r="G20" s="8">
        <v>6</v>
      </c>
      <c r="H20" s="8">
        <v>6</v>
      </c>
      <c r="L20" t="s">
        <v>31</v>
      </c>
      <c r="M20">
        <f>M7/M9</f>
        <v>0.25</v>
      </c>
    </row>
    <row r="21" spans="1:13" x14ac:dyDescent="0.45">
      <c r="A21" t="s">
        <v>85</v>
      </c>
      <c r="B21" s="4">
        <v>6</v>
      </c>
      <c r="C21" s="2">
        <v>1</v>
      </c>
      <c r="D21" s="2" t="s">
        <v>24</v>
      </c>
      <c r="E21" s="4" t="s">
        <v>5</v>
      </c>
      <c r="F21" s="4" t="str">
        <f t="shared" si="0"/>
        <v>1X0,33Ja</v>
      </c>
      <c r="G21" s="8">
        <v>2</v>
      </c>
      <c r="H21" s="8">
        <v>2</v>
      </c>
      <c r="L21" t="s">
        <v>32</v>
      </c>
      <c r="M21">
        <v>1</v>
      </c>
    </row>
    <row r="22" spans="1:13" x14ac:dyDescent="0.45">
      <c r="A22" t="s">
        <v>85</v>
      </c>
      <c r="B22" s="4">
        <v>6</v>
      </c>
      <c r="C22" s="2">
        <v>1</v>
      </c>
      <c r="D22" s="2" t="s">
        <v>25</v>
      </c>
      <c r="E22" s="4" t="s">
        <v>5</v>
      </c>
      <c r="F22" s="4" t="str">
        <f t="shared" si="0"/>
        <v>1X0,66Ja</v>
      </c>
      <c r="G22" s="8">
        <v>4</v>
      </c>
      <c r="H22" s="8">
        <v>4</v>
      </c>
      <c r="L22" t="s">
        <v>30</v>
      </c>
      <c r="M22">
        <f>SUM(M14:M17)-(M21+M20)</f>
        <v>198.75</v>
      </c>
    </row>
    <row r="23" spans="1:13" x14ac:dyDescent="0.45">
      <c r="A23" t="s">
        <v>85</v>
      </c>
      <c r="B23" s="4">
        <v>6</v>
      </c>
      <c r="C23" s="2">
        <v>1</v>
      </c>
      <c r="D23" s="2" t="s">
        <v>8</v>
      </c>
      <c r="E23" s="4" t="s">
        <v>5</v>
      </c>
      <c r="F23" s="4" t="str">
        <f t="shared" si="0"/>
        <v>1X1Ja</v>
      </c>
      <c r="G23" s="8">
        <v>6</v>
      </c>
      <c r="H23" s="8">
        <v>6</v>
      </c>
    </row>
    <row r="24" spans="1:13" x14ac:dyDescent="0.45">
      <c r="A24" t="s">
        <v>86</v>
      </c>
      <c r="B24" s="5">
        <v>1</v>
      </c>
      <c r="C24" s="1">
        <v>3</v>
      </c>
      <c r="D24" s="1" t="s">
        <v>9</v>
      </c>
      <c r="E24" s="5" t="s">
        <v>6</v>
      </c>
      <c r="F24" s="5" t="str">
        <f t="shared" si="0"/>
        <v>3X3Neen</v>
      </c>
      <c r="G24" s="9">
        <v>3</v>
      </c>
      <c r="H24" s="9">
        <v>0</v>
      </c>
      <c r="L24" t="s">
        <v>33</v>
      </c>
    </row>
    <row r="25" spans="1:13" x14ac:dyDescent="0.45">
      <c r="A25" t="s">
        <v>86</v>
      </c>
      <c r="B25" s="5">
        <v>1</v>
      </c>
      <c r="C25" s="1">
        <v>3</v>
      </c>
      <c r="D25" s="1" t="s">
        <v>7</v>
      </c>
      <c r="E25" s="5" t="s">
        <v>6</v>
      </c>
      <c r="F25" s="5" t="str">
        <f t="shared" si="0"/>
        <v>3X2Neen</v>
      </c>
      <c r="G25" s="9">
        <v>2</v>
      </c>
      <c r="H25" s="9">
        <v>0</v>
      </c>
      <c r="L25" t="s">
        <v>31</v>
      </c>
      <c r="M25" t="str">
        <f>ROUND(M20,0)&amp;"%"</f>
        <v>0%</v>
      </c>
    </row>
    <row r="26" spans="1:13" x14ac:dyDescent="0.45">
      <c r="A26" t="s">
        <v>86</v>
      </c>
      <c r="B26" s="5">
        <v>1</v>
      </c>
      <c r="C26" s="1">
        <v>3</v>
      </c>
      <c r="D26" s="1" t="s">
        <v>8</v>
      </c>
      <c r="E26" s="5" t="s">
        <v>6</v>
      </c>
      <c r="F26" s="5" t="str">
        <f t="shared" si="0"/>
        <v>3X1Neen</v>
      </c>
      <c r="G26" s="9">
        <v>1</v>
      </c>
      <c r="H26" s="9">
        <v>0</v>
      </c>
      <c r="L26" t="s">
        <v>33</v>
      </c>
    </row>
    <row r="27" spans="1:13" x14ac:dyDescent="0.45">
      <c r="A27" t="s">
        <v>86</v>
      </c>
      <c r="B27" s="5">
        <v>1</v>
      </c>
      <c r="C27" s="1">
        <v>3</v>
      </c>
      <c r="D27" s="1" t="s">
        <v>24</v>
      </c>
      <c r="E27" s="5" t="s">
        <v>6</v>
      </c>
      <c r="F27" s="5" t="str">
        <f t="shared" si="0"/>
        <v>3X0,33Neen</v>
      </c>
      <c r="G27" s="9">
        <f>1/3</f>
        <v>0.33333333333333331</v>
      </c>
      <c r="H27" s="9">
        <v>0</v>
      </c>
    </row>
    <row r="28" spans="1:13" x14ac:dyDescent="0.45">
      <c r="A28" t="s">
        <v>86</v>
      </c>
      <c r="B28" s="5">
        <v>1</v>
      </c>
      <c r="C28" s="1">
        <v>3</v>
      </c>
      <c r="D28" s="1" t="s">
        <v>25</v>
      </c>
      <c r="E28" s="5" t="s">
        <v>6</v>
      </c>
      <c r="F28" s="5" t="str">
        <f t="shared" si="0"/>
        <v>3X0,66Neen</v>
      </c>
      <c r="G28" s="9">
        <f>2/3</f>
        <v>0.66666666666666663</v>
      </c>
      <c r="H28" s="9">
        <v>0</v>
      </c>
    </row>
    <row r="29" spans="1:13" x14ac:dyDescent="0.45">
      <c r="A29" t="s">
        <v>86</v>
      </c>
      <c r="B29" s="5">
        <v>1</v>
      </c>
      <c r="C29" s="1">
        <v>3</v>
      </c>
      <c r="D29" s="1" t="s">
        <v>8</v>
      </c>
      <c r="E29" s="5" t="s">
        <v>6</v>
      </c>
      <c r="F29" s="5" t="str">
        <f t="shared" si="0"/>
        <v>3X1Neen</v>
      </c>
      <c r="G29" s="9">
        <v>1</v>
      </c>
      <c r="H29" s="9">
        <v>0</v>
      </c>
    </row>
    <row r="30" spans="1:13" x14ac:dyDescent="0.45">
      <c r="A30" t="s">
        <v>86</v>
      </c>
      <c r="B30" s="5">
        <v>3</v>
      </c>
      <c r="C30" s="1">
        <v>2</v>
      </c>
      <c r="D30" s="1" t="s">
        <v>9</v>
      </c>
      <c r="E30" s="5" t="s">
        <v>6</v>
      </c>
      <c r="F30" s="5" t="str">
        <f t="shared" si="0"/>
        <v>2X3Neen</v>
      </c>
      <c r="G30" s="9">
        <v>9</v>
      </c>
      <c r="H30" s="9">
        <v>0</v>
      </c>
    </row>
    <row r="31" spans="1:13" x14ac:dyDescent="0.45">
      <c r="A31" t="s">
        <v>86</v>
      </c>
      <c r="B31" s="5">
        <v>3</v>
      </c>
      <c r="C31" s="1">
        <v>2</v>
      </c>
      <c r="D31" s="1" t="s">
        <v>7</v>
      </c>
      <c r="E31" s="5" t="s">
        <v>6</v>
      </c>
      <c r="F31" s="5" t="str">
        <f t="shared" si="0"/>
        <v>2X2Neen</v>
      </c>
      <c r="G31" s="9">
        <v>6</v>
      </c>
      <c r="H31" s="9">
        <v>0</v>
      </c>
    </row>
    <row r="32" spans="1:13" x14ac:dyDescent="0.45">
      <c r="A32" t="s">
        <v>86</v>
      </c>
      <c r="B32" s="5">
        <v>3</v>
      </c>
      <c r="C32" s="1">
        <v>2</v>
      </c>
      <c r="D32" s="1" t="s">
        <v>8</v>
      </c>
      <c r="E32" s="5" t="s">
        <v>6</v>
      </c>
      <c r="F32" s="5" t="str">
        <f t="shared" si="0"/>
        <v>2X1Neen</v>
      </c>
      <c r="G32" s="9">
        <v>3</v>
      </c>
      <c r="H32" s="9">
        <v>0</v>
      </c>
    </row>
    <row r="33" spans="1:8" x14ac:dyDescent="0.45">
      <c r="A33" t="s">
        <v>86</v>
      </c>
      <c r="B33" s="5">
        <v>3</v>
      </c>
      <c r="C33" s="1">
        <v>2</v>
      </c>
      <c r="D33" s="1" t="s">
        <v>24</v>
      </c>
      <c r="E33" s="5" t="s">
        <v>6</v>
      </c>
      <c r="F33" s="5" t="str">
        <f t="shared" si="0"/>
        <v>2X0,33Neen</v>
      </c>
      <c r="G33" s="9">
        <v>1</v>
      </c>
      <c r="H33" s="9">
        <v>0</v>
      </c>
    </row>
    <row r="34" spans="1:8" x14ac:dyDescent="0.45">
      <c r="A34" t="s">
        <v>86</v>
      </c>
      <c r="B34" s="5">
        <v>3</v>
      </c>
      <c r="C34" s="1">
        <v>2</v>
      </c>
      <c r="D34" s="1" t="s">
        <v>25</v>
      </c>
      <c r="E34" s="5" t="s">
        <v>6</v>
      </c>
      <c r="F34" s="5" t="str">
        <f t="shared" si="0"/>
        <v>2X0,66Neen</v>
      </c>
      <c r="G34" s="9">
        <v>2</v>
      </c>
      <c r="H34" s="9">
        <v>0</v>
      </c>
    </row>
    <row r="35" spans="1:8" x14ac:dyDescent="0.45">
      <c r="A35" t="s">
        <v>86</v>
      </c>
      <c r="B35" s="5">
        <v>3</v>
      </c>
      <c r="C35" s="1">
        <v>2</v>
      </c>
      <c r="D35" s="1" t="s">
        <v>8</v>
      </c>
      <c r="E35" s="5" t="s">
        <v>6</v>
      </c>
      <c r="F35" s="5" t="str">
        <f t="shared" si="0"/>
        <v>2X1Neen</v>
      </c>
      <c r="G35" s="9">
        <v>3</v>
      </c>
      <c r="H35" s="9">
        <v>0</v>
      </c>
    </row>
    <row r="36" spans="1:8" x14ac:dyDescent="0.45">
      <c r="A36" t="s">
        <v>86</v>
      </c>
      <c r="B36" s="5">
        <v>6</v>
      </c>
      <c r="C36" s="1">
        <v>1</v>
      </c>
      <c r="D36" s="1" t="s">
        <v>9</v>
      </c>
      <c r="E36" s="5" t="s">
        <v>6</v>
      </c>
      <c r="F36" s="5" t="str">
        <f t="shared" si="0"/>
        <v>1X3Neen</v>
      </c>
      <c r="G36" s="9">
        <v>18</v>
      </c>
      <c r="H36" s="9">
        <v>0</v>
      </c>
    </row>
    <row r="37" spans="1:8" x14ac:dyDescent="0.45">
      <c r="A37" t="s">
        <v>86</v>
      </c>
      <c r="B37" s="5">
        <v>6</v>
      </c>
      <c r="C37" s="1">
        <v>1</v>
      </c>
      <c r="D37" s="1" t="s">
        <v>7</v>
      </c>
      <c r="E37" s="5" t="s">
        <v>6</v>
      </c>
      <c r="F37" s="5" t="str">
        <f t="shared" si="0"/>
        <v>1X2Neen</v>
      </c>
      <c r="G37" s="9">
        <v>12</v>
      </c>
      <c r="H37" s="9">
        <v>0</v>
      </c>
    </row>
    <row r="38" spans="1:8" x14ac:dyDescent="0.45">
      <c r="A38" t="s">
        <v>86</v>
      </c>
      <c r="B38" s="5">
        <v>6</v>
      </c>
      <c r="C38" s="1">
        <v>1</v>
      </c>
      <c r="D38" s="1" t="s">
        <v>8</v>
      </c>
      <c r="E38" s="5" t="s">
        <v>6</v>
      </c>
      <c r="F38" s="5" t="str">
        <f t="shared" si="0"/>
        <v>1X1Neen</v>
      </c>
      <c r="G38" s="9">
        <v>6</v>
      </c>
      <c r="H38" s="9">
        <v>0</v>
      </c>
    </row>
    <row r="39" spans="1:8" x14ac:dyDescent="0.45">
      <c r="A39" t="s">
        <v>86</v>
      </c>
      <c r="B39" s="5">
        <v>6</v>
      </c>
      <c r="C39" s="1">
        <v>1</v>
      </c>
      <c r="D39" s="1" t="s">
        <v>24</v>
      </c>
      <c r="E39" s="5" t="s">
        <v>6</v>
      </c>
      <c r="F39" s="5" t="str">
        <f t="shared" si="0"/>
        <v>1X0,33Neen</v>
      </c>
      <c r="G39" s="9">
        <v>2</v>
      </c>
      <c r="H39" s="9">
        <v>0</v>
      </c>
    </row>
    <row r="40" spans="1:8" x14ac:dyDescent="0.45">
      <c r="A40" t="s">
        <v>86</v>
      </c>
      <c r="B40" s="5">
        <v>6</v>
      </c>
      <c r="C40" s="1">
        <v>1</v>
      </c>
      <c r="D40" s="1" t="s">
        <v>25</v>
      </c>
      <c r="E40" s="5" t="s">
        <v>6</v>
      </c>
      <c r="F40" s="5" t="str">
        <f t="shared" si="0"/>
        <v>1X0,66Neen</v>
      </c>
      <c r="G40" s="9">
        <v>4</v>
      </c>
      <c r="H40" s="9">
        <v>0</v>
      </c>
    </row>
    <row r="41" spans="1:8" x14ac:dyDescent="0.45">
      <c r="A41" t="s">
        <v>86</v>
      </c>
      <c r="B41" s="5">
        <v>6</v>
      </c>
      <c r="C41" s="1">
        <v>1</v>
      </c>
      <c r="D41" s="1" t="s">
        <v>8</v>
      </c>
      <c r="E41" s="5" t="s">
        <v>6</v>
      </c>
      <c r="F41" s="5" t="str">
        <f t="shared" si="0"/>
        <v>1X1Neen</v>
      </c>
      <c r="G41" s="9">
        <v>6</v>
      </c>
      <c r="H41" s="9">
        <v>0</v>
      </c>
    </row>
    <row r="42" spans="1:8" x14ac:dyDescent="0.45">
      <c r="A42" t="s">
        <v>87</v>
      </c>
      <c r="B42" s="6">
        <v>1</v>
      </c>
      <c r="C42" s="3">
        <v>3</v>
      </c>
      <c r="D42" s="3" t="s">
        <v>9</v>
      </c>
      <c r="E42" s="6" t="s">
        <v>10</v>
      </c>
      <c r="F42" s="6" t="str">
        <f t="shared" si="0"/>
        <v>3X3NVT</v>
      </c>
      <c r="G42" s="10">
        <v>0</v>
      </c>
      <c r="H42" s="10">
        <v>0</v>
      </c>
    </row>
    <row r="43" spans="1:8" x14ac:dyDescent="0.45">
      <c r="A43" t="s">
        <v>87</v>
      </c>
      <c r="B43" s="6">
        <v>1</v>
      </c>
      <c r="C43" s="3">
        <v>3</v>
      </c>
      <c r="D43" s="3" t="s">
        <v>7</v>
      </c>
      <c r="E43" s="6" t="s">
        <v>10</v>
      </c>
      <c r="F43" s="6" t="str">
        <f t="shared" si="0"/>
        <v>3X2NVT</v>
      </c>
      <c r="G43" s="10">
        <v>0</v>
      </c>
      <c r="H43" s="10">
        <v>0</v>
      </c>
    </row>
    <row r="44" spans="1:8" x14ac:dyDescent="0.45">
      <c r="A44" t="s">
        <v>87</v>
      </c>
      <c r="B44" s="6">
        <v>1</v>
      </c>
      <c r="C44" s="3">
        <v>3</v>
      </c>
      <c r="D44" s="3" t="s">
        <v>8</v>
      </c>
      <c r="E44" s="6" t="s">
        <v>10</v>
      </c>
      <c r="F44" s="6" t="str">
        <f t="shared" si="0"/>
        <v>3X1NVT</v>
      </c>
      <c r="G44" s="10">
        <v>0</v>
      </c>
      <c r="H44" s="10">
        <v>0</v>
      </c>
    </row>
    <row r="45" spans="1:8" x14ac:dyDescent="0.45">
      <c r="A45" t="s">
        <v>87</v>
      </c>
      <c r="B45" s="6">
        <v>1</v>
      </c>
      <c r="C45" s="3">
        <v>3</v>
      </c>
      <c r="D45" s="3" t="s">
        <v>24</v>
      </c>
      <c r="E45" s="6" t="s">
        <v>10</v>
      </c>
      <c r="F45" s="6" t="str">
        <f t="shared" si="0"/>
        <v>3X0,33NVT</v>
      </c>
      <c r="G45" s="10">
        <v>0</v>
      </c>
      <c r="H45" s="10">
        <v>0</v>
      </c>
    </row>
    <row r="46" spans="1:8" x14ac:dyDescent="0.45">
      <c r="A46" t="s">
        <v>87</v>
      </c>
      <c r="B46" s="6">
        <v>1</v>
      </c>
      <c r="C46" s="3">
        <v>3</v>
      </c>
      <c r="D46" s="3" t="s">
        <v>25</v>
      </c>
      <c r="E46" s="6" t="s">
        <v>10</v>
      </c>
      <c r="F46" s="6" t="str">
        <f t="shared" si="0"/>
        <v>3X0,66NVT</v>
      </c>
      <c r="G46" s="10">
        <v>0</v>
      </c>
      <c r="H46" s="10">
        <v>0</v>
      </c>
    </row>
    <row r="47" spans="1:8" x14ac:dyDescent="0.45">
      <c r="A47" t="s">
        <v>87</v>
      </c>
      <c r="B47" s="6">
        <v>1</v>
      </c>
      <c r="C47" s="3">
        <v>3</v>
      </c>
      <c r="D47" s="3" t="s">
        <v>8</v>
      </c>
      <c r="E47" s="6" t="s">
        <v>10</v>
      </c>
      <c r="F47" s="6" t="str">
        <f t="shared" si="0"/>
        <v>3X1NVT</v>
      </c>
      <c r="G47" s="10">
        <v>0</v>
      </c>
      <c r="H47" s="10">
        <v>0</v>
      </c>
    </row>
    <row r="48" spans="1:8" x14ac:dyDescent="0.45">
      <c r="A48" t="s">
        <v>87</v>
      </c>
      <c r="B48" s="6">
        <v>3</v>
      </c>
      <c r="C48" s="3">
        <v>2</v>
      </c>
      <c r="D48" s="3" t="s">
        <v>9</v>
      </c>
      <c r="E48" s="6" t="s">
        <v>10</v>
      </c>
      <c r="F48" s="6" t="str">
        <f t="shared" si="0"/>
        <v>2X3NVT</v>
      </c>
      <c r="G48" s="10">
        <v>0</v>
      </c>
      <c r="H48" s="10">
        <v>0</v>
      </c>
    </row>
    <row r="49" spans="1:8" x14ac:dyDescent="0.45">
      <c r="A49" t="s">
        <v>87</v>
      </c>
      <c r="B49" s="6">
        <v>3</v>
      </c>
      <c r="C49" s="3">
        <v>2</v>
      </c>
      <c r="D49" s="3" t="s">
        <v>7</v>
      </c>
      <c r="E49" s="6" t="s">
        <v>10</v>
      </c>
      <c r="F49" s="6" t="str">
        <f t="shared" si="0"/>
        <v>2X2NVT</v>
      </c>
      <c r="G49" s="10">
        <v>0</v>
      </c>
      <c r="H49" s="10">
        <v>0</v>
      </c>
    </row>
    <row r="50" spans="1:8" x14ac:dyDescent="0.45">
      <c r="A50" t="s">
        <v>87</v>
      </c>
      <c r="B50" s="6">
        <v>3</v>
      </c>
      <c r="C50" s="3">
        <v>2</v>
      </c>
      <c r="D50" s="3" t="s">
        <v>8</v>
      </c>
      <c r="E50" s="6" t="s">
        <v>10</v>
      </c>
      <c r="F50" s="6" t="str">
        <f t="shared" si="0"/>
        <v>2X1NVT</v>
      </c>
      <c r="G50" s="10">
        <v>0</v>
      </c>
      <c r="H50" s="10">
        <v>0</v>
      </c>
    </row>
    <row r="51" spans="1:8" x14ac:dyDescent="0.45">
      <c r="A51" t="s">
        <v>87</v>
      </c>
      <c r="B51" s="6">
        <v>3</v>
      </c>
      <c r="C51" s="3">
        <v>2</v>
      </c>
      <c r="D51" s="3" t="s">
        <v>24</v>
      </c>
      <c r="E51" s="6" t="s">
        <v>10</v>
      </c>
      <c r="F51" s="6" t="str">
        <f t="shared" si="0"/>
        <v>2X0,33NVT</v>
      </c>
      <c r="G51" s="10">
        <v>0</v>
      </c>
      <c r="H51" s="10">
        <v>0</v>
      </c>
    </row>
    <row r="52" spans="1:8" x14ac:dyDescent="0.45">
      <c r="A52" t="s">
        <v>87</v>
      </c>
      <c r="B52" s="6">
        <v>3</v>
      </c>
      <c r="C52" s="3">
        <v>2</v>
      </c>
      <c r="D52" s="3" t="s">
        <v>25</v>
      </c>
      <c r="E52" s="6" t="s">
        <v>10</v>
      </c>
      <c r="F52" s="6" t="str">
        <f t="shared" si="0"/>
        <v>2X0,66NVT</v>
      </c>
      <c r="G52" s="10">
        <v>0</v>
      </c>
      <c r="H52" s="10">
        <v>0</v>
      </c>
    </row>
    <row r="53" spans="1:8" x14ac:dyDescent="0.45">
      <c r="A53" t="s">
        <v>87</v>
      </c>
      <c r="B53" s="6">
        <v>3</v>
      </c>
      <c r="C53" s="3">
        <v>2</v>
      </c>
      <c r="D53" s="3" t="s">
        <v>8</v>
      </c>
      <c r="E53" s="6" t="s">
        <v>10</v>
      </c>
      <c r="F53" s="6" t="str">
        <f t="shared" si="0"/>
        <v>2X1NVT</v>
      </c>
      <c r="G53" s="10">
        <v>0</v>
      </c>
      <c r="H53" s="10">
        <v>0</v>
      </c>
    </row>
    <row r="54" spans="1:8" x14ac:dyDescent="0.45">
      <c r="A54" t="s">
        <v>87</v>
      </c>
      <c r="B54" s="6">
        <v>6</v>
      </c>
      <c r="C54" s="3">
        <v>1</v>
      </c>
      <c r="D54" s="3" t="s">
        <v>9</v>
      </c>
      <c r="E54" s="6" t="s">
        <v>10</v>
      </c>
      <c r="F54" s="6" t="str">
        <f t="shared" si="0"/>
        <v>1X3NVT</v>
      </c>
      <c r="G54" s="10">
        <v>0</v>
      </c>
      <c r="H54" s="10">
        <v>0</v>
      </c>
    </row>
    <row r="55" spans="1:8" x14ac:dyDescent="0.45">
      <c r="A55" t="s">
        <v>87</v>
      </c>
      <c r="B55" s="6">
        <v>6</v>
      </c>
      <c r="C55" s="3">
        <v>1</v>
      </c>
      <c r="D55" s="3" t="s">
        <v>7</v>
      </c>
      <c r="E55" s="6" t="s">
        <v>10</v>
      </c>
      <c r="F55" s="6" t="str">
        <f t="shared" si="0"/>
        <v>1X2NVT</v>
      </c>
      <c r="G55" s="10">
        <v>0</v>
      </c>
      <c r="H55" s="10">
        <v>0</v>
      </c>
    </row>
    <row r="56" spans="1:8" x14ac:dyDescent="0.45">
      <c r="A56" t="s">
        <v>87</v>
      </c>
      <c r="B56" s="6">
        <v>6</v>
      </c>
      <c r="C56" s="3">
        <v>1</v>
      </c>
      <c r="D56" s="3" t="s">
        <v>8</v>
      </c>
      <c r="E56" s="6" t="s">
        <v>10</v>
      </c>
      <c r="F56" s="6" t="str">
        <f t="shared" si="0"/>
        <v>1X1NVT</v>
      </c>
      <c r="G56" s="10">
        <v>0</v>
      </c>
      <c r="H56" s="10">
        <v>0</v>
      </c>
    </row>
    <row r="57" spans="1:8" x14ac:dyDescent="0.45">
      <c r="A57" t="s">
        <v>87</v>
      </c>
      <c r="B57" s="6">
        <v>6</v>
      </c>
      <c r="C57" s="3">
        <v>1</v>
      </c>
      <c r="D57" s="3" t="s">
        <v>24</v>
      </c>
      <c r="E57" s="6" t="s">
        <v>10</v>
      </c>
      <c r="F57" s="6" t="str">
        <f t="shared" si="0"/>
        <v>1X0,33NVT</v>
      </c>
      <c r="G57" s="10">
        <v>0</v>
      </c>
      <c r="H57" s="10">
        <v>0</v>
      </c>
    </row>
    <row r="58" spans="1:8" x14ac:dyDescent="0.45">
      <c r="A58" t="s">
        <v>87</v>
      </c>
      <c r="B58" s="6">
        <v>6</v>
      </c>
      <c r="C58" s="3">
        <v>1</v>
      </c>
      <c r="D58" s="3" t="s">
        <v>25</v>
      </c>
      <c r="E58" s="6" t="s">
        <v>10</v>
      </c>
      <c r="F58" s="6" t="str">
        <f t="shared" si="0"/>
        <v>1X0,66NVT</v>
      </c>
      <c r="G58" s="10">
        <v>0</v>
      </c>
      <c r="H58" s="10">
        <v>0</v>
      </c>
    </row>
    <row r="59" spans="1:8" x14ac:dyDescent="0.45">
      <c r="A59" t="s">
        <v>87</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7" ma:contentTypeDescription="Een nieuw document maken." ma:contentTypeScope="" ma:versionID="e93fc1fe0d6a463ba63827cf74faf245">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eb4e3b60891f9844067f15ab8c19384f"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ECAF5E-61BD-4E5D-A0E0-06920F6E2E71}">
  <ds:schemaRefs>
    <ds:schemaRef ds:uri="http://schemas.microsoft.com/sharepoint/v3/contenttype/forms"/>
  </ds:schemaRefs>
</ds:datastoreItem>
</file>

<file path=customXml/itemProps2.xml><?xml version="1.0" encoding="utf-8"?>
<ds:datastoreItem xmlns:ds="http://schemas.openxmlformats.org/officeDocument/2006/customXml" ds:itemID="{12D65C20-BB32-44EE-9AB7-680245EEA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ced421-94aa-4d0d-8b3e-c082f6f984f5"/>
    <ds:schemaRef ds:uri="db5cf54b-712b-419f-85da-3062989e01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 </vt:lpstr>
      <vt:lpstr>inhoudstafel</vt:lpstr>
      <vt:lpstr>proces ...... </vt:lpstr>
      <vt:lpstr>rapport</vt:lpstr>
      <vt:lpstr>actiepunten auditee</vt:lpstr>
      <vt:lpstr>Mapping</vt:lpstr>
      <vt:lpstr>'proces ...... '!Afdrukbereik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2024-01-22T13:58:45Z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