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vzabe.sharepoint.com/sites/VZA/Gedeelde documenten/Kwaliteitshandboek MAEIA/Hoofdstuk 8 Klinische Farmacie/publicatie website MAEIA klinische farmacie versie 20230701/Auditvragen/"/>
    </mc:Choice>
  </mc:AlternateContent>
  <xr:revisionPtr revIDLastSave="3" documentId="13_ncr:1_{676FBE24-0473-47FD-8B7C-240253E6FAC0}" xr6:coauthVersionLast="47" xr6:coauthVersionMax="47" xr10:uidLastSave="{D4187E01-33EF-466D-A0BA-E1CD4A411B31}"/>
  <bookViews>
    <workbookView xWindow="-28920" yWindow="-120" windowWidth="29040" windowHeight="15840" tabRatio="526" firstSheet="2" activeTab="2" xr2:uid="{00000000-000D-0000-FFFF-FFFF00000000}"/>
  </bookViews>
  <sheets>
    <sheet name="algemene inleiding" sheetId="46" r:id="rId1"/>
    <sheet name="handleiding" sheetId="52" r:id="rId2"/>
    <sheet name="expertenteam" sheetId="51" r:id="rId3"/>
    <sheet name="inleiding ..... " sheetId="48" r:id="rId4"/>
    <sheet name="inhoudstafel" sheetId="47" r:id="rId5"/>
    <sheet name="proces klinische farmacie " sheetId="42" r:id="rId6"/>
    <sheet name="rapport" sheetId="43" r:id="rId7"/>
    <sheet name="actiepunten auditee" sheetId="50" r:id="rId8"/>
    <sheet name="Mapping" sheetId="38" r:id="rId9"/>
  </sheets>
  <definedNames>
    <definedName name="_xlnm._FilterDatabase" localSheetId="5" hidden="1">'proces klinische farmacie '!$A$6:$WVQ$303</definedName>
    <definedName name="_xlnm.Print_Area" localSheetId="5">'proces klinische farmacie '!$A$2:$T$217</definedName>
    <definedName name="_xlnm.Print_Area" localSheetId="6">rapport!$A$1:$D$113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43" l="1"/>
  <c r="C17" i="43"/>
  <c r="B20" i="43"/>
  <c r="B19" i="43"/>
  <c r="B18" i="43"/>
  <c r="B17" i="43"/>
  <c r="B16" i="43"/>
  <c r="A20" i="43"/>
  <c r="A19" i="43"/>
  <c r="A18" i="43"/>
  <c r="A17" i="43"/>
  <c r="N181" i="42" l="1"/>
  <c r="K181" i="42"/>
  <c r="M181" i="42" s="1"/>
  <c r="N180" i="42"/>
  <c r="K180" i="42"/>
  <c r="M180" i="42" s="1"/>
  <c r="N209" i="42"/>
  <c r="K209" i="42"/>
  <c r="M209" i="42" s="1"/>
  <c r="N208" i="42"/>
  <c r="K208" i="42"/>
  <c r="M208" i="42" s="1"/>
  <c r="N207" i="42"/>
  <c r="K207" i="42"/>
  <c r="M207" i="42" s="1"/>
  <c r="N206" i="42"/>
  <c r="K206" i="42"/>
  <c r="M206" i="42" s="1"/>
  <c r="N205" i="42"/>
  <c r="K205" i="42"/>
  <c r="M205" i="42" s="1"/>
  <c r="N204" i="42"/>
  <c r="K204" i="42"/>
  <c r="M204" i="42" s="1"/>
  <c r="N203" i="42"/>
  <c r="K203" i="42"/>
  <c r="M203" i="42" s="1"/>
  <c r="N202" i="42"/>
  <c r="K202" i="42"/>
  <c r="M202" i="42" s="1"/>
  <c r="N201" i="42"/>
  <c r="K201" i="42"/>
  <c r="M201" i="42" s="1"/>
  <c r="N200" i="42"/>
  <c r="K200" i="42"/>
  <c r="M200" i="42" s="1"/>
  <c r="N199" i="42"/>
  <c r="K199" i="42"/>
  <c r="M199" i="42" s="1"/>
  <c r="N198" i="42"/>
  <c r="K198" i="42"/>
  <c r="M198" i="42" s="1"/>
  <c r="N197" i="42"/>
  <c r="K197" i="42"/>
  <c r="M197" i="42" s="1"/>
  <c r="N196" i="42"/>
  <c r="K196" i="42"/>
  <c r="M196" i="42" s="1"/>
  <c r="N195" i="42"/>
  <c r="K195" i="42"/>
  <c r="M195" i="42" s="1"/>
  <c r="N194" i="42"/>
  <c r="K194" i="42"/>
  <c r="M194" i="42" s="1"/>
  <c r="N193" i="42"/>
  <c r="K193" i="42"/>
  <c r="M193" i="42" s="1"/>
  <c r="N192" i="42"/>
  <c r="K192" i="42"/>
  <c r="M192" i="42" s="1"/>
  <c r="N191" i="42"/>
  <c r="K191" i="42"/>
  <c r="M191" i="42" s="1"/>
  <c r="N190" i="42"/>
  <c r="K190" i="42"/>
  <c r="M190" i="42" s="1"/>
  <c r="N189" i="42"/>
  <c r="K189" i="42"/>
  <c r="M189" i="42" s="1"/>
  <c r="N188" i="42"/>
  <c r="K188" i="42"/>
  <c r="M188" i="42" s="1"/>
  <c r="N187" i="42"/>
  <c r="K187" i="42"/>
  <c r="M187" i="42" s="1"/>
  <c r="N186" i="42"/>
  <c r="K186" i="42"/>
  <c r="M186" i="42" s="1"/>
  <c r="N217" i="42"/>
  <c r="K217" i="42"/>
  <c r="M217" i="42" s="1"/>
  <c r="N216" i="42"/>
  <c r="K216" i="42"/>
  <c r="M216" i="42" s="1"/>
  <c r="N215" i="42"/>
  <c r="K215" i="42"/>
  <c r="M215" i="42" s="1"/>
  <c r="N214" i="42"/>
  <c r="K214" i="42"/>
  <c r="M214" i="42" s="1"/>
  <c r="N213" i="42"/>
  <c r="K213" i="42"/>
  <c r="M213" i="42" s="1"/>
  <c r="N212" i="42"/>
  <c r="K212" i="42"/>
  <c r="M212" i="42" s="1"/>
  <c r="N211" i="42"/>
  <c r="K211" i="42"/>
  <c r="M211" i="42" s="1"/>
  <c r="N210" i="42"/>
  <c r="K210" i="42"/>
  <c r="M210" i="42" s="1"/>
  <c r="N185" i="42"/>
  <c r="K185" i="42"/>
  <c r="M185" i="42" s="1"/>
  <c r="N153" i="42"/>
  <c r="K153" i="42"/>
  <c r="M153" i="42" s="1"/>
  <c r="N171" i="42"/>
  <c r="K171" i="42"/>
  <c r="M171" i="42" s="1"/>
  <c r="N170" i="42"/>
  <c r="K170" i="42"/>
  <c r="M170" i="42" s="1"/>
  <c r="N169" i="42"/>
  <c r="K169" i="42"/>
  <c r="M169" i="42" s="1"/>
  <c r="N168" i="42"/>
  <c r="K168" i="42"/>
  <c r="M168" i="42" s="1"/>
  <c r="N167" i="42"/>
  <c r="K167" i="42"/>
  <c r="M167" i="42" s="1"/>
  <c r="N166" i="42"/>
  <c r="K166" i="42"/>
  <c r="M166" i="42" s="1"/>
  <c r="N165" i="42"/>
  <c r="K165" i="42"/>
  <c r="M165" i="42" s="1"/>
  <c r="N164" i="42"/>
  <c r="K164" i="42"/>
  <c r="M164" i="42" s="1"/>
  <c r="N163" i="42"/>
  <c r="K163" i="42"/>
  <c r="M163" i="42" s="1"/>
  <c r="N162" i="42"/>
  <c r="K162" i="42"/>
  <c r="M162" i="42" s="1"/>
  <c r="N161" i="42"/>
  <c r="K161" i="42"/>
  <c r="M161" i="42" s="1"/>
  <c r="N160" i="42"/>
  <c r="K160" i="42"/>
  <c r="M160" i="42" s="1"/>
  <c r="N159" i="42"/>
  <c r="K159" i="42"/>
  <c r="M159" i="42" s="1"/>
  <c r="N158" i="42"/>
  <c r="K158" i="42"/>
  <c r="M158" i="42" s="1"/>
  <c r="N157" i="42"/>
  <c r="K157" i="42"/>
  <c r="M157" i="42" s="1"/>
  <c r="N156" i="42"/>
  <c r="K156" i="42"/>
  <c r="M156" i="42" s="1"/>
  <c r="N155" i="42"/>
  <c r="K155" i="42"/>
  <c r="M155" i="42" s="1"/>
  <c r="N154" i="42"/>
  <c r="K154" i="42"/>
  <c r="M154" i="42" s="1"/>
  <c r="N152" i="42"/>
  <c r="K152" i="42"/>
  <c r="M152" i="42" s="1"/>
  <c r="N151" i="42"/>
  <c r="K151" i="42"/>
  <c r="M151" i="42" s="1"/>
  <c r="N150" i="42"/>
  <c r="K150" i="42"/>
  <c r="M150" i="42" s="1"/>
  <c r="N182" i="42"/>
  <c r="K182" i="42"/>
  <c r="M182" i="42" s="1"/>
  <c r="N179" i="42"/>
  <c r="K179" i="42"/>
  <c r="M179" i="42" s="1"/>
  <c r="N178" i="42"/>
  <c r="K178" i="42"/>
  <c r="M178" i="42" s="1"/>
  <c r="N177" i="42"/>
  <c r="K177" i="42"/>
  <c r="M177" i="42" s="1"/>
  <c r="N176" i="42"/>
  <c r="K176" i="42"/>
  <c r="M176" i="42" s="1"/>
  <c r="N175" i="42"/>
  <c r="K175" i="42"/>
  <c r="M175" i="42" s="1"/>
  <c r="N174" i="42"/>
  <c r="K174" i="42"/>
  <c r="M174" i="42" s="1"/>
  <c r="N173" i="42"/>
  <c r="K173" i="42"/>
  <c r="M173" i="42" s="1"/>
  <c r="N172" i="42"/>
  <c r="K172" i="42"/>
  <c r="M172" i="42" s="1"/>
  <c r="N127" i="42"/>
  <c r="K127" i="42"/>
  <c r="M127" i="42" s="1"/>
  <c r="N139" i="42"/>
  <c r="K139" i="42"/>
  <c r="M139" i="42" s="1"/>
  <c r="N138" i="42"/>
  <c r="K138" i="42"/>
  <c r="M138" i="42" s="1"/>
  <c r="N137" i="42"/>
  <c r="K137" i="42"/>
  <c r="M137" i="42" s="1"/>
  <c r="N136" i="42"/>
  <c r="K136" i="42"/>
  <c r="M136" i="42" s="1"/>
  <c r="N135" i="42"/>
  <c r="K135" i="42"/>
  <c r="M135" i="42" s="1"/>
  <c r="N134" i="42"/>
  <c r="K134" i="42"/>
  <c r="M134" i="42" s="1"/>
  <c r="N133" i="42"/>
  <c r="K133" i="42"/>
  <c r="M133" i="42" s="1"/>
  <c r="N132" i="42"/>
  <c r="K132" i="42"/>
  <c r="M132" i="42" s="1"/>
  <c r="N131" i="42"/>
  <c r="K131" i="42"/>
  <c r="M131" i="42" s="1"/>
  <c r="N130" i="42"/>
  <c r="K130" i="42"/>
  <c r="M130" i="42" s="1"/>
  <c r="N129" i="42"/>
  <c r="K129" i="42"/>
  <c r="M129" i="42" s="1"/>
  <c r="N128" i="42"/>
  <c r="K128" i="42"/>
  <c r="M128" i="42" s="1"/>
  <c r="N147" i="42"/>
  <c r="K147" i="42"/>
  <c r="M147" i="42" s="1"/>
  <c r="N146" i="42"/>
  <c r="K146" i="42"/>
  <c r="M146" i="42" s="1"/>
  <c r="N145" i="42"/>
  <c r="K145" i="42"/>
  <c r="M145" i="42" s="1"/>
  <c r="N144" i="42"/>
  <c r="K144" i="42"/>
  <c r="M144" i="42" s="1"/>
  <c r="N143" i="42"/>
  <c r="K143" i="42"/>
  <c r="M143" i="42" s="1"/>
  <c r="N142" i="42"/>
  <c r="K142" i="42"/>
  <c r="M142" i="42" s="1"/>
  <c r="N141" i="42"/>
  <c r="K141" i="42"/>
  <c r="M141" i="42" s="1"/>
  <c r="N140" i="42"/>
  <c r="K140" i="42"/>
  <c r="M140" i="42" s="1"/>
  <c r="N126" i="42"/>
  <c r="K126" i="42"/>
  <c r="M126" i="42" s="1"/>
  <c r="G125" i="42"/>
  <c r="N121" i="42"/>
  <c r="K121" i="42"/>
  <c r="M121" i="42" s="1"/>
  <c r="N120" i="42"/>
  <c r="K120" i="42"/>
  <c r="M120" i="42" s="1"/>
  <c r="N119" i="42"/>
  <c r="K119" i="42"/>
  <c r="M119" i="42" s="1"/>
  <c r="N118" i="42"/>
  <c r="K118" i="42"/>
  <c r="M118" i="42" s="1"/>
  <c r="N123" i="42"/>
  <c r="K123" i="42"/>
  <c r="M123" i="42" s="1"/>
  <c r="N122" i="42"/>
  <c r="K122" i="42"/>
  <c r="M122" i="42" s="1"/>
  <c r="N124" i="42"/>
  <c r="K124" i="42"/>
  <c r="M124" i="42" s="1"/>
  <c r="N117" i="42"/>
  <c r="K117" i="42"/>
  <c r="M117" i="42" s="1"/>
  <c r="G116" i="42"/>
  <c r="N42" i="42"/>
  <c r="K42" i="42"/>
  <c r="L42" i="42" s="1"/>
  <c r="D13" i="43"/>
  <c r="C13" i="43"/>
  <c r="B13" i="43"/>
  <c r="A13" i="43"/>
  <c r="B12" i="43"/>
  <c r="A12" i="43"/>
  <c r="K48" i="42"/>
  <c r="K49" i="42"/>
  <c r="M49" i="42" s="1"/>
  <c r="K50" i="42"/>
  <c r="L50" i="42" s="1"/>
  <c r="K51" i="42"/>
  <c r="L51" i="42" s="1"/>
  <c r="K52" i="42"/>
  <c r="L52" i="42" s="1"/>
  <c r="K53" i="42"/>
  <c r="L53" i="42" s="1"/>
  <c r="K54" i="42"/>
  <c r="L54" i="42" s="1"/>
  <c r="K55" i="42"/>
  <c r="L55" i="42" s="1"/>
  <c r="K56" i="42"/>
  <c r="L56" i="42" s="1"/>
  <c r="K57" i="42"/>
  <c r="L57" i="42" s="1"/>
  <c r="K58" i="42"/>
  <c r="L58" i="42" s="1"/>
  <c r="K59" i="42"/>
  <c r="L59" i="42" s="1"/>
  <c r="K60" i="42"/>
  <c r="L60" i="42" s="1"/>
  <c r="K61" i="42"/>
  <c r="L61" i="42" s="1"/>
  <c r="K62" i="42"/>
  <c r="L62" i="42" s="1"/>
  <c r="K63" i="42"/>
  <c r="L63" i="42" s="1"/>
  <c r="K64" i="42"/>
  <c r="L64" i="42" s="1"/>
  <c r="K65" i="42"/>
  <c r="L65" i="42" s="1"/>
  <c r="K66" i="42"/>
  <c r="L66" i="42" s="1"/>
  <c r="K67" i="42"/>
  <c r="L67" i="42" s="1"/>
  <c r="K68" i="42"/>
  <c r="L68" i="42" s="1"/>
  <c r="K69" i="42"/>
  <c r="L69" i="42" s="1"/>
  <c r="K70" i="42"/>
  <c r="L70" i="42" s="1"/>
  <c r="K71" i="42"/>
  <c r="L71" i="42" s="1"/>
  <c r="K72" i="42"/>
  <c r="L72" i="42" s="1"/>
  <c r="K73" i="42"/>
  <c r="L73" i="42" s="1"/>
  <c r="K74" i="42"/>
  <c r="L74" i="42" s="1"/>
  <c r="K75" i="42"/>
  <c r="L75" i="42" s="1"/>
  <c r="K76" i="42"/>
  <c r="L76" i="42" s="1"/>
  <c r="K77" i="42"/>
  <c r="L77" i="42" s="1"/>
  <c r="K78" i="42"/>
  <c r="L78" i="42" s="1"/>
  <c r="K79" i="42"/>
  <c r="L79" i="42" s="1"/>
  <c r="K80" i="42"/>
  <c r="L80" i="42" s="1"/>
  <c r="K81" i="42"/>
  <c r="L81" i="42" s="1"/>
  <c r="K47" i="42"/>
  <c r="L47" i="42" s="1"/>
  <c r="N48" i="42"/>
  <c r="N49" i="42"/>
  <c r="N50" i="42"/>
  <c r="N51" i="42"/>
  <c r="N52" i="42"/>
  <c r="N53" i="42"/>
  <c r="N54" i="42"/>
  <c r="N55" i="42"/>
  <c r="N56" i="42"/>
  <c r="N57" i="42"/>
  <c r="N58" i="42"/>
  <c r="N59" i="42"/>
  <c r="N60" i="42"/>
  <c r="N61" i="42"/>
  <c r="N62" i="42"/>
  <c r="N63" i="42"/>
  <c r="N64" i="42"/>
  <c r="N65" i="42"/>
  <c r="N66" i="42"/>
  <c r="N67" i="42"/>
  <c r="N68" i="42"/>
  <c r="N69" i="42"/>
  <c r="N70" i="42"/>
  <c r="N71" i="42"/>
  <c r="N72" i="42"/>
  <c r="N73" i="42"/>
  <c r="N74" i="42"/>
  <c r="N75" i="42"/>
  <c r="N76" i="42"/>
  <c r="N77" i="42"/>
  <c r="N78" i="42"/>
  <c r="N79" i="42"/>
  <c r="N80" i="42"/>
  <c r="N81" i="42"/>
  <c r="N47" i="42"/>
  <c r="G46" i="42"/>
  <c r="G16" i="42"/>
  <c r="N115" i="42"/>
  <c r="K115" i="42"/>
  <c r="M115" i="42" s="1"/>
  <c r="N114" i="42"/>
  <c r="K114" i="42"/>
  <c r="M114" i="42" s="1"/>
  <c r="N113" i="42"/>
  <c r="K113" i="42"/>
  <c r="M113" i="42" s="1"/>
  <c r="N112" i="42"/>
  <c r="K112" i="42"/>
  <c r="M112" i="42" s="1"/>
  <c r="N111" i="42"/>
  <c r="K111" i="42"/>
  <c r="M111" i="42" s="1"/>
  <c r="N110" i="42"/>
  <c r="K110" i="42"/>
  <c r="M110" i="42" s="1"/>
  <c r="N109" i="42"/>
  <c r="K109" i="42"/>
  <c r="M109" i="42" s="1"/>
  <c r="N108" i="42"/>
  <c r="K108" i="42"/>
  <c r="L108" i="42" s="1"/>
  <c r="G107" i="42"/>
  <c r="K106" i="42"/>
  <c r="L106" i="42" s="1"/>
  <c r="N106" i="42"/>
  <c r="N105" i="42"/>
  <c r="N102" i="42"/>
  <c r="K102" i="42"/>
  <c r="M102" i="42" s="1"/>
  <c r="N101" i="42"/>
  <c r="K101" i="42"/>
  <c r="M101" i="42" s="1"/>
  <c r="N100" i="42"/>
  <c r="K100" i="42"/>
  <c r="M100" i="42" s="1"/>
  <c r="N99" i="42"/>
  <c r="K99" i="42"/>
  <c r="M99" i="42" s="1"/>
  <c r="N98" i="42"/>
  <c r="K98" i="42"/>
  <c r="M98" i="42" s="1"/>
  <c r="N97" i="42"/>
  <c r="K97" i="42"/>
  <c r="M97" i="42" s="1"/>
  <c r="N96" i="42"/>
  <c r="K96" i="42"/>
  <c r="M96" i="42" s="1"/>
  <c r="N95" i="42"/>
  <c r="K95" i="42"/>
  <c r="M95" i="42" s="1"/>
  <c r="N94" i="42"/>
  <c r="K94" i="42"/>
  <c r="M94" i="42" s="1"/>
  <c r="N91" i="42"/>
  <c r="K91" i="42"/>
  <c r="M91" i="42" s="1"/>
  <c r="N90" i="42"/>
  <c r="K90" i="42"/>
  <c r="M90" i="42" s="1"/>
  <c r="N89" i="42"/>
  <c r="K89" i="42"/>
  <c r="M89" i="42" s="1"/>
  <c r="N24" i="42"/>
  <c r="K24" i="42"/>
  <c r="M24" i="42" s="1"/>
  <c r="N36" i="42"/>
  <c r="K36" i="42"/>
  <c r="M36" i="42" s="1"/>
  <c r="N35" i="42"/>
  <c r="K35" i="42"/>
  <c r="M35" i="42" s="1"/>
  <c r="N34" i="42"/>
  <c r="K34" i="42"/>
  <c r="M34" i="42" s="1"/>
  <c r="N33" i="42"/>
  <c r="K33" i="42"/>
  <c r="M33" i="42" s="1"/>
  <c r="N32" i="42"/>
  <c r="K32" i="42"/>
  <c r="M32" i="42" s="1"/>
  <c r="N31" i="42"/>
  <c r="K31" i="42"/>
  <c r="M31" i="42" s="1"/>
  <c r="N30" i="42"/>
  <c r="K30" i="42"/>
  <c r="M30" i="42" s="1"/>
  <c r="N29" i="42"/>
  <c r="K29" i="42"/>
  <c r="M29" i="42" s="1"/>
  <c r="N28" i="42"/>
  <c r="K28" i="42"/>
  <c r="M28" i="42" s="1"/>
  <c r="N27" i="42"/>
  <c r="K27" i="42"/>
  <c r="M27" i="42" s="1"/>
  <c r="N26" i="42"/>
  <c r="K26" i="42"/>
  <c r="M26" i="42" s="1"/>
  <c r="N25" i="42"/>
  <c r="K25" i="42"/>
  <c r="M25" i="42" s="1"/>
  <c r="N23" i="42"/>
  <c r="K23" i="42"/>
  <c r="M23" i="42" s="1"/>
  <c r="N22" i="42"/>
  <c r="K22" i="42"/>
  <c r="M22" i="42" s="1"/>
  <c r="N21" i="42"/>
  <c r="K21" i="42"/>
  <c r="M21" i="42" s="1"/>
  <c r="N45" i="42"/>
  <c r="K45" i="42"/>
  <c r="M45" i="42" s="1"/>
  <c r="N44" i="42"/>
  <c r="K44" i="42"/>
  <c r="M44" i="42" s="1"/>
  <c r="N43" i="42"/>
  <c r="K43" i="42"/>
  <c r="M43" i="42" s="1"/>
  <c r="N41" i="42"/>
  <c r="K41" i="42"/>
  <c r="M41" i="42" s="1"/>
  <c r="N40" i="42"/>
  <c r="K40" i="42"/>
  <c r="M40" i="42" s="1"/>
  <c r="N39" i="42"/>
  <c r="K39" i="42"/>
  <c r="M39" i="42" s="1"/>
  <c r="N38" i="42"/>
  <c r="K38" i="42"/>
  <c r="M38" i="42" s="1"/>
  <c r="N37" i="42"/>
  <c r="K37" i="42"/>
  <c r="M37" i="42" s="1"/>
  <c r="N20" i="42"/>
  <c r="K20" i="42"/>
  <c r="M20" i="42" s="1"/>
  <c r="N19" i="42"/>
  <c r="K19" i="42"/>
  <c r="M19" i="42" s="1"/>
  <c r="N18" i="42"/>
  <c r="K18" i="42"/>
  <c r="M18" i="42" s="1"/>
  <c r="F58" i="38"/>
  <c r="L181" i="42" l="1"/>
  <c r="L180"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185" i="42"/>
  <c r="L210" i="42"/>
  <c r="L211" i="42"/>
  <c r="L212" i="42"/>
  <c r="L213" i="42"/>
  <c r="L214" i="42"/>
  <c r="L215" i="42"/>
  <c r="L216" i="42"/>
  <c r="L217" i="42"/>
  <c r="L153" i="42"/>
  <c r="L150" i="42"/>
  <c r="L151" i="42"/>
  <c r="L152"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2" i="42"/>
  <c r="L127" i="42"/>
  <c r="L128" i="42"/>
  <c r="L129" i="42"/>
  <c r="L130" i="42"/>
  <c r="L131" i="42"/>
  <c r="L132" i="42"/>
  <c r="L133" i="42"/>
  <c r="L134" i="42"/>
  <c r="L135" i="42"/>
  <c r="L136" i="42"/>
  <c r="L137" i="42"/>
  <c r="L138" i="42"/>
  <c r="L139" i="42"/>
  <c r="L140" i="42"/>
  <c r="L141" i="42"/>
  <c r="L142" i="42"/>
  <c r="L143" i="42"/>
  <c r="L144" i="42"/>
  <c r="L145" i="42"/>
  <c r="L146" i="42"/>
  <c r="L147" i="42"/>
  <c r="M125" i="42"/>
  <c r="D19" i="43" s="1"/>
  <c r="L126" i="42"/>
  <c r="L118" i="42"/>
  <c r="L119" i="42"/>
  <c r="L120" i="42"/>
  <c r="L121" i="42"/>
  <c r="L122" i="42"/>
  <c r="L123" i="42"/>
  <c r="M116" i="42"/>
  <c r="D18" i="43" s="1"/>
  <c r="L117" i="42"/>
  <c r="L124" i="42"/>
  <c r="M42" i="42"/>
  <c r="M47" i="42"/>
  <c r="L48" i="42"/>
  <c r="M48" i="42"/>
  <c r="L49" i="42"/>
  <c r="L109" i="42"/>
  <c r="L110" i="42"/>
  <c r="L111" i="42"/>
  <c r="L112" i="42"/>
  <c r="L113" i="42"/>
  <c r="L114" i="42"/>
  <c r="L115" i="42"/>
  <c r="M108" i="42"/>
  <c r="M106" i="42"/>
  <c r="L91" i="42"/>
  <c r="L94" i="42"/>
  <c r="L95" i="42"/>
  <c r="L96" i="42"/>
  <c r="L97" i="42"/>
  <c r="L98" i="42"/>
  <c r="L99" i="42"/>
  <c r="L100" i="42"/>
  <c r="L101" i="42"/>
  <c r="L102" i="42"/>
  <c r="L89" i="42"/>
  <c r="L90" i="42"/>
  <c r="L24" i="42"/>
  <c r="L21" i="42"/>
  <c r="L22" i="42"/>
  <c r="L23" i="42"/>
  <c r="L25" i="42"/>
  <c r="L26" i="42"/>
  <c r="L27" i="42"/>
  <c r="L28" i="42"/>
  <c r="L29" i="42"/>
  <c r="L30" i="42"/>
  <c r="L31" i="42"/>
  <c r="L32" i="42"/>
  <c r="L33" i="42"/>
  <c r="L34" i="42"/>
  <c r="L35" i="42"/>
  <c r="L36" i="42"/>
  <c r="L18" i="42"/>
  <c r="L19" i="42"/>
  <c r="L20" i="42"/>
  <c r="L37" i="42"/>
  <c r="L38" i="42"/>
  <c r="L39" i="42"/>
  <c r="L40" i="42"/>
  <c r="L41" i="42"/>
  <c r="L43" i="42"/>
  <c r="L44" i="42"/>
  <c r="L45" i="42"/>
  <c r="A16" i="43"/>
  <c r="A15" i="43"/>
  <c r="B15" i="43"/>
  <c r="A14" i="43"/>
  <c r="B14" i="43"/>
  <c r="A11" i="43"/>
  <c r="B11" i="43"/>
  <c r="A10" i="43"/>
  <c r="B10" i="43"/>
  <c r="A9" i="43"/>
  <c r="B9" i="43"/>
  <c r="L125" i="42" l="1"/>
  <c r="C19" i="43" s="1"/>
  <c r="L116" i="42"/>
  <c r="C18" i="43" s="1"/>
  <c r="M46" i="42"/>
  <c r="D12" i="43" s="1"/>
  <c r="L46" i="42"/>
  <c r="C12" i="43" s="1"/>
  <c r="M107" i="42"/>
  <c r="L107" i="42"/>
  <c r="G148" i="42" l="1"/>
  <c r="G103" i="42"/>
  <c r="G87" i="42"/>
  <c r="G7" i="42"/>
  <c r="G84" i="42" l="1"/>
  <c r="G13" i="42"/>
  <c r="K312" i="42"/>
  <c r="K315" i="42" s="1"/>
  <c r="K318" i="42" s="1"/>
  <c r="K311" i="42"/>
  <c r="K314" i="42" s="1"/>
  <c r="K317" i="42" s="1"/>
  <c r="K310" i="42"/>
  <c r="K313" i="42" s="1"/>
  <c r="K316" i="42" s="1"/>
  <c r="L309" i="42"/>
  <c r="L312" i="42" s="1"/>
  <c r="L315" i="42" s="1"/>
  <c r="L318" i="42" s="1"/>
  <c r="L308" i="42"/>
  <c r="L307" i="42"/>
  <c r="L310" i="42" s="1"/>
  <c r="L313" i="42" s="1"/>
  <c r="L316" i="42" s="1"/>
  <c r="N11" i="42"/>
  <c r="N12" i="42"/>
  <c r="N17" i="42"/>
  <c r="N88" i="42"/>
  <c r="N104" i="42"/>
  <c r="N149" i="42"/>
  <c r="N184" i="42"/>
  <c r="N10" i="42"/>
  <c r="L311" i="42" l="1"/>
  <c r="L314" i="42" s="1"/>
  <c r="L317" i="42" s="1"/>
  <c r="M8" i="38"/>
  <c r="M7" i="38"/>
  <c r="M6" i="38"/>
  <c r="M9" i="38" l="1"/>
  <c r="N308" i="42"/>
  <c r="R234" i="42" s="1"/>
  <c r="N309" i="42"/>
  <c r="R235" i="42" s="1"/>
  <c r="N310" i="42"/>
  <c r="S233" i="42" s="1"/>
  <c r="N311" i="42"/>
  <c r="S234" i="42" s="1"/>
  <c r="N315" i="42"/>
  <c r="Q235" i="42" s="1"/>
  <c r="N313" i="42"/>
  <c r="Q233" i="42" s="1"/>
  <c r="N314" i="42"/>
  <c r="Q234" i="42" s="1"/>
  <c r="N312" i="42"/>
  <c r="S235" i="42" s="1"/>
  <c r="N307" i="42"/>
  <c r="R233" i="42" s="1"/>
  <c r="H10" i="38"/>
  <c r="H9" i="38"/>
  <c r="G10" i="38"/>
  <c r="G9" i="38"/>
  <c r="G28" i="38"/>
  <c r="G27" i="38"/>
  <c r="K10" i="42"/>
  <c r="K11" i="42"/>
  <c r="K12" i="42"/>
  <c r="K17" i="42"/>
  <c r="K88" i="42"/>
  <c r="K104" i="42"/>
  <c r="K149" i="42"/>
  <c r="K184"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L184" i="42" l="1"/>
  <c r="M184" i="42"/>
  <c r="R238" i="42"/>
  <c r="R240" i="42"/>
  <c r="R239" i="42"/>
  <c r="S240" i="42"/>
  <c r="Q239" i="42"/>
  <c r="Q238" i="42"/>
  <c r="Q240" i="42"/>
  <c r="S239" i="42"/>
  <c r="S238" i="42"/>
  <c r="M10" i="42"/>
  <c r="M12" i="42"/>
  <c r="N317" i="42"/>
  <c r="N316" i="42"/>
  <c r="N318" i="42"/>
  <c r="M88" i="42"/>
  <c r="M17" i="42"/>
  <c r="L10" i="42"/>
  <c r="M11" i="42"/>
  <c r="M104" i="42"/>
  <c r="M149" i="42"/>
  <c r="L11" i="42"/>
  <c r="L104" i="42"/>
  <c r="L149" i="42"/>
  <c r="L88" i="42"/>
  <c r="L12" i="42"/>
  <c r="L17" i="42"/>
  <c r="M16" i="42" l="1"/>
  <c r="D11" i="43" s="1"/>
  <c r="L7" i="42"/>
  <c r="C9" i="43" s="1"/>
  <c r="M87" i="42"/>
  <c r="D15" i="43" s="1"/>
  <c r="M7" i="42"/>
  <c r="D9" i="43" s="1"/>
  <c r="L87" i="42"/>
  <c r="C15" i="43" s="1"/>
  <c r="M148" i="42"/>
  <c r="D20" i="43" s="1"/>
  <c r="M103" i="42"/>
  <c r="D16" i="43" s="1"/>
  <c r="L16" i="42"/>
  <c r="L148" i="42"/>
  <c r="C20" i="43" s="1"/>
  <c r="L103" i="42"/>
  <c r="C16" i="43" s="1"/>
  <c r="L13" i="42" l="1"/>
  <c r="C10" i="43" s="1"/>
  <c r="C11" i="43"/>
  <c r="M13" i="42"/>
  <c r="D10" i="43" s="1"/>
  <c r="M84" i="42"/>
  <c r="L84" i="42"/>
  <c r="L3" i="42" l="1"/>
  <c r="C14" i="43"/>
  <c r="M3" i="42"/>
  <c r="D14" i="43"/>
  <c r="M20" i="38"/>
  <c r="M22" i="38" s="1"/>
  <c r="M11" i="38" l="1"/>
  <c r="D8" i="43"/>
  <c r="M10" i="38"/>
  <c r="C8" i="43"/>
  <c r="M25" i="38"/>
  <c r="S6" i="38" l="1"/>
  <c r="S12" i="38" l="1"/>
  <c r="S8" i="38"/>
</calcChain>
</file>

<file path=xl/sharedStrings.xml><?xml version="1.0" encoding="utf-8"?>
<sst xmlns="http://schemas.openxmlformats.org/spreadsheetml/2006/main" count="961" uniqueCount="386">
  <si>
    <t>Controleer altijd de documentatie en de toepassing op de werkvloer.</t>
  </si>
  <si>
    <t>Wordt er jaarlijks een controle van de stoomkwaliteit uitgevoerd?</t>
  </si>
  <si>
    <t>KB 4 maart 1991</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</si>
  <si>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</si>
  <si>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</si>
  <si>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</si>
  <si>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</si>
  <si>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</si>
  <si>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</si>
  <si>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</si>
  <si>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</si>
  <si>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</si>
  <si>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</si>
  <si>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</si>
  <si>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</si>
  <si>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</si>
  <si>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</si>
  <si>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</si>
  <si>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</si>
  <si>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</si>
  <si>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</si>
  <si>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</si>
  <si>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</si>
  <si>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</si>
  <si>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</si>
  <si>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</si>
  <si>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</si>
  <si>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</si>
  <si>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</si>
  <si>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</si>
  <si>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</si>
  <si>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</si>
  <si>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</si>
  <si>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</si>
  <si>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</si>
  <si>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</si>
  <si>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</si>
  <si>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</si>
  <si>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</si>
  <si>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</si>
  <si>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</si>
  <si>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</si>
  <si>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</si>
  <si>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</si>
  <si>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</si>
  <si>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</si>
  <si>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</si>
  <si>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</si>
  <si>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</si>
  <si>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</si>
  <si>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</si>
  <si>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</si>
  <si>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</si>
  <si>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</si>
  <si>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</si>
  <si>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</si>
  <si>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</si>
  <si>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</si>
  <si>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</si>
  <si>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</si>
  <si>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</si>
  <si>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</si>
  <si>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</si>
  <si>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</si>
  <si>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</si>
  <si>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</si>
  <si>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</si>
  <si>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</si>
  <si>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</si>
  <si>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</si>
  <si>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</si>
  <si>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</si>
  <si>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</si>
  <si>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</si>
  <si>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</si>
  <si>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</si>
  <si>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</si>
  <si>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</si>
  <si>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MAEIA Sterilization Rapport</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</si>
  <si>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</si>
  <si>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</si>
  <si>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</si>
  <si>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</si>
  <si>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</si>
  <si>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</si>
  <si>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</si>
  <si>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</si>
  <si>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</si>
  <si>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</si>
  <si>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</si>
  <si>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</si>
  <si>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</si>
  <si>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</si>
  <si>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</si>
  <si>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</si>
  <si>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</si>
  <si>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</si>
  <si>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</si>
  <si>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</si>
  <si>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</si>
  <si>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</si>
  <si>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</si>
  <si>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</si>
  <si>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</si>
  <si>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</si>
  <si>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</si>
  <si>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</si>
  <si>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</si>
  <si>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</si>
  <si>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</si>
  <si>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</si>
  <si>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</si>
  <si>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</si>
  <si>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</si>
  <si>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</si>
  <si>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</si>
  <si>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</si>
  <si>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</si>
  <si>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</si>
  <si>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</si>
  <si>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</si>
  <si>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</si>
  <si>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</si>
  <si>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</si>
  <si>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</si>
  <si>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</si>
  <si>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</si>
  <si>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</si>
  <si>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</si>
  <si>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</si>
  <si>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</si>
  <si>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</si>
  <si>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KLINISCHE FARMACIE</t>
  </si>
  <si>
    <t>Kwaliteitsopvolging van het proces  klinische farmacie</t>
  </si>
  <si>
    <t>Algemeen</t>
  </si>
  <si>
    <t>Is er een beleidsplan rond de klinische farmacie in de ziekenhuisapotheek?</t>
  </si>
  <si>
    <t>Wordt dit beleidsplan minstens 1 per jaar toegelicht aan het MFC?</t>
  </si>
  <si>
    <t>Zijn er procedures beschikbaar met betrekking tot de verschillende activiteiten van de klinische farmacie in de ziekenhuisapotheek?</t>
  </si>
  <si>
    <t xml:space="preserve">Is de permanentie van de taken van de klinische farmacie opgenomen in het takenpakket van de (ziekenhuis)apothekers? </t>
  </si>
  <si>
    <t>Zijn er procedures aanwezig die de coördinatie en continuïteit van de farmaceutische zorg ondersteunen?</t>
  </si>
  <si>
    <t>Heeft de klinische (ziekenhuis)apotheker toegang tot het volledige patiëntendossier?</t>
  </si>
  <si>
    <t xml:space="preserve">Wordt er jaarlijks een activiteitenverslag opgesteld door de (ziekenhuis)apotheker verantwoordelijk voor de klinische farmacie? </t>
  </si>
  <si>
    <t>Is er een jaarlijkse evaluatie op de afdelingen rond de werking van de klinische farmacie?</t>
  </si>
  <si>
    <t xml:space="preserve">Worden de resultaten van de tevredenheid besproken op de afdelingen waar de meting plaats heeft gevonden? </t>
  </si>
  <si>
    <t>Bevat het farmaceutisch patiëntendossier de wettelijke gegevens ( toedieningsschema, anamnese thuismedicatie, toegediende geneesmiddelen, bijwerkingen en adviezen aan behandelende arts en huisapotheker)?</t>
  </si>
  <si>
    <t>Zijn de adviezen van de klinische (ziekenhuis)apotheker toegankelijk voor alle zorgverstrekkers?</t>
  </si>
  <si>
    <t>Is er een beleid indien de patiënt zelf zijn thuismedicatie mag innemen (bv in het kader van patiënteducatie)?</t>
  </si>
  <si>
    <t xml:space="preserve">Neemt de klinische (ziekenhuis)apotheker deel aan multidisciplinair overleg of is hij actief op de afdelingen? </t>
  </si>
  <si>
    <t>Neemt de klinische (ziekenhuis)apotheker deel aan het opstellen van de medicatieprotocols en guidelines van de afdelingen?</t>
  </si>
  <si>
    <t>Is er een procedure die het substitutierecht van de (ziekenhuis)apotheker beschrijft?</t>
  </si>
  <si>
    <t>Is deze procedure gevalideerd door het Medisch Farmaceutisch Comité?</t>
  </si>
  <si>
    <t>JCI</t>
  </si>
  <si>
    <t>Zijn er interne richtlijnen die de activiteiten van de klinische farmacie ondersteunen?</t>
  </si>
  <si>
    <t>Art 10</t>
  </si>
  <si>
    <t xml:space="preserve">Wordt dit activiteitenverslag opgesteld door de (ziekenhuis)apotheker verantwoordelijk voor de klinische farmacie toegelicht aan het MFC? </t>
  </si>
  <si>
    <t>Bijlage I.C.L</t>
  </si>
  <si>
    <t>Wordt de tevredenheid met betrekking tot klinische activiteiten van de (ziekenhuis)apotheker op regelmatige basis gemeten bij de patiënten?</t>
  </si>
  <si>
    <t>Wordt de tevredenheid met betrekking tot klinische activiteiten van de (ziekenhuis)apotheker op regelmatige basis gemeten bij de verpleegkundigen?</t>
  </si>
  <si>
    <t>Wordt de tevredenheid met betrekking tot klinische activiteiten van de (ziekenhuis)apotheker op regelmatige basis gemeten bij de artsen?</t>
  </si>
  <si>
    <t>Worden de resultaten van de tevredenheid geanalyseerd door de (ziekenhuis)apotheker verantwoordelijk voor de klinische farmacie?</t>
  </si>
  <si>
    <t xml:space="preserve">Worden er eventueel verbeteringsmaatregelen voorzien na deze analyse? </t>
  </si>
  <si>
    <t xml:space="preserve">Worden alle activiteiten en adviezen van de klinische (ziekenhuis)apotheker elektronisch genoteerd in het farmaceutisch patiëntendossier? </t>
  </si>
  <si>
    <t>Art 30 §2</t>
  </si>
  <si>
    <t>Kan de (ziekenhuis)apotheker verantwoordelijk voor de klinische farmacie rapporten trekken uit het elktronisch systeem van de farmaceutische activiteiten?</t>
  </si>
  <si>
    <t>Wordt de huisapotheker geregistreerd in het farmaceutisch patiëntendossier?</t>
  </si>
  <si>
    <t>Wordt de huisarts geregistreerd in het farmaceutisch patiëntendossier?</t>
  </si>
  <si>
    <t xml:space="preserve">Art 9 </t>
  </si>
  <si>
    <t>Is er een geneesmiddelen informatiepunt georganiseerd binnen de ziekenhuisapotheek voor klinische vragen van de zorgverstrekkers?</t>
  </si>
  <si>
    <t>Voorschrijfondersteuning (Clinical Decision Support)</t>
  </si>
  <si>
    <t xml:space="preserve">Is er een voorschrijfondersteuning (Clinical decision support) aanwezig voor de artsen? 
</t>
  </si>
  <si>
    <t>Wordt de klinische (ziekenhuis)apotheker betrokken bij de ontwikkelingen van de voorschrijfondersteuning?</t>
  </si>
  <si>
    <t>Kan het waarschuwingsniveau worden ingesteld voor elke voorschrijfhulp (passieve informatie, niet-blokkerende waarschuwing, blokkerende waarschuwing, met of zonder motivatie tot overrulen )?</t>
  </si>
  <si>
    <t>Worden er op basis van de rapportering maatregelen getroffen om de voorschrijfondersteuning te optimaliseren?</t>
  </si>
  <si>
    <t xml:space="preserve">Zijn de waarschuwingen vergezeld van voorstellen om het voorschrift aan te passen? </t>
  </si>
  <si>
    <t xml:space="preserve">Is er informatie beschikbaar over de kosten en terugbetaling van de geneesmiddelen tijdens het voorschrijven? 
</t>
  </si>
  <si>
    <t>Is er informatie beschikbaar over het gebruik van geneesmiddelen bij zwangerschap tijdens het voorschrijven?</t>
  </si>
  <si>
    <t>Is er informatie beschikbaar over het gebruik van geneesmiddelen bij borstvoeding tijdens het voorschrijven?</t>
  </si>
  <si>
    <t>Is er informatie beschikbaar tijdens het voorschrijven voor specifieke populaties (pediatrie, geriatrie)?</t>
  </si>
  <si>
    <t>Is er informatie beschikbaar over een specifiek genotype van een patiënt tijdens het voorschrijven?</t>
  </si>
  <si>
    <t>Is de officiële bijsluiter van het geneesmiddel beschikbaar tijdens het voorschrijven?</t>
  </si>
  <si>
    <t>Kan de apotheek een informatieve mededeling opstellen over het geneesmiddel dat zichtbaar is tijdens het voorschrijven?</t>
  </si>
  <si>
    <t>Worden er waarschuwingen gegeven voor de contra-indicaties tijdens het voorschrijven?</t>
  </si>
  <si>
    <t>Worden er waarschuwingen gegeven voor de drug/drug interacties tijdens het voorschrijven?</t>
  </si>
  <si>
    <t>Worden er waarschuwingen gegeven voor een allergie van de patiënt tijdens het voorschrijven?</t>
  </si>
  <si>
    <t>Worden er waarschuwingen gegeven voor de geneesmiddel/voeding interacties tijdens het voorschrijven?</t>
  </si>
  <si>
    <t>Is er informatie beschikbaar over de incompatibiliteit tussen geneesmiddelen?</t>
  </si>
  <si>
    <t>Worden er waarschuwingen gegeven in geval van therapeutische duplicatie tijdens het voorschrijven?</t>
  </si>
  <si>
    <t>Bestaan er behandelingsvoorstellen voor geneesmiddelen die moeten worden gecombineerd?</t>
  </si>
  <si>
    <t>Bestaan er voorstellen voor de reconstitutie en de toediening van injecteerbare producten?</t>
  </si>
  <si>
    <t xml:space="preserve">Is er informatie beschikbaar tijdens het voorschrijven rond pletbaarheid en/of deelbaarheid van het geneesmiddel? </t>
  </si>
  <si>
    <t>Kan men met de software vooraf gedefinieerde therapeutische schema’s creëren? (looptijd, oplosvolume, bereidingsinstructies…)</t>
  </si>
  <si>
    <t>Kan men deze therapeutische schema’s voorbehouden voor bepaalde diensten?</t>
  </si>
  <si>
    <t>Kan de voorschrijver met de software vooraf gedefinieerde en gepersonaliseerde therapeutische schema’s creëren?</t>
  </si>
  <si>
    <t>Kan de apotheker met de software vooraf gedefinieerde sets van geneesmiddelen  aan de voorschrijver voorstellen (geneesmiddelen en diluenten, behandelingsduur…)?</t>
  </si>
  <si>
    <t>Is de geneesmiddelensubstitutie op basis van het formularium a priori zichtbaar tijdens het voorschrijven?</t>
  </si>
  <si>
    <t>Is er een verplichting tot motivatie opgelegd aan de arts bij het overrulen van een voorgestelde substitutie door de (ziekenhuis)apotheker?</t>
  </si>
  <si>
    <t>Is er een koppeling tussen de klinische richtlijnen en het elektronisch voorschrijfsysteem?</t>
  </si>
  <si>
    <t>Vraagt het systeem een motivatie aan de arts als hij buiten formularium voorschrijft?</t>
  </si>
  <si>
    <t>Is er een actieve opvolging door een klinische (ziekenhuis)apotheker als de arts de voorschrijfondersteuning negeerd?</t>
  </si>
  <si>
    <t>Is er een rapportering van het aantal keren dat de voorschrijfondersteuning wordt genegeerd?</t>
  </si>
  <si>
    <t xml:space="preserve">Is er informatie beschikbaar over de plasmadosering of worden adviezen verstrekt ivm doseringen of plasmaspiegelbepalingen in geval van therapeutic drug monitoring (TDM) tijdens het voorschrijven?  </t>
  </si>
  <si>
    <t xml:space="preserve">Is er informatie beschikbaar van de biologische parameters (gewicht, grootte, BMI…) van de patiënt tijdens het voorschrijven voor de aanpassingen van de dosissen?  </t>
  </si>
  <si>
    <t xml:space="preserve">Is er informatie beschikbaar van de laboanalyses tijdens het voorschrijven voor de aanpassing van de dosissen (INR, creatinine, leverparameters, nierparameters…)?  </t>
  </si>
  <si>
    <t>Is er informatie beschikbaar over maximale dosis? (per inname, per 24 uur of per gecumuleerde dosis)</t>
  </si>
  <si>
    <t>VERSIE 20230701</t>
  </si>
  <si>
    <t/>
  </si>
  <si>
    <t>Medische Farmaceutisch Comité en Antibiotherapiebeleidsgroep</t>
  </si>
  <si>
    <t xml:space="preserve">Zie auditvragen apart hoofdstuk
</t>
  </si>
  <si>
    <t xml:space="preserve">Klinische Farmacie direct in relatie met de patiënt (back-office en front-office) </t>
  </si>
  <si>
    <t xml:space="preserve">Centrale klinische activiteiten rond medicatiebeleid en medicatieveiligheid (patiëntoverschrijdend - beleidsmatig) </t>
  </si>
  <si>
    <t>Farmaceutische anamnese</t>
  </si>
  <si>
    <t>Bestaat er een procedure van het proces voor farmaceutische anamnese?</t>
  </si>
  <si>
    <t>Is de ziekenhuispotheek betrokken bij het proces van de farmaceutische anamnese?</t>
  </si>
  <si>
    <t xml:space="preserve">Hebben de zorgverleners toegang tot de e-healthdiensten met betrekking tot medicatie? </t>
  </si>
  <si>
    <t xml:space="preserve">Worden de zorgverleners die farmaceutische anamneses uitvoeren hiervoor opgeleid?  </t>
  </si>
  <si>
    <t>Wordt de farmaceutische anamnese tijdig uitgevoerd na opname (binnen de 24 uur)?</t>
  </si>
  <si>
    <t>Is er een procedure om de farmaceutische anamnese bij geplande opnames op voorhand uit te voeren?  (bv. pre-operatief consult, telefonisch)</t>
  </si>
  <si>
    <t>Wordt de anamnese steeds uitgevoerd aan de hand van een gestructureerde vragenlijst?</t>
  </si>
  <si>
    <t>Worden er minstens 2 informatiebronnen gebruikt voor de farmaceutische anamnese (vb. patiënt, mantelzorger, huisarts, huisapotheker, e-health, woon-zorgcentrum,…)?</t>
  </si>
  <si>
    <t xml:space="preserve">Heeft het ziekenhuis een transmuraal medicatiebeleid, bij voorkeur in samenspraak met de eerstelijn? </t>
  </si>
  <si>
    <t>Wordt de thuismedicatie elektronisch gestructureerd geregistreerd?</t>
  </si>
  <si>
    <t>Gebeurt de elektronische registratie van de thuismedicatie op één plaats in het gedeeld dossier? (bv. tabblad thuismedicatie)</t>
  </si>
  <si>
    <t xml:space="preserve">Wordt de anamnese goedgekeurd (= als volledig verklaard)  door de arts of de apotheker? </t>
  </si>
  <si>
    <t>Is er een beleid rond de substitutie van de thuismedicatie bij opname?</t>
  </si>
  <si>
    <t>Is er In het geval van chirurgische opname een eenduidig pre-operatief medicatiebeleid (te stoppen medicatie, bridging, …)?</t>
  </si>
  <si>
    <t>zie referentie 18, 29, 31</t>
  </si>
  <si>
    <t>zie referentie 14, 21</t>
  </si>
  <si>
    <t>zie referentie 14, 20, 22</t>
  </si>
  <si>
    <t>zie referentie 16</t>
  </si>
  <si>
    <t>zie referentie 1, 20, 28</t>
  </si>
  <si>
    <t>zie referentie 29, 30</t>
  </si>
  <si>
    <t>zie referentie 31, 32</t>
  </si>
  <si>
    <t>zie referentie 33</t>
  </si>
  <si>
    <t>Wet 22 april 2019: Art 19 + KB 30 sept 2020 Bijlage I A + zie ref 12</t>
  </si>
  <si>
    <t>Art 30</t>
  </si>
  <si>
    <t>Wordt de uitvoering van de farmaceutische anamnese geregistreerd in een farmaceutisch patiëntendossier?</t>
  </si>
  <si>
    <t>Wet van 22 april 2019 (Art 19) + zie referentie 20, 29</t>
  </si>
  <si>
    <t>Wet van 22 april 2019 + zie referentie 1, 16, 25, 28, 29</t>
  </si>
  <si>
    <t>JCI MMU 5.1</t>
  </si>
  <si>
    <t>Hebben de betrokken zorgverleners toegang tot de relevante delen van het medisch dossier?</t>
  </si>
  <si>
    <t xml:space="preserve">Hospitalisatie en intramurale transfert </t>
  </si>
  <si>
    <t>Wordt er een best possible medicatie lijst (BPML) opgesteld na de anamnese?</t>
  </si>
  <si>
    <t>Is er een duidelijk overzicht beschikbaar van de verder te zetten therapie bij een interne transfer in het ziekenhuis?</t>
  </si>
  <si>
    <t>Is er een duidelijk overzicht beschikbaar van de gestopte en gewijzigde medicatie en de reden hiervoor bij een interne transfert in het ziekenhuis?</t>
  </si>
  <si>
    <t>Wet van 22 april 2019  + zie referentie 18, 29</t>
  </si>
  <si>
    <t>Ontslag</t>
  </si>
  <si>
    <t>Bestaat er een procedure van het proces voor farmaceutisch ontslag?</t>
  </si>
  <si>
    <t>Houdt de procedure van het farmaceutisch ontslag rekening met het type verpleegeenheid of type patiënt?</t>
  </si>
  <si>
    <t xml:space="preserve">Wordt de informatie betreffende de ontslagmedicatie ter beschikking gesteld van of gedeeld met de andere betrokken zorgverleners? </t>
  </si>
  <si>
    <t xml:space="preserve">Wordt de informatie betreffende de ontslagmedicatie elektronisch ter beschikking gesteld van of gedeeld met de andere betrokken zorgverleners? </t>
  </si>
  <si>
    <t xml:space="preserve">Wordt de informatie rond de ontslagmedicatie ter beschikking gesteld van de patiënt? </t>
  </si>
  <si>
    <t xml:space="preserve">Wordt de informatie rond de ontslagmedicatie elektronisch ter beschikking gesteld van de patiënt? </t>
  </si>
  <si>
    <t>Is er een procedure omtrent overbruggingsmedicatie na ontslag om de continuïteit van de farmaceutische zorg te garanderen(bv 3 dagen)?</t>
  </si>
  <si>
    <t>Wordt het schema van de ontslagmedicatie gevalideerd door de arts of door de ziekenhuisapotheker (ontslagbrief)?</t>
  </si>
  <si>
    <t>zie referentie 2,4,7,8,9,11, 14, 25, 28</t>
  </si>
  <si>
    <t>zie referentie 3, 14</t>
  </si>
  <si>
    <t>Wet van 22 april 2019  + zie referentie 12</t>
  </si>
  <si>
    <t xml:space="preserve">Wet van 22 april 2019  + zie referentie 1,6, 16, 28, 29, 31 </t>
  </si>
  <si>
    <t>d</t>
  </si>
  <si>
    <t>Patiënt counseling</t>
  </si>
  <si>
    <t>Gebeurt de patiënt counseling bij ontslag volgens een gestandaardiseerde, beschreven werkwijze opgesteld door de apotheek?</t>
  </si>
  <si>
    <t>Wordt deze gestandaardiseerde werkwijze gevalideerd door het MFC?</t>
  </si>
  <si>
    <t xml:space="preserve">Wordt de ontslagmedicatie in het ziekenhuis steeds samen met de patiënt/familie overlopen (counseling)? </t>
  </si>
  <si>
    <t xml:space="preserve">Worden de zorgverleners die farmaceutische counseling bij ontslag uitvoeren hiervoor opgeleid?  </t>
  </si>
  <si>
    <t xml:space="preserve">Wordt de apotheek betrokken bij dit opleidingstraject? </t>
  </si>
  <si>
    <t xml:space="preserve">Is de apotheker betrokken bij de patient counseling van specifieke patiëntengroepen? </t>
  </si>
  <si>
    <t>Is de apotheker betrokken bij de patient counseling bij aflevering aan het ambulant loket?</t>
  </si>
  <si>
    <t>Wordt de patient counseling geregistreerd in het farmaceutisch patiëntendossier?</t>
  </si>
  <si>
    <t>zie referentie 3,8,12,13, 14 16</t>
  </si>
  <si>
    <t>zie referentie 14, 18</t>
  </si>
  <si>
    <t xml:space="preserve">Is het percentage van het aantal volledige medicatiereviews op totaal aantal opnames gekend? </t>
  </si>
  <si>
    <t>Bevat de medicatiereview de controle op de valabele indicaties?</t>
  </si>
  <si>
    <t>Bevat de medicatiereview de controle op de correcte keuze binnen de farmacotherapeutische klasse?</t>
  </si>
  <si>
    <t>Bevat de medicatiereview de controle van de dosissen?</t>
  </si>
  <si>
    <t>Bevat de medicatiereview de controle op de neveneffecten?</t>
  </si>
  <si>
    <t>Bevat de medicatiereview de controle op de documentatie over de allergieën?</t>
  </si>
  <si>
    <t>Bevat de medicatiereview de controle op geneesmiddeleninteracties?</t>
  </si>
  <si>
    <t>Bevat de medicatiereview de controle op de behandeling van geneesmiddelen die een therapeutische monitoring vereisen?</t>
  </si>
  <si>
    <t>Bevat de medicatiereview de controle op contra-indicaties?</t>
  </si>
  <si>
    <t>Bevat de medicatiereview de controle op de adequate duur van de behandeling?</t>
  </si>
  <si>
    <t>Bevat de medicatiereview de controle op de adequate toedieningsmodaliteiten (formulering, toedieningsweg, moment, frequentie)?</t>
  </si>
  <si>
    <t xml:space="preserve">Houdt de medicatiereview rekening met de kosten van de behandeling? </t>
  </si>
  <si>
    <t>Bevat de medicatiereview de controle op de efficaciteit van de behandeling?</t>
  </si>
  <si>
    <t xml:space="preserve">Wordt de compliance of therapietrouw nagekeken tijdens de medicatiereview? </t>
  </si>
  <si>
    <t>Wordt er tijdens de medicatiereview rekening gehouden met de voorkeur van de patiënt?</t>
  </si>
  <si>
    <t>Wordt er tijdens de medicatiereview nagekeken of er geen sprake is van onderbehandeling?</t>
  </si>
  <si>
    <t>Wordt de medicatiereview geregistreerd in het farmaceutisch patiëntendossier?</t>
  </si>
  <si>
    <t>e</t>
  </si>
  <si>
    <t>Medicatiereview</t>
  </si>
  <si>
    <t>PCNE</t>
  </si>
  <si>
    <t>Worden er volledige medicatiereviews gedaan door de (ziekenhuis)apotheker?</t>
  </si>
  <si>
    <t>Ligt het percentage van het aantal volledige medicatiereviews tussen 20 - 50 %?</t>
  </si>
  <si>
    <t>Ligt het percentage van het aantal volledige medicatiereviews tussen 0 - 20 %?</t>
  </si>
  <si>
    <t>Ligt het percentage van het aantal volledige medicatiereviews tussen 50 -100%?</t>
  </si>
  <si>
    <t>Art 11</t>
  </si>
  <si>
    <t>Pharmaceutical Care Network Europe (PCNE)</t>
  </si>
  <si>
    <t>f</t>
  </si>
  <si>
    <t xml:space="preserve">Validatie van het voorschrift </t>
  </si>
  <si>
    <t>Is er een beleid of visietekst rond de validatie van de voorschriften?</t>
  </si>
  <si>
    <t>Is er een procedure met betrekking tot de klinische validatie van de voorschriften?</t>
  </si>
  <si>
    <t>Wordt de procedure met betrekking tot klinische validatie van het voorschrift goedgekeurd door het MFC?</t>
  </si>
  <si>
    <t>Is er in de procedure van de klinische validatie van de voorschriften een geldigheidsduur van de validatie opgenomen?</t>
  </si>
  <si>
    <t xml:space="preserve">Is er een procedure voor de klinische validatie van de voorschriften na de openingsuren? </t>
  </si>
  <si>
    <t>Omvat de controle op geschiktheid van het voorschrift de controle van de dosis, de frequentie en de wijze van toediening?</t>
  </si>
  <si>
    <t>Omvat de controle op geschiktheid van het voorschrift de controle op de therapeutische duplicatie?</t>
  </si>
  <si>
    <t>Omvat de controle op geschiktheid van het voorschrift de controle op de reële of potentiële allergieën of overgevoeligheden?</t>
  </si>
  <si>
    <t>Omvat de controle op geschiktheid van het voorschrift de controle op de reële of potentiële interacties tussen de medicatie en andere medicatie of voedsel?</t>
  </si>
  <si>
    <t>Omvat de controle op geschiktheid van het voorschrift de controle op het gewicht van de patiënt en andere fysiologische informatie?</t>
  </si>
  <si>
    <t>Indien de volledige controle op geschiktheid van het voorschrift niet direct kan uitgevoerd worden, voert een opgeleide persoon dan een controle uit op het kritieke element "allergie"?</t>
  </si>
  <si>
    <t>Indien de volledige controle op geschiktheid van het voorschrift niet direct kan uitgevoerd worden, voert een opgeleide persoon dan een controle uit op het kritieke element "de dodelijke interacties tussen geneesmiddelen en medicijnen"?</t>
  </si>
  <si>
    <t>Indien de volledige controle op geschiktheid van het voorschrift niet direct kan uitgevoerd worden, voert een opgeleide persoon dan een controle uit op het kritieke element "de dosering op basis van gewicht"?</t>
  </si>
  <si>
    <t>Indien de volledige controle op geschiktheid van het voorschrift niet direct kan uitgevoerd worden, voert een opgeleide persoon dan een controle uit op het kritieke element "mogelijke orgaantoxiciteit (bijvoorbeeld toediening van kaliumsparende diuretica bij patiënten met nierfalen)"?</t>
  </si>
  <si>
    <t>Wordt er gewerkt met een risico-analayse om te bepalen welke voorschriften in aanmerking komen voor een klinische validatie van het voorschrift?</t>
  </si>
  <si>
    <t>Wordt de klinische validatie van de voorschriften geregistreerd?</t>
  </si>
  <si>
    <t>Is de registratie van de klinische validatie zichtbaar voor alle zorgverstrekkers?</t>
  </si>
  <si>
    <t>Is er toegang tot het volledige patiëntendossier tijdens de klinische validatie van de voorschriften?</t>
  </si>
  <si>
    <t>Is het farmaceutisch advies naar aanleiding van een klinische validatie zichtbaar voor de betrokken zorgverstrekkers in het patiëntendossier?</t>
  </si>
  <si>
    <t>Is het farmaceutisch advies naar aanleiding van een klinische validatie zichtbaar voor de betrokken zorgverstrekkers in het toedieningsschema?</t>
  </si>
  <si>
    <t>Is er een beleid om specifieke voorschriften, die worden aangeduid door een risico-analyse, op te volgen? (bv nierfunctie vermindering , antibiotica advies in afwachting van het antibiogram…)</t>
  </si>
  <si>
    <t>Wordt de opvolging van deze specifieke voorschriften geregistreerd?</t>
  </si>
  <si>
    <t>Is de registratie van deze opvolging zichtbaar voor alle apothekers?</t>
  </si>
  <si>
    <t>Zijn de waarschuwingen van de voorschriftondersteuning toegankelijk tijdens de farmaceutische validatie van het voorschrift?</t>
  </si>
  <si>
    <t>Heeft de (ziekenhuis)apotheker zicht op de overrules van de arts van het voorschrijfondersteunend systeem?</t>
  </si>
  <si>
    <t xml:space="preserve">Is er een opvolging van de acceptatiegraad van de farmaceutische adviezen geleverd binnen de klinische validatie van het voorschrift? </t>
  </si>
  <si>
    <t>MMU 5.1</t>
  </si>
  <si>
    <t>Bijlage I. C.d</t>
  </si>
  <si>
    <t>KB 30 sept 2020 (Art 11) + JCI + Qualicor</t>
  </si>
  <si>
    <t>KB 30 sept 2020 (Art 10) + JCI + Qualicor</t>
  </si>
  <si>
    <t>Is de terugkoppeling in geval van problemen naar de artsen en/of verplegend personeel van de klinische validatie van de voorschriften opgenomen in de procedure?</t>
  </si>
  <si>
    <t>Omvat de controle op geschiktheid van het voorschrift de controle op de afwijking van de criteria voor gebruik in het ziekenhuis (bv restricties …)?</t>
  </si>
  <si>
    <t>Bijlage I.C.d</t>
  </si>
  <si>
    <t>Bestaat er een farmaceutische validering van het elektronisch voorschrift vóór de aanvang van de magistrale bereiding van de te gebruiken geneesmiddelen voor de bereiding?</t>
  </si>
  <si>
    <t>Is er procedure voor het hervalideren van een voorschrift voor chronische  behandelingen?</t>
  </si>
  <si>
    <t>Is er een mogelijkheid om het geneesmiddel na een geweigerde farmaceutische validatie logistiek te blokkeren?</t>
  </si>
  <si>
    <t>Omvat de controle op geschiktheid van het voorschrift de controle op contra-indicaties?</t>
  </si>
  <si>
    <t>Referenties</t>
  </si>
  <si>
    <t>Kripalani S, Jackson AT, Schnipper JL, Coleman EA. Promoting effective transitions of care at hospital discharge: A review of key issues for hospitalists.</t>
  </si>
  <si>
    <t>Borgsteede SD, Karapinar-Çarkit F, Hoffmann E, Zoer J, van den Bemt PM. Information needs about medication according to patients discharged from a general hospital. Patient Educ Couns. 2011;83(1):22-8.</t>
  </si>
  <si>
    <t>Veiligheidsprogramma Nederlands Ziekenhuizen, Medicatieverificatie bij opname en ontslag, 2008</t>
  </si>
  <si>
    <t>Halasyamani, L., et al. "Transition of care for hospitalized elderly patients—development of a discharge checklist for hospitalists." Journal of Hospital Medicine 1.6 (2006): 354-360</t>
  </si>
  <si>
    <t>McMillan, T. E., W. Allan, and P. N. Black. "Accuracy of information on medicines in hospital discharge summaries." Internal medicine journal 36.4 (2006): 221-225.</t>
  </si>
  <si>
    <t>de Boer, Monica, et al. "Quality of Pharmaceutical Care in Surgical Patients." (2014): e101573.</t>
  </si>
  <si>
    <t>Kergoat, Marie-Jeanne, et al. "A discharge summary adapted to the frail elderly to ensure transfer of relevant information from the hospital to community settings: a model." BMC geriatrics 10.1 (2010): 69.</t>
  </si>
  <si>
    <t>Claeys, Coraline, et al. "Initiatives promoting seamless care in medication management: an international review of the grey literature." International journal of clinical pharmacy 35.6 (2013): 1040-1052.</t>
  </si>
  <si>
    <t>Midlöv, Patrik, et al. "Medication report reduces number of medication errors when elderly patients are discharged from hospital." Pharmacy World &amp; Science 30.1 (2008): 92-98</t>
  </si>
  <si>
    <t>Coleman, Eric A., et al. "Posthospital medication discrepancies: prevalence and contributing factors." Archives of internal medicine 165.16 (2005): 1842-1847.</t>
  </si>
  <si>
    <t>Hohmann, C., et al. "Providing systematic detailed information on medication upon hospital discharge as an important step towards improved transitional care." Journal of clinical pharmacy and therapeutics 39.3 (2014): 286-291.</t>
  </si>
  <si>
    <t>Federaal Kenniscentrum voor de gezondheidszorg. "Continuïteit van de medicamenteuze behandeling tussen ziekenhuis en thuis."</t>
  </si>
  <si>
    <t>Makaryus, Amgad N., and Eli A. Friedman. "Patients' understanding of their treatment plans and diagnosis at discharge." Mayo Clinic Proceedings. Vol. 80. No. 8. Elsevier, 2005.</t>
  </si>
  <si>
    <t>VMS, Medicatieverificatie bij opname en ontslag, 2008</t>
  </si>
  <si>
    <t>KB van 19 OKTOBER 1978. - Koninklijk besluit houdende regelen betreffende de officina's en de geneesmiddelendepots in de verzorgingsinrichtingen, artikel 4</t>
  </si>
  <si>
    <t>JCI handboek 5e editie</t>
  </si>
  <si>
    <t>Greenwald, J. L., et al. (2010), Making inpatient medication reconciliation patient centered, clinically relevant and implementable: A consensus statement on key principles and necessary first steps. J. Hosp. Med., 5: 477–485. doi: 10.1002/jhm.849</t>
  </si>
  <si>
    <t>De Europese verklaring van ziekenhuisapotheken</t>
  </si>
  <si>
    <t>Richtlijnen zorginspectie</t>
  </si>
  <si>
    <t>Safer Healthcare now: Medication reconciiliation in acute care: getting started kit</t>
  </si>
  <si>
    <t>De Winter S et al. Eur J Intern Med. 2011</t>
  </si>
  <si>
    <t>JCI: standard aop 1,2 (binnen assessment) joint commision international accreditation standards for hospitals 5th edition april 2014</t>
  </si>
  <si>
    <t xml:space="preserve"> Effect of Patient- and Medication-Related Factors on Inpatient Medication Reconciliation Errors Amanda H. Salanitro,</t>
  </si>
  <si>
    <t>Patient Safety Solutions, Assuring Medication Accuracy at Transitions in Care, volume 1, solution 6, Mei 2007</t>
  </si>
  <si>
    <t xml:space="preserve">Wet van 22 AUGUSTUS 2002 - Wet betreffende de rechten van de patiënt. </t>
  </si>
  <si>
    <t>https://www.ehealth.fgov.be/nl/burgers/on-line-diensten/patientconsent</t>
  </si>
  <si>
    <t>Gleason, K. M., et al. "Medications at Transitions and Clinical Handoffs (MATCH) toolkit for medication reconciliation." AHRQ publ 11 (2011): 12.</t>
  </si>
  <si>
    <t>Actieplan e-gezondheid</t>
  </si>
  <si>
    <t xml:space="preserve">Wet van 22 april 2019. Wet inzake de kwaliteitsvolle pratkijkvoering in de gezondheidszorg. </t>
  </si>
  <si>
    <t>https://www.riziv.fgov.be/nl/themas/kost-terugbetaling/door-ziekenfonds/geneesmiddel-gezondheidsproduct/Paginas/medicatieschema-overzicht-geneesmiddelen-patient.aspx?utm_source=dlvr.it&amp;utm_medium=twitter</t>
  </si>
  <si>
    <t>https://ordomedic.be/nl/adviezen/deontologie/beroepsgeheim/klinisch-apotheker-in-een-ziekenhuis</t>
  </si>
  <si>
    <t>https://www.fagg.be/sites/default/files/content/nota_vos_versie_8.pdf</t>
  </si>
  <si>
    <t>Andreas Capiau et al. Medication Counselling in Older Patients Prior to Hospital Discharge: A Systematic
Review, Drugs and aging, july 2020</t>
  </si>
  <si>
    <t>KB 78 en Wet 22 april 2019 (Art 17)</t>
  </si>
  <si>
    <t>Registreert de (ziekenhuis)apotheker elke volledige medicatiereviewdie hij uitvoert?</t>
  </si>
  <si>
    <t>INLEIDING     KLINISCHE FARMACIE</t>
  </si>
  <si>
    <t>John Leys</t>
  </si>
  <si>
    <t xml:space="preserve">Annemie Somers </t>
  </si>
  <si>
    <t>Sarah Mertens</t>
  </si>
  <si>
    <t xml:space="preserve">Nele vermeulen </t>
  </si>
  <si>
    <t>Laetitia Missiaen</t>
  </si>
  <si>
    <t>Isabel Spriet</t>
  </si>
  <si>
    <t>Karolien Walgraeve</t>
  </si>
  <si>
    <t>Sofie Peeters</t>
  </si>
  <si>
    <t>Sandrina von Winckelmann</t>
  </si>
  <si>
    <t>Veerle Grootaert</t>
  </si>
  <si>
    <t xml:space="preserve">Olivia Dalleur </t>
  </si>
  <si>
    <t>Nathalie Gillard</t>
  </si>
  <si>
    <t>Klinische Farmacie</t>
  </si>
  <si>
    <t>Mieke Matthys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</si>
</sst>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7"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 fillId="0" borderId="0"/>
  </cellStyleXfs>
  <cellXfs count="204">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6"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27" fillId="0" borderId="1" xfId="0" applyFont="1" applyBorder="1"/>
    <xf numFmtId="0" fontId="28" fillId="0" borderId="21" xfId="0" applyFont="1" applyBorder="1" applyAlignment="1">
      <alignment horizontal="centerContinuous" wrapText="1"/>
    </xf>
    <xf numFmtId="0" fontId="28" fillId="0" borderId="22" xfId="0" applyFont="1" applyBorder="1" applyAlignment="1">
      <alignment horizontal="centerContinuous" wrapText="1"/>
    </xf>
    <xf numFmtId="0" fontId="28" fillId="0" borderId="23" xfId="0" applyFont="1" applyBorder="1" applyAlignment="1">
      <alignment horizontal="centerContinuous" wrapText="1"/>
    </xf>
    <xf numFmtId="0" fontId="29" fillId="0" borderId="24" xfId="0" applyFont="1" applyBorder="1" applyAlignment="1">
      <alignment horizontal="center" wrapText="1"/>
    </xf>
    <xf numFmtId="0" fontId="29" fillId="0" borderId="25" xfId="0" applyFont="1" applyBorder="1" applyAlignment="1">
      <alignment horizontal="center" wrapText="1"/>
    </xf>
    <xf numFmtId="0" fontId="29"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0" fillId="0" borderId="9" xfId="0" applyFont="1" applyBorder="1" applyAlignment="1">
      <alignment horizontal="left"/>
    </xf>
    <xf numFmtId="3" fontId="30" fillId="0" borderId="8" xfId="4" applyNumberFormat="1" applyFont="1" applyFill="1" applyBorder="1" applyAlignment="1" applyProtection="1">
      <alignment horizontal="right" wrapText="1" indent="1"/>
    </xf>
    <xf numFmtId="0" fontId="29" fillId="0" borderId="24" xfId="0" applyFont="1" applyBorder="1" applyProtection="1">
      <protection locked="0"/>
    </xf>
    <xf numFmtId="0" fontId="29" fillId="0" borderId="24" xfId="0" applyFont="1" applyBorder="1" applyAlignment="1" applyProtection="1">
      <alignment horizontal="center" wrapText="1"/>
      <protection locked="0"/>
    </xf>
    <xf numFmtId="0" fontId="29" fillId="0" borderId="24" xfId="0" applyFont="1" applyBorder="1" applyAlignment="1" applyProtection="1">
      <alignment wrapText="1"/>
      <protection locked="0"/>
    </xf>
    <xf numFmtId="0" fontId="29" fillId="0" borderId="25" xfId="0" applyFont="1" applyBorder="1" applyProtection="1">
      <protection locked="0"/>
    </xf>
    <xf numFmtId="0" fontId="29" fillId="0" borderId="25" xfId="0" applyFont="1" applyBorder="1" applyAlignment="1" applyProtection="1">
      <alignment horizontal="center" wrapText="1"/>
      <protection locked="0"/>
    </xf>
    <xf numFmtId="0" fontId="29" fillId="0" borderId="25" xfId="0" applyFont="1" applyBorder="1" applyAlignment="1" applyProtection="1">
      <alignment wrapText="1"/>
      <protection locked="0"/>
    </xf>
    <xf numFmtId="0" fontId="29" fillId="0" borderId="26" xfId="0" applyFont="1" applyBorder="1" applyProtection="1">
      <protection locked="0"/>
    </xf>
    <xf numFmtId="0" fontId="29" fillId="0" borderId="26" xfId="0" applyFont="1" applyBorder="1" applyAlignment="1" applyProtection="1">
      <alignment horizontal="center" wrapText="1"/>
      <protection locked="0"/>
    </xf>
    <xf numFmtId="0" fontId="29" fillId="0" borderId="26" xfId="0" applyFont="1" applyBorder="1" applyAlignment="1" applyProtection="1">
      <alignment wrapText="1"/>
      <protection locked="0"/>
    </xf>
    <xf numFmtId="0" fontId="31"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6" fillId="8" borderId="1" xfId="0" applyFont="1" applyFill="1" applyBorder="1" applyAlignment="1">
      <alignment horizontal="center"/>
    </xf>
    <xf numFmtId="0" fontId="36" fillId="7" borderId="0" xfId="0" applyFont="1" applyFill="1"/>
    <xf numFmtId="0" fontId="15" fillId="0" borderId="13" xfId="0" applyFont="1" applyBorder="1" applyAlignment="1">
      <alignment wrapText="1"/>
    </xf>
    <xf numFmtId="0" fontId="11" fillId="4" borderId="0" xfId="0" applyFont="1" applyFill="1" applyAlignment="1">
      <alignment horizontal="center" wrapText="1"/>
    </xf>
    <xf numFmtId="0" fontId="11" fillId="4" borderId="0" xfId="0" applyFont="1" applyFill="1"/>
    <xf numFmtId="0" fontId="20" fillId="4" borderId="0" xfId="0" applyFont="1" applyFill="1" applyAlignment="1">
      <alignment horizontal="right" wrapText="1"/>
    </xf>
    <xf numFmtId="0" fontId="20" fillId="4" borderId="0" xfId="0" applyFont="1" applyFill="1"/>
    <xf numFmtId="0" fontId="20" fillId="4" borderId="0" xfId="0" applyFont="1" applyFill="1" applyAlignment="1">
      <alignment horizontal="left" wrapText="1"/>
    </xf>
    <xf numFmtId="0" fontId="14" fillId="4" borderId="0" xfId="0" applyFont="1" applyFill="1" applyAlignment="1">
      <alignment wrapText="1"/>
    </xf>
    <xf numFmtId="9" fontId="20" fillId="4" borderId="0" xfId="3" applyFont="1" applyFill="1" applyBorder="1" applyAlignment="1" applyProtection="1">
      <alignment horizontal="left" wrapText="1"/>
    </xf>
    <xf numFmtId="0" fontId="11" fillId="4" borderId="0" xfId="0" applyFont="1" applyFill="1" applyAlignment="1">
      <alignment wrapText="1"/>
    </xf>
    <xf numFmtId="0" fontId="20" fillId="4" borderId="0" xfId="0" applyFont="1" applyFill="1" applyAlignment="1">
      <alignment horizontal="center" wrapText="1"/>
    </xf>
    <xf numFmtId="0" fontId="7" fillId="7" borderId="3" xfId="0" applyFont="1" applyFill="1" applyBorder="1" applyAlignment="1">
      <alignment horizontal="left" wrapText="1"/>
    </xf>
    <xf numFmtId="0" fontId="7" fillId="7" borderId="2" xfId="0" applyFont="1" applyFill="1" applyBorder="1" applyAlignment="1">
      <alignment horizontal="left" wrapText="1"/>
    </xf>
    <xf numFmtId="0" fontId="7" fillId="7" borderId="0" xfId="0" applyFont="1" applyFill="1" applyAlignment="1">
      <alignment horizontal="left"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55" xfId="0" applyBorder="1" applyAlignment="1">
      <alignment vertical="center" wrapText="1"/>
    </xf>
    <xf numFmtId="0" fontId="0" fillId="0" borderId="61" xfId="0" applyBorder="1" applyAlignment="1">
      <alignment vertical="center" wrapText="1"/>
    </xf>
    <xf numFmtId="0" fontId="0" fillId="0" borderId="56" xfId="0" applyBorder="1" applyAlignment="1">
      <alignment vertical="center" wrapText="1"/>
    </xf>
    <xf numFmtId="0" fontId="0" fillId="0" borderId="51" xfId="0" applyBorder="1" applyAlignment="1">
      <alignment vertical="center" wrapText="1"/>
    </xf>
    <xf numFmtId="0" fontId="0" fillId="0" borderId="0" xfId="0"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8" xfId="0" applyBorder="1" applyAlignment="1">
      <alignment vertical="center" wrapText="1"/>
    </xf>
    <xf numFmtId="0" fontId="0" fillId="0" borderId="54"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4" fillId="0" borderId="44" xfId="0" applyFont="1" applyBorder="1" applyAlignment="1">
      <alignment vertical="center" wrapText="1"/>
    </xf>
    <xf numFmtId="0" fontId="34" fillId="0" borderId="45" xfId="0" applyFont="1" applyBorder="1" applyAlignment="1">
      <alignment vertical="center" wrapText="1"/>
    </xf>
    <xf numFmtId="0" fontId="34"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32" fillId="0" borderId="35" xfId="0" applyFont="1" applyBorder="1" applyAlignment="1">
      <alignment vertical="center" wrapText="1"/>
    </xf>
    <xf numFmtId="0" fontId="32" fillId="0" borderId="38" xfId="0" applyFont="1" applyBorder="1" applyAlignment="1">
      <alignment vertical="center" wrapText="1"/>
    </xf>
    <xf numFmtId="0" fontId="32"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3" fillId="0" borderId="39" xfId="0" applyFont="1" applyBorder="1" applyAlignment="1">
      <alignment horizontal="left" vertical="center" wrapText="1" indent="4"/>
    </xf>
    <xf numFmtId="0" fontId="33" fillId="0" borderId="40" xfId="0" applyFont="1" applyBorder="1" applyAlignment="1">
      <alignment horizontal="left" vertical="center" wrapText="1" indent="4"/>
    </xf>
    <xf numFmtId="0" fontId="33" fillId="0" borderId="42" xfId="0" applyFont="1" applyBorder="1" applyAlignment="1">
      <alignment horizontal="left" vertical="center" wrapText="1" indent="4"/>
    </xf>
    <xf numFmtId="0" fontId="33" fillId="0" borderId="43" xfId="0" applyFont="1" applyBorder="1" applyAlignment="1">
      <alignment horizontal="left" vertical="center" wrapText="1" indent="4"/>
    </xf>
  </cellXfs>
  <cellStyles count="6">
    <cellStyle name="Goed" xfId="2" builtinId="26"/>
    <cellStyle name="Komma" xfId="4" builtinId="3"/>
    <cellStyle name="Normal 2" xfId="1" xr:uid="{00000000-0005-0000-0000-000000000000}"/>
    <cellStyle name="Procent" xfId="3" builtinId="5"/>
    <cellStyle name="Standaard" xfId="0" builtinId="0"/>
    <cellStyle name="Standaard 2" xfId="5" xr:uid="{E25FBE09-1B4C-47F1-BC65-268F96E8B703}"/>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D9ECA4F3-FED0-44CB-A445-10AB028399B6}"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B0715C86-C358-4F58-8F0F-0515917BBFF4}"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6D86BA44-B4EC-4B48-8190-DF4D3EC2DF4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7ECA59AD-A13F-43A2-8BBC-1DBD99F4814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klinische farmacie '!$P$227:$P$230</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'!$P$233</c:f>
              <c:strCache>
                <c:ptCount val="1"/>
                <c:pt idx="0">
                  <c:v>Niveau 1</c:v>
                </c:pt>
              </c:strCache>
            </c:strRef>
          </c:cat>
          <c:val>
            <c:numRef>
              <c:extLst>
                <c:ext xmlns:c15="http://schemas.microsoft.com/office/drawing/2012/chart" uri="{02D57815-91ED-43cb-92C2-25804820EDAC}">
                  <c15:fullRef>
                    <c15:sqref>'proces klinische farmacie '!$Q$233:$Q$235</c15:sqref>
                  </c15:fullRef>
                </c:ext>
              </c:extLst>
              <c:f>'proces klinische farmacie '!$Q$233</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'!$P$233</c:f>
              <c:strCache>
                <c:ptCount val="1"/>
                <c:pt idx="0">
                  <c:v>Niveau 1</c:v>
                </c:pt>
              </c:strCache>
            </c:strRef>
          </c:cat>
          <c:val>
            <c:numRef>
              <c:extLst>
                <c:ext xmlns:c15="http://schemas.microsoft.com/office/drawing/2012/chart" uri="{02D57815-91ED-43cb-92C2-25804820EDAC}">
                  <c15:fullRef>
                    <c15:sqref>'proces klinische farmacie '!$R$233:$R$235</c15:sqref>
                  </c15:fullRef>
                </c:ext>
              </c:extLst>
              <c:f>'proces klinische farmacie '!$R$233</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'!$P$233</c:f>
              <c:strCache>
                <c:ptCount val="1"/>
                <c:pt idx="0">
                  <c:v>Niveau 1</c:v>
                </c:pt>
              </c:strCache>
            </c:strRef>
          </c:cat>
          <c:val>
            <c:numRef>
              <c:extLst>
                <c:ext xmlns:c15="http://schemas.microsoft.com/office/drawing/2012/chart" uri="{02D57815-91ED-43cb-92C2-25804820EDAC}">
                  <c15:fullRef>
                    <c15:sqref>'proces klinische farmacie '!$S$233:$S$235</c15:sqref>
                  </c15:fullRef>
                </c:ext>
              </c:extLst>
              <c:f>'proces klinische farmacie '!$S$233</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'!$P$234</c:f>
              <c:strCache>
                <c:ptCount val="1"/>
                <c:pt idx="0">
                  <c:v>Niveau 2</c:v>
                </c:pt>
              </c:strCache>
            </c:strRef>
          </c:cat>
          <c:val>
            <c:numRef>
              <c:extLst>
                <c:ext xmlns:c15="http://schemas.microsoft.com/office/drawing/2012/chart" uri="{02D57815-91ED-43cb-92C2-25804820EDAC}">
                  <c15:fullRef>
                    <c15:sqref>'proces klinische farmacie '!$Q$233:$Q$235</c15:sqref>
                  </c15:fullRef>
                </c:ext>
              </c:extLst>
              <c:f>'proces klinische farmacie '!$Q$234</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'!$P$234</c:f>
              <c:strCache>
                <c:ptCount val="1"/>
                <c:pt idx="0">
                  <c:v>Niveau 2</c:v>
                </c:pt>
              </c:strCache>
            </c:strRef>
          </c:cat>
          <c:val>
            <c:numRef>
              <c:extLst>
                <c:ext xmlns:c15="http://schemas.microsoft.com/office/drawing/2012/chart" uri="{02D57815-91ED-43cb-92C2-25804820EDAC}">
                  <c15:fullRef>
                    <c15:sqref>'proces klinische farmacie '!$R$233:$R$235</c15:sqref>
                  </c15:fullRef>
                </c:ext>
              </c:extLst>
              <c:f>'proces klinische farmacie '!$R$234</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'!$P$234</c:f>
              <c:strCache>
                <c:ptCount val="1"/>
                <c:pt idx="0">
                  <c:v>Niveau 2</c:v>
                </c:pt>
              </c:strCache>
            </c:strRef>
          </c:cat>
          <c:val>
            <c:numRef>
              <c:extLst>
                <c:ext xmlns:c15="http://schemas.microsoft.com/office/drawing/2012/chart" uri="{02D57815-91ED-43cb-92C2-25804820EDAC}">
                  <c15:fullRef>
                    <c15:sqref>'proces klinische farmacie '!$S$233:$S$235</c15:sqref>
                  </c15:fullRef>
                </c:ext>
              </c:extLst>
              <c:f>'proces klinische farmacie '!$S$234</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'!$P$235</c:f>
              <c:strCache>
                <c:ptCount val="1"/>
                <c:pt idx="0">
                  <c:v>Niveau 3</c:v>
                </c:pt>
              </c:strCache>
            </c:strRef>
          </c:cat>
          <c:val>
            <c:numRef>
              <c:extLst>
                <c:ext xmlns:c15="http://schemas.microsoft.com/office/drawing/2012/chart" uri="{02D57815-91ED-43cb-92C2-25804820EDAC}">
                  <c15:fullRef>
                    <c15:sqref>'proces klinische farmacie '!$Q$233:$Q$235</c15:sqref>
                  </c15:fullRef>
                </c:ext>
              </c:extLst>
              <c:f>'proces klinische farmacie '!$Q$235</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'!$P$235</c:f>
              <c:strCache>
                <c:ptCount val="1"/>
                <c:pt idx="0">
                  <c:v>Niveau 3</c:v>
                </c:pt>
              </c:strCache>
            </c:strRef>
          </c:cat>
          <c:val>
            <c:numRef>
              <c:extLst>
                <c:ext xmlns:c15="http://schemas.microsoft.com/office/drawing/2012/chart" uri="{02D57815-91ED-43cb-92C2-25804820EDAC}">
                  <c15:fullRef>
                    <c15:sqref>'proces klinische farmacie '!$R$233:$R$235</c15:sqref>
                  </c15:fullRef>
                </c:ext>
              </c:extLst>
              <c:f>'proces klinische farmacie '!$R$235</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'!$P$235</c:f>
              <c:strCache>
                <c:ptCount val="1"/>
                <c:pt idx="0">
                  <c:v>Niveau 3</c:v>
                </c:pt>
              </c:strCache>
            </c:strRef>
          </c:cat>
          <c:val>
            <c:numRef>
              <c:extLst>
                <c:ext xmlns:c15="http://schemas.microsoft.com/office/drawing/2012/chart" uri="{02D57815-91ED-43cb-92C2-25804820EDAC}">
                  <c15:fullRef>
                    <c15:sqref>'proces klinische farmacie '!$S$233:$S$235</c15:sqref>
                  </c15:fullRef>
                </c:ext>
              </c:extLst>
              <c:f>'proces klinische farmacie '!$S$235</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'!$P$238</c:f>
              <c:strCache>
                <c:ptCount val="1"/>
                <c:pt idx="0">
                  <c:v>Niveau 1</c:v>
                </c:pt>
              </c:strCache>
            </c:strRef>
          </c:cat>
          <c:val>
            <c:numRef>
              <c:extLst>
                <c:ext xmlns:c15="http://schemas.microsoft.com/office/drawing/2012/chart" uri="{02D57815-91ED-43cb-92C2-25804820EDAC}">
                  <c15:fullRef>
                    <c15:sqref>'proces klinische farmacie '!$Q$238:$Q$240</c15:sqref>
                  </c15:fullRef>
                </c:ext>
              </c:extLst>
              <c:f>'proces klinische farmacie '!$Q$238</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'!$P$238</c:f>
              <c:strCache>
                <c:ptCount val="1"/>
                <c:pt idx="0">
                  <c:v>Niveau 1</c:v>
                </c:pt>
              </c:strCache>
            </c:strRef>
          </c:cat>
          <c:val>
            <c:numRef>
              <c:extLst>
                <c:ext xmlns:c15="http://schemas.microsoft.com/office/drawing/2012/chart" uri="{02D57815-91ED-43cb-92C2-25804820EDAC}">
                  <c15:fullRef>
                    <c15:sqref>'proces klinische farmacie '!$R$238:$R$240</c15:sqref>
                  </c15:fullRef>
                </c:ext>
              </c:extLst>
              <c:f>'proces klinische farmacie '!$R$238</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'!$P$238</c:f>
              <c:strCache>
                <c:ptCount val="1"/>
                <c:pt idx="0">
                  <c:v>Niveau 1</c:v>
                </c:pt>
              </c:strCache>
            </c:strRef>
          </c:cat>
          <c:val>
            <c:numRef>
              <c:extLst>
                <c:ext xmlns:c15="http://schemas.microsoft.com/office/drawing/2012/chart" uri="{02D57815-91ED-43cb-92C2-25804820EDAC}">
                  <c15:fullRef>
                    <c15:sqref>'proces klinische farmacie '!$S$238:$S$240</c15:sqref>
                  </c15:fullRef>
                </c:ext>
              </c:extLst>
              <c:f>'proces klinische farmacie '!$S$238</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'!$P$239</c:f>
              <c:strCache>
                <c:ptCount val="1"/>
                <c:pt idx="0">
                  <c:v>Niveau 2</c:v>
                </c:pt>
              </c:strCache>
            </c:strRef>
          </c:cat>
          <c:val>
            <c:numRef>
              <c:extLst>
                <c:ext xmlns:c15="http://schemas.microsoft.com/office/drawing/2012/chart" uri="{02D57815-91ED-43cb-92C2-25804820EDAC}">
                  <c15:fullRef>
                    <c15:sqref>'proces klinische farmacie '!$Q$238:$Q$240</c15:sqref>
                  </c15:fullRef>
                </c:ext>
              </c:extLst>
              <c:f>'proces klinische farmacie '!$Q$239</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'!$P$239</c:f>
              <c:strCache>
                <c:ptCount val="1"/>
                <c:pt idx="0">
                  <c:v>Niveau 2</c:v>
                </c:pt>
              </c:strCache>
            </c:strRef>
          </c:cat>
          <c:val>
            <c:numRef>
              <c:extLst>
                <c:ext xmlns:c15="http://schemas.microsoft.com/office/drawing/2012/chart" uri="{02D57815-91ED-43cb-92C2-25804820EDAC}">
                  <c15:fullRef>
                    <c15:sqref>'proces klinische farmacie '!$R$238:$R$240</c15:sqref>
                  </c15:fullRef>
                </c:ext>
              </c:extLst>
              <c:f>'proces klinische farmacie '!$R$239</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'!$P$239</c:f>
              <c:strCache>
                <c:ptCount val="1"/>
                <c:pt idx="0">
                  <c:v>Niveau 2</c:v>
                </c:pt>
              </c:strCache>
            </c:strRef>
          </c:cat>
          <c:val>
            <c:numRef>
              <c:extLst>
                <c:ext xmlns:c15="http://schemas.microsoft.com/office/drawing/2012/chart" uri="{02D57815-91ED-43cb-92C2-25804820EDAC}">
                  <c15:fullRef>
                    <c15:sqref>'proces klinische farmacie '!$S$238:$S$240</c15:sqref>
                  </c15:fullRef>
                </c:ext>
              </c:extLst>
              <c:f>'proces klinische farmacie '!$S$239</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'!$P$240</c:f>
              <c:strCache>
                <c:ptCount val="1"/>
                <c:pt idx="0">
                  <c:v>Niveau 3</c:v>
                </c:pt>
              </c:strCache>
            </c:strRef>
          </c:cat>
          <c:val>
            <c:numRef>
              <c:extLst>
                <c:ext xmlns:c15="http://schemas.microsoft.com/office/drawing/2012/chart" uri="{02D57815-91ED-43cb-92C2-25804820EDAC}">
                  <c15:fullRef>
                    <c15:sqref>'proces klinische farmacie '!$Q$238:$Q$240</c15:sqref>
                  </c15:fullRef>
                </c:ext>
              </c:extLst>
              <c:f>'proces klinische farmacie '!$Q$240</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'!$P$240</c:f>
              <c:strCache>
                <c:ptCount val="1"/>
                <c:pt idx="0">
                  <c:v>Niveau 3</c:v>
                </c:pt>
              </c:strCache>
            </c:strRef>
          </c:cat>
          <c:val>
            <c:numRef>
              <c:extLst>
                <c:ext xmlns:c15="http://schemas.microsoft.com/office/drawing/2012/chart" uri="{02D57815-91ED-43cb-92C2-25804820EDAC}">
                  <c15:fullRef>
                    <c15:sqref>'proces klinische farmacie '!$R$238:$R$240</c15:sqref>
                  </c15:fullRef>
                </c:ext>
              </c:extLst>
              <c:f>'proces klinische farmacie '!$R$240</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'!$P$238:$P$240</c15:sqref>
                  </c15:fullRef>
                </c:ext>
              </c:extLst>
              <c:f>'proces klinische farmacie '!$P$240</c:f>
              <c:strCache>
                <c:ptCount val="1"/>
                <c:pt idx="0">
                  <c:v>Niveau 3</c:v>
                </c:pt>
              </c:strCache>
            </c:strRef>
          </c:cat>
          <c:val>
            <c:numRef>
              <c:extLst>
                <c:ext xmlns:c15="http://schemas.microsoft.com/office/drawing/2012/chart" uri="{02D57815-91ED-43cb-92C2-25804820EDAC}">
                  <c15:fullRef>
                    <c15:sqref>'proces klinische farmacie '!$S$238:$S$240</c15:sqref>
                  </c15:fullRef>
                </c:ext>
              </c:extLst>
              <c:f>'proces klinische farmacie '!$S$240</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F5D27FE0-82CB-4060-AA59-D39B6B503DD1}"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0C1B2FCC-0489-4430-8EED-84AEB826307D}"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EA84D303-F57B-4C6D-A16C-59D6F8D922B3}"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6826D1E1-5C0A-4BEC-9680-E182AC90FC9F}"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klinische farmacie '!$P$227:$P$230</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'!$P$233</c:f>
              <c:strCache>
                <c:ptCount val="1"/>
                <c:pt idx="0">
                  <c:v>Niveau 1</c:v>
                </c:pt>
              </c:strCache>
            </c:strRef>
          </c:cat>
          <c:val>
            <c:numRef>
              <c:extLst>
                <c:ext xmlns:c15="http://schemas.microsoft.com/office/drawing/2012/chart" uri="{02D57815-91ED-43cb-92C2-25804820EDAC}">
                  <c15:fullRef>
                    <c15:sqref>'proces klinische farmacie '!$Q$233:$Q$235</c15:sqref>
                  </c15:fullRef>
                </c:ext>
              </c:extLst>
              <c:f>'proces klinische farmacie '!$Q$233</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'!$P$233</c:f>
              <c:strCache>
                <c:ptCount val="1"/>
                <c:pt idx="0">
                  <c:v>Niveau 1</c:v>
                </c:pt>
              </c:strCache>
            </c:strRef>
          </c:cat>
          <c:val>
            <c:numRef>
              <c:extLst>
                <c:ext xmlns:c15="http://schemas.microsoft.com/office/drawing/2012/chart" uri="{02D57815-91ED-43cb-92C2-25804820EDAC}">
                  <c15:fullRef>
                    <c15:sqref>'proces klinische farmacie '!$R$233:$R$235</c15:sqref>
                  </c15:fullRef>
                </c:ext>
              </c:extLst>
              <c:f>'proces klinische farmacie '!$R$233</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'!$P$233</c:f>
              <c:strCache>
                <c:ptCount val="1"/>
                <c:pt idx="0">
                  <c:v>Niveau 1</c:v>
                </c:pt>
              </c:strCache>
            </c:strRef>
          </c:cat>
          <c:val>
            <c:numRef>
              <c:extLst>
                <c:ext xmlns:c15="http://schemas.microsoft.com/office/drawing/2012/chart" uri="{02D57815-91ED-43cb-92C2-25804820EDAC}">
                  <c15:fullRef>
                    <c15:sqref>'proces klinische farmacie '!$S$233:$S$235</c15:sqref>
                  </c15:fullRef>
                </c:ext>
              </c:extLst>
              <c:f>'proces klinische farmacie '!$S$233</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'!$P$234</c:f>
              <c:strCache>
                <c:ptCount val="1"/>
                <c:pt idx="0">
                  <c:v>Niveau 2</c:v>
                </c:pt>
              </c:strCache>
            </c:strRef>
          </c:cat>
          <c:val>
            <c:numRef>
              <c:extLst>
                <c:ext xmlns:c15="http://schemas.microsoft.com/office/drawing/2012/chart" uri="{02D57815-91ED-43cb-92C2-25804820EDAC}">
                  <c15:fullRef>
                    <c15:sqref>'proces klinische farmacie '!$Q$233:$Q$235</c15:sqref>
                  </c15:fullRef>
                </c:ext>
              </c:extLst>
              <c:f>'proces klinische farmacie '!$Q$234</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'!$P$234</c:f>
              <c:strCache>
                <c:ptCount val="1"/>
                <c:pt idx="0">
                  <c:v>Niveau 2</c:v>
                </c:pt>
              </c:strCache>
            </c:strRef>
          </c:cat>
          <c:val>
            <c:numRef>
              <c:extLst>
                <c:ext xmlns:c15="http://schemas.microsoft.com/office/drawing/2012/chart" uri="{02D57815-91ED-43cb-92C2-25804820EDAC}">
                  <c15:fullRef>
                    <c15:sqref>'proces klinische farmacie '!$R$233:$R$235</c15:sqref>
                  </c15:fullRef>
                </c:ext>
              </c:extLst>
              <c:f>'proces klinische farmacie '!$R$234</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'!$P$234</c:f>
              <c:strCache>
                <c:ptCount val="1"/>
                <c:pt idx="0">
                  <c:v>Niveau 2</c:v>
                </c:pt>
              </c:strCache>
            </c:strRef>
          </c:cat>
          <c:val>
            <c:numRef>
              <c:extLst>
                <c:ext xmlns:c15="http://schemas.microsoft.com/office/drawing/2012/chart" uri="{02D57815-91ED-43cb-92C2-25804820EDAC}">
                  <c15:fullRef>
                    <c15:sqref>'proces klinische farmacie '!$S$233:$S$235</c15:sqref>
                  </c15:fullRef>
                </c:ext>
              </c:extLst>
              <c:f>'proces klinische farmacie '!$S$234</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klinische farmacie '!$Q$232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'!$P$235</c:f>
              <c:strCache>
                <c:ptCount val="1"/>
                <c:pt idx="0">
                  <c:v>Niveau 3</c:v>
                </c:pt>
              </c:strCache>
            </c:strRef>
          </c:cat>
          <c:val>
            <c:numRef>
              <c:extLst>
                <c:ext xmlns:c15="http://schemas.microsoft.com/office/drawing/2012/chart" uri="{02D57815-91ED-43cb-92C2-25804820EDAC}">
                  <c15:fullRef>
                    <c15:sqref>'proces klinische farmacie '!$Q$233:$Q$235</c15:sqref>
                  </c15:fullRef>
                </c:ext>
              </c:extLst>
              <c:f>'proces klinische farmacie '!$Q$235</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klinische farmacie '!$R$232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'!$P$235</c:f>
              <c:strCache>
                <c:ptCount val="1"/>
                <c:pt idx="0">
                  <c:v>Niveau 3</c:v>
                </c:pt>
              </c:strCache>
            </c:strRef>
          </c:cat>
          <c:val>
            <c:numRef>
              <c:extLst>
                <c:ext xmlns:c15="http://schemas.microsoft.com/office/drawing/2012/chart" uri="{02D57815-91ED-43cb-92C2-25804820EDAC}">
                  <c15:fullRef>
                    <c15:sqref>'proces klinische farmacie '!$R$233:$R$235</c15:sqref>
                  </c15:fullRef>
                </c:ext>
              </c:extLst>
              <c:f>'proces klinische farmacie '!$R$235</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klinische farmacie '!$S$232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klinische farmacie '!$P$233:$P$235</c15:sqref>
                  </c15:fullRef>
                </c:ext>
              </c:extLst>
              <c:f>'proces klinische farmacie '!$P$235</c:f>
              <c:strCache>
                <c:ptCount val="1"/>
                <c:pt idx="0">
                  <c:v>Niveau 3</c:v>
                </c:pt>
              </c:strCache>
            </c:strRef>
          </c:cat>
          <c:val>
            <c:numRef>
              <c:extLst>
                <c:ext xmlns:c15="http://schemas.microsoft.com/office/drawing/2012/chart" uri="{02D57815-91ED-43cb-92C2-25804820EDAC}">
                  <c15:fullRef>
                    <c15:sqref>'proces klinische farmacie '!$S$233:$S$235</c15:sqref>
                  </c15:fullRef>
                </c:ext>
              </c:extLst>
              <c:f>'proces klinische farmacie '!$S$235</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klinische farmacie '!$P$238</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klinische farmacie '!$Q$232:$S$232</c:f>
              <c:strCache>
                <c:ptCount val="3"/>
                <c:pt idx="0">
                  <c:v>Ja</c:v>
                </c:pt>
                <c:pt idx="1">
                  <c:v>Nee</c:v>
                </c:pt>
                <c:pt idx="2">
                  <c:v>NVT</c:v>
                </c:pt>
              </c:strCache>
            </c:strRef>
          </c:cat>
          <c:val>
            <c:numRef>
              <c:f>'proces klinische farmacie '!$Q$238:$S$238</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klinische farmacie '!$P$239</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klinische farmacie '!$Q$232:$S$232</c15:sqref>
                        </c15:formulaRef>
                      </c:ext>
                    </c:extLst>
                    <c:strCache>
                      <c:ptCount val="3"/>
                      <c:pt idx="0">
                        <c:v>Ja</c:v>
                      </c:pt>
                      <c:pt idx="1">
                        <c:v>Nee</c:v>
                      </c:pt>
                      <c:pt idx="2">
                        <c:v>NVT</c:v>
                      </c:pt>
                    </c:strCache>
                  </c:strRef>
                </c:cat>
                <c:val>
                  <c:numRef>
                    <c:extLst>
                      <c:ext uri="{02D57815-91ED-43cb-92C2-25804820EDAC}">
                        <c15:formulaRef>
                          <c15:sqref>'proces klinische farmacie '!$Q$239:$S$239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klinische farmacie '!$P$240</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klinische farmacie '!$Q$232:$S$232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klinische farmacie '!$Q$240:$S$240</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klinische farmacie '!$P$239</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klinische farmacie '!$Q$232:$S$232</c:f>
              <c:strCache>
                <c:ptCount val="3"/>
                <c:pt idx="0">
                  <c:v>Ja</c:v>
                </c:pt>
                <c:pt idx="1">
                  <c:v>Nee</c:v>
                </c:pt>
                <c:pt idx="2">
                  <c:v>NVT</c:v>
                </c:pt>
              </c:strCache>
              <c:extLst xmlns:c15="http://schemas.microsoft.com/office/drawing/2012/chart"/>
            </c:strRef>
          </c:cat>
          <c:val>
            <c:numRef>
              <c:f>'proces klinische farmacie '!$Q$239:$S$239</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klinische farmacie '!$P$238</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klinische farmacie '!$Q$232:$S$232</c15:sqref>
                        </c15:formulaRef>
                      </c:ext>
                    </c:extLst>
                    <c:strCache>
                      <c:ptCount val="3"/>
                      <c:pt idx="0">
                        <c:v>Ja</c:v>
                      </c:pt>
                      <c:pt idx="1">
                        <c:v>Nee</c:v>
                      </c:pt>
                      <c:pt idx="2">
                        <c:v>NVT</c:v>
                      </c:pt>
                    </c:strCache>
                  </c:strRef>
                </c:cat>
                <c:val>
                  <c:numRef>
                    <c:extLst>
                      <c:ext uri="{02D57815-91ED-43cb-92C2-25804820EDAC}">
                        <c15:formulaRef>
                          <c15:sqref>'proces klinische farmacie '!$Q$238:$S$238</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klinische farmacie '!$P$240</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klinische farmacie '!$Q$232:$S$232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klinische farmacie '!$Q$240:$S$240</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klinische farmacie '!$P$240</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klinische farmacie '!$Q$232:$S$232</c:f>
              <c:strCache>
                <c:ptCount val="3"/>
                <c:pt idx="0">
                  <c:v>Ja</c:v>
                </c:pt>
                <c:pt idx="1">
                  <c:v>Nee</c:v>
                </c:pt>
                <c:pt idx="2">
                  <c:v>NVT</c:v>
                </c:pt>
              </c:strCache>
              <c:extLst xmlns:c15="http://schemas.microsoft.com/office/drawing/2012/chart"/>
            </c:strRef>
          </c:cat>
          <c:val>
            <c:numRef>
              <c:f>'proces klinische farmacie '!$Q$240:$S$240</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klinische farmacie '!$P$238</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klinische farmacie '!$Q$232:$S$232</c15:sqref>
                        </c15:formulaRef>
                      </c:ext>
                    </c:extLst>
                    <c:strCache>
                      <c:ptCount val="3"/>
                      <c:pt idx="0">
                        <c:v>Ja</c:v>
                      </c:pt>
                      <c:pt idx="1">
                        <c:v>Nee</c:v>
                      </c:pt>
                      <c:pt idx="2">
                        <c:v>NVT</c:v>
                      </c:pt>
                    </c:strCache>
                  </c:strRef>
                </c:cat>
                <c:val>
                  <c:numRef>
                    <c:extLst>
                      <c:ext uri="{02D57815-91ED-43cb-92C2-25804820EDAC}">
                        <c15:formulaRef>
                          <c15:sqref>'proces klinische farmacie '!$Q$238:$S$238</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klinische farmacie '!$P$239</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klinische farmacie '!$Q$232:$S$232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klinische farmacie '!$Q$239:$S$239</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xdr:colOff>
      <xdr:row>2</xdr:row>
      <xdr:rowOff>0</xdr:rowOff>
    </xdr:from>
    <xdr:to>
      <xdr:col>0</xdr:col>
      <xdr:colOff>6413217</xdr:colOff>
      <xdr:row>47</xdr:row>
      <xdr:rowOff>172125</xdr:rowOff>
    </xdr:to>
    <xdr:pic>
      <xdr:nvPicPr>
        <xdr:cNvPr id="9" name="Afbeelding 8">
          <a:extLst>
            <a:ext uri="{FF2B5EF4-FFF2-40B4-BE49-F238E27FC236}">
              <a16:creationId xmlns:a16="http://schemas.microsoft.com/office/drawing/2014/main" id="{0F6F4ECA-4FFC-4161-9229-146CE3338A4D}"/>
            </a:ext>
          </a:extLst>
        </xdr:cNvPr>
        <xdr:cNvPicPr>
          <a:picLocks noChangeAspect="1"/>
        </xdr:cNvPicPr>
      </xdr:nvPicPr>
      <xdr:blipFill>
        <a:blip xmlns:r="http://schemas.openxmlformats.org/officeDocument/2006/relationships" r:embed="rId1"/>
        <a:stretch>
          <a:fillRect/>
        </a:stretch>
      </xdr:blipFill>
      <xdr:spPr>
        <a:xfrm>
          <a:off x="75" y="447675"/>
          <a:ext cx="6413142" cy="8316000"/>
        </a:xfrm>
        <a:prstGeom prst="rect">
          <a:avLst/>
        </a:prstGeom>
      </xdr:spPr>
    </xdr:pic>
    <xdr:clientData/>
  </xdr:twoCellAnchor>
  <xdr:twoCellAnchor editAs="oneCell">
    <xdr:from>
      <xdr:col>0</xdr:col>
      <xdr:colOff>66</xdr:colOff>
      <xdr:row>48</xdr:row>
      <xdr:rowOff>0</xdr:rowOff>
    </xdr:from>
    <xdr:to>
      <xdr:col>0</xdr:col>
      <xdr:colOff>6441973</xdr:colOff>
      <xdr:row>97</xdr:row>
      <xdr:rowOff>60225</xdr:rowOff>
    </xdr:to>
    <xdr:pic>
      <xdr:nvPicPr>
        <xdr:cNvPr id="11" name="Afbeelding 10">
          <a:extLst>
            <a:ext uri="{FF2B5EF4-FFF2-40B4-BE49-F238E27FC236}">
              <a16:creationId xmlns:a16="http://schemas.microsoft.com/office/drawing/2014/main" id="{1801FA43-C97E-41F4-A954-0F2B5A343DC2}"/>
            </a:ext>
          </a:extLst>
        </xdr:cNvPr>
        <xdr:cNvPicPr>
          <a:picLocks noChangeAspect="1"/>
        </xdr:cNvPicPr>
      </xdr:nvPicPr>
      <xdr:blipFill>
        <a:blip xmlns:r="http://schemas.openxmlformats.org/officeDocument/2006/relationships" r:embed="rId2"/>
        <a:stretch>
          <a:fillRect/>
        </a:stretch>
      </xdr:blipFill>
      <xdr:spPr>
        <a:xfrm>
          <a:off x="66" y="8772525"/>
          <a:ext cx="6441907" cy="8928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534378</xdr:colOff>
      <xdr:row>24</xdr:row>
      <xdr:rowOff>29185</xdr:rowOff>
    </xdr:to>
    <xdr:pic>
      <xdr:nvPicPr>
        <xdr:cNvPr id="3" name="Afbeelding 2">
          <a:extLst>
            <a:ext uri="{FF2B5EF4-FFF2-40B4-BE49-F238E27FC236}">
              <a16:creationId xmlns:a16="http://schemas.microsoft.com/office/drawing/2014/main" id="{4B3713E3-69C6-D1BB-FDF7-65F729D2153C}"/>
            </a:ext>
          </a:extLst>
        </xdr:cNvPr>
        <xdr:cNvPicPr>
          <a:picLocks noChangeAspect="1"/>
        </xdr:cNvPicPr>
      </xdr:nvPicPr>
      <xdr:blipFill>
        <a:blip xmlns:r="http://schemas.openxmlformats.org/officeDocument/2006/relationships" r:embed="rId1"/>
        <a:stretch>
          <a:fillRect/>
        </a:stretch>
      </xdr:blipFill>
      <xdr:spPr>
        <a:xfrm>
          <a:off x="0" y="0"/>
          <a:ext cx="7011378" cy="43725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83</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041310" y="238837"/>
          <a:ext cx="8252793" cy="26943132"/>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52</xdr:row>
      <xdr:rowOff>28576</xdr:rowOff>
    </xdr:from>
    <xdr:to>
      <xdr:col>2</xdr:col>
      <xdr:colOff>193192</xdr:colOff>
      <xdr:row>77</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2805683"/>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52</xdr:row>
      <xdr:rowOff>89807</xdr:rowOff>
    </xdr:from>
    <xdr:to>
      <xdr:col>3</xdr:col>
      <xdr:colOff>762566</xdr:colOff>
      <xdr:row>56</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workbookViewId="0">
      <selection activeCell="K19" sqref="K19"/>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K9" sqref="K9"/>
    </sheetView>
  </sheetViews>
  <sheetFormatPr defaultRowHeight="14.25" x14ac:dyDescent="0.45"/>
  <cols>
    <col min="1" max="1" width="23.33203125" customWidth="1"/>
  </cols>
  <sheetData>
    <row r="2" spans="1:9" ht="23.25" x14ac:dyDescent="0.7">
      <c r="A2" s="150" t="s">
        <v>131</v>
      </c>
      <c r="B2" s="150"/>
      <c r="C2" s="150"/>
      <c r="D2" s="150"/>
      <c r="E2" s="150"/>
      <c r="F2" s="150"/>
      <c r="G2" s="150"/>
      <c r="H2" s="150"/>
      <c r="I2" s="150"/>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4"/>
  <sheetViews>
    <sheetView tabSelected="1" workbookViewId="0">
      <selection activeCell="F26" sqref="F25:F26"/>
    </sheetView>
  </sheetViews>
  <sheetFormatPr defaultRowHeight="14.25" x14ac:dyDescent="0.45"/>
  <cols>
    <col min="1" max="1" width="75.265625" customWidth="1"/>
  </cols>
  <sheetData>
    <row r="1" spans="1:1" ht="21" x14ac:dyDescent="0.65">
      <c r="A1" s="149" t="s">
        <v>130</v>
      </c>
    </row>
    <row r="2" spans="1:1" x14ac:dyDescent="0.45">
      <c r="A2" s="114" t="s">
        <v>372</v>
      </c>
    </row>
    <row r="3" spans="1:1" x14ac:dyDescent="0.45">
      <c r="A3" s="114" t="s">
        <v>373</v>
      </c>
    </row>
    <row r="4" spans="1:1" x14ac:dyDescent="0.45">
      <c r="A4" s="114" t="s">
        <v>374</v>
      </c>
    </row>
    <row r="5" spans="1:1" x14ac:dyDescent="0.45">
      <c r="A5" s="114" t="s">
        <v>375</v>
      </c>
    </row>
    <row r="6" spans="1:1" x14ac:dyDescent="0.45">
      <c r="A6" s="114" t="s">
        <v>376</v>
      </c>
    </row>
    <row r="7" spans="1:1" x14ac:dyDescent="0.45">
      <c r="A7" s="114" t="s">
        <v>385</v>
      </c>
    </row>
    <row r="8" spans="1:1" x14ac:dyDescent="0.45">
      <c r="A8" s="114" t="s">
        <v>377</v>
      </c>
    </row>
    <row r="9" spans="1:1" x14ac:dyDescent="0.45">
      <c r="A9" s="114" t="s">
        <v>378</v>
      </c>
    </row>
    <row r="10" spans="1:1" x14ac:dyDescent="0.45">
      <c r="A10" s="114" t="s">
        <v>379</v>
      </c>
    </row>
    <row r="11" spans="1:1" x14ac:dyDescent="0.45">
      <c r="A11" s="114" t="s">
        <v>380</v>
      </c>
    </row>
    <row r="12" spans="1:1" x14ac:dyDescent="0.45">
      <c r="A12" s="114" t="s">
        <v>381</v>
      </c>
    </row>
    <row r="13" spans="1:1" x14ac:dyDescent="0.45">
      <c r="A13" s="114" t="s">
        <v>382</v>
      </c>
    </row>
    <row r="14" spans="1:1" x14ac:dyDescent="0.45">
      <c r="A14" s="114" t="s">
        <v>383</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topLeftCell="A26" workbookViewId="0">
      <selection activeCell="B51" sqref="B51"/>
    </sheetView>
  </sheetViews>
  <sheetFormatPr defaultRowHeight="14.25" x14ac:dyDescent="0.45"/>
  <cols>
    <col min="1" max="1" width="90.19921875" customWidth="1"/>
  </cols>
  <sheetData>
    <row r="1" spans="1:1" ht="21" x14ac:dyDescent="0.65">
      <c r="A1" s="69" t="s">
        <v>371</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L29" sqref="L29"/>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658"/>
  <sheetViews>
    <sheetView showGridLines="0" showRuler="0" zoomScale="80" zoomScaleNormal="80" zoomScaleSheetLayoutView="10" zoomScalePageLayoutView="25" workbookViewId="0">
      <selection activeCell="B24" sqref="B24"/>
    </sheetView>
  </sheetViews>
  <sheetFormatPr defaultColWidth="0" defaultRowHeight="15.75" zeroHeight="1" outlineLevelRow="1" outlineLevelCol="1" x14ac:dyDescent="0.55000000000000004"/>
  <cols>
    <col min="1" max="1" width="17.1328125" style="83" bestFit="1" customWidth="1"/>
    <col min="2" max="2" width="100" style="84" customWidth="1"/>
    <col min="3" max="3" width="24.1328125" style="85" customWidth="1"/>
    <col min="4" max="4" width="23.6640625" style="84" customWidth="1" outlineLevel="1"/>
    <col min="5" max="5" width="15.265625" style="84" customWidth="1" outlineLevel="1"/>
    <col min="6" max="6" width="4.3984375" customWidth="1"/>
    <col min="7" max="7" width="24.1328125" style="83" customWidth="1"/>
    <col min="8" max="8" width="37" style="86" customWidth="1"/>
    <col min="9" max="9" width="4.3984375" style="11" customWidth="1"/>
    <col min="10" max="14" width="15.265625" style="85"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6" customFormat="1" ht="54.75" customHeight="1" x14ac:dyDescent="0.9">
      <c r="A2" s="142" t="s">
        <v>204</v>
      </c>
      <c r="B2" s="75" t="s">
        <v>132</v>
      </c>
      <c r="C2" s="19" t="s">
        <v>44</v>
      </c>
      <c r="D2" s="27" t="s">
        <v>13</v>
      </c>
      <c r="E2" s="24" t="s">
        <v>14</v>
      </c>
      <c r="G2" s="19" t="s">
        <v>43</v>
      </c>
      <c r="H2" s="74" t="s">
        <v>15</v>
      </c>
      <c r="J2" s="24" t="s">
        <v>16</v>
      </c>
      <c r="K2" s="24"/>
      <c r="L2" s="24" t="s">
        <v>88</v>
      </c>
      <c r="M2" s="24" t="s">
        <v>89</v>
      </c>
      <c r="N2" s="24"/>
    </row>
    <row r="3" spans="1:14" outlineLevel="1" x14ac:dyDescent="0.55000000000000004">
      <c r="A3" s="13"/>
      <c r="B3" s="25"/>
      <c r="C3" s="163" t="s">
        <v>17</v>
      </c>
      <c r="D3" s="163"/>
      <c r="E3" s="163"/>
      <c r="G3" s="14"/>
      <c r="H3" s="14" t="s">
        <v>15</v>
      </c>
      <c r="J3" s="13"/>
      <c r="K3" s="13"/>
      <c r="L3" s="13">
        <f>SUBTOTAL(9,L7:L303)</f>
        <v>3</v>
      </c>
      <c r="M3" s="13">
        <f>SUBTOTAL(9,M7:M303)</f>
        <v>3</v>
      </c>
      <c r="N3" s="13"/>
    </row>
    <row r="4" spans="1:14" ht="31.5" customHeight="1" outlineLevel="1" x14ac:dyDescent="0.55000000000000004">
      <c r="A4" s="13"/>
      <c r="B4" s="25"/>
      <c r="C4" s="163" t="s">
        <v>18</v>
      </c>
      <c r="D4" s="163"/>
      <c r="E4" s="163"/>
      <c r="G4" s="13" t="s">
        <v>5</v>
      </c>
      <c r="H4" s="15"/>
      <c r="J4" s="13"/>
      <c r="K4" s="13"/>
      <c r="L4" s="13"/>
      <c r="M4" s="13"/>
      <c r="N4" s="13"/>
    </row>
    <row r="5" spans="1:14" ht="32.25" customHeight="1" outlineLevel="1" x14ac:dyDescent="0.55000000000000004">
      <c r="A5" s="13"/>
      <c r="B5" s="15"/>
      <c r="C5" s="163" t="s">
        <v>19</v>
      </c>
      <c r="D5" s="163"/>
      <c r="E5" s="163"/>
      <c r="G5" s="13" t="s">
        <v>6</v>
      </c>
      <c r="H5" s="15"/>
      <c r="J5" s="13"/>
      <c r="K5" s="13"/>
      <c r="L5" s="13"/>
      <c r="M5" s="13"/>
      <c r="N5" s="13"/>
    </row>
    <row r="6" spans="1:14" ht="27.75" customHeight="1" outlineLevel="1" x14ac:dyDescent="0.55000000000000004">
      <c r="A6" s="13"/>
      <c r="B6" s="25"/>
      <c r="C6" s="163"/>
      <c r="D6" s="163"/>
      <c r="E6" s="163"/>
      <c r="G6" s="13" t="s">
        <v>10</v>
      </c>
      <c r="H6" s="15"/>
      <c r="J6" s="13"/>
      <c r="K6" s="13" t="s">
        <v>21</v>
      </c>
      <c r="L6" s="13" t="s">
        <v>22</v>
      </c>
      <c r="M6" s="13" t="s">
        <v>23</v>
      </c>
      <c r="N6" s="13"/>
    </row>
    <row r="7" spans="1:14" s="22" customFormat="1" ht="30.75" customHeight="1" x14ac:dyDescent="0.75">
      <c r="A7" s="21" t="s">
        <v>45</v>
      </c>
      <c r="B7" s="70" t="s">
        <v>133</v>
      </c>
      <c r="C7" s="46" t="s">
        <v>67</v>
      </c>
      <c r="D7" s="44"/>
      <c r="E7" s="45"/>
      <c r="G7" s="47">
        <f>SUBTOTAL(3,G10:G12)/SUBTOTAL(3,C10:C12)</f>
        <v>0.33333333333333331</v>
      </c>
      <c r="H7" s="20"/>
      <c r="J7" s="52"/>
      <c r="K7" s="52"/>
      <c r="L7" s="52">
        <f>SUBTOTAL(9,L10:L12)</f>
        <v>3</v>
      </c>
      <c r="M7" s="52">
        <f>SUBTOTAL(9,M10:M12)</f>
        <v>3</v>
      </c>
      <c r="N7" s="52"/>
    </row>
    <row r="8" spans="1:14" outlineLevel="1" x14ac:dyDescent="0.55000000000000004">
      <c r="A8" s="16"/>
      <c r="B8" s="17" t="s">
        <v>99</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100</v>
      </c>
      <c r="C10" s="29">
        <v>3</v>
      </c>
      <c r="D10" s="30" t="s">
        <v>4</v>
      </c>
      <c r="E10" s="31"/>
      <c r="G10" s="38" t="s">
        <v>5</v>
      </c>
      <c r="H10" s="39"/>
      <c r="J10" s="29" t="s">
        <v>9</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101</v>
      </c>
      <c r="C11" s="33">
        <v>3</v>
      </c>
      <c r="D11" s="34" t="s">
        <v>4</v>
      </c>
      <c r="E11" s="35"/>
      <c r="G11" s="40"/>
      <c r="H11" s="41"/>
      <c r="J11" s="33" t="s">
        <v>7</v>
      </c>
      <c r="K11" s="33" t="str">
        <f>C11&amp;J11&amp;G11</f>
        <v>3X2</v>
      </c>
      <c r="L11" s="33" t="str">
        <f>IFERROR(VLOOKUP($K11,Mapping!F:H,2,0),"")</f>
        <v/>
      </c>
      <c r="M11" s="33" t="str">
        <f>IFERROR(VLOOKUP($K11,Mapping!$F:$H,3,0),"")</f>
        <v/>
      </c>
      <c r="N11" s="33" t="str">
        <f t="shared" ref="N11:N105" si="0">C11&amp;G11</f>
        <v>3</v>
      </c>
    </row>
    <row r="12" spans="1:14" ht="31.5" outlineLevel="1" x14ac:dyDescent="0.55000000000000004">
      <c r="A12" s="33">
        <v>3</v>
      </c>
      <c r="B12" s="32" t="s">
        <v>102</v>
      </c>
      <c r="C12" s="33">
        <v>3</v>
      </c>
      <c r="D12" s="34" t="s">
        <v>4</v>
      </c>
      <c r="E12" s="35"/>
      <c r="G12" s="40"/>
      <c r="H12" s="41"/>
      <c r="J12" s="33" t="s">
        <v>8</v>
      </c>
      <c r="K12" s="33" t="str">
        <f>C12&amp;J12&amp;G12</f>
        <v>3X1</v>
      </c>
      <c r="L12" s="33" t="str">
        <f>IFERROR(VLOOKUP($K12,Mapping!F:H,2,0),"")</f>
        <v/>
      </c>
      <c r="M12" s="33" t="str">
        <f>IFERROR(VLOOKUP($K12,Mapping!$F:$H,3,0),"")</f>
        <v/>
      </c>
      <c r="N12" s="33" t="str">
        <f t="shared" si="0"/>
        <v>3</v>
      </c>
    </row>
    <row r="13" spans="1:14" s="22" customFormat="1" ht="51.75" customHeight="1" x14ac:dyDescent="0.75">
      <c r="A13" s="21" t="s">
        <v>46</v>
      </c>
      <c r="B13" s="20" t="s">
        <v>209</v>
      </c>
      <c r="C13" s="46" t="s">
        <v>67</v>
      </c>
      <c r="D13" s="44"/>
      <c r="E13" s="45"/>
      <c r="G13" s="47">
        <f>SUBTOTAL(3,G16:G83)/(SUBTOTAL(3,C16:C83)-3)</f>
        <v>0</v>
      </c>
      <c r="H13" s="20"/>
      <c r="J13" s="52"/>
      <c r="K13" s="52"/>
      <c r="L13" s="52">
        <f>SUBTOTAL(9,L16:L83)</f>
        <v>0</v>
      </c>
      <c r="M13" s="52">
        <f>SUBTOTAL(9,M16:M83)</f>
        <v>0</v>
      </c>
      <c r="N13" s="52"/>
    </row>
    <row r="14" spans="1:14" outlineLevel="1" x14ac:dyDescent="0.55000000000000004">
      <c r="A14" s="16"/>
      <c r="B14" s="17" t="s">
        <v>99</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s="12" customFormat="1" ht="17.25" x14ac:dyDescent="0.6">
      <c r="A16" s="23" t="s">
        <v>48</v>
      </c>
      <c r="B16" s="71" t="s">
        <v>134</v>
      </c>
      <c r="C16" s="77" t="s">
        <v>67</v>
      </c>
      <c r="D16" s="72"/>
      <c r="E16" s="78"/>
      <c r="G16" s="79">
        <f>SUBTOTAL(3,G17:G45)/SUBTOTAL(3,C17:C45)</f>
        <v>0</v>
      </c>
      <c r="H16" s="71"/>
      <c r="J16" s="73"/>
      <c r="K16" s="73"/>
      <c r="L16" s="73">
        <f>SUBTOTAL(9,L17:L45)</f>
        <v>0</v>
      </c>
      <c r="M16" s="73">
        <f>SUBTOTAL(9,M17:M45)</f>
        <v>0</v>
      </c>
      <c r="N16" s="73"/>
    </row>
    <row r="17" spans="1:14" outlineLevel="1" x14ac:dyDescent="0.55000000000000004">
      <c r="A17" s="29">
        <v>1</v>
      </c>
      <c r="B17" s="28" t="s">
        <v>135</v>
      </c>
      <c r="C17" s="80">
        <v>3</v>
      </c>
      <c r="D17" s="30" t="s">
        <v>3</v>
      </c>
      <c r="E17" s="28"/>
      <c r="G17" s="38"/>
      <c r="H17" s="39"/>
      <c r="J17" s="29" t="s">
        <v>8</v>
      </c>
      <c r="K17" s="29" t="str">
        <f t="shared" ref="K17:K45" si="1">C17&amp;J17&amp;G17</f>
        <v>3X1</v>
      </c>
      <c r="L17" s="29" t="str">
        <f>IFERROR(VLOOKUP($K17,Mapping!F:H,2,0),"")</f>
        <v/>
      </c>
      <c r="M17" s="29" t="str">
        <f>IFERROR(VLOOKUP($K17,Mapping!$F:$H,3,0),"")</f>
        <v/>
      </c>
      <c r="N17" s="29" t="str">
        <f t="shared" si="0"/>
        <v>3</v>
      </c>
    </row>
    <row r="18" spans="1:14" outlineLevel="1" x14ac:dyDescent="0.55000000000000004">
      <c r="A18" s="29">
        <v>2</v>
      </c>
      <c r="B18" s="32" t="s">
        <v>136</v>
      </c>
      <c r="C18" s="33">
        <v>3</v>
      </c>
      <c r="D18" s="30" t="s">
        <v>3</v>
      </c>
      <c r="E18" s="32"/>
      <c r="G18" s="40"/>
      <c r="H18" s="41"/>
      <c r="J18" s="33" t="s">
        <v>8</v>
      </c>
      <c r="K18" s="33" t="str">
        <f t="shared" si="1"/>
        <v>3X1</v>
      </c>
      <c r="L18" s="33" t="str">
        <f>IFERROR(VLOOKUP($K18,Mapping!F:H,2,0),"")</f>
        <v/>
      </c>
      <c r="M18" s="33" t="str">
        <f>IFERROR(VLOOKUP($K18,Mapping!$F:$H,3,0),"")</f>
        <v/>
      </c>
      <c r="N18" s="33" t="str">
        <f t="shared" ref="N18:N45" si="2">C18&amp;G18</f>
        <v>3</v>
      </c>
    </row>
    <row r="19" spans="1:14" ht="31.5" outlineLevel="1" x14ac:dyDescent="0.55000000000000004">
      <c r="A19" s="29">
        <v>3</v>
      </c>
      <c r="B19" s="32" t="s">
        <v>137</v>
      </c>
      <c r="C19" s="33">
        <v>3</v>
      </c>
      <c r="D19" s="30" t="s">
        <v>3</v>
      </c>
      <c r="E19" s="32"/>
      <c r="G19" s="40"/>
      <c r="H19" s="41"/>
      <c r="J19" s="33" t="s">
        <v>8</v>
      </c>
      <c r="K19" s="33" t="str">
        <f t="shared" si="1"/>
        <v>3X1</v>
      </c>
      <c r="L19" s="33" t="str">
        <f>IFERROR(VLOOKUP($K19,Mapping!F:H,2,0),"")</f>
        <v/>
      </c>
      <c r="M19" s="33" t="str">
        <f>IFERROR(VLOOKUP($K19,Mapping!$F:$H,3,0),"")</f>
        <v/>
      </c>
      <c r="N19" s="33" t="str">
        <f t="shared" si="2"/>
        <v>3</v>
      </c>
    </row>
    <row r="20" spans="1:14" outlineLevel="1" x14ac:dyDescent="0.55000000000000004">
      <c r="A20" s="29">
        <v>4</v>
      </c>
      <c r="B20" s="32" t="s">
        <v>152</v>
      </c>
      <c r="C20" s="33">
        <v>3</v>
      </c>
      <c r="D20" s="30" t="s">
        <v>3</v>
      </c>
      <c r="E20" s="32"/>
      <c r="G20" s="40"/>
      <c r="H20" s="41"/>
      <c r="J20" s="33" t="s">
        <v>8</v>
      </c>
      <c r="K20" s="33" t="str">
        <f t="shared" si="1"/>
        <v>3X1</v>
      </c>
      <c r="L20" s="33" t="str">
        <f>IFERROR(VLOOKUP($K20,Mapping!F:H,2,0),"")</f>
        <v/>
      </c>
      <c r="M20" s="33" t="str">
        <f>IFERROR(VLOOKUP($K20,Mapping!$F:$H,3,0),"")</f>
        <v/>
      </c>
      <c r="N20" s="33" t="str">
        <f t="shared" si="2"/>
        <v>3</v>
      </c>
    </row>
    <row r="21" spans="1:14" ht="31.5" outlineLevel="1" x14ac:dyDescent="0.55000000000000004">
      <c r="A21" s="29">
        <v>5</v>
      </c>
      <c r="B21" s="32" t="s">
        <v>138</v>
      </c>
      <c r="C21" s="33">
        <v>3</v>
      </c>
      <c r="D21" s="30" t="s">
        <v>3</v>
      </c>
      <c r="E21" s="32"/>
      <c r="G21" s="40"/>
      <c r="H21" s="41"/>
      <c r="J21" s="33" t="s">
        <v>8</v>
      </c>
      <c r="K21" s="33" t="str">
        <f t="shared" si="1"/>
        <v>3X1</v>
      </c>
      <c r="L21" s="33" t="str">
        <f>IFERROR(VLOOKUP($K21,Mapping!F:H,2,0),"")</f>
        <v/>
      </c>
      <c r="M21" s="33" t="str">
        <f>IFERROR(VLOOKUP($K21,Mapping!$F:$H,3,0),"")</f>
        <v/>
      </c>
      <c r="N21" s="33" t="str">
        <f t="shared" ref="N21:N36" si="3">C21&amp;G21</f>
        <v>3</v>
      </c>
    </row>
    <row r="22" spans="1:14" ht="31.5" outlineLevel="1" x14ac:dyDescent="0.55000000000000004">
      <c r="A22" s="29">
        <v>6</v>
      </c>
      <c r="B22" s="32" t="s">
        <v>139</v>
      </c>
      <c r="C22" s="33">
        <v>2</v>
      </c>
      <c r="D22" s="34" t="s">
        <v>151</v>
      </c>
      <c r="E22" s="32"/>
      <c r="G22" s="40"/>
      <c r="H22" s="41"/>
      <c r="J22" s="33" t="s">
        <v>8</v>
      </c>
      <c r="K22" s="33" t="str">
        <f t="shared" si="1"/>
        <v>2X1</v>
      </c>
      <c r="L22" s="33" t="str">
        <f>IFERROR(VLOOKUP($K22,Mapping!F:H,2,0),"")</f>
        <v/>
      </c>
      <c r="M22" s="33" t="str">
        <f>IFERROR(VLOOKUP($K22,Mapping!$F:$H,3,0),"")</f>
        <v/>
      </c>
      <c r="N22" s="33" t="str">
        <f t="shared" si="3"/>
        <v>2</v>
      </c>
    </row>
    <row r="23" spans="1:14" outlineLevel="1" x14ac:dyDescent="0.55000000000000004">
      <c r="A23" s="29">
        <v>7</v>
      </c>
      <c r="B23" s="32" t="s">
        <v>140</v>
      </c>
      <c r="C23" s="33">
        <v>1</v>
      </c>
      <c r="D23" s="34" t="s">
        <v>104</v>
      </c>
      <c r="E23" s="32" t="s">
        <v>153</v>
      </c>
      <c r="G23" s="40"/>
      <c r="H23" s="41"/>
      <c r="J23" s="33" t="s">
        <v>8</v>
      </c>
      <c r="K23" s="33" t="str">
        <f t="shared" si="1"/>
        <v>1X1</v>
      </c>
      <c r="L23" s="33" t="str">
        <f>IFERROR(VLOOKUP($K23,Mapping!F:H,2,0),"")</f>
        <v/>
      </c>
      <c r="M23" s="33" t="str">
        <f>IFERROR(VLOOKUP($K23,Mapping!$F:$H,3,0),"")</f>
        <v/>
      </c>
      <c r="N23" s="33" t="str">
        <f t="shared" si="3"/>
        <v>1</v>
      </c>
    </row>
    <row r="24" spans="1:14" ht="31.5" outlineLevel="1" x14ac:dyDescent="0.55000000000000004">
      <c r="A24" s="29">
        <v>8</v>
      </c>
      <c r="B24" s="32" t="s">
        <v>141</v>
      </c>
      <c r="C24" s="33">
        <v>3</v>
      </c>
      <c r="D24" s="34" t="s">
        <v>3</v>
      </c>
      <c r="E24" s="32"/>
      <c r="G24" s="40"/>
      <c r="H24" s="41"/>
      <c r="J24" s="33" t="s">
        <v>8</v>
      </c>
      <c r="K24" s="33" t="str">
        <f t="shared" si="1"/>
        <v>3X1</v>
      </c>
      <c r="L24" s="33" t="str">
        <f>IFERROR(VLOOKUP($K24,Mapping!F:H,2,0),"")</f>
        <v/>
      </c>
      <c r="M24" s="33" t="str">
        <f>IFERROR(VLOOKUP($K24,Mapping!$F:$H,3,0),"")</f>
        <v/>
      </c>
      <c r="N24" s="33" t="str">
        <f t="shared" ref="N24" si="4">C24&amp;G24</f>
        <v>3</v>
      </c>
    </row>
    <row r="25" spans="1:14" ht="31.5" outlineLevel="1" x14ac:dyDescent="0.55000000000000004">
      <c r="A25" s="29">
        <v>9</v>
      </c>
      <c r="B25" s="32" t="s">
        <v>154</v>
      </c>
      <c r="C25" s="33">
        <v>3</v>
      </c>
      <c r="D25" s="34" t="s">
        <v>3</v>
      </c>
      <c r="E25" s="32"/>
      <c r="G25" s="40"/>
      <c r="H25" s="41"/>
      <c r="J25" s="33" t="s">
        <v>8</v>
      </c>
      <c r="K25" s="33" t="str">
        <f t="shared" si="1"/>
        <v>3X1</v>
      </c>
      <c r="L25" s="33" t="str">
        <f>IFERROR(VLOOKUP($K25,Mapping!F:H,2,0),"")</f>
        <v/>
      </c>
      <c r="M25" s="33" t="str">
        <f>IFERROR(VLOOKUP($K25,Mapping!$F:$H,3,0),"")</f>
        <v/>
      </c>
      <c r="N25" s="33" t="str">
        <f t="shared" si="3"/>
        <v>3</v>
      </c>
    </row>
    <row r="26" spans="1:14" outlineLevel="1" x14ac:dyDescent="0.55000000000000004">
      <c r="A26" s="29">
        <v>10</v>
      </c>
      <c r="B26" s="32" t="s">
        <v>142</v>
      </c>
      <c r="C26" s="33">
        <v>3</v>
      </c>
      <c r="D26" s="34" t="s">
        <v>3</v>
      </c>
      <c r="E26" s="32"/>
      <c r="G26" s="40"/>
      <c r="H26" s="41"/>
      <c r="J26" s="33" t="s">
        <v>8</v>
      </c>
      <c r="K26" s="33" t="str">
        <f t="shared" si="1"/>
        <v>3X1</v>
      </c>
      <c r="L26" s="33" t="str">
        <f>IFERROR(VLOOKUP($K26,Mapping!F:H,2,0),"")</f>
        <v/>
      </c>
      <c r="M26" s="33" t="str">
        <f>IFERROR(VLOOKUP($K26,Mapping!$F:$H,3,0),"")</f>
        <v/>
      </c>
      <c r="N26" s="33" t="str">
        <f t="shared" si="3"/>
        <v>3</v>
      </c>
    </row>
    <row r="27" spans="1:14" ht="31.5" outlineLevel="1" x14ac:dyDescent="0.55000000000000004">
      <c r="A27" s="29">
        <v>11</v>
      </c>
      <c r="B27" s="32" t="s">
        <v>156</v>
      </c>
      <c r="C27" s="33">
        <v>1</v>
      </c>
      <c r="D27" s="34" t="s">
        <v>103</v>
      </c>
      <c r="E27" s="32" t="s">
        <v>155</v>
      </c>
      <c r="G27" s="40"/>
      <c r="H27" s="41"/>
      <c r="J27" s="33" t="s">
        <v>8</v>
      </c>
      <c r="K27" s="33" t="str">
        <f t="shared" si="1"/>
        <v>1X1</v>
      </c>
      <c r="L27" s="33" t="str">
        <f>IFERROR(VLOOKUP($K27,Mapping!F:H,2,0),"")</f>
        <v/>
      </c>
      <c r="M27" s="33" t="str">
        <f>IFERROR(VLOOKUP($K27,Mapping!$F:$H,3,0),"")</f>
        <v/>
      </c>
      <c r="N27" s="33" t="str">
        <f t="shared" si="3"/>
        <v>1</v>
      </c>
    </row>
    <row r="28" spans="1:14" ht="31.5" outlineLevel="1" x14ac:dyDescent="0.55000000000000004">
      <c r="A28" s="29">
        <v>12</v>
      </c>
      <c r="B28" s="32" t="s">
        <v>157</v>
      </c>
      <c r="C28" s="33">
        <v>3</v>
      </c>
      <c r="D28" s="34" t="s">
        <v>3</v>
      </c>
      <c r="E28" s="32"/>
      <c r="G28" s="40"/>
      <c r="H28" s="41"/>
      <c r="J28" s="33" t="s">
        <v>8</v>
      </c>
      <c r="K28" s="33" t="str">
        <f t="shared" si="1"/>
        <v>3X1</v>
      </c>
      <c r="L28" s="33" t="str">
        <f>IFERROR(VLOOKUP($K28,Mapping!F:H,2,0),"")</f>
        <v/>
      </c>
      <c r="M28" s="33" t="str">
        <f>IFERROR(VLOOKUP($K28,Mapping!$F:$H,3,0),"")</f>
        <v/>
      </c>
      <c r="N28" s="33" t="str">
        <f t="shared" si="3"/>
        <v>3</v>
      </c>
    </row>
    <row r="29" spans="1:14" ht="31.5" outlineLevel="1" x14ac:dyDescent="0.55000000000000004">
      <c r="A29" s="29">
        <v>13</v>
      </c>
      <c r="B29" s="32" t="s">
        <v>158</v>
      </c>
      <c r="C29" s="33">
        <v>3</v>
      </c>
      <c r="D29" s="34" t="s">
        <v>3</v>
      </c>
      <c r="E29" s="32"/>
      <c r="G29" s="40"/>
      <c r="H29" s="41"/>
      <c r="J29" s="33" t="s">
        <v>8</v>
      </c>
      <c r="K29" s="33" t="str">
        <f t="shared" si="1"/>
        <v>3X1</v>
      </c>
      <c r="L29" s="33" t="str">
        <f>IFERROR(VLOOKUP($K29,Mapping!F:H,2,0),"")</f>
        <v/>
      </c>
      <c r="M29" s="33" t="str">
        <f>IFERROR(VLOOKUP($K29,Mapping!$F:$H,3,0),"")</f>
        <v/>
      </c>
      <c r="N29" s="33" t="str">
        <f t="shared" si="3"/>
        <v>3</v>
      </c>
    </row>
    <row r="30" spans="1:14" ht="31.5" outlineLevel="1" x14ac:dyDescent="0.55000000000000004">
      <c r="A30" s="29">
        <v>14</v>
      </c>
      <c r="B30" s="32" t="s">
        <v>143</v>
      </c>
      <c r="C30" s="33">
        <v>3</v>
      </c>
      <c r="D30" s="34" t="s">
        <v>3</v>
      </c>
      <c r="E30" s="32"/>
      <c r="G30" s="40"/>
      <c r="H30" s="41"/>
      <c r="J30" s="33" t="s">
        <v>8</v>
      </c>
      <c r="K30" s="33" t="str">
        <f t="shared" si="1"/>
        <v>3X1</v>
      </c>
      <c r="L30" s="33" t="str">
        <f>IFERROR(VLOOKUP($K30,Mapping!F:H,2,0),"")</f>
        <v/>
      </c>
      <c r="M30" s="33" t="str">
        <f>IFERROR(VLOOKUP($K30,Mapping!$F:$H,3,0),"")</f>
        <v/>
      </c>
      <c r="N30" s="33" t="str">
        <f t="shared" si="3"/>
        <v>3</v>
      </c>
    </row>
    <row r="31" spans="1:14" ht="31.5" outlineLevel="1" x14ac:dyDescent="0.55000000000000004">
      <c r="A31" s="29">
        <v>15</v>
      </c>
      <c r="B31" s="32" t="s">
        <v>159</v>
      </c>
      <c r="C31" s="33">
        <v>3</v>
      </c>
      <c r="D31" s="34" t="s">
        <v>3</v>
      </c>
      <c r="E31" s="32"/>
      <c r="G31" s="40"/>
      <c r="H31" s="41"/>
      <c r="J31" s="33" t="s">
        <v>8</v>
      </c>
      <c r="K31" s="33" t="str">
        <f t="shared" si="1"/>
        <v>3X1</v>
      </c>
      <c r="L31" s="33" t="str">
        <f>IFERROR(VLOOKUP($K31,Mapping!F:H,2,0),"")</f>
        <v/>
      </c>
      <c r="M31" s="33" t="str">
        <f>IFERROR(VLOOKUP($K31,Mapping!$F:$H,3,0),"")</f>
        <v/>
      </c>
      <c r="N31" s="33" t="str">
        <f t="shared" si="3"/>
        <v>3</v>
      </c>
    </row>
    <row r="32" spans="1:14" outlineLevel="1" x14ac:dyDescent="0.55000000000000004">
      <c r="A32" s="29">
        <v>16</v>
      </c>
      <c r="B32" s="32" t="s">
        <v>160</v>
      </c>
      <c r="C32" s="33">
        <v>3</v>
      </c>
      <c r="D32" s="34" t="s">
        <v>3</v>
      </c>
      <c r="E32" s="32"/>
      <c r="G32" s="40"/>
      <c r="H32" s="41"/>
      <c r="J32" s="33" t="s">
        <v>8</v>
      </c>
      <c r="K32" s="33" t="str">
        <f t="shared" si="1"/>
        <v>3X1</v>
      </c>
      <c r="L32" s="33" t="str">
        <f>IFERROR(VLOOKUP($K32,Mapping!F:H,2,0),"")</f>
        <v/>
      </c>
      <c r="M32" s="33" t="str">
        <f>IFERROR(VLOOKUP($K32,Mapping!$F:$H,3,0),"")</f>
        <v/>
      </c>
      <c r="N32" s="33" t="str">
        <f t="shared" si="3"/>
        <v>3</v>
      </c>
    </row>
    <row r="33" spans="1:14" ht="31.5" outlineLevel="1" x14ac:dyDescent="0.55000000000000004">
      <c r="A33" s="29">
        <v>17</v>
      </c>
      <c r="B33" s="32" t="s">
        <v>161</v>
      </c>
      <c r="C33" s="33">
        <v>1</v>
      </c>
      <c r="D33" s="34" t="s">
        <v>103</v>
      </c>
      <c r="E33" s="32" t="s">
        <v>162</v>
      </c>
      <c r="G33" s="40"/>
      <c r="H33" s="41"/>
      <c r="J33" s="33" t="s">
        <v>8</v>
      </c>
      <c r="K33" s="33" t="str">
        <f t="shared" si="1"/>
        <v>1X1</v>
      </c>
      <c r="L33" s="33" t="str">
        <f>IFERROR(VLOOKUP($K33,Mapping!F:H,2,0),"")</f>
        <v/>
      </c>
      <c r="M33" s="33" t="str">
        <f>IFERROR(VLOOKUP($K33,Mapping!$F:$H,3,0),"")</f>
        <v/>
      </c>
      <c r="N33" s="33" t="str">
        <f t="shared" si="3"/>
        <v>1</v>
      </c>
    </row>
    <row r="34" spans="1:14" ht="47.25" outlineLevel="1" x14ac:dyDescent="0.55000000000000004">
      <c r="A34" s="29">
        <v>18</v>
      </c>
      <c r="B34" s="32" t="s">
        <v>144</v>
      </c>
      <c r="C34" s="33">
        <v>1</v>
      </c>
      <c r="D34" s="34" t="s">
        <v>104</v>
      </c>
      <c r="E34" s="32" t="s">
        <v>162</v>
      </c>
      <c r="G34" s="40"/>
      <c r="H34" s="41"/>
      <c r="J34" s="33" t="s">
        <v>8</v>
      </c>
      <c r="K34" s="33" t="str">
        <f t="shared" si="1"/>
        <v>1X1</v>
      </c>
      <c r="L34" s="33" t="str">
        <f>IFERROR(VLOOKUP($K34,Mapping!F:H,2,0),"")</f>
        <v/>
      </c>
      <c r="M34" s="33" t="str">
        <f>IFERROR(VLOOKUP($K34,Mapping!$F:$H,3,0),"")</f>
        <v/>
      </c>
      <c r="N34" s="33" t="str">
        <f t="shared" si="3"/>
        <v>1</v>
      </c>
    </row>
    <row r="35" spans="1:14" outlineLevel="1" x14ac:dyDescent="0.55000000000000004">
      <c r="A35" s="29">
        <v>19</v>
      </c>
      <c r="B35" s="32" t="s">
        <v>145</v>
      </c>
      <c r="C35" s="33">
        <v>3</v>
      </c>
      <c r="D35" s="34" t="s">
        <v>3</v>
      </c>
      <c r="E35" s="32"/>
      <c r="G35" s="40"/>
      <c r="H35" s="41"/>
      <c r="J35" s="33" t="s">
        <v>8</v>
      </c>
      <c r="K35" s="33" t="str">
        <f t="shared" si="1"/>
        <v>3X1</v>
      </c>
      <c r="L35" s="33" t="str">
        <f>IFERROR(VLOOKUP($K35,Mapping!F:H,2,0),"")</f>
        <v/>
      </c>
      <c r="M35" s="33" t="str">
        <f>IFERROR(VLOOKUP($K35,Mapping!$F:$H,3,0),"")</f>
        <v/>
      </c>
      <c r="N35" s="33" t="str">
        <f t="shared" si="3"/>
        <v>3</v>
      </c>
    </row>
    <row r="36" spans="1:14" ht="31.5" outlineLevel="1" x14ac:dyDescent="0.55000000000000004">
      <c r="A36" s="29">
        <v>20</v>
      </c>
      <c r="B36" s="32" t="s">
        <v>163</v>
      </c>
      <c r="C36" s="33">
        <v>3</v>
      </c>
      <c r="D36" s="34" t="s">
        <v>3</v>
      </c>
      <c r="E36" s="32"/>
      <c r="G36" s="40"/>
      <c r="H36" s="41"/>
      <c r="J36" s="33" t="s">
        <v>8</v>
      </c>
      <c r="K36" s="33" t="str">
        <f t="shared" si="1"/>
        <v>3X1</v>
      </c>
      <c r="L36" s="33" t="str">
        <f>IFERROR(VLOOKUP($K36,Mapping!F:H,2,0),"")</f>
        <v/>
      </c>
      <c r="M36" s="33" t="str">
        <f>IFERROR(VLOOKUP($K36,Mapping!$F:$H,3,0),"")</f>
        <v/>
      </c>
      <c r="N36" s="33" t="str">
        <f t="shared" si="3"/>
        <v>3</v>
      </c>
    </row>
    <row r="37" spans="1:14" outlineLevel="1" x14ac:dyDescent="0.55000000000000004">
      <c r="A37" s="29">
        <v>21</v>
      </c>
      <c r="B37" s="32" t="s">
        <v>164</v>
      </c>
      <c r="C37" s="33">
        <v>3</v>
      </c>
      <c r="D37" s="34" t="s">
        <v>3</v>
      </c>
      <c r="E37" s="32"/>
      <c r="G37" s="40"/>
      <c r="H37" s="41"/>
      <c r="J37" s="33" t="s">
        <v>8</v>
      </c>
      <c r="K37" s="33" t="str">
        <f t="shared" si="1"/>
        <v>3X1</v>
      </c>
      <c r="L37" s="33" t="str">
        <f>IFERROR(VLOOKUP($K37,Mapping!F:H,2,0),"")</f>
        <v/>
      </c>
      <c r="M37" s="33" t="str">
        <f>IFERROR(VLOOKUP($K37,Mapping!$F:$H,3,0),"")</f>
        <v/>
      </c>
      <c r="N37" s="33" t="str">
        <f t="shared" si="2"/>
        <v>3</v>
      </c>
    </row>
    <row r="38" spans="1:14" outlineLevel="1" x14ac:dyDescent="0.55000000000000004">
      <c r="A38" s="29">
        <v>22</v>
      </c>
      <c r="B38" s="32" t="s">
        <v>165</v>
      </c>
      <c r="C38" s="33">
        <v>3</v>
      </c>
      <c r="D38" s="34" t="s">
        <v>3</v>
      </c>
      <c r="E38" s="32"/>
      <c r="G38" s="40"/>
      <c r="H38" s="41"/>
      <c r="J38" s="33" t="s">
        <v>8</v>
      </c>
      <c r="K38" s="33" t="str">
        <f t="shared" si="1"/>
        <v>3X1</v>
      </c>
      <c r="L38" s="33" t="str">
        <f>IFERROR(VLOOKUP($K38,Mapping!F:H,2,0),"")</f>
        <v/>
      </c>
      <c r="M38" s="33" t="str">
        <f>IFERROR(VLOOKUP($K38,Mapping!$F:$H,3,0),"")</f>
        <v/>
      </c>
      <c r="N38" s="33" t="str">
        <f t="shared" si="2"/>
        <v>3</v>
      </c>
    </row>
    <row r="39" spans="1:14" ht="31.5" outlineLevel="1" x14ac:dyDescent="0.55000000000000004">
      <c r="A39" s="29">
        <v>23</v>
      </c>
      <c r="B39" s="32" t="s">
        <v>146</v>
      </c>
      <c r="C39" s="33">
        <v>3</v>
      </c>
      <c r="D39" s="34" t="s">
        <v>3</v>
      </c>
      <c r="E39" s="32"/>
      <c r="G39" s="40"/>
      <c r="H39" s="41"/>
      <c r="J39" s="33" t="s">
        <v>8</v>
      </c>
      <c r="K39" s="33" t="str">
        <f t="shared" si="1"/>
        <v>3X1</v>
      </c>
      <c r="L39" s="33" t="str">
        <f>IFERROR(VLOOKUP($K39,Mapping!F:H,2,0),"")</f>
        <v/>
      </c>
      <c r="M39" s="33" t="str">
        <f>IFERROR(VLOOKUP($K39,Mapping!$F:$H,3,0),"")</f>
        <v/>
      </c>
      <c r="N39" s="33" t="str">
        <f t="shared" si="2"/>
        <v>3</v>
      </c>
    </row>
    <row r="40" spans="1:14" ht="31.5" customHeight="1" outlineLevel="1" x14ac:dyDescent="0.55000000000000004">
      <c r="A40" s="29">
        <v>24</v>
      </c>
      <c r="B40" s="32" t="s">
        <v>147</v>
      </c>
      <c r="C40" s="33">
        <v>1</v>
      </c>
      <c r="D40" s="34" t="s">
        <v>2</v>
      </c>
      <c r="E40" s="32" t="s">
        <v>166</v>
      </c>
      <c r="G40" s="40"/>
      <c r="H40" s="41"/>
      <c r="J40" s="33" t="s">
        <v>8</v>
      </c>
      <c r="K40" s="33" t="str">
        <f t="shared" si="1"/>
        <v>1X1</v>
      </c>
      <c r="L40" s="33" t="str">
        <f>IFERROR(VLOOKUP($K40,Mapping!F:H,2,0),"")</f>
        <v/>
      </c>
      <c r="M40" s="33" t="str">
        <f>IFERROR(VLOOKUP($K40,Mapping!$F:$H,3,0),"")</f>
        <v/>
      </c>
      <c r="N40" s="33" t="str">
        <f t="shared" si="2"/>
        <v>1</v>
      </c>
    </row>
    <row r="41" spans="1:14" ht="31.5" outlineLevel="1" x14ac:dyDescent="0.55000000000000004">
      <c r="A41" s="29">
        <v>25</v>
      </c>
      <c r="B41" s="32" t="s">
        <v>148</v>
      </c>
      <c r="C41" s="33">
        <v>1</v>
      </c>
      <c r="D41" s="34" t="s">
        <v>2</v>
      </c>
      <c r="E41" s="32" t="s">
        <v>166</v>
      </c>
      <c r="G41" s="40"/>
      <c r="H41" s="41"/>
      <c r="J41" s="33" t="s">
        <v>8</v>
      </c>
      <c r="K41" s="33" t="str">
        <f t="shared" si="1"/>
        <v>1X1</v>
      </c>
      <c r="L41" s="33" t="str">
        <f>IFERROR(VLOOKUP($K41,Mapping!F:H,2,0),"")</f>
        <v/>
      </c>
      <c r="M41" s="33" t="str">
        <f>IFERROR(VLOOKUP($K41,Mapping!$F:$H,3,0),"")</f>
        <v/>
      </c>
      <c r="N41" s="33" t="str">
        <f t="shared" si="2"/>
        <v>1</v>
      </c>
    </row>
    <row r="42" spans="1:14" outlineLevel="1" x14ac:dyDescent="0.55000000000000004">
      <c r="A42" s="29">
        <v>26</v>
      </c>
      <c r="B42" s="32" t="s">
        <v>149</v>
      </c>
      <c r="C42" s="33">
        <v>1</v>
      </c>
      <c r="D42" s="34" t="s">
        <v>104</v>
      </c>
      <c r="E42" s="32" t="s">
        <v>153</v>
      </c>
      <c r="G42" s="40"/>
      <c r="H42" s="41"/>
      <c r="J42" s="33" t="s">
        <v>8</v>
      </c>
      <c r="K42" s="33" t="str">
        <f t="shared" ref="K42" si="5">C42&amp;J42&amp;G42</f>
        <v>1X1</v>
      </c>
      <c r="L42" s="33" t="str">
        <f>IFERROR(VLOOKUP($K42,Mapping!F:H,2,0),"")</f>
        <v/>
      </c>
      <c r="M42" s="33" t="str">
        <f>IFERROR(VLOOKUP($K42,Mapping!$F:$H,3,0),"")</f>
        <v/>
      </c>
      <c r="N42" s="33" t="str">
        <f t="shared" ref="N42" si="6">C42&amp;G42</f>
        <v>1</v>
      </c>
    </row>
    <row r="43" spans="1:14" outlineLevel="1" x14ac:dyDescent="0.55000000000000004">
      <c r="A43" s="29">
        <v>27</v>
      </c>
      <c r="B43" s="32" t="s">
        <v>223</v>
      </c>
      <c r="C43" s="33">
        <v>2</v>
      </c>
      <c r="D43" s="34" t="s">
        <v>232</v>
      </c>
      <c r="E43" s="32"/>
      <c r="G43" s="40"/>
      <c r="H43" s="41"/>
      <c r="J43" s="33" t="s">
        <v>8</v>
      </c>
      <c r="K43" s="33" t="str">
        <f t="shared" si="1"/>
        <v>2X1</v>
      </c>
      <c r="L43" s="33" t="str">
        <f>IFERROR(VLOOKUP($K43,Mapping!F:H,2,0),"")</f>
        <v/>
      </c>
      <c r="M43" s="33" t="str">
        <f>IFERROR(VLOOKUP($K43,Mapping!$F:$H,3,0),"")</f>
        <v/>
      </c>
      <c r="N43" s="33" t="str">
        <f t="shared" si="2"/>
        <v>2</v>
      </c>
    </row>
    <row r="44" spans="1:14" outlineLevel="1" x14ac:dyDescent="0.55000000000000004">
      <c r="A44" s="29">
        <v>28</v>
      </c>
      <c r="B44" s="32" t="s">
        <v>150</v>
      </c>
      <c r="C44" s="33">
        <v>1</v>
      </c>
      <c r="D44" s="34" t="s">
        <v>104</v>
      </c>
      <c r="E44" s="32" t="s">
        <v>153</v>
      </c>
      <c r="G44" s="40"/>
      <c r="H44" s="41"/>
      <c r="J44" s="33" t="s">
        <v>8</v>
      </c>
      <c r="K44" s="33" t="str">
        <f t="shared" si="1"/>
        <v>1X1</v>
      </c>
      <c r="L44" s="33" t="str">
        <f>IFERROR(VLOOKUP($K44,Mapping!F:H,2,0),"")</f>
        <v/>
      </c>
      <c r="M44" s="33" t="str">
        <f>IFERROR(VLOOKUP($K44,Mapping!$F:$H,3,0),"")</f>
        <v/>
      </c>
      <c r="N44" s="33" t="str">
        <f t="shared" si="2"/>
        <v>1</v>
      </c>
    </row>
    <row r="45" spans="1:14" ht="31.5" outlineLevel="1" x14ac:dyDescent="0.55000000000000004">
      <c r="A45" s="29">
        <v>29</v>
      </c>
      <c r="B45" s="32" t="s">
        <v>167</v>
      </c>
      <c r="C45" s="33">
        <v>3</v>
      </c>
      <c r="D45" s="34" t="s">
        <v>3</v>
      </c>
      <c r="E45" s="32"/>
      <c r="G45" s="40"/>
      <c r="H45" s="41"/>
      <c r="J45" s="33" t="s">
        <v>8</v>
      </c>
      <c r="K45" s="33" t="str">
        <f t="shared" si="1"/>
        <v>3X1</v>
      </c>
      <c r="L45" s="33" t="str">
        <f>IFERROR(VLOOKUP($K45,Mapping!F:H,2,0),"")</f>
        <v/>
      </c>
      <c r="M45" s="33" t="str">
        <f>IFERROR(VLOOKUP($K45,Mapping!$F:$H,3,0),"")</f>
        <v/>
      </c>
      <c r="N45" s="33" t="str">
        <f t="shared" si="2"/>
        <v>3</v>
      </c>
    </row>
    <row r="46" spans="1:14" s="12" customFormat="1" ht="19.5" customHeight="1" x14ac:dyDescent="0.6">
      <c r="A46" s="23" t="s">
        <v>49</v>
      </c>
      <c r="B46" s="71" t="s">
        <v>168</v>
      </c>
      <c r="C46" s="77" t="s">
        <v>67</v>
      </c>
      <c r="D46" s="72"/>
      <c r="E46" s="78"/>
      <c r="G46" s="79">
        <f>SUBTOTAL(3,G47:G81)/SUBTOTAL(3,C47:C81)</f>
        <v>0</v>
      </c>
      <c r="H46" s="71"/>
      <c r="J46" s="73"/>
      <c r="K46" s="73"/>
      <c r="L46" s="73">
        <f>SUBTOTAL(9,L47:L81)</f>
        <v>0</v>
      </c>
      <c r="M46" s="73">
        <f>SUBTOTAL(9,M47:M81)</f>
        <v>0</v>
      </c>
      <c r="N46" s="73"/>
    </row>
    <row r="47" spans="1:14" ht="31.5" outlineLevel="1" x14ac:dyDescent="0.55000000000000004">
      <c r="A47" s="29">
        <v>1</v>
      </c>
      <c r="B47" s="28" t="s">
        <v>169</v>
      </c>
      <c r="C47" s="80">
        <v>3</v>
      </c>
      <c r="D47" s="30" t="s">
        <v>3</v>
      </c>
      <c r="E47" s="28"/>
      <c r="G47" s="38"/>
      <c r="H47" s="39"/>
      <c r="J47" s="29" t="s">
        <v>8</v>
      </c>
      <c r="K47" s="29" t="str">
        <f>C47&amp;J47&amp;G47</f>
        <v>3X1</v>
      </c>
      <c r="L47" s="29" t="str">
        <f>IFERROR(VLOOKUP($K47,Mapping!$F:$H,2,0),"")</f>
        <v/>
      </c>
      <c r="M47" s="29" t="str">
        <f>IFERROR(VLOOKUP($K47,Mapping!$F:$H,3,0),"")</f>
        <v/>
      </c>
      <c r="N47" s="29" t="str">
        <f>C47&amp;G47</f>
        <v>3</v>
      </c>
    </row>
    <row r="48" spans="1:14" ht="31.5" outlineLevel="1" x14ac:dyDescent="0.55000000000000004">
      <c r="A48" s="29">
        <v>2</v>
      </c>
      <c r="B48" s="32" t="s">
        <v>170</v>
      </c>
      <c r="C48" s="80">
        <v>3</v>
      </c>
      <c r="D48" s="30" t="s">
        <v>3</v>
      </c>
      <c r="E48" s="32"/>
      <c r="G48" s="40"/>
      <c r="H48" s="41"/>
      <c r="J48" s="33" t="s">
        <v>8</v>
      </c>
      <c r="K48" s="29" t="str">
        <f t="shared" ref="K48:K81" si="7">C48&amp;J48&amp;G48</f>
        <v>3X1</v>
      </c>
      <c r="L48" s="29" t="str">
        <f>IFERROR(VLOOKUP($K48,Mapping!$F:$H,2,0),"")</f>
        <v/>
      </c>
      <c r="M48" s="29" t="str">
        <f>IFERROR(VLOOKUP($K48,Mapping!$F:$H,3,0),"")</f>
        <v/>
      </c>
      <c r="N48" s="29" t="str">
        <f t="shared" ref="N48:N81" si="8">C48&amp;G48</f>
        <v>3</v>
      </c>
    </row>
    <row r="49" spans="1:45" ht="31.5" outlineLevel="1" x14ac:dyDescent="0.55000000000000004">
      <c r="A49" s="29">
        <v>3</v>
      </c>
      <c r="B49" s="32" t="s">
        <v>171</v>
      </c>
      <c r="C49" s="80">
        <v>3</v>
      </c>
      <c r="D49" s="30" t="s">
        <v>3</v>
      </c>
      <c r="E49" s="32"/>
      <c r="G49" s="40"/>
      <c r="H49" s="41"/>
      <c r="J49" s="33" t="s">
        <v>8</v>
      </c>
      <c r="K49" s="29" t="str">
        <f t="shared" si="7"/>
        <v>3X1</v>
      </c>
      <c r="L49" s="29" t="str">
        <f>IFERROR(VLOOKUP($K49,Mapping!$F:$H,2,0),"")</f>
        <v/>
      </c>
      <c r="M49" s="29" t="str">
        <f>IFERROR(VLOOKUP($K49,Mapping!$F:$H,3,0),"")</f>
        <v/>
      </c>
      <c r="N49" s="29" t="str">
        <f t="shared" si="8"/>
        <v>3</v>
      </c>
    </row>
    <row r="50" spans="1:45" ht="33" outlineLevel="1" x14ac:dyDescent="0.75">
      <c r="A50" s="29">
        <v>4</v>
      </c>
      <c r="B50" s="32" t="s">
        <v>198</v>
      </c>
      <c r="C50" s="80">
        <v>3</v>
      </c>
      <c r="D50" s="30" t="s">
        <v>3</v>
      </c>
      <c r="E50" s="32"/>
      <c r="G50" s="40"/>
      <c r="H50" s="41"/>
      <c r="J50" s="33" t="s">
        <v>8</v>
      </c>
      <c r="K50" s="29" t="str">
        <f t="shared" si="7"/>
        <v>3X1</v>
      </c>
      <c r="L50" s="29" t="str">
        <f>IFERROR(VLOOKUP($K50,Mapping!$F:$H,2,0),"")</f>
        <v/>
      </c>
      <c r="M50" s="33" t="s">
        <v>205</v>
      </c>
      <c r="N50" s="29" t="str">
        <f t="shared" si="8"/>
        <v>3</v>
      </c>
      <c r="AR50" s="22"/>
      <c r="AS50" s="22"/>
    </row>
    <row r="51" spans="1:45" outlineLevel="1" x14ac:dyDescent="0.55000000000000004">
      <c r="A51" s="29">
        <v>5</v>
      </c>
      <c r="B51" s="32" t="s">
        <v>199</v>
      </c>
      <c r="C51" s="80">
        <v>3</v>
      </c>
      <c r="D51" s="30" t="s">
        <v>3</v>
      </c>
      <c r="E51" s="32"/>
      <c r="G51" s="40"/>
      <c r="H51" s="41"/>
      <c r="J51" s="33" t="s">
        <v>8</v>
      </c>
      <c r="K51" s="29" t="str">
        <f t="shared" si="7"/>
        <v>3X1</v>
      </c>
      <c r="L51" s="29" t="str">
        <f>IFERROR(VLOOKUP($K51,Mapping!$F:$H,2,0),"")</f>
        <v/>
      </c>
      <c r="M51" s="33" t="s">
        <v>205</v>
      </c>
      <c r="N51" s="29" t="str">
        <f t="shared" si="8"/>
        <v>3</v>
      </c>
    </row>
    <row r="52" spans="1:45" ht="31.5" outlineLevel="1" x14ac:dyDescent="0.55000000000000004">
      <c r="A52" s="29">
        <v>6</v>
      </c>
      <c r="B52" s="32" t="s">
        <v>172</v>
      </c>
      <c r="C52" s="80">
        <v>3</v>
      </c>
      <c r="D52" s="30" t="s">
        <v>3</v>
      </c>
      <c r="E52" s="32"/>
      <c r="G52" s="40"/>
      <c r="H52" s="41"/>
      <c r="J52" s="33" t="s">
        <v>8</v>
      </c>
      <c r="K52" s="29" t="str">
        <f t="shared" si="7"/>
        <v>3X1</v>
      </c>
      <c r="L52" s="29" t="str">
        <f>IFERROR(VLOOKUP($K52,Mapping!$F:$H,2,0),"")</f>
        <v/>
      </c>
      <c r="M52" s="33" t="s">
        <v>205</v>
      </c>
      <c r="N52" s="29" t="str">
        <f t="shared" si="8"/>
        <v>3</v>
      </c>
    </row>
    <row r="53" spans="1:45" outlineLevel="1" x14ac:dyDescent="0.55000000000000004">
      <c r="A53" s="29">
        <v>7</v>
      </c>
      <c r="B53" s="32" t="s">
        <v>173</v>
      </c>
      <c r="C53" s="80">
        <v>3</v>
      </c>
      <c r="D53" s="30" t="s">
        <v>3</v>
      </c>
      <c r="E53" s="32"/>
      <c r="G53" s="40"/>
      <c r="H53" s="41"/>
      <c r="J53" s="33" t="s">
        <v>8</v>
      </c>
      <c r="K53" s="29" t="str">
        <f t="shared" si="7"/>
        <v>3X1</v>
      </c>
      <c r="L53" s="29" t="str">
        <f>IFERROR(VLOOKUP($K53,Mapping!$F:$H,2,0),"")</f>
        <v/>
      </c>
      <c r="M53" s="33" t="s">
        <v>205</v>
      </c>
      <c r="N53" s="29" t="str">
        <f t="shared" si="8"/>
        <v>3</v>
      </c>
    </row>
    <row r="54" spans="1:45" ht="47.25" outlineLevel="1" x14ac:dyDescent="0.55000000000000004">
      <c r="A54" s="29">
        <v>8</v>
      </c>
      <c r="B54" s="32" t="s">
        <v>174</v>
      </c>
      <c r="C54" s="80">
        <v>3</v>
      </c>
      <c r="D54" s="30" t="s">
        <v>3</v>
      </c>
      <c r="E54" s="32"/>
      <c r="G54" s="40"/>
      <c r="H54" s="41"/>
      <c r="J54" s="33" t="s">
        <v>8</v>
      </c>
      <c r="K54" s="29" t="str">
        <f t="shared" si="7"/>
        <v>3X1</v>
      </c>
      <c r="L54" s="29" t="str">
        <f>IFERROR(VLOOKUP($K54,Mapping!$F:$H,2,0),"")</f>
        <v/>
      </c>
      <c r="M54" s="33" t="s">
        <v>205</v>
      </c>
      <c r="N54" s="29" t="str">
        <f t="shared" si="8"/>
        <v>3</v>
      </c>
    </row>
    <row r="55" spans="1:45" ht="31.5" outlineLevel="1" x14ac:dyDescent="0.55000000000000004">
      <c r="A55" s="29">
        <v>9</v>
      </c>
      <c r="B55" s="32" t="s">
        <v>175</v>
      </c>
      <c r="C55" s="80">
        <v>3</v>
      </c>
      <c r="D55" s="30" t="s">
        <v>3</v>
      </c>
      <c r="E55" s="32"/>
      <c r="G55" s="40"/>
      <c r="H55" s="41"/>
      <c r="J55" s="33" t="s">
        <v>8</v>
      </c>
      <c r="K55" s="29" t="str">
        <f t="shared" si="7"/>
        <v>3X1</v>
      </c>
      <c r="L55" s="29" t="str">
        <f>IFERROR(VLOOKUP($K55,Mapping!$F:$H,2,0),"")</f>
        <v/>
      </c>
      <c r="M55" s="33" t="s">
        <v>205</v>
      </c>
      <c r="N55" s="29" t="str">
        <f t="shared" si="8"/>
        <v>3</v>
      </c>
    </row>
    <row r="56" spans="1:45" ht="31.5" outlineLevel="1" x14ac:dyDescent="0.55000000000000004">
      <c r="A56" s="29">
        <v>10</v>
      </c>
      <c r="B56" s="32" t="s">
        <v>176</v>
      </c>
      <c r="C56" s="80">
        <v>3</v>
      </c>
      <c r="D56" s="30" t="s">
        <v>3</v>
      </c>
      <c r="E56" s="32"/>
      <c r="G56" s="40"/>
      <c r="H56" s="41"/>
      <c r="J56" s="33" t="s">
        <v>8</v>
      </c>
      <c r="K56" s="29" t="str">
        <f t="shared" si="7"/>
        <v>3X1</v>
      </c>
      <c r="L56" s="29" t="str">
        <f>IFERROR(VLOOKUP($K56,Mapping!$F:$H,2,0),"")</f>
        <v/>
      </c>
      <c r="M56" s="33" t="s">
        <v>205</v>
      </c>
      <c r="N56" s="29" t="str">
        <f t="shared" si="8"/>
        <v>3</v>
      </c>
    </row>
    <row r="57" spans="1:45" outlineLevel="1" x14ac:dyDescent="0.55000000000000004">
      <c r="A57" s="29">
        <v>11</v>
      </c>
      <c r="B57" s="28" t="s">
        <v>177</v>
      </c>
      <c r="C57" s="80">
        <v>3</v>
      </c>
      <c r="D57" s="30" t="s">
        <v>3</v>
      </c>
      <c r="E57" s="28"/>
      <c r="G57" s="38"/>
      <c r="H57" s="39"/>
      <c r="J57" s="29" t="s">
        <v>8</v>
      </c>
      <c r="K57" s="29" t="str">
        <f t="shared" si="7"/>
        <v>3X1</v>
      </c>
      <c r="L57" s="29" t="str">
        <f>IFERROR(VLOOKUP($K57,Mapping!$F:$H,2,0),"")</f>
        <v/>
      </c>
      <c r="M57" s="29" t="s">
        <v>205</v>
      </c>
      <c r="N57" s="29" t="str">
        <f t="shared" si="8"/>
        <v>3</v>
      </c>
    </row>
    <row r="58" spans="1:45" outlineLevel="1" x14ac:dyDescent="0.55000000000000004">
      <c r="A58" s="29">
        <v>12</v>
      </c>
      <c r="B58" s="32" t="s">
        <v>178</v>
      </c>
      <c r="C58" s="80">
        <v>3</v>
      </c>
      <c r="D58" s="30" t="s">
        <v>3</v>
      </c>
      <c r="E58" s="32"/>
      <c r="G58" s="40"/>
      <c r="H58" s="41"/>
      <c r="J58" s="33" t="s">
        <v>8</v>
      </c>
      <c r="K58" s="29" t="str">
        <f t="shared" si="7"/>
        <v>3X1</v>
      </c>
      <c r="L58" s="29" t="str">
        <f>IFERROR(VLOOKUP($K58,Mapping!$F:$H,2,0),"")</f>
        <v/>
      </c>
      <c r="M58" s="33" t="s">
        <v>205</v>
      </c>
      <c r="N58" s="29" t="str">
        <f t="shared" si="8"/>
        <v>3</v>
      </c>
    </row>
    <row r="59" spans="1:45" ht="31.5" outlineLevel="1" x14ac:dyDescent="0.55000000000000004">
      <c r="A59" s="29">
        <v>13</v>
      </c>
      <c r="B59" s="32" t="s">
        <v>200</v>
      </c>
      <c r="C59" s="80">
        <v>3</v>
      </c>
      <c r="D59" s="30" t="s">
        <v>3</v>
      </c>
      <c r="E59" s="32"/>
      <c r="G59" s="40"/>
      <c r="H59" s="41"/>
      <c r="J59" s="33" t="s">
        <v>8</v>
      </c>
      <c r="K59" s="29" t="str">
        <f t="shared" si="7"/>
        <v>3X1</v>
      </c>
      <c r="L59" s="29" t="str">
        <f>IFERROR(VLOOKUP($K59,Mapping!$F:$H,2,0),"")</f>
        <v/>
      </c>
      <c r="M59" s="33" t="s">
        <v>205</v>
      </c>
      <c r="N59" s="29" t="str">
        <f t="shared" si="8"/>
        <v>3</v>
      </c>
    </row>
    <row r="60" spans="1:45" ht="33" outlineLevel="1" x14ac:dyDescent="0.75">
      <c r="A60" s="29">
        <v>14</v>
      </c>
      <c r="B60" s="32" t="s">
        <v>201</v>
      </c>
      <c r="C60" s="80">
        <v>3</v>
      </c>
      <c r="D60" s="30" t="s">
        <v>3</v>
      </c>
      <c r="E60" s="32"/>
      <c r="G60" s="40"/>
      <c r="H60" s="41"/>
      <c r="J60" s="33" t="s">
        <v>8</v>
      </c>
      <c r="K60" s="29" t="str">
        <f t="shared" si="7"/>
        <v>3X1</v>
      </c>
      <c r="L60" s="29" t="str">
        <f>IFERROR(VLOOKUP($K60,Mapping!$F:$H,2,0),"")</f>
        <v/>
      </c>
      <c r="M60" s="33" t="s">
        <v>205</v>
      </c>
      <c r="N60" s="29" t="str">
        <f t="shared" si="8"/>
        <v>3</v>
      </c>
      <c r="AR60" s="22"/>
      <c r="AS60" s="22"/>
    </row>
    <row r="61" spans="1:45" ht="31.5" outlineLevel="1" x14ac:dyDescent="0.55000000000000004">
      <c r="A61" s="29">
        <v>15</v>
      </c>
      <c r="B61" s="32" t="s">
        <v>202</v>
      </c>
      <c r="C61" s="80">
        <v>3</v>
      </c>
      <c r="D61" s="30" t="s">
        <v>3</v>
      </c>
      <c r="E61" s="32"/>
      <c r="G61" s="40"/>
      <c r="H61" s="41"/>
      <c r="J61" s="33" t="s">
        <v>8</v>
      </c>
      <c r="K61" s="29" t="str">
        <f t="shared" si="7"/>
        <v>3X1</v>
      </c>
      <c r="L61" s="29" t="str">
        <f>IFERROR(VLOOKUP($K61,Mapping!$F:$H,2,0),"")</f>
        <v/>
      </c>
      <c r="M61" s="33" t="s">
        <v>205</v>
      </c>
      <c r="N61" s="29" t="str">
        <f t="shared" si="8"/>
        <v>3</v>
      </c>
    </row>
    <row r="62" spans="1:45" outlineLevel="1" x14ac:dyDescent="0.55000000000000004">
      <c r="A62" s="29">
        <v>16</v>
      </c>
      <c r="B62" s="32" t="s">
        <v>179</v>
      </c>
      <c r="C62" s="80">
        <v>3</v>
      </c>
      <c r="D62" s="30" t="s">
        <v>3</v>
      </c>
      <c r="E62" s="32"/>
      <c r="G62" s="40"/>
      <c r="H62" s="41"/>
      <c r="J62" s="33" t="s">
        <v>8</v>
      </c>
      <c r="K62" s="29" t="str">
        <f t="shared" si="7"/>
        <v>3X1</v>
      </c>
      <c r="L62" s="29" t="str">
        <f>IFERROR(VLOOKUP($K62,Mapping!$F:$H,2,0),"")</f>
        <v/>
      </c>
      <c r="M62" s="33" t="s">
        <v>205</v>
      </c>
      <c r="N62" s="29" t="str">
        <f t="shared" si="8"/>
        <v>3</v>
      </c>
    </row>
    <row r="63" spans="1:45" ht="31.5" outlineLevel="1" x14ac:dyDescent="0.55000000000000004">
      <c r="A63" s="29">
        <v>17</v>
      </c>
      <c r="B63" s="32" t="s">
        <v>180</v>
      </c>
      <c r="C63" s="80">
        <v>3</v>
      </c>
      <c r="D63" s="30" t="s">
        <v>3</v>
      </c>
      <c r="E63" s="32"/>
      <c r="G63" s="40"/>
      <c r="H63" s="41"/>
      <c r="J63" s="33" t="s">
        <v>8</v>
      </c>
      <c r="K63" s="29" t="str">
        <f t="shared" si="7"/>
        <v>3X1</v>
      </c>
      <c r="L63" s="29" t="str">
        <f>IFERROR(VLOOKUP($K63,Mapping!$F:$H,2,0),"")</f>
        <v/>
      </c>
      <c r="M63" s="33" t="s">
        <v>205</v>
      </c>
      <c r="N63" s="29" t="str">
        <f t="shared" si="8"/>
        <v>3</v>
      </c>
    </row>
    <row r="64" spans="1:45" outlineLevel="1" x14ac:dyDescent="0.55000000000000004">
      <c r="A64" s="29">
        <v>18</v>
      </c>
      <c r="B64" s="32" t="s">
        <v>203</v>
      </c>
      <c r="C64" s="80">
        <v>3</v>
      </c>
      <c r="D64" s="30" t="s">
        <v>3</v>
      </c>
      <c r="E64" s="32"/>
      <c r="G64" s="40"/>
      <c r="H64" s="41"/>
      <c r="J64" s="33" t="s">
        <v>8</v>
      </c>
      <c r="K64" s="29" t="str">
        <f t="shared" si="7"/>
        <v>3X1</v>
      </c>
      <c r="L64" s="29" t="str">
        <f>IFERROR(VLOOKUP($K64,Mapping!$F:$H,2,0),"")</f>
        <v/>
      </c>
      <c r="M64" s="33" t="s">
        <v>205</v>
      </c>
      <c r="N64" s="29" t="str">
        <f t="shared" si="8"/>
        <v>3</v>
      </c>
    </row>
    <row r="65" spans="1:45" outlineLevel="1" x14ac:dyDescent="0.55000000000000004">
      <c r="A65" s="29">
        <v>19</v>
      </c>
      <c r="B65" s="32" t="s">
        <v>181</v>
      </c>
      <c r="C65" s="80">
        <v>3</v>
      </c>
      <c r="D65" s="30" t="s">
        <v>3</v>
      </c>
      <c r="E65" s="32"/>
      <c r="G65" s="40"/>
      <c r="H65" s="41"/>
      <c r="J65" s="33" t="s">
        <v>8</v>
      </c>
      <c r="K65" s="29" t="str">
        <f t="shared" si="7"/>
        <v>3X1</v>
      </c>
      <c r="L65" s="29" t="str">
        <f>IFERROR(VLOOKUP($K65,Mapping!$F:$H,2,0),"")</f>
        <v/>
      </c>
      <c r="M65" s="33" t="s">
        <v>205</v>
      </c>
      <c r="N65" s="29" t="str">
        <f t="shared" si="8"/>
        <v>3</v>
      </c>
    </row>
    <row r="66" spans="1:45" outlineLevel="1" x14ac:dyDescent="0.55000000000000004">
      <c r="A66" s="29">
        <v>20</v>
      </c>
      <c r="B66" s="32" t="s">
        <v>182</v>
      </c>
      <c r="C66" s="80">
        <v>3</v>
      </c>
      <c r="D66" s="30" t="s">
        <v>3</v>
      </c>
      <c r="E66" s="32"/>
      <c r="G66" s="40"/>
      <c r="H66" s="41"/>
      <c r="J66" s="33" t="s">
        <v>8</v>
      </c>
      <c r="K66" s="29" t="str">
        <f t="shared" si="7"/>
        <v>3X1</v>
      </c>
      <c r="L66" s="29" t="str">
        <f>IFERROR(VLOOKUP($K66,Mapping!$F:$H,2,0),"")</f>
        <v/>
      </c>
      <c r="M66" s="33" t="s">
        <v>205</v>
      </c>
      <c r="N66" s="29" t="str">
        <f t="shared" si="8"/>
        <v>3</v>
      </c>
    </row>
    <row r="67" spans="1:45" outlineLevel="1" x14ac:dyDescent="0.55000000000000004">
      <c r="A67" s="29">
        <v>21</v>
      </c>
      <c r="B67" s="32" t="s">
        <v>183</v>
      </c>
      <c r="C67" s="80">
        <v>3</v>
      </c>
      <c r="D67" s="30" t="s">
        <v>3</v>
      </c>
      <c r="E67" s="32"/>
      <c r="G67" s="40"/>
      <c r="H67" s="41"/>
      <c r="J67" s="33" t="s">
        <v>8</v>
      </c>
      <c r="K67" s="29" t="str">
        <f t="shared" si="7"/>
        <v>3X1</v>
      </c>
      <c r="L67" s="29" t="str">
        <f>IFERROR(VLOOKUP($K67,Mapping!$F:$H,2,0),"")</f>
        <v/>
      </c>
      <c r="M67" s="33" t="s">
        <v>205</v>
      </c>
      <c r="N67" s="29" t="str">
        <f t="shared" si="8"/>
        <v>3</v>
      </c>
    </row>
    <row r="68" spans="1:45" ht="33" outlineLevel="1" x14ac:dyDescent="0.75">
      <c r="A68" s="29">
        <v>22</v>
      </c>
      <c r="B68" s="32" t="s">
        <v>184</v>
      </c>
      <c r="C68" s="80">
        <v>3</v>
      </c>
      <c r="D68" s="30" t="s">
        <v>3</v>
      </c>
      <c r="E68" s="32"/>
      <c r="G68" s="40"/>
      <c r="H68" s="41"/>
      <c r="J68" s="33" t="s">
        <v>8</v>
      </c>
      <c r="K68" s="29" t="str">
        <f t="shared" si="7"/>
        <v>3X1</v>
      </c>
      <c r="L68" s="29" t="str">
        <f>IFERROR(VLOOKUP($K68,Mapping!$F:$H,2,0),"")</f>
        <v/>
      </c>
      <c r="M68" s="33" t="s">
        <v>205</v>
      </c>
      <c r="N68" s="29" t="str">
        <f t="shared" si="8"/>
        <v>3</v>
      </c>
      <c r="AR68" s="22"/>
      <c r="AS68" s="22"/>
    </row>
    <row r="69" spans="1:45" outlineLevel="1" x14ac:dyDescent="0.55000000000000004">
      <c r="A69" s="29">
        <v>23</v>
      </c>
      <c r="B69" s="32" t="s">
        <v>185</v>
      </c>
      <c r="C69" s="80">
        <v>3</v>
      </c>
      <c r="D69" s="30" t="s">
        <v>3</v>
      </c>
      <c r="E69" s="32"/>
      <c r="G69" s="40"/>
      <c r="H69" s="41"/>
      <c r="J69" s="33" t="s">
        <v>8</v>
      </c>
      <c r="K69" s="29" t="str">
        <f t="shared" si="7"/>
        <v>3X1</v>
      </c>
      <c r="L69" s="29" t="str">
        <f>IFERROR(VLOOKUP($K69,Mapping!$F:$H,2,0),"")</f>
        <v/>
      </c>
      <c r="M69" s="33" t="s">
        <v>205</v>
      </c>
      <c r="N69" s="29" t="str">
        <f t="shared" si="8"/>
        <v>3</v>
      </c>
    </row>
    <row r="70" spans="1:45" ht="20.65" outlineLevel="1" x14ac:dyDescent="0.75">
      <c r="A70" s="29">
        <v>24</v>
      </c>
      <c r="B70" s="32" t="s">
        <v>186</v>
      </c>
      <c r="C70" s="80">
        <v>3</v>
      </c>
      <c r="D70" s="30" t="s">
        <v>3</v>
      </c>
      <c r="E70" s="32"/>
      <c r="G70" s="40"/>
      <c r="H70" s="41"/>
      <c r="J70" s="33" t="s">
        <v>8</v>
      </c>
      <c r="K70" s="29" t="str">
        <f t="shared" si="7"/>
        <v>3X1</v>
      </c>
      <c r="L70" s="29" t="str">
        <f>IFERROR(VLOOKUP($K70,Mapping!$F:$H,2,0),"")</f>
        <v/>
      </c>
      <c r="M70" s="33" t="s">
        <v>205</v>
      </c>
      <c r="N70" s="29" t="str">
        <f t="shared" si="8"/>
        <v>3</v>
      </c>
      <c r="AR70" s="22"/>
      <c r="AS70" s="22"/>
    </row>
    <row r="71" spans="1:45" outlineLevel="1" x14ac:dyDescent="0.55000000000000004">
      <c r="A71" s="29">
        <v>25</v>
      </c>
      <c r="B71" s="32" t="s">
        <v>187</v>
      </c>
      <c r="C71" s="80">
        <v>3</v>
      </c>
      <c r="D71" s="30" t="s">
        <v>3</v>
      </c>
      <c r="E71" s="32"/>
      <c r="G71" s="40"/>
      <c r="H71" s="41"/>
      <c r="J71" s="33" t="s">
        <v>8</v>
      </c>
      <c r="K71" s="29" t="str">
        <f t="shared" si="7"/>
        <v>3X1</v>
      </c>
      <c r="L71" s="29" t="str">
        <f>IFERROR(VLOOKUP($K71,Mapping!$F:$H,2,0),"")</f>
        <v/>
      </c>
      <c r="M71" s="33" t="s">
        <v>205</v>
      </c>
      <c r="N71" s="29" t="str">
        <f t="shared" si="8"/>
        <v>3</v>
      </c>
    </row>
    <row r="72" spans="1:45" outlineLevel="1" x14ac:dyDescent="0.55000000000000004">
      <c r="A72" s="29">
        <v>26</v>
      </c>
      <c r="B72" s="32" t="s">
        <v>188</v>
      </c>
      <c r="C72" s="80">
        <v>3</v>
      </c>
      <c r="D72" s="30" t="s">
        <v>3</v>
      </c>
      <c r="E72" s="32"/>
      <c r="G72" s="40"/>
      <c r="H72" s="41"/>
      <c r="J72" s="33" t="s">
        <v>8</v>
      </c>
      <c r="K72" s="29" t="str">
        <f t="shared" si="7"/>
        <v>3X1</v>
      </c>
      <c r="L72" s="29" t="str">
        <f>IFERROR(VLOOKUP($K72,Mapping!$F:$H,2,0),"")</f>
        <v/>
      </c>
      <c r="M72" s="33" t="s">
        <v>205</v>
      </c>
      <c r="N72" s="29" t="str">
        <f t="shared" si="8"/>
        <v>3</v>
      </c>
    </row>
    <row r="73" spans="1:45" ht="31.5" outlineLevel="1" x14ac:dyDescent="0.55000000000000004">
      <c r="A73" s="29">
        <v>27</v>
      </c>
      <c r="B73" s="32" t="s">
        <v>189</v>
      </c>
      <c r="C73" s="80">
        <v>3</v>
      </c>
      <c r="D73" s="30" t="s">
        <v>3</v>
      </c>
      <c r="E73" s="32"/>
      <c r="G73" s="40"/>
      <c r="H73" s="41"/>
      <c r="J73" s="33" t="s">
        <v>8</v>
      </c>
      <c r="K73" s="29" t="str">
        <f t="shared" si="7"/>
        <v>3X1</v>
      </c>
      <c r="L73" s="29" t="str">
        <f>IFERROR(VLOOKUP($K73,Mapping!$F:$H,2,0),"")</f>
        <v/>
      </c>
      <c r="M73" s="33" t="s">
        <v>205</v>
      </c>
      <c r="N73" s="29" t="str">
        <f t="shared" si="8"/>
        <v>3</v>
      </c>
    </row>
    <row r="74" spans="1:45" ht="31.5" outlineLevel="1" x14ac:dyDescent="0.55000000000000004">
      <c r="A74" s="29">
        <v>28</v>
      </c>
      <c r="B74" s="32" t="s">
        <v>190</v>
      </c>
      <c r="C74" s="80">
        <v>3</v>
      </c>
      <c r="D74" s="30" t="s">
        <v>3</v>
      </c>
      <c r="E74" s="32"/>
      <c r="G74" s="40"/>
      <c r="H74" s="41"/>
      <c r="J74" s="33" t="s">
        <v>8</v>
      </c>
      <c r="K74" s="29" t="str">
        <f t="shared" si="7"/>
        <v>3X1</v>
      </c>
      <c r="L74" s="29" t="str">
        <f>IFERROR(VLOOKUP($K74,Mapping!$F:$H,2,0),"")</f>
        <v/>
      </c>
      <c r="M74" s="33" t="s">
        <v>205</v>
      </c>
      <c r="N74" s="29" t="str">
        <f t="shared" si="8"/>
        <v>3</v>
      </c>
    </row>
    <row r="75" spans="1:45" outlineLevel="1" x14ac:dyDescent="0.55000000000000004">
      <c r="A75" s="29">
        <v>29</v>
      </c>
      <c r="B75" s="32" t="s">
        <v>191</v>
      </c>
      <c r="C75" s="80">
        <v>3</v>
      </c>
      <c r="D75" s="30" t="s">
        <v>3</v>
      </c>
      <c r="E75" s="32"/>
      <c r="G75" s="40"/>
      <c r="H75" s="41"/>
      <c r="J75" s="33" t="s">
        <v>8</v>
      </c>
      <c r="K75" s="29" t="str">
        <f t="shared" si="7"/>
        <v>3X1</v>
      </c>
      <c r="L75" s="29" t="str">
        <f>IFERROR(VLOOKUP($K75,Mapping!$F:$H,2,0),"")</f>
        <v/>
      </c>
      <c r="M75" s="33" t="s">
        <v>205</v>
      </c>
      <c r="N75" s="29" t="str">
        <f t="shared" si="8"/>
        <v>3</v>
      </c>
    </row>
    <row r="76" spans="1:45" ht="31.5" outlineLevel="1" x14ac:dyDescent="0.55000000000000004">
      <c r="A76" s="29">
        <v>30</v>
      </c>
      <c r="B76" s="32" t="s">
        <v>192</v>
      </c>
      <c r="C76" s="80">
        <v>3</v>
      </c>
      <c r="D76" s="30" t="s">
        <v>3</v>
      </c>
      <c r="E76" s="32"/>
      <c r="G76" s="40"/>
      <c r="H76" s="41"/>
      <c r="J76" s="33" t="s">
        <v>8</v>
      </c>
      <c r="K76" s="29" t="str">
        <f t="shared" si="7"/>
        <v>3X1</v>
      </c>
      <c r="L76" s="29" t="str">
        <f>IFERROR(VLOOKUP($K76,Mapping!$F:$H,2,0),"")</f>
        <v/>
      </c>
      <c r="M76" s="33" t="s">
        <v>205</v>
      </c>
      <c r="N76" s="29" t="str">
        <f t="shared" si="8"/>
        <v>3</v>
      </c>
    </row>
    <row r="77" spans="1:45" ht="31.5" outlineLevel="1" x14ac:dyDescent="0.55000000000000004">
      <c r="A77" s="29">
        <v>31</v>
      </c>
      <c r="B77" s="32" t="s">
        <v>193</v>
      </c>
      <c r="C77" s="80">
        <v>3</v>
      </c>
      <c r="D77" s="30" t="s">
        <v>3</v>
      </c>
      <c r="E77" s="32"/>
      <c r="G77" s="40"/>
      <c r="H77" s="41"/>
      <c r="J77" s="33" t="s">
        <v>8</v>
      </c>
      <c r="K77" s="29" t="str">
        <f t="shared" si="7"/>
        <v>3X1</v>
      </c>
      <c r="L77" s="29" t="str">
        <f>IFERROR(VLOOKUP($K77,Mapping!$F:$H,2,0),"")</f>
        <v/>
      </c>
      <c r="M77" s="33" t="s">
        <v>205</v>
      </c>
      <c r="N77" s="29" t="str">
        <f t="shared" si="8"/>
        <v>3</v>
      </c>
    </row>
    <row r="78" spans="1:45" ht="33" outlineLevel="1" x14ac:dyDescent="0.75">
      <c r="A78" s="29">
        <v>32</v>
      </c>
      <c r="B78" s="32" t="s">
        <v>194</v>
      </c>
      <c r="C78" s="80">
        <v>3</v>
      </c>
      <c r="D78" s="30" t="s">
        <v>3</v>
      </c>
      <c r="E78" s="32"/>
      <c r="G78" s="40"/>
      <c r="H78" s="41"/>
      <c r="J78" s="33" t="s">
        <v>8</v>
      </c>
      <c r="K78" s="29" t="str">
        <f t="shared" si="7"/>
        <v>3X1</v>
      </c>
      <c r="L78" s="29" t="str">
        <f>IFERROR(VLOOKUP($K78,Mapping!$F:$H,2,0),"")</f>
        <v/>
      </c>
      <c r="M78" s="33" t="s">
        <v>205</v>
      </c>
      <c r="N78" s="29" t="str">
        <f t="shared" si="8"/>
        <v>3</v>
      </c>
      <c r="AR78" s="22"/>
      <c r="AS78" s="22"/>
    </row>
    <row r="79" spans="1:45" ht="31.5" outlineLevel="1" x14ac:dyDescent="0.55000000000000004">
      <c r="A79" s="29">
        <v>33</v>
      </c>
      <c r="B79" s="32" t="s">
        <v>195</v>
      </c>
      <c r="C79" s="80">
        <v>3</v>
      </c>
      <c r="D79" s="30" t="s">
        <v>3</v>
      </c>
      <c r="E79" s="32"/>
      <c r="G79" s="40"/>
      <c r="H79" s="41"/>
      <c r="J79" s="33" t="s">
        <v>8</v>
      </c>
      <c r="K79" s="29" t="str">
        <f t="shared" si="7"/>
        <v>3X1</v>
      </c>
      <c r="L79" s="29" t="str">
        <f>IFERROR(VLOOKUP($K79,Mapping!$F:$H,2,0),"")</f>
        <v/>
      </c>
      <c r="M79" s="33" t="s">
        <v>205</v>
      </c>
      <c r="N79" s="29" t="str">
        <f t="shared" si="8"/>
        <v>3</v>
      </c>
    </row>
    <row r="80" spans="1:45" outlineLevel="1" x14ac:dyDescent="0.55000000000000004">
      <c r="A80" s="29">
        <v>34</v>
      </c>
      <c r="B80" s="32" t="s">
        <v>196</v>
      </c>
      <c r="C80" s="80">
        <v>3</v>
      </c>
      <c r="D80" s="30" t="s">
        <v>3</v>
      </c>
      <c r="E80" s="32"/>
      <c r="G80" s="40"/>
      <c r="H80" s="41"/>
      <c r="J80" s="33" t="s">
        <v>8</v>
      </c>
      <c r="K80" s="29" t="str">
        <f t="shared" si="7"/>
        <v>3X1</v>
      </c>
      <c r="L80" s="29" t="str">
        <f>IFERROR(VLOOKUP($K80,Mapping!$F:$H,2,0),"")</f>
        <v/>
      </c>
      <c r="M80" s="33" t="s">
        <v>205</v>
      </c>
      <c r="N80" s="29" t="str">
        <f t="shared" si="8"/>
        <v>3</v>
      </c>
    </row>
    <row r="81" spans="1:14" outlineLevel="1" x14ac:dyDescent="0.55000000000000004">
      <c r="A81" s="29">
        <v>35</v>
      </c>
      <c r="B81" s="32" t="s">
        <v>197</v>
      </c>
      <c r="C81" s="80">
        <v>3</v>
      </c>
      <c r="D81" s="30" t="s">
        <v>3</v>
      </c>
      <c r="E81" s="32"/>
      <c r="G81" s="40"/>
      <c r="H81" s="41"/>
      <c r="J81" s="33" t="s">
        <v>8</v>
      </c>
      <c r="K81" s="29" t="str">
        <f t="shared" si="7"/>
        <v>3X1</v>
      </c>
      <c r="L81" s="29" t="str">
        <f>IFERROR(VLOOKUP($K81,Mapping!$F:$H,2,0),"")</f>
        <v/>
      </c>
      <c r="M81" s="33" t="s">
        <v>205</v>
      </c>
      <c r="N81" s="29" t="str">
        <f t="shared" si="8"/>
        <v>3</v>
      </c>
    </row>
    <row r="82" spans="1:14" s="12" customFormat="1" ht="19.5" customHeight="1" x14ac:dyDescent="0.6">
      <c r="A82" s="23" t="s">
        <v>50</v>
      </c>
      <c r="B82" s="71" t="s">
        <v>206</v>
      </c>
      <c r="C82" s="77" t="s">
        <v>67</v>
      </c>
      <c r="D82" s="72"/>
      <c r="E82" s="78"/>
      <c r="G82" s="79"/>
      <c r="H82" s="71"/>
      <c r="J82" s="73"/>
      <c r="K82" s="73"/>
      <c r="L82" s="73"/>
      <c r="M82" s="73"/>
      <c r="N82" s="73"/>
    </row>
    <row r="83" spans="1:14" ht="31.5" outlineLevel="1" x14ac:dyDescent="0.55000000000000004">
      <c r="A83" s="29"/>
      <c r="B83" s="28" t="s">
        <v>207</v>
      </c>
      <c r="C83" s="80"/>
      <c r="D83" s="30"/>
      <c r="E83" s="28"/>
      <c r="G83" s="38"/>
      <c r="H83" s="39"/>
      <c r="J83" s="29"/>
      <c r="K83" s="29"/>
      <c r="L83" s="29"/>
      <c r="M83" s="29"/>
      <c r="N83" s="29"/>
    </row>
    <row r="84" spans="1:14" s="22" customFormat="1" ht="33" customHeight="1" x14ac:dyDescent="0.75">
      <c r="A84" s="21" t="s">
        <v>47</v>
      </c>
      <c r="B84" s="70" t="s">
        <v>208</v>
      </c>
      <c r="C84" s="46" t="s">
        <v>67</v>
      </c>
      <c r="D84" s="44"/>
      <c r="E84" s="45"/>
      <c r="G84" s="47">
        <f>SUBTOTAL(3,G87:G182)/(SUBTOTAL(3,C87:C182)-6)</f>
        <v>0</v>
      </c>
      <c r="H84" s="20"/>
      <c r="J84" s="52"/>
      <c r="K84" s="52"/>
      <c r="L84" s="52">
        <f>SUBTOTAL(9,L87:L182)</f>
        <v>0</v>
      </c>
      <c r="M84" s="52">
        <f>SUBTOTAL(9,M87:M182)</f>
        <v>0</v>
      </c>
      <c r="N84" s="52"/>
    </row>
    <row r="85" spans="1:14" outlineLevel="1" x14ac:dyDescent="0.55000000000000004">
      <c r="A85" s="16"/>
      <c r="B85" s="17" t="s">
        <v>105</v>
      </c>
      <c r="C85" s="16"/>
      <c r="D85" s="26"/>
      <c r="E85" s="18"/>
      <c r="F85" s="11"/>
      <c r="G85" s="16"/>
      <c r="H85" s="17"/>
      <c r="J85" s="16"/>
      <c r="K85" s="16"/>
      <c r="L85" s="16"/>
      <c r="M85" s="16"/>
      <c r="N85" s="16"/>
    </row>
    <row r="86" spans="1:14" outlineLevel="1" x14ac:dyDescent="0.55000000000000004">
      <c r="A86" s="16"/>
      <c r="B86" s="17" t="s">
        <v>0</v>
      </c>
      <c r="C86" s="16"/>
      <c r="D86" s="26"/>
      <c r="E86" s="18"/>
      <c r="F86" s="11"/>
      <c r="G86" s="16"/>
      <c r="H86" s="17"/>
      <c r="J86" s="16"/>
      <c r="K86" s="16"/>
      <c r="L86" s="16"/>
      <c r="M86" s="16"/>
      <c r="N86" s="16"/>
    </row>
    <row r="87" spans="1:14" s="12" customFormat="1" ht="17.25" x14ac:dyDescent="0.6">
      <c r="A87" s="23" t="s">
        <v>48</v>
      </c>
      <c r="B87" s="71" t="s">
        <v>210</v>
      </c>
      <c r="C87" s="77" t="s">
        <v>67</v>
      </c>
      <c r="D87" s="72"/>
      <c r="E87" s="78"/>
      <c r="G87" s="79">
        <f>SUBTOTAL(3,G88:G102)/SUBTOTAL(3,C88:C102)</f>
        <v>0</v>
      </c>
      <c r="H87" s="71"/>
      <c r="J87" s="73"/>
      <c r="K87" s="73"/>
      <c r="L87" s="73">
        <f>SUBTOTAL(9,L88:L102)</f>
        <v>0</v>
      </c>
      <c r="M87" s="73">
        <f>SUBTOTAL(9,M88:M102)</f>
        <v>0</v>
      </c>
      <c r="N87" s="73"/>
    </row>
    <row r="88" spans="1:14" ht="32.25" customHeight="1" outlineLevel="1" x14ac:dyDescent="0.55000000000000004">
      <c r="A88" s="29">
        <v>1</v>
      </c>
      <c r="B88" s="28" t="s">
        <v>211</v>
      </c>
      <c r="C88" s="80">
        <v>1</v>
      </c>
      <c r="D88" s="162" t="s">
        <v>233</v>
      </c>
      <c r="E88" s="162"/>
      <c r="F88" s="11"/>
      <c r="G88" s="38"/>
      <c r="H88" s="39"/>
      <c r="J88" s="29" t="s">
        <v>8</v>
      </c>
      <c r="K88" s="29" t="str">
        <f t="shared" ref="K88:K102" si="9">C88&amp;J88&amp;G88</f>
        <v>1X1</v>
      </c>
      <c r="L88" s="29" t="str">
        <f>IFERROR(VLOOKUP($K88,Mapping!F:H,2,0),"")</f>
        <v/>
      </c>
      <c r="M88" s="29" t="str">
        <f>IFERROR(VLOOKUP($K88,Mapping!$F:$H,3,0),"")</f>
        <v/>
      </c>
      <c r="N88" s="29" t="str">
        <f t="shared" si="0"/>
        <v>1</v>
      </c>
    </row>
    <row r="89" spans="1:14" outlineLevel="1" x14ac:dyDescent="0.55000000000000004">
      <c r="A89" s="29">
        <v>2</v>
      </c>
      <c r="B89" s="32" t="s">
        <v>212</v>
      </c>
      <c r="C89" s="81">
        <v>3</v>
      </c>
      <c r="D89" s="34" t="s">
        <v>3</v>
      </c>
      <c r="E89" s="32"/>
      <c r="F89" s="11"/>
      <c r="G89" s="40"/>
      <c r="H89" s="41"/>
      <c r="J89" s="33" t="s">
        <v>8</v>
      </c>
      <c r="K89" s="33" t="str">
        <f t="shared" si="9"/>
        <v>3X1</v>
      </c>
      <c r="L89" s="33" t="str">
        <f>IFERROR(VLOOKUP($K89,Mapping!F:H,2,0),"")</f>
        <v/>
      </c>
      <c r="M89" s="33" t="str">
        <f>IFERROR(VLOOKUP($K89,Mapping!$F:$H,3,0),"")</f>
        <v/>
      </c>
      <c r="N89" s="33" t="str">
        <f t="shared" si="0"/>
        <v>3</v>
      </c>
    </row>
    <row r="90" spans="1:14" outlineLevel="1" x14ac:dyDescent="0.55000000000000004">
      <c r="A90" s="29">
        <v>3</v>
      </c>
      <c r="B90" s="32" t="s">
        <v>213</v>
      </c>
      <c r="C90" s="81">
        <v>2</v>
      </c>
      <c r="D90" s="34" t="s">
        <v>225</v>
      </c>
      <c r="E90" s="32"/>
      <c r="F90" s="11"/>
      <c r="G90" s="40"/>
      <c r="H90" s="41"/>
      <c r="J90" s="33" t="s">
        <v>8</v>
      </c>
      <c r="K90" s="33" t="str">
        <f t="shared" si="9"/>
        <v>2X1</v>
      </c>
      <c r="L90" s="33" t="str">
        <f>IFERROR(VLOOKUP($K90,Mapping!F:H,2,0),"")</f>
        <v/>
      </c>
      <c r="M90" s="33" t="str">
        <f>IFERROR(VLOOKUP($K90,Mapping!$F:$H,3,0),"")</f>
        <v/>
      </c>
      <c r="N90" s="33" t="str">
        <f t="shared" si="0"/>
        <v>2</v>
      </c>
    </row>
    <row r="91" spans="1:14" outlineLevel="1" x14ac:dyDescent="0.55000000000000004">
      <c r="A91" s="29">
        <v>4</v>
      </c>
      <c r="B91" s="32" t="s">
        <v>214</v>
      </c>
      <c r="C91" s="81">
        <v>2</v>
      </c>
      <c r="D91" s="34" t="s">
        <v>226</v>
      </c>
      <c r="E91" s="32"/>
      <c r="F91" s="11"/>
      <c r="G91" s="40"/>
      <c r="H91" s="41"/>
      <c r="J91" s="33" t="s">
        <v>8</v>
      </c>
      <c r="K91" s="33" t="str">
        <f t="shared" si="9"/>
        <v>2X1</v>
      </c>
      <c r="L91" s="33" t="str">
        <f>IFERROR(VLOOKUP($K91,Mapping!F:H,2,0),"")</f>
        <v/>
      </c>
      <c r="M91" s="33" t="str">
        <f>IFERROR(VLOOKUP($K91,Mapping!$F:$H,3,0),"")</f>
        <v/>
      </c>
      <c r="N91" s="33" t="str">
        <f t="shared" ref="N91:N102" si="10">C91&amp;G91</f>
        <v>2</v>
      </c>
    </row>
    <row r="92" spans="1:14" outlineLevel="1" x14ac:dyDescent="0.55000000000000004">
      <c r="A92" s="29">
        <v>5</v>
      </c>
      <c r="B92" s="32" t="s">
        <v>215</v>
      </c>
      <c r="C92" s="81">
        <v>2</v>
      </c>
      <c r="D92" s="34" t="s">
        <v>227</v>
      </c>
      <c r="E92" s="32"/>
      <c r="F92" s="11"/>
      <c r="G92" s="40"/>
      <c r="H92" s="41"/>
      <c r="J92" s="33"/>
      <c r="K92" s="33"/>
      <c r="L92" s="33"/>
      <c r="M92" s="33"/>
      <c r="N92" s="33"/>
    </row>
    <row r="93" spans="1:14" ht="33.75" customHeight="1" outlineLevel="1" x14ac:dyDescent="0.55000000000000004">
      <c r="A93" s="29">
        <v>6</v>
      </c>
      <c r="B93" s="32" t="s">
        <v>235</v>
      </c>
      <c r="C93" s="81">
        <v>1</v>
      </c>
      <c r="D93" s="34" t="s">
        <v>104</v>
      </c>
      <c r="E93" s="32" t="s">
        <v>234</v>
      </c>
      <c r="F93" s="11"/>
      <c r="G93" s="40"/>
      <c r="H93" s="41"/>
      <c r="J93" s="33"/>
      <c r="K93" s="33"/>
      <c r="L93" s="33"/>
      <c r="M93" s="33"/>
      <c r="N93" s="33"/>
    </row>
    <row r="94" spans="1:14" ht="31.5" outlineLevel="1" x14ac:dyDescent="0.55000000000000004">
      <c r="A94" s="29">
        <v>7</v>
      </c>
      <c r="B94" s="32" t="s">
        <v>216</v>
      </c>
      <c r="C94" s="81">
        <v>2</v>
      </c>
      <c r="D94" s="34" t="s">
        <v>228</v>
      </c>
      <c r="E94" s="32"/>
      <c r="F94" s="11"/>
      <c r="G94" s="40"/>
      <c r="H94" s="41"/>
      <c r="J94" s="33" t="s">
        <v>8</v>
      </c>
      <c r="K94" s="33" t="str">
        <f t="shared" si="9"/>
        <v>2X1</v>
      </c>
      <c r="L94" s="33" t="str">
        <f>IFERROR(VLOOKUP($K94,Mapping!F:H,2,0),"")</f>
        <v/>
      </c>
      <c r="M94" s="33" t="str">
        <f>IFERROR(VLOOKUP($K94,Mapping!$F:$H,3,0),"")</f>
        <v/>
      </c>
      <c r="N94" s="33" t="str">
        <f t="shared" si="10"/>
        <v>2</v>
      </c>
    </row>
    <row r="95" spans="1:14" outlineLevel="1" x14ac:dyDescent="0.55000000000000004">
      <c r="A95" s="29">
        <v>8</v>
      </c>
      <c r="B95" s="32" t="s">
        <v>217</v>
      </c>
      <c r="C95" s="81">
        <v>2</v>
      </c>
      <c r="D95" s="34" t="s">
        <v>226</v>
      </c>
      <c r="E95" s="32"/>
      <c r="F95" s="11"/>
      <c r="G95" s="40"/>
      <c r="H95" s="41"/>
      <c r="J95" s="33" t="s">
        <v>8</v>
      </c>
      <c r="K95" s="33" t="str">
        <f t="shared" si="9"/>
        <v>2X1</v>
      </c>
      <c r="L95" s="33" t="str">
        <f>IFERROR(VLOOKUP($K95,Mapping!F:H,2,0),"")</f>
        <v/>
      </c>
      <c r="M95" s="33" t="str">
        <f>IFERROR(VLOOKUP($K95,Mapping!$F:$H,3,0),"")</f>
        <v/>
      </c>
      <c r="N95" s="33" t="str">
        <f t="shared" si="10"/>
        <v>2</v>
      </c>
    </row>
    <row r="96" spans="1:14" ht="31.5" outlineLevel="1" x14ac:dyDescent="0.55000000000000004">
      <c r="A96" s="29">
        <v>9</v>
      </c>
      <c r="B96" s="32" t="s">
        <v>218</v>
      </c>
      <c r="C96" s="81">
        <v>2</v>
      </c>
      <c r="D96" s="34" t="s">
        <v>229</v>
      </c>
      <c r="E96" s="32"/>
      <c r="F96" s="11"/>
      <c r="G96" s="40"/>
      <c r="H96" s="41"/>
      <c r="J96" s="33" t="s">
        <v>8</v>
      </c>
      <c r="K96" s="33" t="str">
        <f t="shared" si="9"/>
        <v>2X1</v>
      </c>
      <c r="L96" s="33" t="str">
        <f>IFERROR(VLOOKUP($K96,Mapping!F:H,2,0),"")</f>
        <v/>
      </c>
      <c r="M96" s="33" t="str">
        <f>IFERROR(VLOOKUP($K96,Mapping!$F:$H,3,0),"")</f>
        <v/>
      </c>
      <c r="N96" s="33" t="str">
        <f t="shared" si="10"/>
        <v>2</v>
      </c>
    </row>
    <row r="97" spans="1:14" ht="36.75" customHeight="1" outlineLevel="1" x14ac:dyDescent="0.55000000000000004">
      <c r="A97" s="29">
        <v>10</v>
      </c>
      <c r="B97" s="32" t="s">
        <v>219</v>
      </c>
      <c r="C97" s="81">
        <v>1</v>
      </c>
      <c r="D97" s="161" t="s">
        <v>236</v>
      </c>
      <c r="E97" s="161"/>
      <c r="F97" s="11"/>
      <c r="G97" s="40"/>
      <c r="H97" s="41"/>
      <c r="J97" s="33" t="s">
        <v>8</v>
      </c>
      <c r="K97" s="33" t="str">
        <f t="shared" si="9"/>
        <v>1X1</v>
      </c>
      <c r="L97" s="33" t="str">
        <f>IFERROR(VLOOKUP($K97,Mapping!F:H,2,0),"")</f>
        <v/>
      </c>
      <c r="M97" s="33" t="str">
        <f>IFERROR(VLOOKUP($K97,Mapping!$F:$H,3,0),"")</f>
        <v/>
      </c>
      <c r="N97" s="33" t="str">
        <f t="shared" si="10"/>
        <v>1</v>
      </c>
    </row>
    <row r="98" spans="1:14" outlineLevel="1" x14ac:dyDescent="0.55000000000000004">
      <c r="A98" s="29">
        <v>11</v>
      </c>
      <c r="B98" s="32" t="s">
        <v>220</v>
      </c>
      <c r="C98" s="81">
        <v>2</v>
      </c>
      <c r="D98" s="34" t="s">
        <v>230</v>
      </c>
      <c r="E98" s="32"/>
      <c r="F98" s="11"/>
      <c r="G98" s="40"/>
      <c r="H98" s="41"/>
      <c r="J98" s="33" t="s">
        <v>8</v>
      </c>
      <c r="K98" s="33" t="str">
        <f t="shared" si="9"/>
        <v>2X1</v>
      </c>
      <c r="L98" s="33" t="str">
        <f>IFERROR(VLOOKUP($K98,Mapping!F:H,2,0),"")</f>
        <v/>
      </c>
      <c r="M98" s="33" t="str">
        <f>IFERROR(VLOOKUP($K98,Mapping!$F:$H,3,0),"")</f>
        <v/>
      </c>
      <c r="N98" s="33" t="str">
        <f t="shared" si="10"/>
        <v>2</v>
      </c>
    </row>
    <row r="99" spans="1:14" ht="31.5" outlineLevel="1" x14ac:dyDescent="0.55000000000000004">
      <c r="A99" s="29">
        <v>12</v>
      </c>
      <c r="B99" s="32" t="s">
        <v>221</v>
      </c>
      <c r="C99" s="81">
        <v>1</v>
      </c>
      <c r="D99" s="161" t="s">
        <v>237</v>
      </c>
      <c r="E99" s="161"/>
      <c r="F99" s="11"/>
      <c r="G99" s="40"/>
      <c r="H99" s="41"/>
      <c r="J99" s="33" t="s">
        <v>8</v>
      </c>
      <c r="K99" s="33" t="str">
        <f t="shared" si="9"/>
        <v>1X1</v>
      </c>
      <c r="L99" s="33" t="str">
        <f>IFERROR(VLOOKUP($K99,Mapping!F:H,2,0),"")</f>
        <v/>
      </c>
      <c r="M99" s="33" t="str">
        <f>IFERROR(VLOOKUP($K99,Mapping!$F:$H,3,0),"")</f>
        <v/>
      </c>
      <c r="N99" s="33" t="str">
        <f t="shared" si="10"/>
        <v>1</v>
      </c>
    </row>
    <row r="100" spans="1:14" outlineLevel="1" x14ac:dyDescent="0.55000000000000004">
      <c r="A100" s="29">
        <v>13</v>
      </c>
      <c r="B100" s="32" t="s">
        <v>239</v>
      </c>
      <c r="C100" s="81">
        <v>2</v>
      </c>
      <c r="D100" s="34" t="s">
        <v>231</v>
      </c>
      <c r="E100" s="32"/>
      <c r="F100" s="11"/>
      <c r="G100" s="40"/>
      <c r="H100" s="41"/>
      <c r="J100" s="33" t="s">
        <v>8</v>
      </c>
      <c r="K100" s="33" t="str">
        <f t="shared" si="9"/>
        <v>2X1</v>
      </c>
      <c r="L100" s="33" t="str">
        <f>IFERROR(VLOOKUP($K100,Mapping!F:H,2,0),"")</f>
        <v/>
      </c>
      <c r="M100" s="33" t="str">
        <f>IFERROR(VLOOKUP($K100,Mapping!$F:$H,3,0),"")</f>
        <v/>
      </c>
      <c r="N100" s="33" t="str">
        <f t="shared" si="10"/>
        <v>2</v>
      </c>
    </row>
    <row r="101" spans="1:14" outlineLevel="1" x14ac:dyDescent="0.55000000000000004">
      <c r="A101" s="29">
        <v>14</v>
      </c>
      <c r="B101" s="32" t="s">
        <v>222</v>
      </c>
      <c r="C101" s="81">
        <v>2</v>
      </c>
      <c r="D101" s="34" t="s">
        <v>238</v>
      </c>
      <c r="E101" s="32"/>
      <c r="F101" s="11"/>
      <c r="G101" s="40"/>
      <c r="H101" s="41"/>
      <c r="J101" s="33" t="s">
        <v>8</v>
      </c>
      <c r="K101" s="33" t="str">
        <f t="shared" si="9"/>
        <v>2X1</v>
      </c>
      <c r="L101" s="33" t="str">
        <f>IFERROR(VLOOKUP($K101,Mapping!F:H,2,0),"")</f>
        <v/>
      </c>
      <c r="M101" s="33" t="str">
        <f>IFERROR(VLOOKUP($K101,Mapping!$F:$H,3,0),"")</f>
        <v/>
      </c>
      <c r="N101" s="33" t="str">
        <f t="shared" si="10"/>
        <v>2</v>
      </c>
    </row>
    <row r="102" spans="1:14" ht="31.5" outlineLevel="1" x14ac:dyDescent="0.55000000000000004">
      <c r="A102" s="29">
        <v>15</v>
      </c>
      <c r="B102" s="32" t="s">
        <v>224</v>
      </c>
      <c r="C102" s="81">
        <v>3</v>
      </c>
      <c r="D102" s="34" t="s">
        <v>3</v>
      </c>
      <c r="E102" s="32"/>
      <c r="F102" s="11"/>
      <c r="G102" s="40"/>
      <c r="H102" s="41"/>
      <c r="J102" s="33" t="s">
        <v>8</v>
      </c>
      <c r="K102" s="33" t="str">
        <f t="shared" si="9"/>
        <v>3X1</v>
      </c>
      <c r="L102" s="33" t="str">
        <f>IFERROR(VLOOKUP($K102,Mapping!F:H,2,0),"")</f>
        <v/>
      </c>
      <c r="M102" s="33" t="str">
        <f>IFERROR(VLOOKUP($K102,Mapping!$F:$H,3,0),"")</f>
        <v/>
      </c>
      <c r="N102" s="33" t="str">
        <f t="shared" si="10"/>
        <v>3</v>
      </c>
    </row>
    <row r="103" spans="1:14" s="12" customFormat="1" ht="17.25" x14ac:dyDescent="0.6">
      <c r="A103" s="23" t="s">
        <v>49</v>
      </c>
      <c r="B103" s="71" t="s">
        <v>240</v>
      </c>
      <c r="C103" s="77" t="s">
        <v>67</v>
      </c>
      <c r="D103" s="72"/>
      <c r="E103" s="78"/>
      <c r="G103" s="79">
        <f>SUBTOTAL(3,G104:G106)/SUBTOTAL(3,C104:C106)</f>
        <v>0</v>
      </c>
      <c r="H103" s="71"/>
      <c r="J103" s="73"/>
      <c r="K103" s="73"/>
      <c r="L103" s="73">
        <f>SUBTOTAL(9,L104:L106)</f>
        <v>0</v>
      </c>
      <c r="M103" s="73">
        <f>SUBTOTAL(9,M104:M106)</f>
        <v>0</v>
      </c>
      <c r="N103" s="73"/>
    </row>
    <row r="104" spans="1:14" outlineLevel="1" x14ac:dyDescent="0.55000000000000004">
      <c r="A104" s="29">
        <v>1</v>
      </c>
      <c r="B104" s="28" t="s">
        <v>241</v>
      </c>
      <c r="C104" s="80">
        <v>3</v>
      </c>
      <c r="D104" s="30" t="s">
        <v>3</v>
      </c>
      <c r="E104" s="28"/>
      <c r="F104" s="11"/>
      <c r="G104" s="38"/>
      <c r="H104" s="39"/>
      <c r="J104" s="29" t="s">
        <v>8</v>
      </c>
      <c r="K104" s="29" t="str">
        <f t="shared" ref="K104" si="11">C104&amp;J104&amp;G104</f>
        <v>3X1</v>
      </c>
      <c r="L104" s="29" t="str">
        <f>IFERROR(VLOOKUP($K104,Mapping!F:H,2,0),"")</f>
        <v/>
      </c>
      <c r="M104" s="29" t="str">
        <f>IFERROR(VLOOKUP($K104,Mapping!$F:$H,3,0),"")</f>
        <v/>
      </c>
      <c r="N104" s="29" t="str">
        <f t="shared" si="0"/>
        <v>3</v>
      </c>
    </row>
    <row r="105" spans="1:14" ht="31.5" outlineLevel="1" x14ac:dyDescent="0.55000000000000004">
      <c r="A105" s="29">
        <v>2</v>
      </c>
      <c r="B105" s="28" t="s">
        <v>242</v>
      </c>
      <c r="C105" s="80">
        <v>1</v>
      </c>
      <c r="D105" s="161" t="s">
        <v>244</v>
      </c>
      <c r="E105" s="161"/>
      <c r="F105" s="11"/>
      <c r="G105" s="38"/>
      <c r="H105" s="39"/>
      <c r="J105" s="29"/>
      <c r="K105" s="29"/>
      <c r="L105" s="29"/>
      <c r="M105" s="29"/>
      <c r="N105" s="29" t="str">
        <f t="shared" si="0"/>
        <v>1</v>
      </c>
    </row>
    <row r="106" spans="1:14" ht="31.5" outlineLevel="1" x14ac:dyDescent="0.55000000000000004">
      <c r="A106" s="29">
        <v>3</v>
      </c>
      <c r="B106" s="32" t="s">
        <v>243</v>
      </c>
      <c r="C106" s="81">
        <v>3</v>
      </c>
      <c r="D106" s="30" t="s">
        <v>3</v>
      </c>
      <c r="E106" s="28"/>
      <c r="F106" s="11"/>
      <c r="G106" s="40"/>
      <c r="H106" s="41"/>
      <c r="J106" s="33" t="s">
        <v>8</v>
      </c>
      <c r="K106" s="33" t="str">
        <f t="shared" ref="K106" si="12">C106&amp;J106&amp;G106</f>
        <v>3X1</v>
      </c>
      <c r="L106" s="33" t="str">
        <f>IFERROR(VLOOKUP($K106,Mapping!F:H,2,0),"")</f>
        <v/>
      </c>
      <c r="M106" s="33" t="str">
        <f>IFERROR(VLOOKUP($K106,Mapping!$F:$H,3,0),"")</f>
        <v/>
      </c>
      <c r="N106" s="33" t="str">
        <f t="shared" ref="N106" si="13">C106&amp;G106</f>
        <v>3</v>
      </c>
    </row>
    <row r="107" spans="1:14" s="12" customFormat="1" ht="17.25" x14ac:dyDescent="0.6">
      <c r="A107" s="23" t="s">
        <v>50</v>
      </c>
      <c r="B107" s="71" t="s">
        <v>245</v>
      </c>
      <c r="C107" s="77" t="s">
        <v>67</v>
      </c>
      <c r="D107" s="72"/>
      <c r="E107" s="78"/>
      <c r="G107" s="79">
        <f>SUBTOTAL(3,G108:G115)/SUBTOTAL(3,C108:C115)</f>
        <v>0</v>
      </c>
      <c r="H107" s="71"/>
      <c r="J107" s="73"/>
      <c r="K107" s="73"/>
      <c r="L107" s="73">
        <f>SUBTOTAL(9,L108:L115)</f>
        <v>0</v>
      </c>
      <c r="M107" s="73">
        <f>SUBTOTAL(9,M108:M115)</f>
        <v>0</v>
      </c>
      <c r="N107" s="73"/>
    </row>
    <row r="108" spans="1:14" outlineLevel="1" x14ac:dyDescent="0.55000000000000004">
      <c r="A108" s="29">
        <v>1</v>
      </c>
      <c r="B108" s="28" t="s">
        <v>246</v>
      </c>
      <c r="C108" s="29">
        <v>1</v>
      </c>
      <c r="D108" s="30" t="s">
        <v>256</v>
      </c>
      <c r="E108" s="31"/>
      <c r="F108" s="11"/>
      <c r="G108" s="38"/>
      <c r="H108" s="39"/>
      <c r="J108" s="29" t="s">
        <v>8</v>
      </c>
      <c r="K108" s="29" t="str">
        <f t="shared" ref="K108:K115" si="14">C108&amp;J108&amp;G108</f>
        <v>1X1</v>
      </c>
      <c r="L108" s="29" t="str">
        <f>IFERROR(VLOOKUP($K108,Mapping!F:H,2,0),"")</f>
        <v/>
      </c>
      <c r="M108" s="29" t="str">
        <f>IFERROR(VLOOKUP($K108,Mapping!$F:$H,3,0),"")</f>
        <v/>
      </c>
      <c r="N108" s="29" t="str">
        <f t="shared" ref="N108:N113" si="15">C108&amp;G108</f>
        <v>1</v>
      </c>
    </row>
    <row r="109" spans="1:14" ht="31.5" outlineLevel="1" x14ac:dyDescent="0.55000000000000004">
      <c r="A109" s="29">
        <v>2</v>
      </c>
      <c r="B109" s="32" t="s">
        <v>247</v>
      </c>
      <c r="C109" s="81">
        <v>3</v>
      </c>
      <c r="D109" s="30" t="s">
        <v>3</v>
      </c>
      <c r="E109" s="28"/>
      <c r="F109" s="11"/>
      <c r="G109" s="40"/>
      <c r="H109" s="41"/>
      <c r="J109" s="33" t="s">
        <v>8</v>
      </c>
      <c r="K109" s="33" t="str">
        <f t="shared" si="14"/>
        <v>3X1</v>
      </c>
      <c r="L109" s="33" t="str">
        <f>IFERROR(VLOOKUP($K109,Mapping!F:H,2,0),"")</f>
        <v/>
      </c>
      <c r="M109" s="33" t="str">
        <f>IFERROR(VLOOKUP($K109,Mapping!$F:$H,3,0),"")</f>
        <v/>
      </c>
      <c r="N109" s="33" t="str">
        <f t="shared" si="15"/>
        <v>3</v>
      </c>
    </row>
    <row r="110" spans="1:14" ht="31.5" outlineLevel="1" x14ac:dyDescent="0.55000000000000004">
      <c r="A110" s="29">
        <v>3</v>
      </c>
      <c r="B110" s="36" t="s">
        <v>248</v>
      </c>
      <c r="C110" s="82">
        <v>1</v>
      </c>
      <c r="D110" s="161" t="s">
        <v>257</v>
      </c>
      <c r="E110" s="161"/>
      <c r="F110" s="11"/>
      <c r="G110" s="42"/>
      <c r="H110" s="43"/>
      <c r="J110" s="37" t="s">
        <v>8</v>
      </c>
      <c r="K110" s="37" t="str">
        <f t="shared" si="14"/>
        <v>1X1</v>
      </c>
      <c r="L110" s="37" t="str">
        <f>IFERROR(VLOOKUP($K110,Mapping!F:H,2,0),"")</f>
        <v/>
      </c>
      <c r="M110" s="37" t="str">
        <f>IFERROR(VLOOKUP($K110,Mapping!$F:$H,3,0),"")</f>
        <v/>
      </c>
      <c r="N110" s="37" t="str">
        <f t="shared" si="15"/>
        <v>1</v>
      </c>
    </row>
    <row r="111" spans="1:14" ht="31.5" outlineLevel="1" x14ac:dyDescent="0.55000000000000004">
      <c r="A111" s="29">
        <v>4</v>
      </c>
      <c r="B111" s="32" t="s">
        <v>249</v>
      </c>
      <c r="C111" s="81">
        <v>3</v>
      </c>
      <c r="D111" s="30" t="s">
        <v>3</v>
      </c>
      <c r="E111" s="28"/>
      <c r="F111" s="11"/>
      <c r="G111" s="40"/>
      <c r="H111" s="41"/>
      <c r="J111" s="33" t="s">
        <v>8</v>
      </c>
      <c r="K111" s="33" t="str">
        <f t="shared" si="14"/>
        <v>3X1</v>
      </c>
      <c r="L111" s="33" t="str">
        <f>IFERROR(VLOOKUP($K111,Mapping!F:H,2,0),"")</f>
        <v/>
      </c>
      <c r="M111" s="33" t="str">
        <f>IFERROR(VLOOKUP($K111,Mapping!$F:$H,3,0),"")</f>
        <v/>
      </c>
      <c r="N111" s="33" t="str">
        <f t="shared" si="15"/>
        <v>3</v>
      </c>
    </row>
    <row r="112" spans="1:14" outlineLevel="1" x14ac:dyDescent="0.55000000000000004">
      <c r="A112" s="29">
        <v>5</v>
      </c>
      <c r="B112" s="36" t="s">
        <v>250</v>
      </c>
      <c r="C112" s="82">
        <v>2</v>
      </c>
      <c r="D112" s="30" t="s">
        <v>254</v>
      </c>
      <c r="E112" s="28"/>
      <c r="F112" s="11"/>
      <c r="G112" s="42"/>
      <c r="H112" s="43"/>
      <c r="J112" s="37" t="s">
        <v>8</v>
      </c>
      <c r="K112" s="37" t="str">
        <f t="shared" si="14"/>
        <v>2X1</v>
      </c>
      <c r="L112" s="37" t="str">
        <f>IFERROR(VLOOKUP($K112,Mapping!F:H,2,0),"")</f>
        <v/>
      </c>
      <c r="M112" s="37" t="str">
        <f>IFERROR(VLOOKUP($K112,Mapping!$F:$H,3,0),"")</f>
        <v/>
      </c>
      <c r="N112" s="37" t="str">
        <f t="shared" si="15"/>
        <v>2</v>
      </c>
    </row>
    <row r="113" spans="1:14" outlineLevel="1" x14ac:dyDescent="0.55000000000000004">
      <c r="A113" s="29">
        <v>6</v>
      </c>
      <c r="B113" s="32" t="s">
        <v>251</v>
      </c>
      <c r="C113" s="81">
        <v>3</v>
      </c>
      <c r="D113" s="30" t="s">
        <v>3</v>
      </c>
      <c r="E113" s="28"/>
      <c r="F113" s="11"/>
      <c r="G113" s="40"/>
      <c r="H113" s="41"/>
      <c r="J113" s="33" t="s">
        <v>8</v>
      </c>
      <c r="K113" s="33" t="str">
        <f t="shared" si="14"/>
        <v>3X1</v>
      </c>
      <c r="L113" s="33" t="str">
        <f>IFERROR(VLOOKUP($K113,Mapping!F:H,2,0),"")</f>
        <v/>
      </c>
      <c r="M113" s="33" t="str">
        <f>IFERROR(VLOOKUP($K113,Mapping!$F:$H,3,0),"")</f>
        <v/>
      </c>
      <c r="N113" s="33" t="str">
        <f t="shared" si="15"/>
        <v>3</v>
      </c>
    </row>
    <row r="114" spans="1:14" ht="31.5" outlineLevel="1" x14ac:dyDescent="0.55000000000000004">
      <c r="A114" s="29">
        <v>7</v>
      </c>
      <c r="B114" s="32" t="s">
        <v>252</v>
      </c>
      <c r="C114" s="81">
        <v>1</v>
      </c>
      <c r="D114" s="161" t="s">
        <v>369</v>
      </c>
      <c r="E114" s="161"/>
      <c r="F114" s="11"/>
      <c r="G114" s="40"/>
      <c r="H114" s="41"/>
      <c r="J114" s="33" t="s">
        <v>8</v>
      </c>
      <c r="K114" s="33" t="str">
        <f t="shared" si="14"/>
        <v>1X1</v>
      </c>
      <c r="L114" s="33" t="str">
        <f>IFERROR(VLOOKUP($K114,Mapping!F:H,2,0),"")</f>
        <v/>
      </c>
      <c r="M114" s="33" t="str">
        <f>IFERROR(VLOOKUP($K114,Mapping!$F:$H,3,0),"")</f>
        <v/>
      </c>
      <c r="N114" s="33" t="str">
        <f t="shared" ref="N114:N115" si="16">C114&amp;G114</f>
        <v>1</v>
      </c>
    </row>
    <row r="115" spans="1:14" ht="31.5" outlineLevel="1" x14ac:dyDescent="0.55000000000000004">
      <c r="A115" s="29">
        <v>8</v>
      </c>
      <c r="B115" s="36" t="s">
        <v>253</v>
      </c>
      <c r="C115" s="82">
        <v>2</v>
      </c>
      <c r="D115" s="30" t="s">
        <v>255</v>
      </c>
      <c r="E115" s="28"/>
      <c r="F115" s="11"/>
      <c r="G115" s="42"/>
      <c r="H115" s="43"/>
      <c r="J115" s="37" t="s">
        <v>8</v>
      </c>
      <c r="K115" s="37" t="str">
        <f t="shared" si="14"/>
        <v>2X1</v>
      </c>
      <c r="L115" s="37" t="str">
        <f>IFERROR(VLOOKUP($K115,Mapping!F:H,2,0),"")</f>
        <v/>
      </c>
      <c r="M115" s="37" t="str">
        <f>IFERROR(VLOOKUP($K115,Mapping!$F:$H,3,0),"")</f>
        <v/>
      </c>
      <c r="N115" s="37" t="str">
        <f t="shared" si="16"/>
        <v>2</v>
      </c>
    </row>
    <row r="116" spans="1:14" s="12" customFormat="1" ht="17.25" x14ac:dyDescent="0.6">
      <c r="A116" s="23" t="s">
        <v>258</v>
      </c>
      <c r="B116" s="71" t="s">
        <v>259</v>
      </c>
      <c r="C116" s="77" t="s">
        <v>67</v>
      </c>
      <c r="D116" s="72"/>
      <c r="E116" s="78"/>
      <c r="G116" s="79">
        <f>SUBTOTAL(3,G117:G124)/SUBTOTAL(3,C117:C124)</f>
        <v>0</v>
      </c>
      <c r="H116" s="71"/>
      <c r="J116" s="73"/>
      <c r="K116" s="73"/>
      <c r="L116" s="73">
        <f>SUBTOTAL(9,L117:L124)</f>
        <v>0</v>
      </c>
      <c r="M116" s="73">
        <f>SUBTOTAL(9,M117:M124)</f>
        <v>0</v>
      </c>
      <c r="N116" s="73"/>
    </row>
    <row r="117" spans="1:14" ht="31.5" outlineLevel="1" x14ac:dyDescent="0.55000000000000004">
      <c r="A117" s="29">
        <v>1</v>
      </c>
      <c r="B117" s="28" t="s">
        <v>260</v>
      </c>
      <c r="C117" s="29">
        <v>3</v>
      </c>
      <c r="D117" s="30" t="s">
        <v>3</v>
      </c>
      <c r="E117" s="28"/>
      <c r="F117" s="11"/>
      <c r="G117" s="38"/>
      <c r="H117" s="39"/>
      <c r="J117" s="29" t="s">
        <v>8</v>
      </c>
      <c r="K117" s="29" t="str">
        <f t="shared" ref="K117:K124" si="17">C117&amp;J117&amp;G117</f>
        <v>3X1</v>
      </c>
      <c r="L117" s="29" t="str">
        <f>IFERROR(VLOOKUP($K117,Mapping!F:H,2,0),"")</f>
        <v/>
      </c>
      <c r="M117" s="29" t="str">
        <f>IFERROR(VLOOKUP($K117,Mapping!$F:$H,3,0),"")</f>
        <v/>
      </c>
      <c r="N117" s="29" t="str">
        <f t="shared" ref="N117:N124" si="18">C117&amp;G117</f>
        <v>3</v>
      </c>
    </row>
    <row r="118" spans="1:14" outlineLevel="1" x14ac:dyDescent="0.55000000000000004">
      <c r="A118" s="29">
        <v>2</v>
      </c>
      <c r="B118" s="32" t="s">
        <v>261</v>
      </c>
      <c r="C118" s="81">
        <v>3</v>
      </c>
      <c r="D118" s="30" t="s">
        <v>3</v>
      </c>
      <c r="E118" s="28"/>
      <c r="F118" s="11"/>
      <c r="G118" s="40"/>
      <c r="H118" s="41"/>
      <c r="J118" s="33" t="s">
        <v>8</v>
      </c>
      <c r="K118" s="33" t="str">
        <f t="shared" si="17"/>
        <v>3X1</v>
      </c>
      <c r="L118" s="33" t="str">
        <f>IFERROR(VLOOKUP($K118,Mapping!F:H,2,0),"")</f>
        <v/>
      </c>
      <c r="M118" s="33" t="str">
        <f>IFERROR(VLOOKUP($K118,Mapping!$F:$H,3,0),"")</f>
        <v/>
      </c>
      <c r="N118" s="33" t="str">
        <f t="shared" si="18"/>
        <v>3</v>
      </c>
    </row>
    <row r="119" spans="1:14" ht="31.5" outlineLevel="1" x14ac:dyDescent="0.55000000000000004">
      <c r="A119" s="29">
        <v>3</v>
      </c>
      <c r="B119" s="36" t="s">
        <v>262</v>
      </c>
      <c r="C119" s="82">
        <v>2</v>
      </c>
      <c r="D119" s="30" t="s">
        <v>268</v>
      </c>
      <c r="E119" s="28"/>
      <c r="F119" s="11"/>
      <c r="G119" s="42"/>
      <c r="H119" s="43"/>
      <c r="J119" s="37" t="s">
        <v>8</v>
      </c>
      <c r="K119" s="37" t="str">
        <f t="shared" si="17"/>
        <v>2X1</v>
      </c>
      <c r="L119" s="37" t="str">
        <f>IFERROR(VLOOKUP($K119,Mapping!F:H,2,0),"")</f>
        <v/>
      </c>
      <c r="M119" s="37" t="str">
        <f>IFERROR(VLOOKUP($K119,Mapping!$F:$H,3,0),"")</f>
        <v/>
      </c>
      <c r="N119" s="37" t="str">
        <f t="shared" si="18"/>
        <v>2</v>
      </c>
    </row>
    <row r="120" spans="1:14" outlineLevel="1" x14ac:dyDescent="0.55000000000000004">
      <c r="A120" s="29">
        <v>4</v>
      </c>
      <c r="B120" s="32" t="s">
        <v>263</v>
      </c>
      <c r="C120" s="81">
        <v>2</v>
      </c>
      <c r="D120" s="30" t="s">
        <v>269</v>
      </c>
      <c r="E120" s="28"/>
      <c r="F120" s="11"/>
      <c r="G120" s="40"/>
      <c r="H120" s="41"/>
      <c r="J120" s="33" t="s">
        <v>8</v>
      </c>
      <c r="K120" s="33" t="str">
        <f t="shared" si="17"/>
        <v>2X1</v>
      </c>
      <c r="L120" s="33" t="str">
        <f>IFERROR(VLOOKUP($K120,Mapping!F:H,2,0),"")</f>
        <v/>
      </c>
      <c r="M120" s="33" t="str">
        <f>IFERROR(VLOOKUP($K120,Mapping!$F:$H,3,0),"")</f>
        <v/>
      </c>
      <c r="N120" s="33" t="str">
        <f t="shared" ref="N120:N121" si="19">C120&amp;G120</f>
        <v>2</v>
      </c>
    </row>
    <row r="121" spans="1:14" outlineLevel="1" x14ac:dyDescent="0.55000000000000004">
      <c r="A121" s="29">
        <v>5</v>
      </c>
      <c r="B121" s="36" t="s">
        <v>264</v>
      </c>
      <c r="C121" s="82">
        <v>3</v>
      </c>
      <c r="D121" s="30" t="s">
        <v>3</v>
      </c>
      <c r="E121" s="28"/>
      <c r="F121" s="11"/>
      <c r="G121" s="42"/>
      <c r="H121" s="43"/>
      <c r="J121" s="37" t="s">
        <v>8</v>
      </c>
      <c r="K121" s="37" t="str">
        <f t="shared" si="17"/>
        <v>3X1</v>
      </c>
      <c r="L121" s="37" t="str">
        <f>IFERROR(VLOOKUP($K121,Mapping!F:H,2,0),"")</f>
        <v/>
      </c>
      <c r="M121" s="37" t="str">
        <f>IFERROR(VLOOKUP($K121,Mapping!$F:$H,3,0),"")</f>
        <v/>
      </c>
      <c r="N121" s="37" t="str">
        <f t="shared" si="19"/>
        <v>3</v>
      </c>
    </row>
    <row r="122" spans="1:14" outlineLevel="1" x14ac:dyDescent="0.55000000000000004">
      <c r="A122" s="29">
        <v>6</v>
      </c>
      <c r="B122" s="32" t="s">
        <v>265</v>
      </c>
      <c r="C122" s="82">
        <v>3</v>
      </c>
      <c r="D122" s="30" t="s">
        <v>3</v>
      </c>
      <c r="E122" s="28"/>
      <c r="F122" s="11"/>
      <c r="G122" s="40"/>
      <c r="H122" s="41"/>
      <c r="J122" s="33" t="s">
        <v>8</v>
      </c>
      <c r="K122" s="33" t="str">
        <f t="shared" si="17"/>
        <v>3X1</v>
      </c>
      <c r="L122" s="33" t="str">
        <f>IFERROR(VLOOKUP($K122,Mapping!F:H,2,0),"")</f>
        <v/>
      </c>
      <c r="M122" s="33" t="str">
        <f>IFERROR(VLOOKUP($K122,Mapping!$F:$H,3,0),"")</f>
        <v/>
      </c>
      <c r="N122" s="33" t="str">
        <f t="shared" ref="N122:N123" si="20">C122&amp;G122</f>
        <v>3</v>
      </c>
    </row>
    <row r="123" spans="1:14" outlineLevel="1" x14ac:dyDescent="0.55000000000000004">
      <c r="A123" s="29">
        <v>7</v>
      </c>
      <c r="B123" s="36" t="s">
        <v>266</v>
      </c>
      <c r="C123" s="82">
        <v>3</v>
      </c>
      <c r="D123" s="30" t="s">
        <v>3</v>
      </c>
      <c r="E123" s="28"/>
      <c r="F123" s="11"/>
      <c r="G123" s="42"/>
      <c r="H123" s="43"/>
      <c r="J123" s="37" t="s">
        <v>8</v>
      </c>
      <c r="K123" s="37" t="str">
        <f t="shared" si="17"/>
        <v>3X1</v>
      </c>
      <c r="L123" s="37" t="str">
        <f>IFERROR(VLOOKUP($K123,Mapping!F:H,2,0),"")</f>
        <v/>
      </c>
      <c r="M123" s="37" t="str">
        <f>IFERROR(VLOOKUP($K123,Mapping!$F:$H,3,0),"")</f>
        <v/>
      </c>
      <c r="N123" s="37" t="str">
        <f t="shared" si="20"/>
        <v>3</v>
      </c>
    </row>
    <row r="124" spans="1:14" outlineLevel="1" x14ac:dyDescent="0.55000000000000004">
      <c r="A124" s="29">
        <v>8</v>
      </c>
      <c r="B124" s="32" t="s">
        <v>267</v>
      </c>
      <c r="C124" s="82">
        <v>3</v>
      </c>
      <c r="D124" s="30" t="s">
        <v>3</v>
      </c>
      <c r="E124" s="28"/>
      <c r="F124" s="11"/>
      <c r="G124" s="40"/>
      <c r="H124" s="41"/>
      <c r="J124" s="33" t="s">
        <v>8</v>
      </c>
      <c r="K124" s="33" t="str">
        <f t="shared" si="17"/>
        <v>3X1</v>
      </c>
      <c r="L124" s="33" t="str">
        <f>IFERROR(VLOOKUP($K124,Mapping!F:H,2,0),"")</f>
        <v/>
      </c>
      <c r="M124" s="33" t="str">
        <f>IFERROR(VLOOKUP($K124,Mapping!$F:$H,3,0),"")</f>
        <v/>
      </c>
      <c r="N124" s="33" t="str">
        <f t="shared" si="18"/>
        <v>3</v>
      </c>
    </row>
    <row r="125" spans="1:14" s="12" customFormat="1" ht="17.25" x14ac:dyDescent="0.6">
      <c r="A125" s="23" t="s">
        <v>287</v>
      </c>
      <c r="B125" s="71" t="s">
        <v>288</v>
      </c>
      <c r="C125" s="77" t="s">
        <v>67</v>
      </c>
      <c r="D125" s="72"/>
      <c r="E125" s="78"/>
      <c r="G125" s="79">
        <f>SUBTOTAL(3,G126:G147)/SUBTOTAL(3,C126:C147)</f>
        <v>0</v>
      </c>
      <c r="H125" s="71"/>
      <c r="J125" s="73"/>
      <c r="K125" s="73"/>
      <c r="L125" s="73">
        <f>SUBTOTAL(9,L126:L147)</f>
        <v>0</v>
      </c>
      <c r="M125" s="73">
        <f>SUBTOTAL(9,M126:M147)</f>
        <v>0</v>
      </c>
      <c r="N125" s="73"/>
    </row>
    <row r="126" spans="1:14" ht="32.25" customHeight="1" outlineLevel="1" x14ac:dyDescent="0.55000000000000004">
      <c r="A126" s="29">
        <v>1</v>
      </c>
      <c r="B126" s="28" t="s">
        <v>290</v>
      </c>
      <c r="C126" s="29">
        <v>2</v>
      </c>
      <c r="D126" s="162" t="s">
        <v>295</v>
      </c>
      <c r="E126" s="162"/>
      <c r="F126" s="11"/>
      <c r="G126" s="38"/>
      <c r="H126" s="39"/>
      <c r="J126" s="29" t="s">
        <v>8</v>
      </c>
      <c r="K126" s="29" t="str">
        <f t="shared" ref="K126:K147" si="21">C126&amp;J126&amp;G126</f>
        <v>2X1</v>
      </c>
      <c r="L126" s="29" t="str">
        <f>IFERROR(VLOOKUP($K126,Mapping!F:H,2,0),"")</f>
        <v/>
      </c>
      <c r="M126" s="29" t="str">
        <f>IFERROR(VLOOKUP($K126,Mapping!$F:$H,3,0),"")</f>
        <v/>
      </c>
      <c r="N126" s="29" t="str">
        <f t="shared" ref="N126:N132" si="22">C126&amp;G126</f>
        <v>2</v>
      </c>
    </row>
    <row r="127" spans="1:14" outlineLevel="1" x14ac:dyDescent="0.55000000000000004">
      <c r="A127" s="33">
        <v>2</v>
      </c>
      <c r="B127" s="32" t="s">
        <v>370</v>
      </c>
      <c r="C127" s="81">
        <v>3</v>
      </c>
      <c r="D127" s="30" t="s">
        <v>3</v>
      </c>
      <c r="E127" s="28"/>
      <c r="F127" s="11"/>
      <c r="G127" s="40"/>
      <c r="H127" s="41"/>
      <c r="J127" s="33" t="s">
        <v>8</v>
      </c>
      <c r="K127" s="33" t="str">
        <f t="shared" si="21"/>
        <v>3X1</v>
      </c>
      <c r="L127" s="33" t="str">
        <f>IFERROR(VLOOKUP($K127,Mapping!F:H,2,0),"")</f>
        <v/>
      </c>
      <c r="M127" s="33" t="str">
        <f>IFERROR(VLOOKUP($K127,Mapping!$F:$H,3,0),"")</f>
        <v/>
      </c>
      <c r="N127" s="33" t="str">
        <f t="shared" ref="N127" si="23">C127&amp;G127</f>
        <v>3</v>
      </c>
    </row>
    <row r="128" spans="1:14" outlineLevel="1" x14ac:dyDescent="0.55000000000000004">
      <c r="A128" s="33">
        <v>2</v>
      </c>
      <c r="B128" s="32" t="s">
        <v>286</v>
      </c>
      <c r="C128" s="81">
        <v>3</v>
      </c>
      <c r="D128" s="30" t="s">
        <v>3</v>
      </c>
      <c r="E128" s="28"/>
      <c r="F128" s="11"/>
      <c r="G128" s="40"/>
      <c r="H128" s="41"/>
      <c r="J128" s="33" t="s">
        <v>8</v>
      </c>
      <c r="K128" s="33" t="str">
        <f t="shared" si="21"/>
        <v>3X1</v>
      </c>
      <c r="L128" s="33" t="str">
        <f>IFERROR(VLOOKUP($K128,Mapping!F:H,2,0),"")</f>
        <v/>
      </c>
      <c r="M128" s="33" t="str">
        <f>IFERROR(VLOOKUP($K128,Mapping!$F:$H,3,0),"")</f>
        <v/>
      </c>
      <c r="N128" s="33" t="str">
        <f t="shared" si="22"/>
        <v>3</v>
      </c>
    </row>
    <row r="129" spans="1:14" outlineLevel="1" x14ac:dyDescent="0.55000000000000004">
      <c r="A129" s="37">
        <v>3</v>
      </c>
      <c r="B129" s="36" t="s">
        <v>270</v>
      </c>
      <c r="C129" s="82">
        <v>3</v>
      </c>
      <c r="D129" s="30" t="s">
        <v>3</v>
      </c>
      <c r="E129" s="28"/>
      <c r="F129" s="11"/>
      <c r="G129" s="42"/>
      <c r="H129" s="43"/>
      <c r="J129" s="37" t="s">
        <v>8</v>
      </c>
      <c r="K129" s="37" t="str">
        <f t="shared" si="21"/>
        <v>3X1</v>
      </c>
      <c r="L129" s="37" t="str">
        <f>IFERROR(VLOOKUP($K129,Mapping!F:H,2,0),"")</f>
        <v/>
      </c>
      <c r="M129" s="37" t="str">
        <f>IFERROR(VLOOKUP($K129,Mapping!$F:$H,3,0),"")</f>
        <v/>
      </c>
      <c r="N129" s="37" t="str">
        <f t="shared" si="22"/>
        <v>3</v>
      </c>
    </row>
    <row r="130" spans="1:14" outlineLevel="1" x14ac:dyDescent="0.55000000000000004">
      <c r="A130" s="37">
        <v>3</v>
      </c>
      <c r="B130" s="36" t="s">
        <v>292</v>
      </c>
      <c r="C130" s="81">
        <v>3</v>
      </c>
      <c r="D130" s="30" t="s">
        <v>3</v>
      </c>
      <c r="E130" s="28"/>
      <c r="F130" s="11"/>
      <c r="G130" s="42"/>
      <c r="H130" s="43"/>
      <c r="J130" s="37" t="s">
        <v>8</v>
      </c>
      <c r="K130" s="37" t="str">
        <f t="shared" si="21"/>
        <v>3X1</v>
      </c>
      <c r="L130" s="37" t="str">
        <f>IFERROR(VLOOKUP($K130,Mapping!F:H,2,0),"")</f>
        <v/>
      </c>
      <c r="M130" s="37" t="str">
        <f>IFERROR(VLOOKUP($K130,Mapping!$F:$H,3,0),"")</f>
        <v/>
      </c>
      <c r="N130" s="37" t="str">
        <f t="shared" si="22"/>
        <v>3</v>
      </c>
    </row>
    <row r="131" spans="1:14" outlineLevel="1" x14ac:dyDescent="0.55000000000000004">
      <c r="A131" s="33">
        <v>2</v>
      </c>
      <c r="B131" s="32" t="s">
        <v>291</v>
      </c>
      <c r="C131" s="81">
        <v>3</v>
      </c>
      <c r="D131" s="30" t="s">
        <v>3</v>
      </c>
      <c r="E131" s="28"/>
      <c r="F131" s="11"/>
      <c r="G131" s="40"/>
      <c r="H131" s="41"/>
      <c r="J131" s="33" t="s">
        <v>7</v>
      </c>
      <c r="K131" s="33" t="str">
        <f t="shared" si="21"/>
        <v>3X2</v>
      </c>
      <c r="L131" s="33" t="str">
        <f>IFERROR(VLOOKUP($K131,Mapping!F:H,2,0),"")</f>
        <v/>
      </c>
      <c r="M131" s="33" t="str">
        <f>IFERROR(VLOOKUP($K131,Mapping!$F:$H,3,0),"")</f>
        <v/>
      </c>
      <c r="N131" s="33" t="str">
        <f t="shared" si="22"/>
        <v>3</v>
      </c>
    </row>
    <row r="132" spans="1:14" outlineLevel="1" x14ac:dyDescent="0.55000000000000004">
      <c r="A132" s="37">
        <v>3</v>
      </c>
      <c r="B132" s="36" t="s">
        <v>293</v>
      </c>
      <c r="C132" s="81">
        <v>3</v>
      </c>
      <c r="D132" s="30" t="s">
        <v>3</v>
      </c>
      <c r="E132" s="28"/>
      <c r="F132" s="11"/>
      <c r="G132" s="42"/>
      <c r="H132" s="43"/>
      <c r="J132" s="37" t="s">
        <v>9</v>
      </c>
      <c r="K132" s="37" t="str">
        <f t="shared" si="21"/>
        <v>3X3</v>
      </c>
      <c r="L132" s="37" t="str">
        <f>IFERROR(VLOOKUP($K132,Mapping!F:H,2,0),"")</f>
        <v/>
      </c>
      <c r="M132" s="37" t="str">
        <f>IFERROR(VLOOKUP($K132,Mapping!$F:$H,3,0),"")</f>
        <v/>
      </c>
      <c r="N132" s="37" t="str">
        <f t="shared" si="22"/>
        <v>3</v>
      </c>
    </row>
    <row r="133" spans="1:14" outlineLevel="1" x14ac:dyDescent="0.55000000000000004">
      <c r="A133" s="33">
        <v>2</v>
      </c>
      <c r="B133" s="32" t="s">
        <v>271</v>
      </c>
      <c r="C133" s="81">
        <v>2</v>
      </c>
      <c r="D133" s="30" t="s">
        <v>289</v>
      </c>
      <c r="E133" s="28"/>
      <c r="F133" s="11"/>
      <c r="G133" s="40"/>
      <c r="H133" s="41"/>
      <c r="J133" s="33" t="s">
        <v>8</v>
      </c>
      <c r="K133" s="33" t="str">
        <f t="shared" si="21"/>
        <v>2X1</v>
      </c>
      <c r="L133" s="33" t="str">
        <f>IFERROR(VLOOKUP($K133,Mapping!F:H,2,0),"")</f>
        <v/>
      </c>
      <c r="M133" s="33" t="str">
        <f>IFERROR(VLOOKUP($K133,Mapping!$F:$H,3,0),"")</f>
        <v/>
      </c>
      <c r="N133" s="33" t="str">
        <f t="shared" ref="N133:N139" si="24">C133&amp;G133</f>
        <v>2</v>
      </c>
    </row>
    <row r="134" spans="1:14" outlineLevel="1" x14ac:dyDescent="0.55000000000000004">
      <c r="A134" s="37">
        <v>3</v>
      </c>
      <c r="B134" s="36" t="s">
        <v>272</v>
      </c>
      <c r="C134" s="82">
        <v>2</v>
      </c>
      <c r="D134" s="30" t="s">
        <v>289</v>
      </c>
      <c r="E134" s="28"/>
      <c r="F134" s="11"/>
      <c r="G134" s="42"/>
      <c r="H134" s="43"/>
      <c r="J134" s="37" t="s">
        <v>8</v>
      </c>
      <c r="K134" s="37" t="str">
        <f t="shared" si="21"/>
        <v>2X1</v>
      </c>
      <c r="L134" s="37" t="str">
        <f>IFERROR(VLOOKUP($K134,Mapping!F:H,2,0),"")</f>
        <v/>
      </c>
      <c r="M134" s="37" t="str">
        <f>IFERROR(VLOOKUP($K134,Mapping!$F:$H,3,0),"")</f>
        <v/>
      </c>
      <c r="N134" s="37" t="str">
        <f t="shared" si="24"/>
        <v>2</v>
      </c>
    </row>
    <row r="135" spans="1:14" outlineLevel="1" x14ac:dyDescent="0.55000000000000004">
      <c r="A135" s="33">
        <v>2</v>
      </c>
      <c r="B135" s="32" t="s">
        <v>273</v>
      </c>
      <c r="C135" s="81">
        <v>1</v>
      </c>
      <c r="D135" s="30" t="s">
        <v>103</v>
      </c>
      <c r="E135" s="28" t="s">
        <v>294</v>
      </c>
      <c r="F135" s="11"/>
      <c r="G135" s="40"/>
      <c r="H135" s="41"/>
      <c r="J135" s="33" t="s">
        <v>8</v>
      </c>
      <c r="K135" s="33" t="str">
        <f t="shared" si="21"/>
        <v>1X1</v>
      </c>
      <c r="L135" s="33" t="str">
        <f>IFERROR(VLOOKUP($K135,Mapping!F:H,2,0),"")</f>
        <v/>
      </c>
      <c r="M135" s="33" t="str">
        <f>IFERROR(VLOOKUP($K135,Mapping!$F:$H,3,0),"")</f>
        <v/>
      </c>
      <c r="N135" s="33" t="str">
        <f t="shared" si="24"/>
        <v>1</v>
      </c>
    </row>
    <row r="136" spans="1:14" outlineLevel="1" x14ac:dyDescent="0.55000000000000004">
      <c r="A136" s="37">
        <v>3</v>
      </c>
      <c r="B136" s="36" t="s">
        <v>274</v>
      </c>
      <c r="C136" s="82">
        <v>3</v>
      </c>
      <c r="D136" s="30" t="s">
        <v>3</v>
      </c>
      <c r="E136" s="28"/>
      <c r="F136" s="11"/>
      <c r="G136" s="42"/>
      <c r="H136" s="43"/>
      <c r="J136" s="37" t="s">
        <v>8</v>
      </c>
      <c r="K136" s="37" t="str">
        <f t="shared" si="21"/>
        <v>3X1</v>
      </c>
      <c r="L136" s="37" t="str">
        <f>IFERROR(VLOOKUP($K136,Mapping!F:H,2,0),"")</f>
        <v/>
      </c>
      <c r="M136" s="37" t="str">
        <f>IFERROR(VLOOKUP($K136,Mapping!$F:$H,3,0),"")</f>
        <v/>
      </c>
      <c r="N136" s="37" t="str">
        <f t="shared" si="24"/>
        <v>3</v>
      </c>
    </row>
    <row r="137" spans="1:14" outlineLevel="1" x14ac:dyDescent="0.55000000000000004">
      <c r="A137" s="33">
        <v>2</v>
      </c>
      <c r="B137" s="32" t="s">
        <v>275</v>
      </c>
      <c r="C137" s="81">
        <v>2</v>
      </c>
      <c r="D137" s="30" t="s">
        <v>289</v>
      </c>
      <c r="E137" s="28"/>
      <c r="F137" s="11"/>
      <c r="G137" s="40"/>
      <c r="H137" s="41"/>
      <c r="J137" s="33" t="s">
        <v>8</v>
      </c>
      <c r="K137" s="33" t="str">
        <f t="shared" si="21"/>
        <v>2X1</v>
      </c>
      <c r="L137" s="33" t="str">
        <f>IFERROR(VLOOKUP($K137,Mapping!F:H,2,0),"")</f>
        <v/>
      </c>
      <c r="M137" s="33" t="str">
        <f>IFERROR(VLOOKUP($K137,Mapping!$F:$H,3,0),"")</f>
        <v/>
      </c>
      <c r="N137" s="33" t="str">
        <f t="shared" si="24"/>
        <v>2</v>
      </c>
    </row>
    <row r="138" spans="1:14" outlineLevel="1" x14ac:dyDescent="0.55000000000000004">
      <c r="A138" s="37">
        <v>3</v>
      </c>
      <c r="B138" s="36" t="s">
        <v>276</v>
      </c>
      <c r="C138" s="82">
        <v>2</v>
      </c>
      <c r="D138" s="30" t="s">
        <v>289</v>
      </c>
      <c r="E138" s="28"/>
      <c r="F138" s="11"/>
      <c r="G138" s="42"/>
      <c r="H138" s="43"/>
      <c r="J138" s="37" t="s">
        <v>8</v>
      </c>
      <c r="K138" s="37" t="str">
        <f t="shared" si="21"/>
        <v>2X1</v>
      </c>
      <c r="L138" s="37" t="str">
        <f>IFERROR(VLOOKUP($K138,Mapping!F:H,2,0),"")</f>
        <v/>
      </c>
      <c r="M138" s="37" t="str">
        <f>IFERROR(VLOOKUP($K138,Mapping!$F:$H,3,0),"")</f>
        <v/>
      </c>
      <c r="N138" s="37" t="str">
        <f t="shared" si="24"/>
        <v>2</v>
      </c>
    </row>
    <row r="139" spans="1:14" ht="31.5" outlineLevel="1" x14ac:dyDescent="0.55000000000000004">
      <c r="A139" s="33">
        <v>2</v>
      </c>
      <c r="B139" s="32" t="s">
        <v>277</v>
      </c>
      <c r="C139" s="81">
        <v>2</v>
      </c>
      <c r="D139" s="30" t="s">
        <v>289</v>
      </c>
      <c r="E139" s="28"/>
      <c r="F139" s="11"/>
      <c r="G139" s="40"/>
      <c r="H139" s="41"/>
      <c r="J139" s="33" t="s">
        <v>8</v>
      </c>
      <c r="K139" s="33" t="str">
        <f t="shared" si="21"/>
        <v>2X1</v>
      </c>
      <c r="L139" s="33" t="str">
        <f>IFERROR(VLOOKUP($K139,Mapping!F:H,2,0),"")</f>
        <v/>
      </c>
      <c r="M139" s="33" t="str">
        <f>IFERROR(VLOOKUP($K139,Mapping!$F:$H,3,0),"")</f>
        <v/>
      </c>
      <c r="N139" s="33" t="str">
        <f t="shared" si="24"/>
        <v>2</v>
      </c>
    </row>
    <row r="140" spans="1:14" outlineLevel="1" x14ac:dyDescent="0.55000000000000004">
      <c r="A140" s="33">
        <v>2</v>
      </c>
      <c r="B140" s="32" t="s">
        <v>278</v>
      </c>
      <c r="C140" s="81">
        <v>2</v>
      </c>
      <c r="D140" s="30" t="s">
        <v>289</v>
      </c>
      <c r="E140" s="28"/>
      <c r="F140" s="11"/>
      <c r="G140" s="40"/>
      <c r="H140" s="41"/>
      <c r="J140" s="33" t="s">
        <v>8</v>
      </c>
      <c r="K140" s="33" t="str">
        <f t="shared" si="21"/>
        <v>2X1</v>
      </c>
      <c r="L140" s="33" t="str">
        <f>IFERROR(VLOOKUP($K140,Mapping!F:H,2,0),"")</f>
        <v/>
      </c>
      <c r="M140" s="33" t="str">
        <f>IFERROR(VLOOKUP($K140,Mapping!$F:$H,3,0),"")</f>
        <v/>
      </c>
      <c r="N140" s="33" t="str">
        <f t="shared" ref="N140:N147" si="25">C140&amp;G140</f>
        <v>2</v>
      </c>
    </row>
    <row r="141" spans="1:14" outlineLevel="1" x14ac:dyDescent="0.55000000000000004">
      <c r="A141" s="37">
        <v>3</v>
      </c>
      <c r="B141" s="36" t="s">
        <v>279</v>
      </c>
      <c r="C141" s="82">
        <v>2</v>
      </c>
      <c r="D141" s="30" t="s">
        <v>289</v>
      </c>
      <c r="E141" s="28"/>
      <c r="F141" s="11"/>
      <c r="G141" s="42"/>
      <c r="H141" s="43"/>
      <c r="J141" s="37" t="s">
        <v>8</v>
      </c>
      <c r="K141" s="37" t="str">
        <f t="shared" si="21"/>
        <v>2X1</v>
      </c>
      <c r="L141" s="37" t="str">
        <f>IFERROR(VLOOKUP($K141,Mapping!F:H,2,0),"")</f>
        <v/>
      </c>
      <c r="M141" s="37" t="str">
        <f>IFERROR(VLOOKUP($K141,Mapping!$F:$H,3,0),"")</f>
        <v/>
      </c>
      <c r="N141" s="37" t="str">
        <f t="shared" si="25"/>
        <v>2</v>
      </c>
    </row>
    <row r="142" spans="1:14" ht="31.5" outlineLevel="1" x14ac:dyDescent="0.55000000000000004">
      <c r="A142" s="33">
        <v>2</v>
      </c>
      <c r="B142" s="32" t="s">
        <v>280</v>
      </c>
      <c r="C142" s="81">
        <v>2</v>
      </c>
      <c r="D142" s="30" t="s">
        <v>289</v>
      </c>
      <c r="E142" s="28"/>
      <c r="F142" s="11"/>
      <c r="G142" s="40"/>
      <c r="H142" s="41"/>
      <c r="J142" s="33" t="s">
        <v>8</v>
      </c>
      <c r="K142" s="33" t="str">
        <f t="shared" si="21"/>
        <v>2X1</v>
      </c>
      <c r="L142" s="33" t="str">
        <f>IFERROR(VLOOKUP($K142,Mapping!F:H,2,0),"")</f>
        <v/>
      </c>
      <c r="M142" s="33" t="str">
        <f>IFERROR(VLOOKUP($K142,Mapping!$F:$H,3,0),"")</f>
        <v/>
      </c>
      <c r="N142" s="33" t="str">
        <f t="shared" si="25"/>
        <v>2</v>
      </c>
    </row>
    <row r="143" spans="1:14" outlineLevel="1" x14ac:dyDescent="0.55000000000000004">
      <c r="A143" s="37">
        <v>3</v>
      </c>
      <c r="B143" s="36" t="s">
        <v>281</v>
      </c>
      <c r="C143" s="82">
        <v>3</v>
      </c>
      <c r="D143" s="30" t="s">
        <v>3</v>
      </c>
      <c r="E143" s="28"/>
      <c r="F143" s="11"/>
      <c r="G143" s="42"/>
      <c r="H143" s="43"/>
      <c r="J143" s="37" t="s">
        <v>8</v>
      </c>
      <c r="K143" s="37" t="str">
        <f t="shared" si="21"/>
        <v>3X1</v>
      </c>
      <c r="L143" s="37" t="str">
        <f>IFERROR(VLOOKUP($K143,Mapping!F:H,2,0),"")</f>
        <v/>
      </c>
      <c r="M143" s="37" t="str">
        <f>IFERROR(VLOOKUP($K143,Mapping!$F:$H,3,0),"")</f>
        <v/>
      </c>
      <c r="N143" s="37" t="str">
        <f t="shared" si="25"/>
        <v>3</v>
      </c>
    </row>
    <row r="144" spans="1:14" outlineLevel="1" x14ac:dyDescent="0.55000000000000004">
      <c r="A144" s="33">
        <v>2</v>
      </c>
      <c r="B144" s="32" t="s">
        <v>282</v>
      </c>
      <c r="C144" s="81">
        <v>2</v>
      </c>
      <c r="D144" s="30" t="s">
        <v>289</v>
      </c>
      <c r="E144" s="28"/>
      <c r="F144" s="11"/>
      <c r="G144" s="40"/>
      <c r="H144" s="41"/>
      <c r="J144" s="33" t="s">
        <v>8</v>
      </c>
      <c r="K144" s="33" t="str">
        <f t="shared" si="21"/>
        <v>2X1</v>
      </c>
      <c r="L144" s="33" t="str">
        <f>IFERROR(VLOOKUP($K144,Mapping!F:H,2,0),"")</f>
        <v/>
      </c>
      <c r="M144" s="33" t="str">
        <f>IFERROR(VLOOKUP($K144,Mapping!$F:$H,3,0),"")</f>
        <v/>
      </c>
      <c r="N144" s="33" t="str">
        <f t="shared" si="25"/>
        <v>2</v>
      </c>
    </row>
    <row r="145" spans="1:14" outlineLevel="1" x14ac:dyDescent="0.55000000000000004">
      <c r="A145" s="37">
        <v>3</v>
      </c>
      <c r="B145" s="36" t="s">
        <v>283</v>
      </c>
      <c r="C145" s="82">
        <v>3</v>
      </c>
      <c r="D145" s="30" t="s">
        <v>3</v>
      </c>
      <c r="E145" s="28"/>
      <c r="F145" s="11"/>
      <c r="G145" s="42"/>
      <c r="H145" s="43"/>
      <c r="J145" s="37" t="s">
        <v>8</v>
      </c>
      <c r="K145" s="37" t="str">
        <f t="shared" si="21"/>
        <v>3X1</v>
      </c>
      <c r="L145" s="37" t="str">
        <f>IFERROR(VLOOKUP($K145,Mapping!F:H,2,0),"")</f>
        <v/>
      </c>
      <c r="M145" s="37" t="str">
        <f>IFERROR(VLOOKUP($K145,Mapping!$F:$H,3,0),"")</f>
        <v/>
      </c>
      <c r="N145" s="37" t="str">
        <f t="shared" si="25"/>
        <v>3</v>
      </c>
    </row>
    <row r="146" spans="1:14" outlineLevel="1" x14ac:dyDescent="0.55000000000000004">
      <c r="A146" s="33">
        <v>2</v>
      </c>
      <c r="B146" s="32" t="s">
        <v>284</v>
      </c>
      <c r="C146" s="81">
        <v>3</v>
      </c>
      <c r="D146" s="30" t="s">
        <v>3</v>
      </c>
      <c r="E146" s="28"/>
      <c r="F146" s="11"/>
      <c r="G146" s="40"/>
      <c r="H146" s="41"/>
      <c r="J146" s="33" t="s">
        <v>8</v>
      </c>
      <c r="K146" s="33" t="str">
        <f t="shared" si="21"/>
        <v>3X1</v>
      </c>
      <c r="L146" s="33" t="str">
        <f>IFERROR(VLOOKUP($K146,Mapping!F:H,2,0),"")</f>
        <v/>
      </c>
      <c r="M146" s="33" t="str">
        <f>IFERROR(VLOOKUP($K146,Mapping!$F:$H,3,0),"")</f>
        <v/>
      </c>
      <c r="N146" s="33" t="str">
        <f t="shared" si="25"/>
        <v>3</v>
      </c>
    </row>
    <row r="147" spans="1:14" outlineLevel="1" x14ac:dyDescent="0.55000000000000004">
      <c r="A147" s="37">
        <v>3</v>
      </c>
      <c r="B147" s="36" t="s">
        <v>285</v>
      </c>
      <c r="C147" s="82">
        <v>3</v>
      </c>
      <c r="D147" s="30" t="s">
        <v>3</v>
      </c>
      <c r="E147" s="28"/>
      <c r="F147" s="11"/>
      <c r="G147" s="42"/>
      <c r="H147" s="43"/>
      <c r="J147" s="37" t="s">
        <v>8</v>
      </c>
      <c r="K147" s="37" t="str">
        <f t="shared" si="21"/>
        <v>3X1</v>
      </c>
      <c r="L147" s="37" t="str">
        <f>IFERROR(VLOOKUP($K147,Mapping!F:H,2,0),"")</f>
        <v/>
      </c>
      <c r="M147" s="37" t="str">
        <f>IFERROR(VLOOKUP($K147,Mapping!$F:$H,3,0),"")</f>
        <v/>
      </c>
      <c r="N147" s="37" t="str">
        <f t="shared" si="25"/>
        <v>3</v>
      </c>
    </row>
    <row r="148" spans="1:14" s="12" customFormat="1" ht="17.25" x14ac:dyDescent="0.6">
      <c r="A148" s="23" t="s">
        <v>296</v>
      </c>
      <c r="B148" s="71" t="s">
        <v>297</v>
      </c>
      <c r="C148" s="77" t="s">
        <v>67</v>
      </c>
      <c r="D148" s="72"/>
      <c r="E148" s="78"/>
      <c r="G148" s="79">
        <f>SUBTOTAL(3,G149:G182)/SUBTOTAL(3,C149:C182)</f>
        <v>0</v>
      </c>
      <c r="H148" s="71"/>
      <c r="J148" s="73"/>
      <c r="K148" s="73"/>
      <c r="L148" s="73">
        <f>SUBTOTAL(9,L149:L182)</f>
        <v>0</v>
      </c>
      <c r="M148" s="73">
        <f>SUBTOTAL(9,M149:M182)</f>
        <v>0</v>
      </c>
      <c r="N148" s="73"/>
    </row>
    <row r="149" spans="1:14" outlineLevel="1" x14ac:dyDescent="0.55000000000000004">
      <c r="A149" s="29">
        <v>1</v>
      </c>
      <c r="B149" s="28" t="s">
        <v>298</v>
      </c>
      <c r="C149" s="29">
        <v>3</v>
      </c>
      <c r="D149" s="30" t="s">
        <v>3</v>
      </c>
      <c r="E149" s="28"/>
      <c r="F149" s="11"/>
      <c r="G149" s="38"/>
      <c r="H149" s="39"/>
      <c r="J149" s="29" t="s">
        <v>8</v>
      </c>
      <c r="K149" s="29" t="str">
        <f t="shared" ref="K149:K182" si="26">C149&amp;J149&amp;G149</f>
        <v>3X1</v>
      </c>
      <c r="L149" s="29" t="str">
        <f>IFERROR(VLOOKUP($K149,Mapping!F:H,2,0),"")</f>
        <v/>
      </c>
      <c r="M149" s="29" t="str">
        <f>IFERROR(VLOOKUP($K149,Mapping!$F:$H,3,0),"")</f>
        <v/>
      </c>
      <c r="N149" s="29" t="str">
        <f t="shared" ref="N149:N184" si="27">C149&amp;G149</f>
        <v>3</v>
      </c>
    </row>
    <row r="150" spans="1:14" outlineLevel="1" x14ac:dyDescent="0.55000000000000004">
      <c r="A150" s="29">
        <v>2</v>
      </c>
      <c r="B150" s="32" t="s">
        <v>299</v>
      </c>
      <c r="C150" s="81">
        <v>2</v>
      </c>
      <c r="D150" s="30" t="s">
        <v>324</v>
      </c>
      <c r="E150" s="28"/>
      <c r="F150" s="11"/>
      <c r="G150" s="40"/>
      <c r="H150" s="41"/>
      <c r="J150" s="33" t="s">
        <v>8</v>
      </c>
      <c r="K150" s="33" t="str">
        <f t="shared" si="26"/>
        <v>2X1</v>
      </c>
      <c r="L150" s="33" t="str">
        <f>IFERROR(VLOOKUP($K150,Mapping!F:H,2,0),"")</f>
        <v/>
      </c>
      <c r="M150" s="33" t="str">
        <f>IFERROR(VLOOKUP($K150,Mapping!$F:$H,3,0),"")</f>
        <v/>
      </c>
      <c r="N150" s="33" t="str">
        <f t="shared" ref="N150:N171" si="28">C150&amp;G150</f>
        <v>2</v>
      </c>
    </row>
    <row r="151" spans="1:14" ht="31.5" outlineLevel="1" x14ac:dyDescent="0.55000000000000004">
      <c r="A151" s="29">
        <v>3</v>
      </c>
      <c r="B151" s="36" t="s">
        <v>328</v>
      </c>
      <c r="C151" s="82">
        <v>1</v>
      </c>
      <c r="D151" s="30" t="s">
        <v>104</v>
      </c>
      <c r="E151" s="28" t="s">
        <v>325</v>
      </c>
      <c r="F151" s="11"/>
      <c r="G151" s="42"/>
      <c r="H151" s="43"/>
      <c r="J151" s="37" t="s">
        <v>8</v>
      </c>
      <c r="K151" s="37" t="str">
        <f t="shared" si="26"/>
        <v>1X1</v>
      </c>
      <c r="L151" s="37" t="str">
        <f>IFERROR(VLOOKUP($K151,Mapping!F:H,2,0),"")</f>
        <v/>
      </c>
      <c r="M151" s="37" t="str">
        <f>IFERROR(VLOOKUP($K151,Mapping!$F:$H,3,0),"")</f>
        <v/>
      </c>
      <c r="N151" s="37" t="str">
        <f t="shared" si="28"/>
        <v>1</v>
      </c>
    </row>
    <row r="152" spans="1:14" ht="31.5" outlineLevel="1" x14ac:dyDescent="0.55000000000000004">
      <c r="A152" s="29">
        <v>4</v>
      </c>
      <c r="B152" s="32" t="s">
        <v>300</v>
      </c>
      <c r="C152" s="81">
        <v>3</v>
      </c>
      <c r="D152" s="30" t="s">
        <v>3</v>
      </c>
      <c r="E152" s="28"/>
      <c r="F152" s="11"/>
      <c r="G152" s="40"/>
      <c r="H152" s="41"/>
      <c r="J152" s="33" t="s">
        <v>8</v>
      </c>
      <c r="K152" s="33" t="str">
        <f t="shared" si="26"/>
        <v>3X1</v>
      </c>
      <c r="L152" s="33" t="str">
        <f>IFERROR(VLOOKUP($K152,Mapping!F:H,2,0),"")</f>
        <v/>
      </c>
      <c r="M152" s="33" t="str">
        <f>IFERROR(VLOOKUP($K152,Mapping!$F:$H,3,0),"")</f>
        <v/>
      </c>
      <c r="N152" s="33" t="str">
        <f t="shared" si="28"/>
        <v>3</v>
      </c>
    </row>
    <row r="153" spans="1:14" ht="31.5" outlineLevel="1" x14ac:dyDescent="0.55000000000000004">
      <c r="A153" s="29">
        <v>5</v>
      </c>
      <c r="B153" s="32" t="s">
        <v>301</v>
      </c>
      <c r="C153" s="81">
        <v>3</v>
      </c>
      <c r="D153" s="30" t="s">
        <v>3</v>
      </c>
      <c r="E153" s="28"/>
      <c r="F153" s="11"/>
      <c r="G153" s="40"/>
      <c r="H153" s="41"/>
      <c r="J153" s="33" t="s">
        <v>8</v>
      </c>
      <c r="K153" s="33" t="str">
        <f t="shared" si="26"/>
        <v>3X1</v>
      </c>
      <c r="L153" s="33" t="str">
        <f>IFERROR(VLOOKUP($K153,Mapping!F:H,2,0),"")</f>
        <v/>
      </c>
      <c r="M153" s="33" t="str">
        <f>IFERROR(VLOOKUP($K153,Mapping!$F:$H,3,0),"")</f>
        <v/>
      </c>
      <c r="N153" s="33" t="str">
        <f t="shared" ref="N153" si="29">C153&amp;G153</f>
        <v>3</v>
      </c>
    </row>
    <row r="154" spans="1:14" outlineLevel="1" x14ac:dyDescent="0.55000000000000004">
      <c r="A154" s="29">
        <v>5</v>
      </c>
      <c r="B154" s="32" t="s">
        <v>332</v>
      </c>
      <c r="C154" s="81">
        <v>3</v>
      </c>
      <c r="D154" s="30" t="s">
        <v>3</v>
      </c>
      <c r="E154" s="28"/>
      <c r="F154" s="11"/>
      <c r="G154" s="40"/>
      <c r="H154" s="41"/>
      <c r="J154" s="33" t="s">
        <v>8</v>
      </c>
      <c r="K154" s="33" t="str">
        <f t="shared" si="26"/>
        <v>3X1</v>
      </c>
      <c r="L154" s="33" t="str">
        <f>IFERROR(VLOOKUP($K154,Mapping!F:H,2,0),"")</f>
        <v/>
      </c>
      <c r="M154" s="33" t="str">
        <f>IFERROR(VLOOKUP($K154,Mapping!$F:$H,3,0),"")</f>
        <v/>
      </c>
      <c r="N154" s="33" t="str">
        <f t="shared" si="28"/>
        <v>3</v>
      </c>
    </row>
    <row r="155" spans="1:14" outlineLevel="1" x14ac:dyDescent="0.55000000000000004">
      <c r="A155" s="29">
        <v>6</v>
      </c>
      <c r="B155" s="36" t="s">
        <v>302</v>
      </c>
      <c r="C155" s="82">
        <v>2</v>
      </c>
      <c r="D155" s="30" t="s">
        <v>324</v>
      </c>
      <c r="E155" s="28"/>
      <c r="F155" s="11"/>
      <c r="G155" s="42"/>
      <c r="H155" s="43"/>
      <c r="J155" s="37" t="s">
        <v>8</v>
      </c>
      <c r="K155" s="37" t="str">
        <f t="shared" si="26"/>
        <v>2X1</v>
      </c>
      <c r="L155" s="37" t="str">
        <f>IFERROR(VLOOKUP($K155,Mapping!F:H,2,0),"")</f>
        <v/>
      </c>
      <c r="M155" s="37" t="str">
        <f>IFERROR(VLOOKUP($K155,Mapping!$F:$H,3,0),"")</f>
        <v/>
      </c>
      <c r="N155" s="37" t="str">
        <f t="shared" si="28"/>
        <v>2</v>
      </c>
    </row>
    <row r="156" spans="1:14" ht="31.5" outlineLevel="1" x14ac:dyDescent="0.55000000000000004">
      <c r="A156" s="29">
        <v>7</v>
      </c>
      <c r="B156" s="32" t="s">
        <v>303</v>
      </c>
      <c r="C156" s="81">
        <v>1</v>
      </c>
      <c r="D156" s="161" t="s">
        <v>326</v>
      </c>
      <c r="E156" s="161"/>
      <c r="F156" s="11"/>
      <c r="G156" s="40"/>
      <c r="H156" s="41"/>
      <c r="J156" s="33" t="s">
        <v>8</v>
      </c>
      <c r="K156" s="33" t="str">
        <f t="shared" si="26"/>
        <v>1X1</v>
      </c>
      <c r="L156" s="33" t="str">
        <f>IFERROR(VLOOKUP($K156,Mapping!F:H,2,0),"")</f>
        <v/>
      </c>
      <c r="M156" s="33" t="str">
        <f>IFERROR(VLOOKUP($K156,Mapping!$F:$H,3,0),"")</f>
        <v/>
      </c>
      <c r="N156" s="33" t="str">
        <f t="shared" si="28"/>
        <v>1</v>
      </c>
    </row>
    <row r="157" spans="1:14" outlineLevel="1" x14ac:dyDescent="0.55000000000000004">
      <c r="A157" s="29">
        <v>8</v>
      </c>
      <c r="B157" s="32" t="s">
        <v>304</v>
      </c>
      <c r="C157" s="81">
        <v>2</v>
      </c>
      <c r="D157" s="30" t="s">
        <v>238</v>
      </c>
      <c r="E157" s="28"/>
      <c r="F157" s="11"/>
      <c r="G157" s="40"/>
      <c r="H157" s="41"/>
      <c r="J157" s="33" t="s">
        <v>8</v>
      </c>
      <c r="K157" s="33" t="str">
        <f t="shared" si="26"/>
        <v>2X1</v>
      </c>
      <c r="L157" s="33" t="str">
        <f>IFERROR(VLOOKUP($K157,Mapping!F:H,2,0),"")</f>
        <v/>
      </c>
      <c r="M157" s="33" t="str">
        <f>IFERROR(VLOOKUP($K157,Mapping!$F:$H,3,0),"")</f>
        <v/>
      </c>
      <c r="N157" s="33" t="str">
        <f t="shared" si="28"/>
        <v>2</v>
      </c>
    </row>
    <row r="158" spans="1:14" ht="31.5" outlineLevel="1" x14ac:dyDescent="0.55000000000000004">
      <c r="A158" s="29">
        <v>9</v>
      </c>
      <c r="B158" s="36" t="s">
        <v>305</v>
      </c>
      <c r="C158" s="82">
        <v>2</v>
      </c>
      <c r="D158" s="30" t="s">
        <v>238</v>
      </c>
      <c r="E158" s="28"/>
      <c r="F158" s="11"/>
      <c r="G158" s="42"/>
      <c r="H158" s="43"/>
      <c r="J158" s="37" t="s">
        <v>8</v>
      </c>
      <c r="K158" s="37" t="str">
        <f t="shared" si="26"/>
        <v>2X1</v>
      </c>
      <c r="L158" s="37" t="str">
        <f>IFERROR(VLOOKUP($K158,Mapping!F:H,2,0),"")</f>
        <v/>
      </c>
      <c r="M158" s="37" t="str">
        <f>IFERROR(VLOOKUP($K158,Mapping!$F:$H,3,0),"")</f>
        <v/>
      </c>
      <c r="N158" s="37" t="str">
        <f t="shared" si="28"/>
        <v>2</v>
      </c>
    </row>
    <row r="159" spans="1:14" ht="31.5" outlineLevel="1" x14ac:dyDescent="0.55000000000000004">
      <c r="A159" s="29">
        <v>10</v>
      </c>
      <c r="B159" s="32" t="s">
        <v>306</v>
      </c>
      <c r="C159" s="81">
        <v>1</v>
      </c>
      <c r="D159" s="161" t="s">
        <v>327</v>
      </c>
      <c r="E159" s="161"/>
      <c r="F159" s="11"/>
      <c r="G159" s="40"/>
      <c r="H159" s="41"/>
      <c r="J159" s="33" t="s">
        <v>8</v>
      </c>
      <c r="K159" s="33" t="str">
        <f t="shared" si="26"/>
        <v>1X1</v>
      </c>
      <c r="L159" s="33" t="str">
        <f>IFERROR(VLOOKUP($K159,Mapping!F:H,2,0),"")</f>
        <v/>
      </c>
      <c r="M159" s="33" t="str">
        <f>IFERROR(VLOOKUP($K159,Mapping!$F:$H,3,0),"")</f>
        <v/>
      </c>
      <c r="N159" s="33" t="str">
        <f t="shared" si="28"/>
        <v>1</v>
      </c>
    </row>
    <row r="160" spans="1:14" ht="31.5" outlineLevel="1" x14ac:dyDescent="0.55000000000000004">
      <c r="A160" s="29">
        <v>11</v>
      </c>
      <c r="B160" s="32" t="s">
        <v>329</v>
      </c>
      <c r="C160" s="81">
        <v>2</v>
      </c>
      <c r="D160" s="30" t="s">
        <v>238</v>
      </c>
      <c r="E160" s="28"/>
      <c r="F160" s="11"/>
      <c r="G160" s="40"/>
      <c r="H160" s="41"/>
      <c r="J160" s="33" t="s">
        <v>8</v>
      </c>
      <c r="K160" s="33" t="str">
        <f t="shared" si="26"/>
        <v>2X1</v>
      </c>
      <c r="L160" s="33" t="str">
        <f>IFERROR(VLOOKUP($K160,Mapping!F:H,2,0),"")</f>
        <v/>
      </c>
      <c r="M160" s="33" t="str">
        <f>IFERROR(VLOOKUP($K160,Mapping!$F:$H,3,0),"")</f>
        <v/>
      </c>
      <c r="N160" s="33" t="str">
        <f t="shared" si="28"/>
        <v>2</v>
      </c>
    </row>
    <row r="161" spans="1:14" ht="31.5" outlineLevel="1" x14ac:dyDescent="0.55000000000000004">
      <c r="A161" s="29">
        <v>12</v>
      </c>
      <c r="B161" s="36" t="s">
        <v>307</v>
      </c>
      <c r="C161" s="82">
        <v>2</v>
      </c>
      <c r="D161" s="30" t="s">
        <v>238</v>
      </c>
      <c r="E161" s="28"/>
      <c r="F161" s="11"/>
      <c r="G161" s="42"/>
      <c r="H161" s="43"/>
      <c r="J161" s="37" t="s">
        <v>8</v>
      </c>
      <c r="K161" s="37" t="str">
        <f t="shared" si="26"/>
        <v>2X1</v>
      </c>
      <c r="L161" s="37" t="str">
        <f>IFERROR(VLOOKUP($K161,Mapping!F:H,2,0),"")</f>
        <v/>
      </c>
      <c r="M161" s="37" t="str">
        <f>IFERROR(VLOOKUP($K161,Mapping!$F:$H,3,0),"")</f>
        <v/>
      </c>
      <c r="N161" s="37" t="str">
        <f t="shared" si="28"/>
        <v>2</v>
      </c>
    </row>
    <row r="162" spans="1:14" outlineLevel="1" x14ac:dyDescent="0.55000000000000004">
      <c r="A162" s="29">
        <v>13</v>
      </c>
      <c r="B162" s="32" t="s">
        <v>334</v>
      </c>
      <c r="C162" s="81">
        <v>2</v>
      </c>
      <c r="D162" s="30" t="s">
        <v>238</v>
      </c>
      <c r="E162" s="28"/>
      <c r="F162" s="11"/>
      <c r="G162" s="40"/>
      <c r="H162" s="41"/>
      <c r="J162" s="33" t="s">
        <v>8</v>
      </c>
      <c r="K162" s="33" t="str">
        <f t="shared" si="26"/>
        <v>2X1</v>
      </c>
      <c r="L162" s="33" t="str">
        <f>IFERROR(VLOOKUP($K162,Mapping!F:H,2,0),"")</f>
        <v/>
      </c>
      <c r="M162" s="33" t="str">
        <f>IFERROR(VLOOKUP($K162,Mapping!$F:$H,3,0),"")</f>
        <v/>
      </c>
      <c r="N162" s="33" t="str">
        <f t="shared" si="28"/>
        <v>2</v>
      </c>
    </row>
    <row r="163" spans="1:14" ht="31.5" outlineLevel="1" x14ac:dyDescent="0.55000000000000004">
      <c r="A163" s="29">
        <v>14</v>
      </c>
      <c r="B163" s="32" t="s">
        <v>308</v>
      </c>
      <c r="C163" s="81">
        <v>2</v>
      </c>
      <c r="D163" s="30" t="s">
        <v>238</v>
      </c>
      <c r="E163" s="28"/>
      <c r="F163" s="11"/>
      <c r="G163" s="40"/>
      <c r="H163" s="41"/>
      <c r="J163" s="33" t="s">
        <v>8</v>
      </c>
      <c r="K163" s="33" t="str">
        <f t="shared" si="26"/>
        <v>2X1</v>
      </c>
      <c r="L163" s="33" t="str">
        <f>IFERROR(VLOOKUP($K163,Mapping!F:H,2,0),"")</f>
        <v/>
      </c>
      <c r="M163" s="33" t="str">
        <f>IFERROR(VLOOKUP($K163,Mapping!$F:$H,3,0),"")</f>
        <v/>
      </c>
      <c r="N163" s="33" t="str">
        <f t="shared" si="28"/>
        <v>2</v>
      </c>
    </row>
    <row r="164" spans="1:14" ht="47.25" outlineLevel="1" x14ac:dyDescent="0.55000000000000004">
      <c r="A164" s="29">
        <v>15</v>
      </c>
      <c r="B164" s="36" t="s">
        <v>309</v>
      </c>
      <c r="C164" s="82">
        <v>2</v>
      </c>
      <c r="D164" s="30" t="s">
        <v>238</v>
      </c>
      <c r="E164" s="28"/>
      <c r="F164" s="11"/>
      <c r="G164" s="42"/>
      <c r="H164" s="43"/>
      <c r="J164" s="37" t="s">
        <v>8</v>
      </c>
      <c r="K164" s="37" t="str">
        <f t="shared" si="26"/>
        <v>2X1</v>
      </c>
      <c r="L164" s="37" t="str">
        <f>IFERROR(VLOOKUP($K164,Mapping!F:H,2,0),"")</f>
        <v/>
      </c>
      <c r="M164" s="37" t="str">
        <f>IFERROR(VLOOKUP($K164,Mapping!$F:$H,3,0),"")</f>
        <v/>
      </c>
      <c r="N164" s="37" t="str">
        <f t="shared" si="28"/>
        <v>2</v>
      </c>
    </row>
    <row r="165" spans="1:14" ht="31.5" outlineLevel="1" x14ac:dyDescent="0.55000000000000004">
      <c r="A165" s="29">
        <v>16</v>
      </c>
      <c r="B165" s="32" t="s">
        <v>310</v>
      </c>
      <c r="C165" s="81">
        <v>2</v>
      </c>
      <c r="D165" s="30" t="s">
        <v>238</v>
      </c>
      <c r="E165" s="28"/>
      <c r="F165" s="11"/>
      <c r="G165" s="40"/>
      <c r="H165" s="41"/>
      <c r="J165" s="33" t="s">
        <v>8</v>
      </c>
      <c r="K165" s="33" t="str">
        <f t="shared" si="26"/>
        <v>2X1</v>
      </c>
      <c r="L165" s="33" t="str">
        <f>IFERROR(VLOOKUP($K165,Mapping!F:H,2,0),"")</f>
        <v/>
      </c>
      <c r="M165" s="33" t="str">
        <f>IFERROR(VLOOKUP($K165,Mapping!$F:$H,3,0),"")</f>
        <v/>
      </c>
      <c r="N165" s="33" t="str">
        <f t="shared" si="28"/>
        <v>2</v>
      </c>
    </row>
    <row r="166" spans="1:14" ht="47.25" outlineLevel="1" x14ac:dyDescent="0.55000000000000004">
      <c r="A166" s="29">
        <v>17</v>
      </c>
      <c r="B166" s="32" t="s">
        <v>311</v>
      </c>
      <c r="C166" s="81">
        <v>2</v>
      </c>
      <c r="D166" s="30" t="s">
        <v>238</v>
      </c>
      <c r="E166" s="28"/>
      <c r="F166" s="11"/>
      <c r="G166" s="40"/>
      <c r="H166" s="41"/>
      <c r="J166" s="33" t="s">
        <v>8</v>
      </c>
      <c r="K166" s="33" t="str">
        <f t="shared" si="26"/>
        <v>2X1</v>
      </c>
      <c r="L166" s="33" t="str">
        <f>IFERROR(VLOOKUP($K166,Mapping!F:H,2,0),"")</f>
        <v/>
      </c>
      <c r="M166" s="33" t="str">
        <f>IFERROR(VLOOKUP($K166,Mapping!$F:$H,3,0),"")</f>
        <v/>
      </c>
      <c r="N166" s="33" t="str">
        <f t="shared" si="28"/>
        <v>2</v>
      </c>
    </row>
    <row r="167" spans="1:14" ht="31.5" outlineLevel="1" x14ac:dyDescent="0.55000000000000004">
      <c r="A167" s="29">
        <v>18</v>
      </c>
      <c r="B167" s="36" t="s">
        <v>312</v>
      </c>
      <c r="C167" s="82">
        <v>3</v>
      </c>
      <c r="D167" s="30" t="s">
        <v>3</v>
      </c>
      <c r="E167" s="28"/>
      <c r="F167" s="11"/>
      <c r="G167" s="42"/>
      <c r="H167" s="43"/>
      <c r="J167" s="37" t="s">
        <v>8</v>
      </c>
      <c r="K167" s="37" t="str">
        <f t="shared" si="26"/>
        <v>3X1</v>
      </c>
      <c r="L167" s="37" t="str">
        <f>IFERROR(VLOOKUP($K167,Mapping!F:H,2,0),"")</f>
        <v/>
      </c>
      <c r="M167" s="37" t="str">
        <f>IFERROR(VLOOKUP($K167,Mapping!$F:$H,3,0),"")</f>
        <v/>
      </c>
      <c r="N167" s="37" t="str">
        <f t="shared" si="28"/>
        <v>3</v>
      </c>
    </row>
    <row r="168" spans="1:14" outlineLevel="1" x14ac:dyDescent="0.55000000000000004">
      <c r="A168" s="29">
        <v>19</v>
      </c>
      <c r="B168" s="32" t="s">
        <v>313</v>
      </c>
      <c r="C168" s="81">
        <v>1</v>
      </c>
      <c r="D168" s="30" t="s">
        <v>104</v>
      </c>
      <c r="E168" s="28" t="s">
        <v>330</v>
      </c>
      <c r="F168" s="11"/>
      <c r="G168" s="40"/>
      <c r="H168" s="41"/>
      <c r="J168" s="33" t="s">
        <v>8</v>
      </c>
      <c r="K168" s="33" t="str">
        <f t="shared" si="26"/>
        <v>1X1</v>
      </c>
      <c r="L168" s="33" t="str">
        <f>IFERROR(VLOOKUP($K168,Mapping!F:H,2,0),"")</f>
        <v/>
      </c>
      <c r="M168" s="33" t="str">
        <f>IFERROR(VLOOKUP($K168,Mapping!$F:$H,3,0),"")</f>
        <v/>
      </c>
      <c r="N168" s="33" t="str">
        <f t="shared" si="28"/>
        <v>1</v>
      </c>
    </row>
    <row r="169" spans="1:14" outlineLevel="1" x14ac:dyDescent="0.55000000000000004">
      <c r="A169" s="29">
        <v>20</v>
      </c>
      <c r="B169" s="32" t="s">
        <v>314</v>
      </c>
      <c r="C169" s="81">
        <v>3</v>
      </c>
      <c r="D169" s="30" t="s">
        <v>3</v>
      </c>
      <c r="E169" s="28"/>
      <c r="F169" s="11"/>
      <c r="G169" s="40"/>
      <c r="H169" s="41"/>
      <c r="J169" s="33" t="s">
        <v>8</v>
      </c>
      <c r="K169" s="33" t="str">
        <f t="shared" si="26"/>
        <v>3X1</v>
      </c>
      <c r="L169" s="33" t="str">
        <f>IFERROR(VLOOKUP($K169,Mapping!F:H,2,0),"")</f>
        <v/>
      </c>
      <c r="M169" s="33" t="str">
        <f>IFERROR(VLOOKUP($K169,Mapping!$F:$H,3,0),"")</f>
        <v/>
      </c>
      <c r="N169" s="33" t="str">
        <f t="shared" si="28"/>
        <v>3</v>
      </c>
    </row>
    <row r="170" spans="1:14" outlineLevel="1" x14ac:dyDescent="0.55000000000000004">
      <c r="A170" s="29">
        <v>21</v>
      </c>
      <c r="B170" s="36" t="s">
        <v>315</v>
      </c>
      <c r="C170" s="82">
        <v>1</v>
      </c>
      <c r="D170" s="30" t="s">
        <v>104</v>
      </c>
      <c r="E170" s="28" t="s">
        <v>153</v>
      </c>
      <c r="F170" s="11"/>
      <c r="G170" s="42"/>
      <c r="H170" s="43"/>
      <c r="J170" s="37" t="s">
        <v>8</v>
      </c>
      <c r="K170" s="37" t="str">
        <f t="shared" si="26"/>
        <v>1X1</v>
      </c>
      <c r="L170" s="37" t="str">
        <f>IFERROR(VLOOKUP($K170,Mapping!F:H,2,0),"")</f>
        <v/>
      </c>
      <c r="M170" s="37" t="str">
        <f>IFERROR(VLOOKUP($K170,Mapping!$F:$H,3,0),"")</f>
        <v/>
      </c>
      <c r="N170" s="37" t="str">
        <f t="shared" si="28"/>
        <v>1</v>
      </c>
    </row>
    <row r="171" spans="1:14" ht="31.5" outlineLevel="1" x14ac:dyDescent="0.55000000000000004">
      <c r="A171" s="29">
        <v>22</v>
      </c>
      <c r="B171" s="32" t="s">
        <v>316</v>
      </c>
      <c r="C171" s="81">
        <v>3</v>
      </c>
      <c r="D171" s="30" t="s">
        <v>3</v>
      </c>
      <c r="E171" s="28"/>
      <c r="F171" s="11"/>
      <c r="G171" s="40"/>
      <c r="H171" s="41"/>
      <c r="J171" s="33" t="s">
        <v>8</v>
      </c>
      <c r="K171" s="33" t="str">
        <f t="shared" si="26"/>
        <v>3X1</v>
      </c>
      <c r="L171" s="33" t="str">
        <f>IFERROR(VLOOKUP($K171,Mapping!F:H,2,0),"")</f>
        <v/>
      </c>
      <c r="M171" s="33" t="str">
        <f>IFERROR(VLOOKUP($K171,Mapping!$F:$H,3,0),"")</f>
        <v/>
      </c>
      <c r="N171" s="33" t="str">
        <f t="shared" si="28"/>
        <v>3</v>
      </c>
    </row>
    <row r="172" spans="1:14" ht="31.5" outlineLevel="1" x14ac:dyDescent="0.55000000000000004">
      <c r="A172" s="29">
        <v>23</v>
      </c>
      <c r="B172" s="32" t="s">
        <v>317</v>
      </c>
      <c r="C172" s="81">
        <v>3</v>
      </c>
      <c r="D172" s="30" t="s">
        <v>3</v>
      </c>
      <c r="E172" s="28"/>
      <c r="F172" s="11"/>
      <c r="G172" s="40"/>
      <c r="H172" s="41"/>
      <c r="J172" s="33" t="s">
        <v>8</v>
      </c>
      <c r="K172" s="33" t="str">
        <f t="shared" si="26"/>
        <v>3X1</v>
      </c>
      <c r="L172" s="33" t="str">
        <f>IFERROR(VLOOKUP($K172,Mapping!F:H,2,0),"")</f>
        <v/>
      </c>
      <c r="M172" s="33" t="str">
        <f>IFERROR(VLOOKUP($K172,Mapping!$F:$H,3,0),"")</f>
        <v/>
      </c>
      <c r="N172" s="33" t="str">
        <f t="shared" si="27"/>
        <v>3</v>
      </c>
    </row>
    <row r="173" spans="1:14" ht="31.5" outlineLevel="1" x14ac:dyDescent="0.55000000000000004">
      <c r="A173" s="29">
        <v>24</v>
      </c>
      <c r="B173" s="36" t="s">
        <v>318</v>
      </c>
      <c r="C173" s="82">
        <v>3</v>
      </c>
      <c r="D173" s="30" t="s">
        <v>3</v>
      </c>
      <c r="E173" s="28"/>
      <c r="F173" s="11"/>
      <c r="G173" s="42"/>
      <c r="H173" s="43"/>
      <c r="J173" s="37" t="s">
        <v>8</v>
      </c>
      <c r="K173" s="37" t="str">
        <f t="shared" si="26"/>
        <v>3X1</v>
      </c>
      <c r="L173" s="37" t="str">
        <f>IFERROR(VLOOKUP($K173,Mapping!F:H,2,0),"")</f>
        <v/>
      </c>
      <c r="M173" s="37" t="str">
        <f>IFERROR(VLOOKUP($K173,Mapping!$F:$H,3,0),"")</f>
        <v/>
      </c>
      <c r="N173" s="37" t="str">
        <f t="shared" si="27"/>
        <v>3</v>
      </c>
    </row>
    <row r="174" spans="1:14" outlineLevel="1" x14ac:dyDescent="0.55000000000000004">
      <c r="A174" s="29">
        <v>25</v>
      </c>
      <c r="B174" s="32" t="s">
        <v>319</v>
      </c>
      <c r="C174" s="81">
        <v>3</v>
      </c>
      <c r="D174" s="30" t="s">
        <v>3</v>
      </c>
      <c r="E174" s="28"/>
      <c r="F174" s="11"/>
      <c r="G174" s="40"/>
      <c r="H174" s="41"/>
      <c r="J174" s="33" t="s">
        <v>8</v>
      </c>
      <c r="K174" s="33" t="str">
        <f t="shared" si="26"/>
        <v>3X1</v>
      </c>
      <c r="L174" s="33" t="str">
        <f>IFERROR(VLOOKUP($K174,Mapping!F:H,2,0),"")</f>
        <v/>
      </c>
      <c r="M174" s="33" t="str">
        <f>IFERROR(VLOOKUP($K174,Mapping!$F:$H,3,0),"")</f>
        <v/>
      </c>
      <c r="N174" s="33" t="str">
        <f t="shared" si="27"/>
        <v>3</v>
      </c>
    </row>
    <row r="175" spans="1:14" outlineLevel="1" x14ac:dyDescent="0.55000000000000004">
      <c r="A175" s="29">
        <v>26</v>
      </c>
      <c r="B175" s="32" t="s">
        <v>320</v>
      </c>
      <c r="C175" s="81">
        <v>3</v>
      </c>
      <c r="D175" s="30" t="s">
        <v>3</v>
      </c>
      <c r="E175" s="28"/>
      <c r="F175" s="11"/>
      <c r="G175" s="40"/>
      <c r="H175" s="41"/>
      <c r="J175" s="33" t="s">
        <v>8</v>
      </c>
      <c r="K175" s="33" t="str">
        <f t="shared" si="26"/>
        <v>3X1</v>
      </c>
      <c r="L175" s="33" t="str">
        <f>IFERROR(VLOOKUP($K175,Mapping!F:H,2,0),"")</f>
        <v/>
      </c>
      <c r="M175" s="33" t="str">
        <f>IFERROR(VLOOKUP($K175,Mapping!$F:$H,3,0),"")</f>
        <v/>
      </c>
      <c r="N175" s="33" t="str">
        <f t="shared" si="27"/>
        <v>3</v>
      </c>
    </row>
    <row r="176" spans="1:14" ht="31.5" outlineLevel="1" x14ac:dyDescent="0.55000000000000004">
      <c r="A176" s="29">
        <v>27</v>
      </c>
      <c r="B176" s="36" t="s">
        <v>331</v>
      </c>
      <c r="C176" s="82">
        <v>3</v>
      </c>
      <c r="D176" s="30" t="s">
        <v>3</v>
      </c>
      <c r="E176" s="28"/>
      <c r="F176" s="11"/>
      <c r="G176" s="42"/>
      <c r="H176" s="43"/>
      <c r="J176" s="37" t="s">
        <v>8</v>
      </c>
      <c r="K176" s="37" t="str">
        <f t="shared" si="26"/>
        <v>3X1</v>
      </c>
      <c r="L176" s="37" t="str">
        <f>IFERROR(VLOOKUP($K176,Mapping!F:H,2,0),"")</f>
        <v/>
      </c>
      <c r="M176" s="37" t="str">
        <f>IFERROR(VLOOKUP($K176,Mapping!$F:$H,3,0),"")</f>
        <v/>
      </c>
      <c r="N176" s="37" t="str">
        <f t="shared" si="27"/>
        <v>3</v>
      </c>
    </row>
    <row r="177" spans="1:14" ht="31.5" outlineLevel="1" x14ac:dyDescent="0.55000000000000004">
      <c r="A177" s="29">
        <v>28</v>
      </c>
      <c r="B177" s="32" t="s">
        <v>321</v>
      </c>
      <c r="C177" s="81">
        <v>3</v>
      </c>
      <c r="D177" s="30" t="s">
        <v>3</v>
      </c>
      <c r="E177" s="28"/>
      <c r="F177" s="11"/>
      <c r="G177" s="40"/>
      <c r="H177" s="41"/>
      <c r="J177" s="33" t="s">
        <v>8</v>
      </c>
      <c r="K177" s="33" t="str">
        <f t="shared" si="26"/>
        <v>3X1</v>
      </c>
      <c r="L177" s="33" t="str">
        <f>IFERROR(VLOOKUP($K177,Mapping!F:H,2,0),"")</f>
        <v/>
      </c>
      <c r="M177" s="33" t="str">
        <f>IFERROR(VLOOKUP($K177,Mapping!$F:$H,3,0),"")</f>
        <v/>
      </c>
      <c r="N177" s="33" t="str">
        <f t="shared" si="27"/>
        <v>3</v>
      </c>
    </row>
    <row r="178" spans="1:14" ht="31.5" outlineLevel="1" x14ac:dyDescent="0.55000000000000004">
      <c r="A178" s="29">
        <v>29</v>
      </c>
      <c r="B178" s="32" t="s">
        <v>322</v>
      </c>
      <c r="C178" s="81">
        <v>3</v>
      </c>
      <c r="D178" s="30" t="s">
        <v>3</v>
      </c>
      <c r="E178" s="28"/>
      <c r="F178" s="11"/>
      <c r="G178" s="40"/>
      <c r="H178" s="41"/>
      <c r="J178" s="33" t="s">
        <v>8</v>
      </c>
      <c r="K178" s="33" t="str">
        <f t="shared" si="26"/>
        <v>3X1</v>
      </c>
      <c r="L178" s="33" t="str">
        <f>IFERROR(VLOOKUP($K178,Mapping!F:H,2,0),"")</f>
        <v/>
      </c>
      <c r="M178" s="33" t="str">
        <f>IFERROR(VLOOKUP($K178,Mapping!$F:$H,3,0),"")</f>
        <v/>
      </c>
      <c r="N178" s="33" t="str">
        <f t="shared" ref="N178:N182" si="30">C178&amp;G178</f>
        <v>3</v>
      </c>
    </row>
    <row r="179" spans="1:14" ht="31.5" outlineLevel="1" x14ac:dyDescent="0.55000000000000004">
      <c r="A179" s="29">
        <v>30</v>
      </c>
      <c r="B179" s="36" t="s">
        <v>323</v>
      </c>
      <c r="C179" s="82">
        <v>3</v>
      </c>
      <c r="D179" s="30" t="s">
        <v>3</v>
      </c>
      <c r="E179" s="28"/>
      <c r="F179" s="11"/>
      <c r="G179" s="42"/>
      <c r="H179" s="43"/>
      <c r="J179" s="37" t="s">
        <v>8</v>
      </c>
      <c r="K179" s="37" t="str">
        <f t="shared" si="26"/>
        <v>3X1</v>
      </c>
      <c r="L179" s="37" t="str">
        <f>IFERROR(VLOOKUP($K179,Mapping!F:H,2,0),"")</f>
        <v/>
      </c>
      <c r="M179" s="37" t="str">
        <f>IFERROR(VLOOKUP($K179,Mapping!$F:$H,3,0),"")</f>
        <v/>
      </c>
      <c r="N179" s="37" t="str">
        <f t="shared" si="30"/>
        <v>3</v>
      </c>
    </row>
    <row r="180" spans="1:14" ht="31.5" outlineLevel="1" x14ac:dyDescent="0.55000000000000004">
      <c r="A180" s="29">
        <v>31</v>
      </c>
      <c r="B180" s="32" t="s">
        <v>333</v>
      </c>
      <c r="C180" s="81">
        <v>3</v>
      </c>
      <c r="D180" s="30" t="s">
        <v>3</v>
      </c>
      <c r="E180" s="28"/>
      <c r="F180" s="11"/>
      <c r="G180" s="40"/>
      <c r="H180" s="41"/>
      <c r="J180" s="33" t="s">
        <v>8</v>
      </c>
      <c r="K180" s="33" t="str">
        <f t="shared" si="26"/>
        <v>3X1</v>
      </c>
      <c r="L180" s="33" t="str">
        <f>IFERROR(VLOOKUP($K180,Mapping!F:H,2,0),"")</f>
        <v/>
      </c>
      <c r="M180" s="33" t="str">
        <f>IFERROR(VLOOKUP($K180,Mapping!$F:$H,3,0),"")</f>
        <v/>
      </c>
      <c r="N180" s="33" t="str">
        <f t="shared" ref="N180:N181" si="31">C180&amp;G180</f>
        <v>3</v>
      </c>
    </row>
    <row r="181" spans="1:14" outlineLevel="1" x14ac:dyDescent="0.55000000000000004">
      <c r="A181" s="29"/>
      <c r="B181" s="32"/>
      <c r="C181" s="81"/>
      <c r="D181" s="30"/>
      <c r="E181" s="28"/>
      <c r="F181" s="11"/>
      <c r="G181" s="40"/>
      <c r="H181" s="41"/>
      <c r="J181" s="33"/>
      <c r="K181" s="33" t="str">
        <f t="shared" si="26"/>
        <v/>
      </c>
      <c r="L181" s="33" t="str">
        <f>IFERROR(VLOOKUP($K181,Mapping!F:H,2,0),"")</f>
        <v/>
      </c>
      <c r="M181" s="33" t="str">
        <f>IFERROR(VLOOKUP($K181,Mapping!$F:$H,3,0),"")</f>
        <v/>
      </c>
      <c r="N181" s="33" t="str">
        <f t="shared" si="31"/>
        <v/>
      </c>
    </row>
    <row r="182" spans="1:14" outlineLevel="1" x14ac:dyDescent="0.55000000000000004">
      <c r="A182" s="29"/>
      <c r="B182" s="32"/>
      <c r="C182" s="81"/>
      <c r="D182" s="30"/>
      <c r="E182" s="28"/>
      <c r="F182" s="11"/>
      <c r="G182" s="40"/>
      <c r="H182" s="41"/>
      <c r="J182" s="33"/>
      <c r="K182" s="33" t="str">
        <f t="shared" si="26"/>
        <v/>
      </c>
      <c r="L182" s="33" t="str">
        <f>IFERROR(VLOOKUP($K182,Mapping!F:H,2,0),"")</f>
        <v/>
      </c>
      <c r="M182" s="33" t="str">
        <f>IFERROR(VLOOKUP($K182,Mapping!$F:$H,3,0),"")</f>
        <v/>
      </c>
      <c r="N182" s="33" t="str">
        <f t="shared" si="30"/>
        <v/>
      </c>
    </row>
    <row r="183" spans="1:14" s="22" customFormat="1" ht="33" customHeight="1" x14ac:dyDescent="0.75">
      <c r="A183" s="152"/>
      <c r="B183" s="153" t="s">
        <v>335</v>
      </c>
      <c r="C183" s="154"/>
      <c r="D183" s="155"/>
      <c r="E183" s="156"/>
      <c r="F183" s="157"/>
      <c r="G183" s="158"/>
      <c r="H183" s="159"/>
      <c r="I183" s="157"/>
      <c r="J183" s="160"/>
      <c r="K183" s="160"/>
      <c r="L183" s="160"/>
      <c r="M183" s="160"/>
      <c r="N183" s="52"/>
    </row>
    <row r="184" spans="1:14" ht="31.5" outlineLevel="1" collapsed="1" x14ac:dyDescent="0.55000000000000004">
      <c r="A184" s="29">
        <v>1</v>
      </c>
      <c r="B184" s="28" t="s">
        <v>336</v>
      </c>
      <c r="C184" s="29"/>
      <c r="D184" s="30"/>
      <c r="E184" s="28"/>
      <c r="G184" s="38"/>
      <c r="H184" s="39"/>
      <c r="J184" s="29"/>
      <c r="K184" s="29" t="str">
        <f t="shared" ref="K184" si="32">C184&amp;J184&amp;G184</f>
        <v/>
      </c>
      <c r="L184" s="29" t="str">
        <f>IFERROR(VLOOKUP($K184,Mapping!F:H,2,0),"")</f>
        <v/>
      </c>
      <c r="M184" s="29" t="str">
        <f>IFERROR(VLOOKUP($K184,Mapping!$F:$H,3,0),"")</f>
        <v/>
      </c>
      <c r="N184" s="29" t="str">
        <f t="shared" si="27"/>
        <v/>
      </c>
    </row>
    <row r="185" spans="1:14" ht="47.25" outlineLevel="1" x14ac:dyDescent="0.55000000000000004">
      <c r="A185" s="29">
        <v>2</v>
      </c>
      <c r="B185" s="32" t="s">
        <v>337</v>
      </c>
      <c r="C185" s="81"/>
      <c r="D185" s="30"/>
      <c r="E185" s="28"/>
      <c r="G185" s="40"/>
      <c r="H185" s="41"/>
      <c r="J185" s="33"/>
      <c r="K185" s="33" t="str">
        <f t="shared" ref="K185:K217" si="33">C185&amp;J185&amp;G185</f>
        <v/>
      </c>
      <c r="L185" s="33" t="str">
        <f>IFERROR(VLOOKUP($K185,Mapping!F:H,2,0),"")</f>
        <v/>
      </c>
      <c r="M185" s="33" t="str">
        <f>IFERROR(VLOOKUP($K185,Mapping!$F:$H,3,0),"")</f>
        <v/>
      </c>
      <c r="N185" s="33" t="str">
        <f t="shared" ref="N185:N217" si="34">C185&amp;G185</f>
        <v/>
      </c>
    </row>
    <row r="186" spans="1:14" outlineLevel="1" x14ac:dyDescent="0.55000000000000004">
      <c r="A186" s="29">
        <v>3</v>
      </c>
      <c r="B186" s="32" t="s">
        <v>338</v>
      </c>
      <c r="C186" s="81"/>
      <c r="D186" s="30"/>
      <c r="E186" s="28"/>
      <c r="G186" s="40"/>
      <c r="H186" s="41"/>
      <c r="J186" s="33"/>
      <c r="K186" s="33" t="str">
        <f t="shared" ref="K186:K209" si="35">C186&amp;J186&amp;G186</f>
        <v/>
      </c>
      <c r="L186" s="33" t="str">
        <f>IFERROR(VLOOKUP($K186,Mapping!F:H,2,0),"")</f>
        <v/>
      </c>
      <c r="M186" s="33" t="str">
        <f>IFERROR(VLOOKUP($K186,Mapping!$F:$H,3,0),"")</f>
        <v/>
      </c>
      <c r="N186" s="33" t="str">
        <f t="shared" ref="N186:N209" si="36">C186&amp;G186</f>
        <v/>
      </c>
    </row>
    <row r="187" spans="1:14" ht="31.5" outlineLevel="1" x14ac:dyDescent="0.55000000000000004">
      <c r="A187" s="29">
        <v>4</v>
      </c>
      <c r="B187" s="32" t="s">
        <v>339</v>
      </c>
      <c r="C187" s="33"/>
      <c r="D187" s="30"/>
      <c r="E187" s="28"/>
      <c r="G187" s="40"/>
      <c r="H187" s="41"/>
      <c r="J187" s="33"/>
      <c r="K187" s="33" t="str">
        <f t="shared" si="35"/>
        <v/>
      </c>
      <c r="L187" s="33" t="str">
        <f>IFERROR(VLOOKUP($K187,Mapping!F:H,2,0),"")</f>
        <v/>
      </c>
      <c r="M187" s="33" t="str">
        <f>IFERROR(VLOOKUP($K187,Mapping!$F:$H,3,0),"")</f>
        <v/>
      </c>
      <c r="N187" s="33" t="str">
        <f t="shared" si="36"/>
        <v/>
      </c>
    </row>
    <row r="188" spans="1:14" ht="31.5" outlineLevel="1" x14ac:dyDescent="0.55000000000000004">
      <c r="A188" s="29">
        <v>5</v>
      </c>
      <c r="B188" s="32" t="s">
        <v>340</v>
      </c>
      <c r="C188" s="33"/>
      <c r="D188" s="34"/>
      <c r="E188" s="32"/>
      <c r="G188" s="40"/>
      <c r="H188" s="41"/>
      <c r="J188" s="33"/>
      <c r="K188" s="33" t="str">
        <f t="shared" si="35"/>
        <v/>
      </c>
      <c r="L188" s="33" t="str">
        <f>IFERROR(VLOOKUP($K188,Mapping!F:H,2,0),"")</f>
        <v/>
      </c>
      <c r="M188" s="33" t="str">
        <f>IFERROR(VLOOKUP($K188,Mapping!$F:$H,3,0),"")</f>
        <v/>
      </c>
      <c r="N188" s="33" t="str">
        <f t="shared" si="36"/>
        <v/>
      </c>
    </row>
    <row r="189" spans="1:14" outlineLevel="1" x14ac:dyDescent="0.55000000000000004">
      <c r="A189" s="29">
        <v>6</v>
      </c>
      <c r="B189" s="32" t="s">
        <v>341</v>
      </c>
      <c r="C189" s="81"/>
      <c r="D189" s="34"/>
      <c r="E189" s="32"/>
      <c r="G189" s="40"/>
      <c r="H189" s="41"/>
      <c r="J189" s="33"/>
      <c r="K189" s="33" t="str">
        <f t="shared" si="35"/>
        <v/>
      </c>
      <c r="L189" s="33" t="str">
        <f>IFERROR(VLOOKUP($K189,Mapping!F:H,2,0),"")</f>
        <v/>
      </c>
      <c r="M189" s="33" t="str">
        <f>IFERROR(VLOOKUP($K189,Mapping!$F:$H,3,0),"")</f>
        <v/>
      </c>
      <c r="N189" s="33" t="str">
        <f t="shared" si="36"/>
        <v/>
      </c>
    </row>
    <row r="190" spans="1:14" ht="31.5" outlineLevel="1" x14ac:dyDescent="0.55000000000000004">
      <c r="A190" s="29">
        <v>7</v>
      </c>
      <c r="B190" s="32" t="s">
        <v>342</v>
      </c>
      <c r="C190" s="81"/>
      <c r="D190" s="34"/>
      <c r="E190" s="32"/>
      <c r="G190" s="40"/>
      <c r="H190" s="41"/>
      <c r="J190" s="33"/>
      <c r="K190" s="33" t="str">
        <f t="shared" si="35"/>
        <v/>
      </c>
      <c r="L190" s="33" t="str">
        <f>IFERROR(VLOOKUP($K190,Mapping!F:H,2,0),"")</f>
        <v/>
      </c>
      <c r="M190" s="33" t="str">
        <f>IFERROR(VLOOKUP($K190,Mapping!$F:$H,3,0),"")</f>
        <v/>
      </c>
      <c r="N190" s="33" t="str">
        <f t="shared" si="36"/>
        <v/>
      </c>
    </row>
    <row r="191" spans="1:14" ht="31.5" outlineLevel="1" x14ac:dyDescent="0.55000000000000004">
      <c r="A191" s="29">
        <v>8</v>
      </c>
      <c r="B191" s="32" t="s">
        <v>343</v>
      </c>
      <c r="C191" s="81"/>
      <c r="D191" s="34"/>
      <c r="E191" s="32"/>
      <c r="G191" s="40"/>
      <c r="H191" s="41"/>
      <c r="J191" s="33"/>
      <c r="K191" s="33" t="str">
        <f t="shared" si="35"/>
        <v/>
      </c>
      <c r="L191" s="33" t="str">
        <f>IFERROR(VLOOKUP($K191,Mapping!F:H,2,0),"")</f>
        <v/>
      </c>
      <c r="M191" s="33" t="str">
        <f>IFERROR(VLOOKUP($K191,Mapping!$F:$H,3,0),"")</f>
        <v/>
      </c>
      <c r="N191" s="33" t="str">
        <f t="shared" si="36"/>
        <v/>
      </c>
    </row>
    <row r="192" spans="1:14" ht="31.5" outlineLevel="1" x14ac:dyDescent="0.55000000000000004">
      <c r="A192" s="29">
        <v>9</v>
      </c>
      <c r="B192" s="32" t="s">
        <v>344</v>
      </c>
      <c r="C192" s="33"/>
      <c r="D192" s="34"/>
      <c r="E192" s="32"/>
      <c r="G192" s="40"/>
      <c r="H192" s="41"/>
      <c r="J192" s="33"/>
      <c r="K192" s="33" t="str">
        <f t="shared" si="35"/>
        <v/>
      </c>
      <c r="L192" s="33" t="str">
        <f>IFERROR(VLOOKUP($K192,Mapping!F:H,2,0),"")</f>
        <v/>
      </c>
      <c r="M192" s="33" t="str">
        <f>IFERROR(VLOOKUP($K192,Mapping!$F:$H,3,0),"")</f>
        <v/>
      </c>
      <c r="N192" s="33" t="str">
        <f t="shared" si="36"/>
        <v/>
      </c>
    </row>
    <row r="193" spans="1:14" ht="31.5" outlineLevel="1" x14ac:dyDescent="0.55000000000000004">
      <c r="A193" s="29">
        <v>10</v>
      </c>
      <c r="B193" s="32" t="s">
        <v>345</v>
      </c>
      <c r="C193" s="81"/>
      <c r="D193" s="30"/>
      <c r="E193" s="28"/>
      <c r="G193" s="40"/>
      <c r="H193" s="41"/>
      <c r="J193" s="33"/>
      <c r="K193" s="33" t="str">
        <f t="shared" si="35"/>
        <v/>
      </c>
      <c r="L193" s="33" t="str">
        <f>IFERROR(VLOOKUP($K193,Mapping!F:H,2,0),"")</f>
        <v/>
      </c>
      <c r="M193" s="33" t="str">
        <f>IFERROR(VLOOKUP($K193,Mapping!$F:$H,3,0),"")</f>
        <v/>
      </c>
      <c r="N193" s="33" t="str">
        <f t="shared" si="36"/>
        <v/>
      </c>
    </row>
    <row r="194" spans="1:14" ht="47.25" outlineLevel="1" x14ac:dyDescent="0.55000000000000004">
      <c r="A194" s="29">
        <v>11</v>
      </c>
      <c r="B194" s="32" t="s">
        <v>346</v>
      </c>
      <c r="C194" s="33"/>
      <c r="D194" s="30"/>
      <c r="E194" s="28"/>
      <c r="G194" s="40"/>
      <c r="H194" s="41"/>
      <c r="J194" s="33"/>
      <c r="K194" s="33" t="str">
        <f t="shared" si="35"/>
        <v/>
      </c>
      <c r="L194" s="33" t="str">
        <f>IFERROR(VLOOKUP($K194,Mapping!F:H,2,0),"")</f>
        <v/>
      </c>
      <c r="M194" s="33" t="str">
        <f>IFERROR(VLOOKUP($K194,Mapping!$F:$H,3,0),"")</f>
        <v/>
      </c>
      <c r="N194" s="33" t="str">
        <f t="shared" si="36"/>
        <v/>
      </c>
    </row>
    <row r="195" spans="1:14" ht="31.5" outlineLevel="1" x14ac:dyDescent="0.55000000000000004">
      <c r="A195" s="29">
        <v>12</v>
      </c>
      <c r="B195" s="32" t="s">
        <v>347</v>
      </c>
      <c r="C195" s="33"/>
      <c r="D195" s="34"/>
      <c r="E195" s="32"/>
      <c r="G195" s="40"/>
      <c r="H195" s="41"/>
      <c r="J195" s="33"/>
      <c r="K195" s="33" t="str">
        <f t="shared" si="35"/>
        <v/>
      </c>
      <c r="L195" s="33" t="str">
        <f>IFERROR(VLOOKUP($K195,Mapping!F:H,2,0),"")</f>
        <v/>
      </c>
      <c r="M195" s="33" t="str">
        <f>IFERROR(VLOOKUP($K195,Mapping!$F:$H,3,0),"")</f>
        <v/>
      </c>
      <c r="N195" s="33" t="str">
        <f t="shared" si="36"/>
        <v/>
      </c>
    </row>
    <row r="196" spans="1:14" ht="31.5" outlineLevel="1" x14ac:dyDescent="0.55000000000000004">
      <c r="A196" s="29">
        <v>13</v>
      </c>
      <c r="B196" s="32" t="s">
        <v>348</v>
      </c>
      <c r="C196" s="81"/>
      <c r="D196" s="34"/>
      <c r="E196" s="32"/>
      <c r="G196" s="40"/>
      <c r="H196" s="41"/>
      <c r="J196" s="33"/>
      <c r="K196" s="33" t="str">
        <f t="shared" si="35"/>
        <v/>
      </c>
      <c r="L196" s="33" t="str">
        <f>IFERROR(VLOOKUP($K196,Mapping!F:H,2,0),"")</f>
        <v/>
      </c>
      <c r="M196" s="33" t="str">
        <f>IFERROR(VLOOKUP($K196,Mapping!$F:$H,3,0),"")</f>
        <v/>
      </c>
      <c r="N196" s="33" t="str">
        <f t="shared" si="36"/>
        <v/>
      </c>
    </row>
    <row r="197" spans="1:14" outlineLevel="1" x14ac:dyDescent="0.55000000000000004">
      <c r="A197" s="29">
        <v>14</v>
      </c>
      <c r="B197" s="32" t="s">
        <v>349</v>
      </c>
      <c r="C197" s="81"/>
      <c r="D197" s="34"/>
      <c r="E197" s="32"/>
      <c r="G197" s="40"/>
      <c r="H197" s="41"/>
      <c r="J197" s="33"/>
      <c r="K197" s="33" t="str">
        <f t="shared" si="35"/>
        <v/>
      </c>
      <c r="L197" s="33" t="str">
        <f>IFERROR(VLOOKUP($K197,Mapping!F:H,2,0),"")</f>
        <v/>
      </c>
      <c r="M197" s="33" t="str">
        <f>IFERROR(VLOOKUP($K197,Mapping!$F:$H,3,0),"")</f>
        <v/>
      </c>
      <c r="N197" s="33" t="str">
        <f t="shared" si="36"/>
        <v/>
      </c>
    </row>
    <row r="198" spans="1:14" ht="31.5" outlineLevel="1" x14ac:dyDescent="0.55000000000000004">
      <c r="A198" s="29">
        <v>15</v>
      </c>
      <c r="B198" s="32" t="s">
        <v>350</v>
      </c>
      <c r="C198" s="81"/>
      <c r="D198" s="34"/>
      <c r="E198" s="32"/>
      <c r="G198" s="40"/>
      <c r="H198" s="41"/>
      <c r="J198" s="33"/>
      <c r="K198" s="33" t="str">
        <f t="shared" si="35"/>
        <v/>
      </c>
      <c r="L198" s="33" t="str">
        <f>IFERROR(VLOOKUP($K198,Mapping!F:H,2,0),"")</f>
        <v/>
      </c>
      <c r="M198" s="33" t="str">
        <f>IFERROR(VLOOKUP($K198,Mapping!$F:$H,3,0),"")</f>
        <v/>
      </c>
      <c r="N198" s="33" t="str">
        <f t="shared" si="36"/>
        <v/>
      </c>
    </row>
    <row r="199" spans="1:14" outlineLevel="1" x14ac:dyDescent="0.55000000000000004">
      <c r="A199" s="29">
        <v>16</v>
      </c>
      <c r="B199" s="32" t="s">
        <v>351</v>
      </c>
      <c r="C199" s="33"/>
      <c r="D199" s="34"/>
      <c r="E199" s="32"/>
      <c r="G199" s="40"/>
      <c r="H199" s="41"/>
      <c r="J199" s="33"/>
      <c r="K199" s="33" t="str">
        <f t="shared" si="35"/>
        <v/>
      </c>
      <c r="L199" s="33" t="str">
        <f>IFERROR(VLOOKUP($K199,Mapping!F:H,2,0),"")</f>
        <v/>
      </c>
      <c r="M199" s="33" t="str">
        <f>IFERROR(VLOOKUP($K199,Mapping!$F:$H,3,0),"")</f>
        <v/>
      </c>
      <c r="N199" s="33" t="str">
        <f t="shared" si="36"/>
        <v/>
      </c>
    </row>
    <row r="200" spans="1:14" ht="47.25" outlineLevel="1" x14ac:dyDescent="0.55000000000000004">
      <c r="A200" s="29">
        <v>17</v>
      </c>
      <c r="B200" s="32" t="s">
        <v>352</v>
      </c>
      <c r="C200" s="81"/>
      <c r="D200" s="30"/>
      <c r="E200" s="28"/>
      <c r="G200" s="40"/>
      <c r="H200" s="41"/>
      <c r="J200" s="33"/>
      <c r="K200" s="33" t="str">
        <f t="shared" si="35"/>
        <v/>
      </c>
      <c r="L200" s="33" t="str">
        <f>IFERROR(VLOOKUP($K200,Mapping!F:H,2,0),"")</f>
        <v/>
      </c>
      <c r="M200" s="33" t="str">
        <f>IFERROR(VLOOKUP($K200,Mapping!$F:$H,3,0),"")</f>
        <v/>
      </c>
      <c r="N200" s="33" t="str">
        <f t="shared" si="36"/>
        <v/>
      </c>
    </row>
    <row r="201" spans="1:14" outlineLevel="1" x14ac:dyDescent="0.55000000000000004">
      <c r="A201" s="29">
        <v>18</v>
      </c>
      <c r="B201" s="32" t="s">
        <v>353</v>
      </c>
      <c r="C201" s="81"/>
      <c r="D201" s="30"/>
      <c r="E201" s="28"/>
      <c r="G201" s="40"/>
      <c r="H201" s="41"/>
      <c r="J201" s="33"/>
      <c r="K201" s="33" t="str">
        <f t="shared" si="35"/>
        <v/>
      </c>
      <c r="L201" s="33" t="str">
        <f>IFERROR(VLOOKUP($K201,Mapping!F:H,2,0),"")</f>
        <v/>
      </c>
      <c r="M201" s="33" t="str">
        <f>IFERROR(VLOOKUP($K201,Mapping!$F:$H,3,0),"")</f>
        <v/>
      </c>
      <c r="N201" s="33" t="str">
        <f t="shared" si="36"/>
        <v/>
      </c>
    </row>
    <row r="202" spans="1:14" outlineLevel="1" x14ac:dyDescent="0.55000000000000004">
      <c r="A202" s="29">
        <v>19</v>
      </c>
      <c r="B202" s="32" t="s">
        <v>354</v>
      </c>
      <c r="C202" s="33"/>
      <c r="D202" s="30"/>
      <c r="E202" s="28"/>
      <c r="G202" s="40"/>
      <c r="H202" s="41"/>
      <c r="J202" s="33"/>
      <c r="K202" s="33" t="str">
        <f t="shared" si="35"/>
        <v/>
      </c>
      <c r="L202" s="33" t="str">
        <f>IFERROR(VLOOKUP($K202,Mapping!F:H,2,0),"")</f>
        <v/>
      </c>
      <c r="M202" s="33" t="str">
        <f>IFERROR(VLOOKUP($K202,Mapping!$F:$H,3,0),"")</f>
        <v/>
      </c>
      <c r="N202" s="33" t="str">
        <f t="shared" si="36"/>
        <v/>
      </c>
    </row>
    <row r="203" spans="1:14" outlineLevel="1" x14ac:dyDescent="0.55000000000000004">
      <c r="A203" s="29">
        <v>20</v>
      </c>
      <c r="B203" s="32" t="s">
        <v>355</v>
      </c>
      <c r="C203" s="33"/>
      <c r="D203" s="34"/>
      <c r="E203" s="32"/>
      <c r="G203" s="40"/>
      <c r="H203" s="41"/>
      <c r="J203" s="33"/>
      <c r="K203" s="33" t="str">
        <f t="shared" si="35"/>
        <v/>
      </c>
      <c r="L203" s="33" t="str">
        <f>IFERROR(VLOOKUP($K203,Mapping!F:H,2,0),"")</f>
        <v/>
      </c>
      <c r="M203" s="33" t="str">
        <f>IFERROR(VLOOKUP($K203,Mapping!$F:$H,3,0),"")</f>
        <v/>
      </c>
      <c r="N203" s="33" t="str">
        <f t="shared" si="36"/>
        <v/>
      </c>
    </row>
    <row r="204" spans="1:14" outlineLevel="1" x14ac:dyDescent="0.55000000000000004">
      <c r="A204" s="29">
        <v>21</v>
      </c>
      <c r="B204" s="32" t="s">
        <v>356</v>
      </c>
      <c r="C204" s="81"/>
      <c r="D204" s="34"/>
      <c r="E204" s="32"/>
      <c r="G204" s="40"/>
      <c r="H204" s="41"/>
      <c r="J204" s="33"/>
      <c r="K204" s="33" t="str">
        <f t="shared" si="35"/>
        <v/>
      </c>
      <c r="L204" s="33" t="str">
        <f>IFERROR(VLOOKUP($K204,Mapping!F:H,2,0),"")</f>
        <v/>
      </c>
      <c r="M204" s="33" t="str">
        <f>IFERROR(VLOOKUP($K204,Mapping!$F:$H,3,0),"")</f>
        <v/>
      </c>
      <c r="N204" s="33" t="str">
        <f t="shared" si="36"/>
        <v/>
      </c>
    </row>
    <row r="205" spans="1:14" ht="31.5" outlineLevel="1" x14ac:dyDescent="0.55000000000000004">
      <c r="A205" s="29">
        <v>22</v>
      </c>
      <c r="B205" s="32" t="s">
        <v>357</v>
      </c>
      <c r="C205" s="81"/>
      <c r="D205" s="34"/>
      <c r="E205" s="32"/>
      <c r="G205" s="40"/>
      <c r="H205" s="41"/>
      <c r="J205" s="33"/>
      <c r="K205" s="33" t="str">
        <f t="shared" si="35"/>
        <v/>
      </c>
      <c r="L205" s="33" t="str">
        <f>IFERROR(VLOOKUP($K205,Mapping!F:H,2,0),"")</f>
        <v/>
      </c>
      <c r="M205" s="33" t="str">
        <f>IFERROR(VLOOKUP($K205,Mapping!$F:$H,3,0),"")</f>
        <v/>
      </c>
      <c r="N205" s="33" t="str">
        <f t="shared" si="36"/>
        <v/>
      </c>
    </row>
    <row r="206" spans="1:14" ht="31.5" outlineLevel="1" x14ac:dyDescent="0.55000000000000004">
      <c r="A206" s="29">
        <v>23</v>
      </c>
      <c r="B206" s="32" t="s">
        <v>358</v>
      </c>
      <c r="C206" s="81"/>
      <c r="D206" s="34"/>
      <c r="E206" s="32"/>
      <c r="G206" s="40"/>
      <c r="H206" s="41"/>
      <c r="J206" s="33"/>
      <c r="K206" s="33" t="str">
        <f t="shared" si="35"/>
        <v/>
      </c>
      <c r="L206" s="33" t="str">
        <f>IFERROR(VLOOKUP($K206,Mapping!F:H,2,0),"")</f>
        <v/>
      </c>
      <c r="M206" s="33" t="str">
        <f>IFERROR(VLOOKUP($K206,Mapping!$F:$H,3,0),"")</f>
        <v/>
      </c>
      <c r="N206" s="33" t="str">
        <f t="shared" si="36"/>
        <v/>
      </c>
    </row>
    <row r="207" spans="1:14" outlineLevel="1" x14ac:dyDescent="0.55000000000000004">
      <c r="A207" s="29">
        <v>24</v>
      </c>
      <c r="B207" s="32" t="s">
        <v>238</v>
      </c>
      <c r="C207" s="33"/>
      <c r="D207" s="34"/>
      <c r="E207" s="32"/>
      <c r="G207" s="40"/>
      <c r="H207" s="41"/>
      <c r="J207" s="33"/>
      <c r="K207" s="33" t="str">
        <f t="shared" si="35"/>
        <v/>
      </c>
      <c r="L207" s="33" t="str">
        <f>IFERROR(VLOOKUP($K207,Mapping!F:H,2,0),"")</f>
        <v/>
      </c>
      <c r="M207" s="33" t="str">
        <f>IFERROR(VLOOKUP($K207,Mapping!$F:$H,3,0),"")</f>
        <v/>
      </c>
      <c r="N207" s="33" t="str">
        <f t="shared" si="36"/>
        <v/>
      </c>
    </row>
    <row r="208" spans="1:14" ht="31.5" outlineLevel="1" x14ac:dyDescent="0.55000000000000004">
      <c r="A208" s="29">
        <v>25</v>
      </c>
      <c r="B208" s="32" t="s">
        <v>359</v>
      </c>
      <c r="C208" s="81"/>
      <c r="D208" s="30"/>
      <c r="E208" s="28"/>
      <c r="G208" s="40"/>
      <c r="H208" s="41"/>
      <c r="J208" s="33"/>
      <c r="K208" s="33" t="str">
        <f t="shared" si="35"/>
        <v/>
      </c>
      <c r="L208" s="33" t="str">
        <f>IFERROR(VLOOKUP($K208,Mapping!F:H,2,0),"")</f>
        <v/>
      </c>
      <c r="M208" s="33" t="str">
        <f>IFERROR(VLOOKUP($K208,Mapping!$F:$H,3,0),"")</f>
        <v/>
      </c>
      <c r="N208" s="33" t="str">
        <f t="shared" si="36"/>
        <v/>
      </c>
    </row>
    <row r="209" spans="1:21" outlineLevel="1" x14ac:dyDescent="0.55000000000000004">
      <c r="A209" s="29">
        <v>26</v>
      </c>
      <c r="B209" s="32" t="s">
        <v>360</v>
      </c>
      <c r="C209" s="33"/>
      <c r="D209" s="30"/>
      <c r="E209" s="28"/>
      <c r="G209" s="40"/>
      <c r="H209" s="41"/>
      <c r="J209" s="33"/>
      <c r="K209" s="33" t="str">
        <f t="shared" si="35"/>
        <v/>
      </c>
      <c r="L209" s="33" t="str">
        <f>IFERROR(VLOOKUP($K209,Mapping!F:H,2,0),"")</f>
        <v/>
      </c>
      <c r="M209" s="33" t="str">
        <f>IFERROR(VLOOKUP($K209,Mapping!$F:$H,3,0),"")</f>
        <v/>
      </c>
      <c r="N209" s="33" t="str">
        <f t="shared" si="36"/>
        <v/>
      </c>
    </row>
    <row r="210" spans="1:21" outlineLevel="1" x14ac:dyDescent="0.55000000000000004">
      <c r="A210" s="29">
        <v>27</v>
      </c>
      <c r="B210" s="32" t="s">
        <v>361</v>
      </c>
      <c r="C210" s="81"/>
      <c r="D210" s="30"/>
      <c r="E210" s="28"/>
      <c r="G210" s="40"/>
      <c r="H210" s="41"/>
      <c r="J210" s="33"/>
      <c r="K210" s="33" t="str">
        <f t="shared" si="33"/>
        <v/>
      </c>
      <c r="L210" s="33" t="str">
        <f>IFERROR(VLOOKUP($K210,Mapping!F:H,2,0),"")</f>
        <v/>
      </c>
      <c r="M210" s="33" t="str">
        <f>IFERROR(VLOOKUP($K210,Mapping!$F:$H,3,0),"")</f>
        <v/>
      </c>
      <c r="N210" s="33" t="str">
        <f t="shared" si="34"/>
        <v/>
      </c>
    </row>
    <row r="211" spans="1:21" ht="31.5" outlineLevel="1" x14ac:dyDescent="0.55000000000000004">
      <c r="A211" s="29">
        <v>28</v>
      </c>
      <c r="B211" s="32" t="s">
        <v>362</v>
      </c>
      <c r="C211" s="33"/>
      <c r="D211" s="30"/>
      <c r="E211" s="28"/>
      <c r="G211" s="40"/>
      <c r="H211" s="41"/>
      <c r="J211" s="33"/>
      <c r="K211" s="33" t="str">
        <f t="shared" si="33"/>
        <v/>
      </c>
      <c r="L211" s="33" t="str">
        <f>IFERROR(VLOOKUP($K211,Mapping!F:H,2,0),"")</f>
        <v/>
      </c>
      <c r="M211" s="33" t="str">
        <f>IFERROR(VLOOKUP($K211,Mapping!$F:$H,3,0),"")</f>
        <v/>
      </c>
      <c r="N211" s="33" t="str">
        <f t="shared" si="34"/>
        <v/>
      </c>
    </row>
    <row r="212" spans="1:21" outlineLevel="1" x14ac:dyDescent="0.55000000000000004">
      <c r="A212" s="29">
        <v>29</v>
      </c>
      <c r="B212" s="32" t="s">
        <v>363</v>
      </c>
      <c r="C212" s="33"/>
      <c r="D212" s="34"/>
      <c r="E212" s="32"/>
      <c r="G212" s="40"/>
      <c r="H212" s="41"/>
      <c r="J212" s="33"/>
      <c r="K212" s="33" t="str">
        <f t="shared" si="33"/>
        <v/>
      </c>
      <c r="L212" s="33" t="str">
        <f>IFERROR(VLOOKUP($K212,Mapping!F:H,2,0),"")</f>
        <v/>
      </c>
      <c r="M212" s="33" t="str">
        <f>IFERROR(VLOOKUP($K212,Mapping!$F:$H,3,0),"")</f>
        <v/>
      </c>
      <c r="N212" s="33" t="str">
        <f t="shared" si="34"/>
        <v/>
      </c>
    </row>
    <row r="213" spans="1:21" outlineLevel="1" x14ac:dyDescent="0.55000000000000004">
      <c r="A213" s="29">
        <v>30</v>
      </c>
      <c r="B213" s="32" t="s">
        <v>364</v>
      </c>
      <c r="C213" s="81"/>
      <c r="D213" s="34"/>
      <c r="E213" s="32"/>
      <c r="G213" s="40"/>
      <c r="H213" s="41"/>
      <c r="J213" s="33"/>
      <c r="K213" s="33" t="str">
        <f t="shared" si="33"/>
        <v/>
      </c>
      <c r="L213" s="33" t="str">
        <f>IFERROR(VLOOKUP($K213,Mapping!F:H,2,0),"")</f>
        <v/>
      </c>
      <c r="M213" s="33" t="str">
        <f>IFERROR(VLOOKUP($K213,Mapping!$F:$H,3,0),"")</f>
        <v/>
      </c>
      <c r="N213" s="33" t="str">
        <f t="shared" si="34"/>
        <v/>
      </c>
    </row>
    <row r="214" spans="1:21" ht="47.25" outlineLevel="1" x14ac:dyDescent="0.55000000000000004">
      <c r="A214" s="29">
        <v>31</v>
      </c>
      <c r="B214" s="32" t="s">
        <v>365</v>
      </c>
      <c r="C214" s="81"/>
      <c r="D214" s="34"/>
      <c r="E214" s="32"/>
      <c r="G214" s="40"/>
      <c r="H214" s="41"/>
      <c r="J214" s="33"/>
      <c r="K214" s="33" t="str">
        <f t="shared" si="33"/>
        <v/>
      </c>
      <c r="L214" s="33" t="str">
        <f>IFERROR(VLOOKUP($K214,Mapping!F:H,2,0),"")</f>
        <v/>
      </c>
      <c r="M214" s="33" t="str">
        <f>IFERROR(VLOOKUP($K214,Mapping!$F:$H,3,0),"")</f>
        <v/>
      </c>
      <c r="N214" s="33" t="str">
        <f t="shared" si="34"/>
        <v/>
      </c>
    </row>
    <row r="215" spans="1:21" outlineLevel="1" x14ac:dyDescent="0.55000000000000004">
      <c r="A215" s="29">
        <v>32</v>
      </c>
      <c r="B215" s="32" t="s">
        <v>366</v>
      </c>
      <c r="C215" s="81"/>
      <c r="D215" s="34"/>
      <c r="E215" s="32"/>
      <c r="G215" s="40"/>
      <c r="H215" s="41"/>
      <c r="J215" s="33"/>
      <c r="K215" s="33" t="str">
        <f t="shared" si="33"/>
        <v/>
      </c>
      <c r="L215" s="33" t="str">
        <f>IFERROR(VLOOKUP($K215,Mapping!F:H,2,0),"")</f>
        <v/>
      </c>
      <c r="M215" s="33" t="str">
        <f>IFERROR(VLOOKUP($K215,Mapping!$F:$H,3,0),"")</f>
        <v/>
      </c>
      <c r="N215" s="33" t="str">
        <f t="shared" si="34"/>
        <v/>
      </c>
    </row>
    <row r="216" spans="1:21" outlineLevel="1" x14ac:dyDescent="0.55000000000000004">
      <c r="A216" s="29">
        <v>33</v>
      </c>
      <c r="B216" s="32" t="s">
        <v>367</v>
      </c>
      <c r="C216" s="33"/>
      <c r="D216" s="34"/>
      <c r="E216" s="32"/>
      <c r="G216" s="40"/>
      <c r="H216" s="41"/>
      <c r="J216" s="33"/>
      <c r="K216" s="33" t="str">
        <f t="shared" si="33"/>
        <v/>
      </c>
      <c r="L216" s="33" t="str">
        <f>IFERROR(VLOOKUP($K216,Mapping!F:H,2,0),"")</f>
        <v/>
      </c>
      <c r="M216" s="33" t="str">
        <f>IFERROR(VLOOKUP($K216,Mapping!$F:$H,3,0),"")</f>
        <v/>
      </c>
      <c r="N216" s="33" t="str">
        <f t="shared" si="34"/>
        <v/>
      </c>
    </row>
    <row r="217" spans="1:21" ht="31.5" outlineLevel="1" x14ac:dyDescent="0.55000000000000004">
      <c r="A217" s="29">
        <v>34</v>
      </c>
      <c r="B217" s="32" t="s">
        <v>368</v>
      </c>
      <c r="C217" s="81"/>
      <c r="D217" s="30"/>
      <c r="E217" s="28"/>
      <c r="G217" s="40"/>
      <c r="H217" s="41"/>
      <c r="J217" s="33"/>
      <c r="K217" s="33" t="str">
        <f t="shared" si="33"/>
        <v/>
      </c>
      <c r="L217" s="33" t="str">
        <f>IFERROR(VLOOKUP($K217,Mapping!F:H,2,0),"")</f>
        <v/>
      </c>
      <c r="M217" s="33" t="str">
        <f>IFERROR(VLOOKUP($K217,Mapping!$F:$H,3,0),"")</f>
        <v/>
      </c>
      <c r="N217" s="33" t="str">
        <f t="shared" si="34"/>
        <v/>
      </c>
    </row>
    <row r="218" spans="1:21" customFormat="1" ht="14.25" x14ac:dyDescent="0.45"/>
    <row r="219" spans="1:21" customFormat="1" ht="14.25" x14ac:dyDescent="0.45"/>
    <row r="220" spans="1:21" customFormat="1" ht="14.25" x14ac:dyDescent="0.45"/>
    <row r="221" spans="1:21" customFormat="1" ht="14.25" x14ac:dyDescent="0.45"/>
    <row r="222" spans="1:21" customFormat="1" ht="14.25" x14ac:dyDescent="0.45"/>
    <row r="223" spans="1:21" customFormat="1" ht="14.25" x14ac:dyDescent="0.45"/>
    <row r="224" spans="1:21" customFormat="1" x14ac:dyDescent="0.55000000000000004">
      <c r="O224" s="11"/>
      <c r="P224" s="11"/>
      <c r="Q224" s="11"/>
      <c r="R224" s="11"/>
      <c r="S224" s="11"/>
      <c r="T224" s="11"/>
      <c r="U224" s="11"/>
    </row>
    <row r="225" spans="15:21" customFormat="1" x14ac:dyDescent="0.55000000000000004">
      <c r="O225" s="87" t="s">
        <v>76</v>
      </c>
      <c r="P225" s="53"/>
      <c r="Q225" s="53"/>
      <c r="R225" s="53"/>
      <c r="S225" s="53"/>
      <c r="T225" s="53"/>
      <c r="U225" s="11"/>
    </row>
    <row r="226" spans="15:21" customFormat="1" ht="17.25" x14ac:dyDescent="0.6">
      <c r="O226" s="58"/>
      <c r="P226" s="58"/>
      <c r="Q226" s="58"/>
      <c r="R226" s="58"/>
      <c r="S226" s="58"/>
      <c r="T226" s="58"/>
      <c r="U226" s="11"/>
    </row>
    <row r="227" spans="15:21" customFormat="1" x14ac:dyDescent="0.55000000000000004">
      <c r="O227" s="53"/>
      <c r="P227" s="88"/>
      <c r="Q227" s="53"/>
      <c r="R227" s="53"/>
      <c r="S227" s="53"/>
      <c r="T227" s="53"/>
      <c r="U227" s="11"/>
    </row>
    <row r="228" spans="15:21" customFormat="1" x14ac:dyDescent="0.55000000000000004">
      <c r="O228" s="53"/>
      <c r="P228" s="53" t="s">
        <v>68</v>
      </c>
      <c r="Q228" s="53"/>
      <c r="R228" s="53"/>
      <c r="S228" s="53"/>
      <c r="T228" s="53"/>
      <c r="U228" s="11"/>
    </row>
    <row r="229" spans="15:21" customFormat="1" x14ac:dyDescent="0.55000000000000004">
      <c r="O229" s="53"/>
      <c r="P229" s="53" t="s">
        <v>69</v>
      </c>
      <c r="Q229" s="53"/>
      <c r="R229" s="53"/>
      <c r="S229" s="53"/>
      <c r="T229" s="53"/>
      <c r="U229" s="11"/>
    </row>
    <row r="230" spans="15:21" customFormat="1" ht="20.65" x14ac:dyDescent="0.75">
      <c r="O230" s="54"/>
      <c r="P230" s="53" t="s">
        <v>70</v>
      </c>
      <c r="Q230" s="54"/>
      <c r="R230" s="53"/>
      <c r="S230" s="53"/>
      <c r="T230" s="53"/>
      <c r="U230" s="11"/>
    </row>
    <row r="231" spans="15:21" customFormat="1" x14ac:dyDescent="0.55000000000000004">
      <c r="O231" s="53"/>
      <c r="P231" s="53"/>
      <c r="Q231" s="53"/>
      <c r="R231" s="53"/>
      <c r="S231" s="53"/>
      <c r="T231" s="53"/>
      <c r="U231" s="11"/>
    </row>
    <row r="232" spans="15:21" customFormat="1" x14ac:dyDescent="0.55000000000000004">
      <c r="O232" s="53"/>
      <c r="P232" s="55"/>
      <c r="Q232" s="55" t="s">
        <v>5</v>
      </c>
      <c r="R232" s="55" t="s">
        <v>66</v>
      </c>
      <c r="S232" s="55" t="s">
        <v>10</v>
      </c>
      <c r="T232" s="53"/>
      <c r="U232" s="11"/>
    </row>
    <row r="233" spans="15:21" customFormat="1" x14ac:dyDescent="0.55000000000000004">
      <c r="O233" s="53"/>
      <c r="P233" s="56" t="s">
        <v>63</v>
      </c>
      <c r="Q233" s="53">
        <f>+N313</f>
        <v>0</v>
      </c>
      <c r="R233" s="53">
        <f>+N307</f>
        <v>0</v>
      </c>
      <c r="S233" s="53">
        <f>+N310</f>
        <v>0</v>
      </c>
      <c r="T233" s="53"/>
      <c r="U233" s="11"/>
    </row>
    <row r="234" spans="15:21" customFormat="1" x14ac:dyDescent="0.55000000000000004">
      <c r="O234" s="53"/>
      <c r="P234" s="56" t="s">
        <v>64</v>
      </c>
      <c r="Q234" s="53">
        <f>+N314</f>
        <v>0</v>
      </c>
      <c r="R234" s="53">
        <f>+N308</f>
        <v>0</v>
      </c>
      <c r="S234" s="53">
        <f>+N311</f>
        <v>0</v>
      </c>
      <c r="T234" s="53"/>
      <c r="U234" s="11"/>
    </row>
    <row r="235" spans="15:21" customFormat="1" x14ac:dyDescent="0.55000000000000004">
      <c r="O235" s="53"/>
      <c r="P235" s="56" t="s">
        <v>65</v>
      </c>
      <c r="Q235" s="53">
        <f>+N315</f>
        <v>1</v>
      </c>
      <c r="R235" s="53">
        <f>+N309</f>
        <v>0</v>
      </c>
      <c r="S235" s="53">
        <f>+N312</f>
        <v>0</v>
      </c>
      <c r="T235" s="53"/>
      <c r="U235" s="11"/>
    </row>
    <row r="236" spans="15:21" customFormat="1" x14ac:dyDescent="0.55000000000000004">
      <c r="O236" s="53"/>
      <c r="P236" s="53"/>
      <c r="Q236" s="53"/>
      <c r="R236" s="53"/>
      <c r="S236" s="53"/>
      <c r="T236" s="53"/>
      <c r="U236" s="11"/>
    </row>
    <row r="237" spans="15:21" customFormat="1" x14ac:dyDescent="0.55000000000000004">
      <c r="O237" s="53"/>
      <c r="P237" s="55"/>
      <c r="Q237" s="55" t="s">
        <v>5</v>
      </c>
      <c r="R237" s="55" t="s">
        <v>66</v>
      </c>
      <c r="S237" s="55" t="s">
        <v>10</v>
      </c>
      <c r="T237" s="53"/>
      <c r="U237" s="11"/>
    </row>
    <row r="238" spans="15:21" customFormat="1" x14ac:dyDescent="0.55000000000000004">
      <c r="O238" s="53"/>
      <c r="P238" s="56" t="s">
        <v>63</v>
      </c>
      <c r="Q238" s="57">
        <f t="shared" ref="Q238:S240" si="37">IFERROR(Q233/SUM($Q233:$S233),0)</f>
        <v>0</v>
      </c>
      <c r="R238" s="57">
        <f t="shared" si="37"/>
        <v>0</v>
      </c>
      <c r="S238" s="57">
        <f t="shared" si="37"/>
        <v>0</v>
      </c>
      <c r="T238" s="53"/>
      <c r="U238" s="11"/>
    </row>
    <row r="239" spans="15:21" customFormat="1" ht="17.25" x14ac:dyDescent="0.6">
      <c r="O239" s="58"/>
      <c r="P239" s="56" t="s">
        <v>64</v>
      </c>
      <c r="Q239" s="57">
        <f t="shared" si="37"/>
        <v>0</v>
      </c>
      <c r="R239" s="57">
        <f t="shared" si="37"/>
        <v>0</v>
      </c>
      <c r="S239" s="57">
        <f t="shared" si="37"/>
        <v>0</v>
      </c>
      <c r="T239" s="58"/>
      <c r="U239" s="11"/>
    </row>
    <row r="240" spans="15:21" customFormat="1" x14ac:dyDescent="0.55000000000000004">
      <c r="O240" s="53"/>
      <c r="P240" s="56" t="s">
        <v>65</v>
      </c>
      <c r="Q240" s="57">
        <f t="shared" si="37"/>
        <v>1</v>
      </c>
      <c r="R240" s="57">
        <f t="shared" si="37"/>
        <v>0</v>
      </c>
      <c r="S240" s="57">
        <f t="shared" si="37"/>
        <v>0</v>
      </c>
      <c r="T240" s="53"/>
      <c r="U240" s="11"/>
    </row>
    <row r="241" spans="15:21" customFormat="1" x14ac:dyDescent="0.55000000000000004">
      <c r="O241" s="53"/>
      <c r="P241" s="53"/>
      <c r="Q241" s="53"/>
      <c r="R241" s="53"/>
      <c r="S241" s="53"/>
      <c r="T241" s="53"/>
      <c r="U241" s="11"/>
    </row>
    <row r="242" spans="15:21" customFormat="1" x14ac:dyDescent="0.55000000000000004">
      <c r="O242" s="53"/>
      <c r="P242" s="53"/>
      <c r="Q242" s="53"/>
      <c r="R242" s="53"/>
      <c r="S242" s="53"/>
      <c r="T242" s="53"/>
      <c r="U242" s="11"/>
    </row>
    <row r="243" spans="15:21" customFormat="1" x14ac:dyDescent="0.55000000000000004">
      <c r="O243" s="53"/>
      <c r="P243" s="53"/>
      <c r="Q243" s="53"/>
      <c r="R243" s="53"/>
      <c r="S243" s="53"/>
      <c r="T243" s="53"/>
      <c r="U243" s="11"/>
    </row>
    <row r="244" spans="15:21" customFormat="1" x14ac:dyDescent="0.55000000000000004">
      <c r="O244" s="11"/>
      <c r="P244" s="11"/>
      <c r="Q244" s="11"/>
      <c r="R244" s="11"/>
      <c r="S244" s="11"/>
      <c r="T244" s="11"/>
      <c r="U244" s="11"/>
    </row>
    <row r="245" spans="15:21" customFormat="1" x14ac:dyDescent="0.55000000000000004">
      <c r="O245" s="11"/>
      <c r="P245" s="11"/>
      <c r="Q245" s="11"/>
      <c r="R245" s="11"/>
      <c r="S245" s="11"/>
      <c r="T245" s="11"/>
      <c r="U245" s="11"/>
    </row>
    <row r="246" spans="15:21" customFormat="1" hidden="1" x14ac:dyDescent="0.55000000000000004">
      <c r="O246" s="11"/>
      <c r="P246" s="11"/>
      <c r="Q246" s="11"/>
      <c r="R246" s="11"/>
      <c r="S246" s="11"/>
      <c r="T246" s="11"/>
      <c r="U246" s="11"/>
    </row>
    <row r="247" spans="15:21" customFormat="1" ht="14.25" hidden="1" x14ac:dyDescent="0.45"/>
    <row r="248" spans="15:21" customFormat="1" ht="14.25" hidden="1" x14ac:dyDescent="0.45"/>
    <row r="249" spans="15:21" customFormat="1" ht="14.25" hidden="1" x14ac:dyDescent="0.45"/>
    <row r="250" spans="15:21" customFormat="1" ht="14.25" hidden="1" x14ac:dyDescent="0.45"/>
    <row r="251" spans="15:21" customFormat="1" ht="14.25" hidden="1" x14ac:dyDescent="0.45"/>
    <row r="252" spans="15:21" customFormat="1" ht="14.25" hidden="1" x14ac:dyDescent="0.45"/>
    <row r="253" spans="15:21" customFormat="1" ht="14.25" hidden="1" x14ac:dyDescent="0.45"/>
    <row r="254" spans="15:21" customFormat="1" ht="14.25" hidden="1" x14ac:dyDescent="0.45"/>
    <row r="255" spans="15:21" customFormat="1" ht="14.25" hidden="1" x14ac:dyDescent="0.45"/>
    <row r="256" spans="15:21" customFormat="1" ht="14.25" hidden="1" x14ac:dyDescent="0.45"/>
    <row r="257" customFormat="1" ht="14.25" hidden="1" x14ac:dyDescent="0.45"/>
    <row r="258" customFormat="1" ht="14.25" hidden="1" x14ac:dyDescent="0.45"/>
    <row r="259" customFormat="1" ht="14.25" hidden="1" x14ac:dyDescent="0.45"/>
    <row r="260" customFormat="1" ht="14.25" hidden="1" x14ac:dyDescent="0.45"/>
    <row r="261" customFormat="1" ht="14.25" hidden="1" x14ac:dyDescent="0.45"/>
    <row r="262" customFormat="1" ht="14.25" hidden="1" x14ac:dyDescent="0.45"/>
    <row r="263" customFormat="1" ht="14.25" hidden="1" x14ac:dyDescent="0.45"/>
    <row r="264" customFormat="1" ht="14.25" hidden="1" x14ac:dyDescent="0.45"/>
    <row r="265" customFormat="1" ht="14.25" hidden="1" x14ac:dyDescent="0.45"/>
    <row r="266" customFormat="1" ht="14.25" hidden="1" x14ac:dyDescent="0.45"/>
    <row r="267" customFormat="1" ht="14.25" hidden="1" x14ac:dyDescent="0.45"/>
    <row r="268" customFormat="1" ht="14.25" hidden="1" x14ac:dyDescent="0.45"/>
    <row r="269" customFormat="1" ht="14.25" hidden="1" x14ac:dyDescent="0.45"/>
    <row r="270" customFormat="1" ht="14.25" hidden="1" x14ac:dyDescent="0.45"/>
    <row r="271" customFormat="1" ht="14.25" hidden="1" x14ac:dyDescent="0.45"/>
    <row r="272" customFormat="1" ht="14.25" hidden="1" x14ac:dyDescent="0.45"/>
    <row r="273" customFormat="1" ht="14.25" hidden="1" x14ac:dyDescent="0.45"/>
    <row r="274" customFormat="1" ht="14.25" hidden="1" x14ac:dyDescent="0.45"/>
    <row r="275" customFormat="1" ht="14.25" hidden="1" x14ac:dyDescent="0.45"/>
    <row r="276" customFormat="1" ht="14.25" hidden="1" x14ac:dyDescent="0.45"/>
    <row r="277" customFormat="1" ht="14.25" hidden="1" x14ac:dyDescent="0.45"/>
    <row r="278" customFormat="1" ht="14.25" hidden="1" x14ac:dyDescent="0.45"/>
    <row r="279" customFormat="1" ht="14.25" hidden="1" x14ac:dyDescent="0.45"/>
    <row r="280" customFormat="1" ht="14.25" hidden="1" x14ac:dyDescent="0.45"/>
    <row r="281" customFormat="1" ht="14.25" hidden="1" x14ac:dyDescent="0.45"/>
    <row r="282" customFormat="1" ht="14.25" hidden="1" x14ac:dyDescent="0.45"/>
    <row r="283" customFormat="1" ht="14.25" hidden="1" x14ac:dyDescent="0.45"/>
    <row r="284" customFormat="1" ht="14.25" hidden="1" x14ac:dyDescent="0.45"/>
    <row r="285" customFormat="1" ht="14.25" hidden="1" x14ac:dyDescent="0.45"/>
    <row r="286" customFormat="1" ht="14.25" hidden="1" x14ac:dyDescent="0.45"/>
    <row r="287" customFormat="1" ht="14.25" hidden="1" x14ac:dyDescent="0.45"/>
    <row r="288" customFormat="1" ht="14.25" hidden="1" x14ac:dyDescent="0.45"/>
    <row r="289" customFormat="1" ht="14.25" hidden="1" x14ac:dyDescent="0.45"/>
    <row r="290" customFormat="1" ht="14.25" hidden="1" x14ac:dyDescent="0.45"/>
    <row r="291" customFormat="1" ht="14.25" hidden="1" x14ac:dyDescent="0.45"/>
    <row r="292" customFormat="1" ht="14.25" hidden="1" x14ac:dyDescent="0.45"/>
    <row r="293" customFormat="1" ht="14.25" hidden="1" x14ac:dyDescent="0.45"/>
    <row r="294" customFormat="1" ht="14.25" hidden="1" x14ac:dyDescent="0.45"/>
    <row r="295" customFormat="1" ht="14.25" hidden="1" x14ac:dyDescent="0.45"/>
    <row r="296" customFormat="1" ht="14.25" hidden="1" x14ac:dyDescent="0.45"/>
    <row r="297" customFormat="1" ht="14.25" hidden="1" x14ac:dyDescent="0.45"/>
    <row r="298" customFormat="1" ht="14.25" hidden="1" x14ac:dyDescent="0.45"/>
    <row r="299" customFormat="1" ht="14.25" hidden="1" x14ac:dyDescent="0.45"/>
    <row r="300" customFormat="1" ht="14.25" hidden="1" x14ac:dyDescent="0.45"/>
    <row r="301" customFormat="1" ht="14.25" hidden="1" x14ac:dyDescent="0.45"/>
    <row r="302" customFormat="1" ht="14.25" hidden="1" x14ac:dyDescent="0.45"/>
    <row r="303" customFormat="1" ht="14.25" hidden="1" x14ac:dyDescent="0.45"/>
    <row r="304" x14ac:dyDescent="0.55000000000000004"/>
    <row r="305" spans="11:14" x14ac:dyDescent="0.55000000000000004"/>
    <row r="306" spans="11:14" x14ac:dyDescent="0.55000000000000004"/>
    <row r="307" spans="11:14" hidden="1" x14ac:dyDescent="0.55000000000000004">
      <c r="K307" s="85">
        <v>1</v>
      </c>
      <c r="L307" s="85">
        <f>COUNTIF($C$7:$C$303,$K307)</f>
        <v>22</v>
      </c>
      <c r="M307" s="85" t="s">
        <v>51</v>
      </c>
      <c r="N307" s="85">
        <f t="shared" ref="N307:N315" si="38">COUNTIF($N$7:$N$303,$M307)</f>
        <v>0</v>
      </c>
    </row>
    <row r="308" spans="11:14" hidden="1" x14ac:dyDescent="0.55000000000000004">
      <c r="K308" s="85">
        <v>2</v>
      </c>
      <c r="L308" s="85">
        <f>COUNTIF($C$7:$C$303,$K308)</f>
        <v>36</v>
      </c>
      <c r="M308" s="85" t="s">
        <v>52</v>
      </c>
      <c r="N308" s="85">
        <f t="shared" si="38"/>
        <v>0</v>
      </c>
    </row>
    <row r="309" spans="11:14" hidden="1" x14ac:dyDescent="0.55000000000000004">
      <c r="K309" s="85">
        <v>3</v>
      </c>
      <c r="L309" s="85">
        <f>COUNTIF($C$7:$C$303,$K309)</f>
        <v>97</v>
      </c>
      <c r="M309" s="85" t="s">
        <v>53</v>
      </c>
      <c r="N309" s="85">
        <f t="shared" si="38"/>
        <v>0</v>
      </c>
    </row>
    <row r="310" spans="11:14" hidden="1" x14ac:dyDescent="0.55000000000000004">
      <c r="K310" s="85">
        <f>K307</f>
        <v>1</v>
      </c>
      <c r="L310" s="85">
        <f t="shared" ref="L310:L318" si="39">L307</f>
        <v>22</v>
      </c>
      <c r="M310" s="85" t="s">
        <v>54</v>
      </c>
      <c r="N310" s="85">
        <f t="shared" si="38"/>
        <v>0</v>
      </c>
    </row>
    <row r="311" spans="11:14" hidden="1" x14ac:dyDescent="0.55000000000000004">
      <c r="K311" s="85">
        <f t="shared" ref="K311" si="40">K308</f>
        <v>2</v>
      </c>
      <c r="L311" s="85">
        <f>L308</f>
        <v>36</v>
      </c>
      <c r="M311" s="85" t="s">
        <v>55</v>
      </c>
      <c r="N311" s="85">
        <f t="shared" si="38"/>
        <v>0</v>
      </c>
    </row>
    <row r="312" spans="11:14" hidden="1" x14ac:dyDescent="0.55000000000000004">
      <c r="K312" s="85">
        <f t="shared" ref="K312" si="41">K309</f>
        <v>3</v>
      </c>
      <c r="L312" s="85">
        <f t="shared" si="39"/>
        <v>97</v>
      </c>
      <c r="M312" s="85" t="s">
        <v>56</v>
      </c>
      <c r="N312" s="85">
        <f t="shared" si="38"/>
        <v>0</v>
      </c>
    </row>
    <row r="313" spans="11:14" hidden="1" x14ac:dyDescent="0.55000000000000004">
      <c r="K313" s="85">
        <f t="shared" ref="K313" si="42">K310</f>
        <v>1</v>
      </c>
      <c r="L313" s="85">
        <f t="shared" si="39"/>
        <v>22</v>
      </c>
      <c r="M313" s="85" t="s">
        <v>57</v>
      </c>
      <c r="N313" s="85">
        <f t="shared" si="38"/>
        <v>0</v>
      </c>
    </row>
    <row r="314" spans="11:14" hidden="1" x14ac:dyDescent="0.55000000000000004">
      <c r="K314" s="85">
        <f t="shared" ref="K314" si="43">K311</f>
        <v>2</v>
      </c>
      <c r="L314" s="85">
        <f t="shared" si="39"/>
        <v>36</v>
      </c>
      <c r="M314" s="85" t="s">
        <v>58</v>
      </c>
      <c r="N314" s="85">
        <f t="shared" si="38"/>
        <v>0</v>
      </c>
    </row>
    <row r="315" spans="11:14" hidden="1" x14ac:dyDescent="0.55000000000000004">
      <c r="K315" s="85">
        <f t="shared" ref="K315" si="44">K312</f>
        <v>3</v>
      </c>
      <c r="L315" s="85">
        <f t="shared" si="39"/>
        <v>97</v>
      </c>
      <c r="M315" s="85" t="s">
        <v>59</v>
      </c>
      <c r="N315" s="85">
        <f t="shared" si="38"/>
        <v>1</v>
      </c>
    </row>
    <row r="316" spans="11:14" hidden="1" x14ac:dyDescent="0.55000000000000004">
      <c r="K316" s="85">
        <f t="shared" ref="K316" si="45">K313</f>
        <v>1</v>
      </c>
      <c r="L316" s="85">
        <f t="shared" si="39"/>
        <v>22</v>
      </c>
      <c r="M316" s="85" t="s">
        <v>60</v>
      </c>
      <c r="N316" s="85">
        <f>+N307+N310+N313</f>
        <v>0</v>
      </c>
    </row>
    <row r="317" spans="11:14" hidden="1" x14ac:dyDescent="0.55000000000000004">
      <c r="K317" s="85">
        <f t="shared" ref="K317" si="46">K314</f>
        <v>2</v>
      </c>
      <c r="L317" s="85">
        <f t="shared" si="39"/>
        <v>36</v>
      </c>
      <c r="M317" s="85" t="s">
        <v>61</v>
      </c>
      <c r="N317" s="85">
        <f>+N308+N311+N314</f>
        <v>0</v>
      </c>
    </row>
    <row r="318" spans="11:14" hidden="1" x14ac:dyDescent="0.55000000000000004">
      <c r="K318" s="85">
        <f t="shared" ref="K318" si="47">K315</f>
        <v>3</v>
      </c>
      <c r="L318" s="85">
        <f t="shared" si="39"/>
        <v>97</v>
      </c>
      <c r="M318" s="85" t="s">
        <v>62</v>
      </c>
      <c r="N318" s="85">
        <f>+N309+N312+N315</f>
        <v>1</v>
      </c>
    </row>
    <row r="319" spans="11:14" x14ac:dyDescent="0.55000000000000004"/>
    <row r="320" spans="11:14" x14ac:dyDescent="0.55000000000000004"/>
    <row r="321" spans="11:11" x14ac:dyDescent="0.55000000000000004"/>
    <row r="322" spans="11:11" hidden="1" x14ac:dyDescent="0.55000000000000004">
      <c r="K322" s="85" t="s">
        <v>1</v>
      </c>
    </row>
    <row r="323" spans="11:11" hidden="1" x14ac:dyDescent="0.55000000000000004">
      <c r="K323" s="85" t="s">
        <v>11</v>
      </c>
    </row>
    <row r="324" spans="11:11" hidden="1" x14ac:dyDescent="0.55000000000000004">
      <c r="K324" s="85" t="s">
        <v>12</v>
      </c>
    </row>
    <row r="325" spans="11:11" x14ac:dyDescent="0.55000000000000004"/>
    <row r="326" spans="11:11" x14ac:dyDescent="0.55000000000000004"/>
    <row r="327" spans="11:11" x14ac:dyDescent="0.55000000000000004"/>
    <row r="328" spans="11:11" x14ac:dyDescent="0.55000000000000004"/>
    <row r="329" spans="11:11" x14ac:dyDescent="0.55000000000000004"/>
    <row r="330" spans="11:11" x14ac:dyDescent="0.55000000000000004"/>
    <row r="331" spans="11:11" x14ac:dyDescent="0.55000000000000004"/>
    <row r="332" spans="11:11" x14ac:dyDescent="0.55000000000000004"/>
    <row r="333" spans="11:11" x14ac:dyDescent="0.55000000000000004"/>
    <row r="334" spans="11:11" x14ac:dyDescent="0.55000000000000004"/>
    <row r="335" spans="11:11" x14ac:dyDescent="0.55000000000000004"/>
    <row r="336" spans="11:11" x14ac:dyDescent="0.55000000000000004"/>
    <row r="337" x14ac:dyDescent="0.55000000000000004"/>
    <row r="338" x14ac:dyDescent="0.55000000000000004"/>
    <row r="339" x14ac:dyDescent="0.55000000000000004"/>
    <row r="340" x14ac:dyDescent="0.55000000000000004"/>
    <row r="341" x14ac:dyDescent="0.55000000000000004"/>
    <row r="342" x14ac:dyDescent="0.55000000000000004"/>
    <row r="343" x14ac:dyDescent="0.55000000000000004"/>
    <row r="344" x14ac:dyDescent="0.55000000000000004"/>
    <row r="345" x14ac:dyDescent="0.55000000000000004"/>
    <row r="346" x14ac:dyDescent="0.55000000000000004"/>
    <row r="347" x14ac:dyDescent="0.55000000000000004"/>
    <row r="348" x14ac:dyDescent="0.55000000000000004"/>
    <row r="349" x14ac:dyDescent="0.55000000000000004"/>
    <row r="350" x14ac:dyDescent="0.55000000000000004"/>
    <row r="351" x14ac:dyDescent="0.55000000000000004"/>
    <row r="352" x14ac:dyDescent="0.55000000000000004"/>
    <row r="353" x14ac:dyDescent="0.55000000000000004"/>
    <row r="354" x14ac:dyDescent="0.55000000000000004"/>
    <row r="355" x14ac:dyDescent="0.55000000000000004"/>
    <row r="356" x14ac:dyDescent="0.55000000000000004"/>
    <row r="357" x14ac:dyDescent="0.55000000000000004"/>
    <row r="358" x14ac:dyDescent="0.55000000000000004"/>
    <row r="359" x14ac:dyDescent="0.55000000000000004"/>
    <row r="360" x14ac:dyDescent="0.55000000000000004"/>
    <row r="361" x14ac:dyDescent="0.55000000000000004"/>
    <row r="362" x14ac:dyDescent="0.55000000000000004"/>
    <row r="363" x14ac:dyDescent="0.55000000000000004"/>
    <row r="364" x14ac:dyDescent="0.55000000000000004"/>
    <row r="365" x14ac:dyDescent="0.55000000000000004"/>
    <row r="366" x14ac:dyDescent="0.55000000000000004"/>
    <row r="367" x14ac:dyDescent="0.55000000000000004"/>
    <row r="368"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row r="403" x14ac:dyDescent="0.55000000000000004"/>
    <row r="404" x14ac:dyDescent="0.55000000000000004"/>
    <row r="405" x14ac:dyDescent="0.55000000000000004"/>
    <row r="406" x14ac:dyDescent="0.55000000000000004"/>
    <row r="407" x14ac:dyDescent="0.55000000000000004"/>
    <row r="408" x14ac:dyDescent="0.55000000000000004"/>
    <row r="409" x14ac:dyDescent="0.55000000000000004"/>
    <row r="410" x14ac:dyDescent="0.55000000000000004"/>
    <row r="411" x14ac:dyDescent="0.55000000000000004"/>
    <row r="412" x14ac:dyDescent="0.55000000000000004"/>
    <row r="413" x14ac:dyDescent="0.55000000000000004"/>
    <row r="414" x14ac:dyDescent="0.55000000000000004"/>
    <row r="415" x14ac:dyDescent="0.55000000000000004"/>
    <row r="416" x14ac:dyDescent="0.55000000000000004"/>
    <row r="417" x14ac:dyDescent="0.55000000000000004"/>
    <row r="418" x14ac:dyDescent="0.55000000000000004"/>
    <row r="419" x14ac:dyDescent="0.55000000000000004"/>
    <row r="420" x14ac:dyDescent="0.55000000000000004"/>
    <row r="421" x14ac:dyDescent="0.55000000000000004"/>
    <row r="422" x14ac:dyDescent="0.55000000000000004"/>
    <row r="423" x14ac:dyDescent="0.55000000000000004"/>
    <row r="424" x14ac:dyDescent="0.55000000000000004"/>
    <row r="425" x14ac:dyDescent="0.55000000000000004"/>
    <row r="426" x14ac:dyDescent="0.55000000000000004"/>
    <row r="427" x14ac:dyDescent="0.55000000000000004"/>
    <row r="428" x14ac:dyDescent="0.55000000000000004"/>
    <row r="429" x14ac:dyDescent="0.55000000000000004"/>
    <row r="430" x14ac:dyDescent="0.55000000000000004"/>
    <row r="431" x14ac:dyDescent="0.55000000000000004"/>
    <row r="432" x14ac:dyDescent="0.55000000000000004"/>
    <row r="433" x14ac:dyDescent="0.55000000000000004"/>
    <row r="434" x14ac:dyDescent="0.55000000000000004"/>
    <row r="435" x14ac:dyDescent="0.55000000000000004"/>
    <row r="436" x14ac:dyDescent="0.55000000000000004"/>
    <row r="437" x14ac:dyDescent="0.55000000000000004"/>
    <row r="438" x14ac:dyDescent="0.55000000000000004"/>
    <row r="439" x14ac:dyDescent="0.55000000000000004"/>
    <row r="440" x14ac:dyDescent="0.55000000000000004"/>
    <row r="441" x14ac:dyDescent="0.55000000000000004"/>
    <row r="442" x14ac:dyDescent="0.55000000000000004"/>
    <row r="443" x14ac:dyDescent="0.55000000000000004"/>
    <row r="444" x14ac:dyDescent="0.55000000000000004"/>
    <row r="445" x14ac:dyDescent="0.55000000000000004"/>
    <row r="446" x14ac:dyDescent="0.55000000000000004"/>
    <row r="447" x14ac:dyDescent="0.55000000000000004"/>
    <row r="448" x14ac:dyDescent="0.55000000000000004"/>
    <row r="449" x14ac:dyDescent="0.55000000000000004"/>
    <row r="450" x14ac:dyDescent="0.55000000000000004"/>
    <row r="451" x14ac:dyDescent="0.55000000000000004"/>
    <row r="452" x14ac:dyDescent="0.55000000000000004"/>
    <row r="453" x14ac:dyDescent="0.55000000000000004"/>
    <row r="454" x14ac:dyDescent="0.55000000000000004"/>
    <row r="455" x14ac:dyDescent="0.55000000000000004"/>
    <row r="456" x14ac:dyDescent="0.55000000000000004"/>
    <row r="457" x14ac:dyDescent="0.55000000000000004"/>
    <row r="458" x14ac:dyDescent="0.55000000000000004"/>
    <row r="459" x14ac:dyDescent="0.55000000000000004"/>
    <row r="460" x14ac:dyDescent="0.55000000000000004"/>
    <row r="461" x14ac:dyDescent="0.55000000000000004"/>
    <row r="462" x14ac:dyDescent="0.55000000000000004"/>
    <row r="463" x14ac:dyDescent="0.55000000000000004"/>
    <row r="464" x14ac:dyDescent="0.55000000000000004"/>
    <row r="465" x14ac:dyDescent="0.55000000000000004"/>
    <row r="466" x14ac:dyDescent="0.55000000000000004"/>
    <row r="467" x14ac:dyDescent="0.55000000000000004"/>
    <row r="468" x14ac:dyDescent="0.55000000000000004"/>
    <row r="469" x14ac:dyDescent="0.55000000000000004"/>
    <row r="470" x14ac:dyDescent="0.55000000000000004"/>
    <row r="471" x14ac:dyDescent="0.55000000000000004"/>
    <row r="472" x14ac:dyDescent="0.55000000000000004"/>
    <row r="473" x14ac:dyDescent="0.55000000000000004"/>
    <row r="474" x14ac:dyDescent="0.55000000000000004"/>
    <row r="475" x14ac:dyDescent="0.55000000000000004"/>
    <row r="476" x14ac:dyDescent="0.55000000000000004"/>
    <row r="477" x14ac:dyDescent="0.55000000000000004"/>
    <row r="478" x14ac:dyDescent="0.55000000000000004"/>
    <row r="479" x14ac:dyDescent="0.55000000000000004"/>
    <row r="480" x14ac:dyDescent="0.55000000000000004"/>
    <row r="481" x14ac:dyDescent="0.55000000000000004"/>
    <row r="482" x14ac:dyDescent="0.55000000000000004"/>
    <row r="483" x14ac:dyDescent="0.55000000000000004"/>
    <row r="484" x14ac:dyDescent="0.55000000000000004"/>
    <row r="485" x14ac:dyDescent="0.55000000000000004"/>
    <row r="486" x14ac:dyDescent="0.55000000000000004"/>
    <row r="487" x14ac:dyDescent="0.55000000000000004"/>
    <row r="488" x14ac:dyDescent="0.55000000000000004"/>
    <row r="489" x14ac:dyDescent="0.55000000000000004"/>
    <row r="490" x14ac:dyDescent="0.55000000000000004"/>
    <row r="491" x14ac:dyDescent="0.55000000000000004"/>
    <row r="492" x14ac:dyDescent="0.55000000000000004"/>
    <row r="493" x14ac:dyDescent="0.55000000000000004"/>
    <row r="494" x14ac:dyDescent="0.55000000000000004"/>
    <row r="495" x14ac:dyDescent="0.55000000000000004"/>
    <row r="496" x14ac:dyDescent="0.55000000000000004"/>
    <row r="497" x14ac:dyDescent="0.55000000000000004"/>
    <row r="498" x14ac:dyDescent="0.55000000000000004"/>
    <row r="499" x14ac:dyDescent="0.55000000000000004"/>
    <row r="500" x14ac:dyDescent="0.55000000000000004"/>
    <row r="501" x14ac:dyDescent="0.55000000000000004"/>
    <row r="502" x14ac:dyDescent="0.55000000000000004"/>
    <row r="503" x14ac:dyDescent="0.55000000000000004"/>
    <row r="504" x14ac:dyDescent="0.55000000000000004"/>
    <row r="505" x14ac:dyDescent="0.55000000000000004"/>
    <row r="506" x14ac:dyDescent="0.55000000000000004"/>
    <row r="507" x14ac:dyDescent="0.55000000000000004"/>
    <row r="508" x14ac:dyDescent="0.55000000000000004"/>
    <row r="509" x14ac:dyDescent="0.55000000000000004"/>
    <row r="510" x14ac:dyDescent="0.55000000000000004"/>
    <row r="511" x14ac:dyDescent="0.55000000000000004"/>
    <row r="512" x14ac:dyDescent="0.55000000000000004"/>
    <row r="513" x14ac:dyDescent="0.55000000000000004"/>
    <row r="514" x14ac:dyDescent="0.55000000000000004"/>
    <row r="515" x14ac:dyDescent="0.55000000000000004"/>
    <row r="516" x14ac:dyDescent="0.55000000000000004"/>
    <row r="517" x14ac:dyDescent="0.55000000000000004"/>
    <row r="518" x14ac:dyDescent="0.55000000000000004"/>
    <row r="519" x14ac:dyDescent="0.55000000000000004"/>
    <row r="520" x14ac:dyDescent="0.55000000000000004"/>
    <row r="521" x14ac:dyDescent="0.55000000000000004"/>
    <row r="522" x14ac:dyDescent="0.55000000000000004"/>
    <row r="523" x14ac:dyDescent="0.55000000000000004"/>
    <row r="524" x14ac:dyDescent="0.55000000000000004"/>
    <row r="525" x14ac:dyDescent="0.55000000000000004"/>
    <row r="526" x14ac:dyDescent="0.55000000000000004"/>
    <row r="527" x14ac:dyDescent="0.55000000000000004"/>
    <row r="528" x14ac:dyDescent="0.55000000000000004"/>
    <row r="529" x14ac:dyDescent="0.55000000000000004"/>
    <row r="530" x14ac:dyDescent="0.55000000000000004"/>
    <row r="531" x14ac:dyDescent="0.55000000000000004"/>
    <row r="532" x14ac:dyDescent="0.55000000000000004"/>
    <row r="533" x14ac:dyDescent="0.55000000000000004"/>
    <row r="534" x14ac:dyDescent="0.55000000000000004"/>
    <row r="535" x14ac:dyDescent="0.55000000000000004"/>
    <row r="536" x14ac:dyDescent="0.55000000000000004"/>
    <row r="537" x14ac:dyDescent="0.55000000000000004"/>
    <row r="538" x14ac:dyDescent="0.55000000000000004"/>
    <row r="539" x14ac:dyDescent="0.55000000000000004"/>
    <row r="540" x14ac:dyDescent="0.55000000000000004"/>
    <row r="541" x14ac:dyDescent="0.55000000000000004"/>
    <row r="542" x14ac:dyDescent="0.55000000000000004"/>
    <row r="543" x14ac:dyDescent="0.55000000000000004"/>
    <row r="544" x14ac:dyDescent="0.55000000000000004"/>
    <row r="545" x14ac:dyDescent="0.55000000000000004"/>
    <row r="546" x14ac:dyDescent="0.55000000000000004"/>
    <row r="547" x14ac:dyDescent="0.55000000000000004"/>
    <row r="548" x14ac:dyDescent="0.55000000000000004"/>
    <row r="549" x14ac:dyDescent="0.55000000000000004"/>
    <row r="550" x14ac:dyDescent="0.55000000000000004"/>
    <row r="551" x14ac:dyDescent="0.55000000000000004"/>
    <row r="552" x14ac:dyDescent="0.55000000000000004"/>
    <row r="553" x14ac:dyDescent="0.55000000000000004"/>
    <row r="554" x14ac:dyDescent="0.55000000000000004"/>
    <row r="555" x14ac:dyDescent="0.55000000000000004"/>
    <row r="556" x14ac:dyDescent="0.55000000000000004"/>
    <row r="557" x14ac:dyDescent="0.55000000000000004"/>
    <row r="558" x14ac:dyDescent="0.55000000000000004"/>
    <row r="559" x14ac:dyDescent="0.55000000000000004"/>
    <row r="560" x14ac:dyDescent="0.55000000000000004"/>
    <row r="561" x14ac:dyDescent="0.55000000000000004"/>
    <row r="562" x14ac:dyDescent="0.55000000000000004"/>
    <row r="563" x14ac:dyDescent="0.55000000000000004"/>
    <row r="564" x14ac:dyDescent="0.55000000000000004"/>
    <row r="565" x14ac:dyDescent="0.55000000000000004"/>
    <row r="566" x14ac:dyDescent="0.55000000000000004"/>
    <row r="567" x14ac:dyDescent="0.55000000000000004"/>
    <row r="568" x14ac:dyDescent="0.55000000000000004"/>
    <row r="569" x14ac:dyDescent="0.55000000000000004"/>
    <row r="570" x14ac:dyDescent="0.55000000000000004"/>
    <row r="571" x14ac:dyDescent="0.55000000000000004"/>
    <row r="572" x14ac:dyDescent="0.55000000000000004"/>
    <row r="573" x14ac:dyDescent="0.55000000000000004"/>
    <row r="574" x14ac:dyDescent="0.55000000000000004"/>
    <row r="575" x14ac:dyDescent="0.55000000000000004"/>
    <row r="576" x14ac:dyDescent="0.55000000000000004"/>
    <row r="577" x14ac:dyDescent="0.55000000000000004"/>
    <row r="578" x14ac:dyDescent="0.55000000000000004"/>
    <row r="579" x14ac:dyDescent="0.55000000000000004"/>
    <row r="580" x14ac:dyDescent="0.55000000000000004"/>
    <row r="581" x14ac:dyDescent="0.55000000000000004"/>
    <row r="582" x14ac:dyDescent="0.55000000000000004"/>
    <row r="583" x14ac:dyDescent="0.55000000000000004"/>
    <row r="584" x14ac:dyDescent="0.55000000000000004"/>
    <row r="585" x14ac:dyDescent="0.55000000000000004"/>
    <row r="586" x14ac:dyDescent="0.55000000000000004"/>
    <row r="587" x14ac:dyDescent="0.55000000000000004"/>
    <row r="588" x14ac:dyDescent="0.55000000000000004"/>
    <row r="589" x14ac:dyDescent="0.55000000000000004"/>
    <row r="590" x14ac:dyDescent="0.55000000000000004"/>
    <row r="591" x14ac:dyDescent="0.55000000000000004"/>
    <row r="592" x14ac:dyDescent="0.55000000000000004"/>
    <row r="593" x14ac:dyDescent="0.55000000000000004"/>
    <row r="594" x14ac:dyDescent="0.55000000000000004"/>
    <row r="595" x14ac:dyDescent="0.55000000000000004"/>
    <row r="596" x14ac:dyDescent="0.55000000000000004"/>
    <row r="597" x14ac:dyDescent="0.55000000000000004"/>
    <row r="598" x14ac:dyDescent="0.55000000000000004"/>
    <row r="599" x14ac:dyDescent="0.55000000000000004"/>
    <row r="600" x14ac:dyDescent="0.55000000000000004"/>
    <row r="601" x14ac:dyDescent="0.55000000000000004"/>
    <row r="602" x14ac:dyDescent="0.55000000000000004"/>
    <row r="603" x14ac:dyDescent="0.55000000000000004"/>
    <row r="604" x14ac:dyDescent="0.55000000000000004"/>
    <row r="605" x14ac:dyDescent="0.55000000000000004"/>
    <row r="606" x14ac:dyDescent="0.55000000000000004"/>
    <row r="607" x14ac:dyDescent="0.55000000000000004"/>
    <row r="608" x14ac:dyDescent="0.55000000000000004"/>
    <row r="609" x14ac:dyDescent="0.55000000000000004"/>
    <row r="610" x14ac:dyDescent="0.55000000000000004"/>
    <row r="611" x14ac:dyDescent="0.55000000000000004"/>
    <row r="612" x14ac:dyDescent="0.55000000000000004"/>
    <row r="613" x14ac:dyDescent="0.55000000000000004"/>
    <row r="614" x14ac:dyDescent="0.55000000000000004"/>
    <row r="615" x14ac:dyDescent="0.55000000000000004"/>
    <row r="616" x14ac:dyDescent="0.55000000000000004"/>
    <row r="617" x14ac:dyDescent="0.55000000000000004"/>
    <row r="618" x14ac:dyDescent="0.55000000000000004"/>
    <row r="619" x14ac:dyDescent="0.55000000000000004"/>
    <row r="620" x14ac:dyDescent="0.55000000000000004"/>
    <row r="621" x14ac:dyDescent="0.55000000000000004"/>
    <row r="622" x14ac:dyDescent="0.55000000000000004"/>
    <row r="623" x14ac:dyDescent="0.55000000000000004"/>
    <row r="624" x14ac:dyDescent="0.55000000000000004"/>
    <row r="625" x14ac:dyDescent="0.55000000000000004"/>
    <row r="626" x14ac:dyDescent="0.55000000000000004"/>
    <row r="627" x14ac:dyDescent="0.55000000000000004"/>
    <row r="628" x14ac:dyDescent="0.55000000000000004"/>
    <row r="629" x14ac:dyDescent="0.55000000000000004"/>
    <row r="630" x14ac:dyDescent="0.55000000000000004"/>
    <row r="631" x14ac:dyDescent="0.55000000000000004"/>
    <row r="632" x14ac:dyDescent="0.55000000000000004"/>
    <row r="633" x14ac:dyDescent="0.55000000000000004"/>
    <row r="634" x14ac:dyDescent="0.55000000000000004"/>
    <row r="635" x14ac:dyDescent="0.55000000000000004"/>
    <row r="636" x14ac:dyDescent="0.55000000000000004"/>
    <row r="637" x14ac:dyDescent="0.55000000000000004"/>
    <row r="638" x14ac:dyDescent="0.55000000000000004"/>
    <row r="639" x14ac:dyDescent="0.55000000000000004"/>
    <row r="640" x14ac:dyDescent="0.55000000000000004"/>
    <row r="641" x14ac:dyDescent="0.55000000000000004"/>
    <row r="642" x14ac:dyDescent="0.55000000000000004"/>
    <row r="643" x14ac:dyDescent="0.55000000000000004"/>
    <row r="644" x14ac:dyDescent="0.55000000000000004"/>
    <row r="645" x14ac:dyDescent="0.55000000000000004"/>
    <row r="646" x14ac:dyDescent="0.55000000000000004"/>
    <row r="647" x14ac:dyDescent="0.55000000000000004"/>
    <row r="648" x14ac:dyDescent="0.55000000000000004"/>
    <row r="649" x14ac:dyDescent="0.55000000000000004"/>
    <row r="650" x14ac:dyDescent="0.55000000000000004"/>
    <row r="651" x14ac:dyDescent="0.55000000000000004"/>
    <row r="652" x14ac:dyDescent="0.55000000000000004"/>
    <row r="653" x14ac:dyDescent="0.55000000000000004"/>
    <row r="654" x14ac:dyDescent="0.55000000000000004"/>
    <row r="655" x14ac:dyDescent="0.55000000000000004"/>
    <row r="656" x14ac:dyDescent="0.55000000000000004"/>
    <row r="657" x14ac:dyDescent="0.55000000000000004"/>
    <row r="658" x14ac:dyDescent="0.55000000000000004"/>
  </sheetData>
  <sheetProtection sheet="1" objects="1" scenarios="1"/>
  <autoFilter ref="A6:WVQ303" xr:uid="{1290FF67-BE29-48DE-B946-454CA4D5E1B0}"/>
  <mergeCells count="13">
    <mergeCell ref="C4:E4"/>
    <mergeCell ref="C5:E5"/>
    <mergeCell ref="C6:E6"/>
    <mergeCell ref="C3:E3"/>
    <mergeCell ref="D88:E88"/>
    <mergeCell ref="D156:E156"/>
    <mergeCell ref="D159:E159"/>
    <mergeCell ref="D97:E97"/>
    <mergeCell ref="D99:E99"/>
    <mergeCell ref="D105:E105"/>
    <mergeCell ref="D110:E110"/>
    <mergeCell ref="D126:E126"/>
    <mergeCell ref="D114:E114"/>
  </mergeCells>
  <phoneticPr fontId="3" type="noConversion"/>
  <conditionalFormatting sqref="G7">
    <cfRule type="iconSet" priority="20">
      <iconSet>
        <cfvo type="percent" val="0"/>
        <cfvo type="num" val="0.5"/>
        <cfvo type="num" val="1"/>
      </iconSet>
    </cfRule>
  </conditionalFormatting>
  <conditionalFormatting sqref="G13">
    <cfRule type="iconSet" priority="10">
      <iconSet>
        <cfvo type="percent" val="0"/>
        <cfvo type="num" val="0.5"/>
        <cfvo type="num" val="1"/>
      </iconSet>
    </cfRule>
  </conditionalFormatting>
  <conditionalFormatting sqref="G84">
    <cfRule type="iconSet" priority="9">
      <iconSet>
        <cfvo type="percent" val="0"/>
        <cfvo type="num" val="0.5"/>
        <cfvo type="num" val="1"/>
      </iconSet>
    </cfRule>
  </conditionalFormatting>
  <conditionalFormatting sqref="G183">
    <cfRule type="iconSet" priority="8">
      <iconSet>
        <cfvo type="percent" val="0"/>
        <cfvo type="num" val="0.5"/>
        <cfvo type="num" val="1"/>
      </iconSet>
    </cfRule>
  </conditionalFormatting>
  <dataValidations count="3">
    <dataValidation type="list" allowBlank="1" showInputMessage="1" showErrorMessage="1" sqref="G65515:G65560 JA65515:JA65560 SW65515:SW65560 ACS65515:ACS65560 AMO65515:AMO65560 AWK65515:AWK65560 BGG65515:BGG65560 BQC65515:BQC65560 BZY65515:BZY65560 CJU65515:CJU65560 CTQ65515:CTQ65560 DDM65515:DDM65560 DNI65515:DNI65560 DXE65515:DXE65560 EHA65515:EHA65560 EQW65515:EQW65560 FAS65515:FAS65560 FKO65515:FKO65560 FUK65515:FUK65560 GEG65515:GEG65560 GOC65515:GOC65560 GXY65515:GXY65560 HHU65515:HHU65560 HRQ65515:HRQ65560 IBM65515:IBM65560 ILI65515:ILI65560 IVE65515:IVE65560 JFA65515:JFA65560 JOW65515:JOW65560 JYS65515:JYS65560 KIO65515:KIO65560 KSK65515:KSK65560 LCG65515:LCG65560 LMC65515:LMC65560 LVY65515:LVY65560 MFU65515:MFU65560 MPQ65515:MPQ65560 MZM65515:MZM65560 NJI65515:NJI65560 NTE65515:NTE65560 ODA65515:ODA65560 OMW65515:OMW65560 OWS65515:OWS65560 PGO65515:PGO65560 PQK65515:PQK65560 QAG65515:QAG65560 QKC65515:QKC65560 QTY65515:QTY65560 RDU65515:RDU65560 RNQ65515:RNQ65560 RXM65515:RXM65560 SHI65515:SHI65560 SRE65515:SRE65560 TBA65515:TBA65560 TKW65515:TKW65560 TUS65515:TUS65560 UEO65515:UEO65560 UOK65515:UOK65560 UYG65515:UYG65560 VIC65515:VIC65560 VRY65515:VRY65560 WBU65515:WBU65560 WLQ65515:WLQ65560 WVM65515:WVM65560 G131051:G131096 JA131051:JA131096 SW131051:SW131096 ACS131051:ACS131096 AMO131051:AMO131096 AWK131051:AWK131096 BGG131051:BGG131096 BQC131051:BQC131096 BZY131051:BZY131096 CJU131051:CJU131096 CTQ131051:CTQ131096 DDM131051:DDM131096 DNI131051:DNI131096 DXE131051:DXE131096 EHA131051:EHA131096 EQW131051:EQW131096 FAS131051:FAS131096 FKO131051:FKO131096 FUK131051:FUK131096 GEG131051:GEG131096 GOC131051:GOC131096 GXY131051:GXY131096 HHU131051:HHU131096 HRQ131051:HRQ131096 IBM131051:IBM131096 ILI131051:ILI131096 IVE131051:IVE131096 JFA131051:JFA131096 JOW131051:JOW131096 JYS131051:JYS131096 KIO131051:KIO131096 KSK131051:KSK131096 LCG131051:LCG131096 LMC131051:LMC131096 LVY131051:LVY131096 MFU131051:MFU131096 MPQ131051:MPQ131096 MZM131051:MZM131096 NJI131051:NJI131096 NTE131051:NTE131096 ODA131051:ODA131096 OMW131051:OMW131096 OWS131051:OWS131096 PGO131051:PGO131096 PQK131051:PQK131096 QAG131051:QAG131096 QKC131051:QKC131096 QTY131051:QTY131096 RDU131051:RDU131096 RNQ131051:RNQ131096 RXM131051:RXM131096 SHI131051:SHI131096 SRE131051:SRE131096 TBA131051:TBA131096 TKW131051:TKW131096 TUS131051:TUS131096 UEO131051:UEO131096 UOK131051:UOK131096 UYG131051:UYG131096 VIC131051:VIC131096 VRY131051:VRY131096 WBU131051:WBU131096 WLQ131051:WLQ131096 WVM131051:WVM131096 G196587:G196632 JA196587:JA196632 SW196587:SW196632 ACS196587:ACS196632 AMO196587:AMO196632 AWK196587:AWK196632 BGG196587:BGG196632 BQC196587:BQC196632 BZY196587:BZY196632 CJU196587:CJU196632 CTQ196587:CTQ196632 DDM196587:DDM196632 DNI196587:DNI196632 DXE196587:DXE196632 EHA196587:EHA196632 EQW196587:EQW196632 FAS196587:FAS196632 FKO196587:FKO196632 FUK196587:FUK196632 GEG196587:GEG196632 GOC196587:GOC196632 GXY196587:GXY196632 HHU196587:HHU196632 HRQ196587:HRQ196632 IBM196587:IBM196632 ILI196587:ILI196632 IVE196587:IVE196632 JFA196587:JFA196632 JOW196587:JOW196632 JYS196587:JYS196632 KIO196587:KIO196632 KSK196587:KSK196632 LCG196587:LCG196632 LMC196587:LMC196632 LVY196587:LVY196632 MFU196587:MFU196632 MPQ196587:MPQ196632 MZM196587:MZM196632 NJI196587:NJI196632 NTE196587:NTE196632 ODA196587:ODA196632 OMW196587:OMW196632 OWS196587:OWS196632 PGO196587:PGO196632 PQK196587:PQK196632 QAG196587:QAG196632 QKC196587:QKC196632 QTY196587:QTY196632 RDU196587:RDU196632 RNQ196587:RNQ196632 RXM196587:RXM196632 SHI196587:SHI196632 SRE196587:SRE196632 TBA196587:TBA196632 TKW196587:TKW196632 TUS196587:TUS196632 UEO196587:UEO196632 UOK196587:UOK196632 UYG196587:UYG196632 VIC196587:VIC196632 VRY196587:VRY196632 WBU196587:WBU196632 WLQ196587:WLQ196632 WVM196587:WVM196632 G262123:G262168 JA262123:JA262168 SW262123:SW262168 ACS262123:ACS262168 AMO262123:AMO262168 AWK262123:AWK262168 BGG262123:BGG262168 BQC262123:BQC262168 BZY262123:BZY262168 CJU262123:CJU262168 CTQ262123:CTQ262168 DDM262123:DDM262168 DNI262123:DNI262168 DXE262123:DXE262168 EHA262123:EHA262168 EQW262123:EQW262168 FAS262123:FAS262168 FKO262123:FKO262168 FUK262123:FUK262168 GEG262123:GEG262168 GOC262123:GOC262168 GXY262123:GXY262168 HHU262123:HHU262168 HRQ262123:HRQ262168 IBM262123:IBM262168 ILI262123:ILI262168 IVE262123:IVE262168 JFA262123:JFA262168 JOW262123:JOW262168 JYS262123:JYS262168 KIO262123:KIO262168 KSK262123:KSK262168 LCG262123:LCG262168 LMC262123:LMC262168 LVY262123:LVY262168 MFU262123:MFU262168 MPQ262123:MPQ262168 MZM262123:MZM262168 NJI262123:NJI262168 NTE262123:NTE262168 ODA262123:ODA262168 OMW262123:OMW262168 OWS262123:OWS262168 PGO262123:PGO262168 PQK262123:PQK262168 QAG262123:QAG262168 QKC262123:QKC262168 QTY262123:QTY262168 RDU262123:RDU262168 RNQ262123:RNQ262168 RXM262123:RXM262168 SHI262123:SHI262168 SRE262123:SRE262168 TBA262123:TBA262168 TKW262123:TKW262168 TUS262123:TUS262168 UEO262123:UEO262168 UOK262123:UOK262168 UYG262123:UYG262168 VIC262123:VIC262168 VRY262123:VRY262168 WBU262123:WBU262168 WLQ262123:WLQ262168 WVM262123:WVM262168 G327659:G327704 JA327659:JA327704 SW327659:SW327704 ACS327659:ACS327704 AMO327659:AMO327704 AWK327659:AWK327704 BGG327659:BGG327704 BQC327659:BQC327704 BZY327659:BZY327704 CJU327659:CJU327704 CTQ327659:CTQ327704 DDM327659:DDM327704 DNI327659:DNI327704 DXE327659:DXE327704 EHA327659:EHA327704 EQW327659:EQW327704 FAS327659:FAS327704 FKO327659:FKO327704 FUK327659:FUK327704 GEG327659:GEG327704 GOC327659:GOC327704 GXY327659:GXY327704 HHU327659:HHU327704 HRQ327659:HRQ327704 IBM327659:IBM327704 ILI327659:ILI327704 IVE327659:IVE327704 JFA327659:JFA327704 JOW327659:JOW327704 JYS327659:JYS327704 KIO327659:KIO327704 KSK327659:KSK327704 LCG327659:LCG327704 LMC327659:LMC327704 LVY327659:LVY327704 MFU327659:MFU327704 MPQ327659:MPQ327704 MZM327659:MZM327704 NJI327659:NJI327704 NTE327659:NTE327704 ODA327659:ODA327704 OMW327659:OMW327704 OWS327659:OWS327704 PGO327659:PGO327704 PQK327659:PQK327704 QAG327659:QAG327704 QKC327659:QKC327704 QTY327659:QTY327704 RDU327659:RDU327704 RNQ327659:RNQ327704 RXM327659:RXM327704 SHI327659:SHI327704 SRE327659:SRE327704 TBA327659:TBA327704 TKW327659:TKW327704 TUS327659:TUS327704 UEO327659:UEO327704 UOK327659:UOK327704 UYG327659:UYG327704 VIC327659:VIC327704 VRY327659:VRY327704 WBU327659:WBU327704 WLQ327659:WLQ327704 WVM327659:WVM327704 G393195:G393240 JA393195:JA393240 SW393195:SW393240 ACS393195:ACS393240 AMO393195:AMO393240 AWK393195:AWK393240 BGG393195:BGG393240 BQC393195:BQC393240 BZY393195:BZY393240 CJU393195:CJU393240 CTQ393195:CTQ393240 DDM393195:DDM393240 DNI393195:DNI393240 DXE393195:DXE393240 EHA393195:EHA393240 EQW393195:EQW393240 FAS393195:FAS393240 FKO393195:FKO393240 FUK393195:FUK393240 GEG393195:GEG393240 GOC393195:GOC393240 GXY393195:GXY393240 HHU393195:HHU393240 HRQ393195:HRQ393240 IBM393195:IBM393240 ILI393195:ILI393240 IVE393195:IVE393240 JFA393195:JFA393240 JOW393195:JOW393240 JYS393195:JYS393240 KIO393195:KIO393240 KSK393195:KSK393240 LCG393195:LCG393240 LMC393195:LMC393240 LVY393195:LVY393240 MFU393195:MFU393240 MPQ393195:MPQ393240 MZM393195:MZM393240 NJI393195:NJI393240 NTE393195:NTE393240 ODA393195:ODA393240 OMW393195:OMW393240 OWS393195:OWS393240 PGO393195:PGO393240 PQK393195:PQK393240 QAG393195:QAG393240 QKC393195:QKC393240 QTY393195:QTY393240 RDU393195:RDU393240 RNQ393195:RNQ393240 RXM393195:RXM393240 SHI393195:SHI393240 SRE393195:SRE393240 TBA393195:TBA393240 TKW393195:TKW393240 TUS393195:TUS393240 UEO393195:UEO393240 UOK393195:UOK393240 UYG393195:UYG393240 VIC393195:VIC393240 VRY393195:VRY393240 WBU393195:WBU393240 WLQ393195:WLQ393240 WVM393195:WVM393240 G458731:G458776 JA458731:JA458776 SW458731:SW458776 ACS458731:ACS458776 AMO458731:AMO458776 AWK458731:AWK458776 BGG458731:BGG458776 BQC458731:BQC458776 BZY458731:BZY458776 CJU458731:CJU458776 CTQ458731:CTQ458776 DDM458731:DDM458776 DNI458731:DNI458776 DXE458731:DXE458776 EHA458731:EHA458776 EQW458731:EQW458776 FAS458731:FAS458776 FKO458731:FKO458776 FUK458731:FUK458776 GEG458731:GEG458776 GOC458731:GOC458776 GXY458731:GXY458776 HHU458731:HHU458776 HRQ458731:HRQ458776 IBM458731:IBM458776 ILI458731:ILI458776 IVE458731:IVE458776 JFA458731:JFA458776 JOW458731:JOW458776 JYS458731:JYS458776 KIO458731:KIO458776 KSK458731:KSK458776 LCG458731:LCG458776 LMC458731:LMC458776 LVY458731:LVY458776 MFU458731:MFU458776 MPQ458731:MPQ458776 MZM458731:MZM458776 NJI458731:NJI458776 NTE458731:NTE458776 ODA458731:ODA458776 OMW458731:OMW458776 OWS458731:OWS458776 PGO458731:PGO458776 PQK458731:PQK458776 QAG458731:QAG458776 QKC458731:QKC458776 QTY458731:QTY458776 RDU458731:RDU458776 RNQ458731:RNQ458776 RXM458731:RXM458776 SHI458731:SHI458776 SRE458731:SRE458776 TBA458731:TBA458776 TKW458731:TKW458776 TUS458731:TUS458776 UEO458731:UEO458776 UOK458731:UOK458776 UYG458731:UYG458776 VIC458731:VIC458776 VRY458731:VRY458776 WBU458731:WBU458776 WLQ458731:WLQ458776 WVM458731:WVM458776 G524267:G524312 JA524267:JA524312 SW524267:SW524312 ACS524267:ACS524312 AMO524267:AMO524312 AWK524267:AWK524312 BGG524267:BGG524312 BQC524267:BQC524312 BZY524267:BZY524312 CJU524267:CJU524312 CTQ524267:CTQ524312 DDM524267:DDM524312 DNI524267:DNI524312 DXE524267:DXE524312 EHA524267:EHA524312 EQW524267:EQW524312 FAS524267:FAS524312 FKO524267:FKO524312 FUK524267:FUK524312 GEG524267:GEG524312 GOC524267:GOC524312 GXY524267:GXY524312 HHU524267:HHU524312 HRQ524267:HRQ524312 IBM524267:IBM524312 ILI524267:ILI524312 IVE524267:IVE524312 JFA524267:JFA524312 JOW524267:JOW524312 JYS524267:JYS524312 KIO524267:KIO524312 KSK524267:KSK524312 LCG524267:LCG524312 LMC524267:LMC524312 LVY524267:LVY524312 MFU524267:MFU524312 MPQ524267:MPQ524312 MZM524267:MZM524312 NJI524267:NJI524312 NTE524267:NTE524312 ODA524267:ODA524312 OMW524267:OMW524312 OWS524267:OWS524312 PGO524267:PGO524312 PQK524267:PQK524312 QAG524267:QAG524312 QKC524267:QKC524312 QTY524267:QTY524312 RDU524267:RDU524312 RNQ524267:RNQ524312 RXM524267:RXM524312 SHI524267:SHI524312 SRE524267:SRE524312 TBA524267:TBA524312 TKW524267:TKW524312 TUS524267:TUS524312 UEO524267:UEO524312 UOK524267:UOK524312 UYG524267:UYG524312 VIC524267:VIC524312 VRY524267:VRY524312 WBU524267:WBU524312 WLQ524267:WLQ524312 WVM524267:WVM524312 G589803:G589848 JA589803:JA589848 SW589803:SW589848 ACS589803:ACS589848 AMO589803:AMO589848 AWK589803:AWK589848 BGG589803:BGG589848 BQC589803:BQC589848 BZY589803:BZY589848 CJU589803:CJU589848 CTQ589803:CTQ589848 DDM589803:DDM589848 DNI589803:DNI589848 DXE589803:DXE589848 EHA589803:EHA589848 EQW589803:EQW589848 FAS589803:FAS589848 FKO589803:FKO589848 FUK589803:FUK589848 GEG589803:GEG589848 GOC589803:GOC589848 GXY589803:GXY589848 HHU589803:HHU589848 HRQ589803:HRQ589848 IBM589803:IBM589848 ILI589803:ILI589848 IVE589803:IVE589848 JFA589803:JFA589848 JOW589803:JOW589848 JYS589803:JYS589848 KIO589803:KIO589848 KSK589803:KSK589848 LCG589803:LCG589848 LMC589803:LMC589848 LVY589803:LVY589848 MFU589803:MFU589848 MPQ589803:MPQ589848 MZM589803:MZM589848 NJI589803:NJI589848 NTE589803:NTE589848 ODA589803:ODA589848 OMW589803:OMW589848 OWS589803:OWS589848 PGO589803:PGO589848 PQK589803:PQK589848 QAG589803:QAG589848 QKC589803:QKC589848 QTY589803:QTY589848 RDU589803:RDU589848 RNQ589803:RNQ589848 RXM589803:RXM589848 SHI589803:SHI589848 SRE589803:SRE589848 TBA589803:TBA589848 TKW589803:TKW589848 TUS589803:TUS589848 UEO589803:UEO589848 UOK589803:UOK589848 UYG589803:UYG589848 VIC589803:VIC589848 VRY589803:VRY589848 WBU589803:WBU589848 WLQ589803:WLQ589848 WVM589803:WVM589848 G655339:G655384 JA655339:JA655384 SW655339:SW655384 ACS655339:ACS655384 AMO655339:AMO655384 AWK655339:AWK655384 BGG655339:BGG655384 BQC655339:BQC655384 BZY655339:BZY655384 CJU655339:CJU655384 CTQ655339:CTQ655384 DDM655339:DDM655384 DNI655339:DNI655384 DXE655339:DXE655384 EHA655339:EHA655384 EQW655339:EQW655384 FAS655339:FAS655384 FKO655339:FKO655384 FUK655339:FUK655384 GEG655339:GEG655384 GOC655339:GOC655384 GXY655339:GXY655384 HHU655339:HHU655384 HRQ655339:HRQ655384 IBM655339:IBM655384 ILI655339:ILI655384 IVE655339:IVE655384 JFA655339:JFA655384 JOW655339:JOW655384 JYS655339:JYS655384 KIO655339:KIO655384 KSK655339:KSK655384 LCG655339:LCG655384 LMC655339:LMC655384 LVY655339:LVY655384 MFU655339:MFU655384 MPQ655339:MPQ655384 MZM655339:MZM655384 NJI655339:NJI655384 NTE655339:NTE655384 ODA655339:ODA655384 OMW655339:OMW655384 OWS655339:OWS655384 PGO655339:PGO655384 PQK655339:PQK655384 QAG655339:QAG655384 QKC655339:QKC655384 QTY655339:QTY655384 RDU655339:RDU655384 RNQ655339:RNQ655384 RXM655339:RXM655384 SHI655339:SHI655384 SRE655339:SRE655384 TBA655339:TBA655384 TKW655339:TKW655384 TUS655339:TUS655384 UEO655339:UEO655384 UOK655339:UOK655384 UYG655339:UYG655384 VIC655339:VIC655384 VRY655339:VRY655384 WBU655339:WBU655384 WLQ655339:WLQ655384 WVM655339:WVM655384 G720875:G720920 JA720875:JA720920 SW720875:SW720920 ACS720875:ACS720920 AMO720875:AMO720920 AWK720875:AWK720920 BGG720875:BGG720920 BQC720875:BQC720920 BZY720875:BZY720920 CJU720875:CJU720920 CTQ720875:CTQ720920 DDM720875:DDM720920 DNI720875:DNI720920 DXE720875:DXE720920 EHA720875:EHA720920 EQW720875:EQW720920 FAS720875:FAS720920 FKO720875:FKO720920 FUK720875:FUK720920 GEG720875:GEG720920 GOC720875:GOC720920 GXY720875:GXY720920 HHU720875:HHU720920 HRQ720875:HRQ720920 IBM720875:IBM720920 ILI720875:ILI720920 IVE720875:IVE720920 JFA720875:JFA720920 JOW720875:JOW720920 JYS720875:JYS720920 KIO720875:KIO720920 KSK720875:KSK720920 LCG720875:LCG720920 LMC720875:LMC720920 LVY720875:LVY720920 MFU720875:MFU720920 MPQ720875:MPQ720920 MZM720875:MZM720920 NJI720875:NJI720920 NTE720875:NTE720920 ODA720875:ODA720920 OMW720875:OMW720920 OWS720875:OWS720920 PGO720875:PGO720920 PQK720875:PQK720920 QAG720875:QAG720920 QKC720875:QKC720920 QTY720875:QTY720920 RDU720875:RDU720920 RNQ720875:RNQ720920 RXM720875:RXM720920 SHI720875:SHI720920 SRE720875:SRE720920 TBA720875:TBA720920 TKW720875:TKW720920 TUS720875:TUS720920 UEO720875:UEO720920 UOK720875:UOK720920 UYG720875:UYG720920 VIC720875:VIC720920 VRY720875:VRY720920 WBU720875:WBU720920 WLQ720875:WLQ720920 WVM720875:WVM720920 G786411:G786456 JA786411:JA786456 SW786411:SW786456 ACS786411:ACS786456 AMO786411:AMO786456 AWK786411:AWK786456 BGG786411:BGG786456 BQC786411:BQC786456 BZY786411:BZY786456 CJU786411:CJU786456 CTQ786411:CTQ786456 DDM786411:DDM786456 DNI786411:DNI786456 DXE786411:DXE786456 EHA786411:EHA786456 EQW786411:EQW786456 FAS786411:FAS786456 FKO786411:FKO786456 FUK786411:FUK786456 GEG786411:GEG786456 GOC786411:GOC786456 GXY786411:GXY786456 HHU786411:HHU786456 HRQ786411:HRQ786456 IBM786411:IBM786456 ILI786411:ILI786456 IVE786411:IVE786456 JFA786411:JFA786456 JOW786411:JOW786456 JYS786411:JYS786456 KIO786411:KIO786456 KSK786411:KSK786456 LCG786411:LCG786456 LMC786411:LMC786456 LVY786411:LVY786456 MFU786411:MFU786456 MPQ786411:MPQ786456 MZM786411:MZM786456 NJI786411:NJI786456 NTE786411:NTE786456 ODA786411:ODA786456 OMW786411:OMW786456 OWS786411:OWS786456 PGO786411:PGO786456 PQK786411:PQK786456 QAG786411:QAG786456 QKC786411:QKC786456 QTY786411:QTY786456 RDU786411:RDU786456 RNQ786411:RNQ786456 RXM786411:RXM786456 SHI786411:SHI786456 SRE786411:SRE786456 TBA786411:TBA786456 TKW786411:TKW786456 TUS786411:TUS786456 UEO786411:UEO786456 UOK786411:UOK786456 UYG786411:UYG786456 VIC786411:VIC786456 VRY786411:VRY786456 WBU786411:WBU786456 WLQ786411:WLQ786456 WVM786411:WVM786456 G851947:G851992 JA851947:JA851992 SW851947:SW851992 ACS851947:ACS851992 AMO851947:AMO851992 AWK851947:AWK851992 BGG851947:BGG851992 BQC851947:BQC851992 BZY851947:BZY851992 CJU851947:CJU851992 CTQ851947:CTQ851992 DDM851947:DDM851992 DNI851947:DNI851992 DXE851947:DXE851992 EHA851947:EHA851992 EQW851947:EQW851992 FAS851947:FAS851992 FKO851947:FKO851992 FUK851947:FUK851992 GEG851947:GEG851992 GOC851947:GOC851992 GXY851947:GXY851992 HHU851947:HHU851992 HRQ851947:HRQ851992 IBM851947:IBM851992 ILI851947:ILI851992 IVE851947:IVE851992 JFA851947:JFA851992 JOW851947:JOW851992 JYS851947:JYS851992 KIO851947:KIO851992 KSK851947:KSK851992 LCG851947:LCG851992 LMC851947:LMC851992 LVY851947:LVY851992 MFU851947:MFU851992 MPQ851947:MPQ851992 MZM851947:MZM851992 NJI851947:NJI851992 NTE851947:NTE851992 ODA851947:ODA851992 OMW851947:OMW851992 OWS851947:OWS851992 PGO851947:PGO851992 PQK851947:PQK851992 QAG851947:QAG851992 QKC851947:QKC851992 QTY851947:QTY851992 RDU851947:RDU851992 RNQ851947:RNQ851992 RXM851947:RXM851992 SHI851947:SHI851992 SRE851947:SRE851992 TBA851947:TBA851992 TKW851947:TKW851992 TUS851947:TUS851992 UEO851947:UEO851992 UOK851947:UOK851992 UYG851947:UYG851992 VIC851947:VIC851992 VRY851947:VRY851992 WBU851947:WBU851992 WLQ851947:WLQ851992 WVM851947:WVM851992 G917483:G917528 JA917483:JA917528 SW917483:SW917528 ACS917483:ACS917528 AMO917483:AMO917528 AWK917483:AWK917528 BGG917483:BGG917528 BQC917483:BQC917528 BZY917483:BZY917528 CJU917483:CJU917528 CTQ917483:CTQ917528 DDM917483:DDM917528 DNI917483:DNI917528 DXE917483:DXE917528 EHA917483:EHA917528 EQW917483:EQW917528 FAS917483:FAS917528 FKO917483:FKO917528 FUK917483:FUK917528 GEG917483:GEG917528 GOC917483:GOC917528 GXY917483:GXY917528 HHU917483:HHU917528 HRQ917483:HRQ917528 IBM917483:IBM917528 ILI917483:ILI917528 IVE917483:IVE917528 JFA917483:JFA917528 JOW917483:JOW917528 JYS917483:JYS917528 KIO917483:KIO917528 KSK917483:KSK917528 LCG917483:LCG917528 LMC917483:LMC917528 LVY917483:LVY917528 MFU917483:MFU917528 MPQ917483:MPQ917528 MZM917483:MZM917528 NJI917483:NJI917528 NTE917483:NTE917528 ODA917483:ODA917528 OMW917483:OMW917528 OWS917483:OWS917528 PGO917483:PGO917528 PQK917483:PQK917528 QAG917483:QAG917528 QKC917483:QKC917528 QTY917483:QTY917528 RDU917483:RDU917528 RNQ917483:RNQ917528 RXM917483:RXM917528 SHI917483:SHI917528 SRE917483:SRE917528 TBA917483:TBA917528 TKW917483:TKW917528 TUS917483:TUS917528 UEO917483:UEO917528 UOK917483:UOK917528 UYG917483:UYG917528 VIC917483:VIC917528 VRY917483:VRY917528 WBU917483:WBU917528 WLQ917483:WLQ917528 WVM917483:WVM917528 G983019:G983064 JA983019:JA983064 SW983019:SW983064 ACS983019:ACS983064 AMO983019:AMO983064 AWK983019:AWK983064 BGG983019:BGG983064 BQC983019:BQC983064 BZY983019:BZY983064 CJU983019:CJU983064 CTQ983019:CTQ983064 DDM983019:DDM983064 DNI983019:DNI983064 DXE983019:DXE983064 EHA983019:EHA983064 EQW983019:EQW983064 FAS983019:FAS983064 FKO983019:FKO983064 FUK983019:FUK983064 GEG983019:GEG983064 GOC983019:GOC983064 GXY983019:GXY983064 HHU983019:HHU983064 HRQ983019:HRQ983064 IBM983019:IBM983064 ILI983019:ILI983064 IVE983019:IVE983064 JFA983019:JFA983064 JOW983019:JOW983064 JYS983019:JYS983064 KIO983019:KIO983064 KSK983019:KSK983064 LCG983019:LCG983064 LMC983019:LMC983064 LVY983019:LVY983064 MFU983019:MFU983064 MPQ983019:MPQ983064 MZM983019:MZM983064 NJI983019:NJI983064 NTE983019:NTE983064 ODA983019:ODA983064 OMW983019:OMW983064 OWS983019:OWS983064 PGO983019:PGO983064 PQK983019:PQK983064 QAG983019:QAG983064 QKC983019:QKC983064 QTY983019:QTY983064 RDU983019:RDU983064 RNQ983019:RNQ983064 RXM983019:RXM983064 SHI983019:SHI983064 SRE983019:SRE983064 TBA983019:TBA983064 TKW983019:TKW983064 TUS983019:TUS983064 UEO983019:UEO983064 UOK983019:UOK983064 UYG983019:UYG983064 VIC983019:VIC983064 VRY983019:VRY983064 WBU983019:WBU983064 WLQ983019:WLQ983064 WVM983019:WVM983064 G65366:G65367 JA65366:JA65367 SW65366:SW65367 ACS65366:ACS65367 AMO65366:AMO65367 AWK65366:AWK65367 BGG65366:BGG65367 BQC65366:BQC65367 BZY65366:BZY65367 CJU65366:CJU65367 CTQ65366:CTQ65367 DDM65366:DDM65367 DNI65366:DNI65367 DXE65366:DXE65367 EHA65366:EHA65367 EQW65366:EQW65367 FAS65366:FAS65367 FKO65366:FKO65367 FUK65366:FUK65367 GEG65366:GEG65367 GOC65366:GOC65367 GXY65366:GXY65367 HHU65366:HHU65367 HRQ65366:HRQ65367 IBM65366:IBM65367 ILI65366:ILI65367 IVE65366:IVE65367 JFA65366:JFA65367 JOW65366:JOW65367 JYS65366:JYS65367 KIO65366:KIO65367 KSK65366:KSK65367 LCG65366:LCG65367 LMC65366:LMC65367 LVY65366:LVY65367 MFU65366:MFU65367 MPQ65366:MPQ65367 MZM65366:MZM65367 NJI65366:NJI65367 NTE65366:NTE65367 ODA65366:ODA65367 OMW65366:OMW65367 OWS65366:OWS65367 PGO65366:PGO65367 PQK65366:PQK65367 QAG65366:QAG65367 QKC65366:QKC65367 QTY65366:QTY65367 RDU65366:RDU65367 RNQ65366:RNQ65367 RXM65366:RXM65367 SHI65366:SHI65367 SRE65366:SRE65367 TBA65366:TBA65367 TKW65366:TKW65367 TUS65366:TUS65367 UEO65366:UEO65367 UOK65366:UOK65367 UYG65366:UYG65367 VIC65366:VIC65367 VRY65366:VRY65367 WBU65366:WBU65367 WLQ65366:WLQ65367 WVM65366:WVM65367 G130902:G130903 JA130902:JA130903 SW130902:SW130903 ACS130902:ACS130903 AMO130902:AMO130903 AWK130902:AWK130903 BGG130902:BGG130903 BQC130902:BQC130903 BZY130902:BZY130903 CJU130902:CJU130903 CTQ130902:CTQ130903 DDM130902:DDM130903 DNI130902:DNI130903 DXE130902:DXE130903 EHA130902:EHA130903 EQW130902:EQW130903 FAS130902:FAS130903 FKO130902:FKO130903 FUK130902:FUK130903 GEG130902:GEG130903 GOC130902:GOC130903 GXY130902:GXY130903 HHU130902:HHU130903 HRQ130902:HRQ130903 IBM130902:IBM130903 ILI130902:ILI130903 IVE130902:IVE130903 JFA130902:JFA130903 JOW130902:JOW130903 JYS130902:JYS130903 KIO130902:KIO130903 KSK130902:KSK130903 LCG130902:LCG130903 LMC130902:LMC130903 LVY130902:LVY130903 MFU130902:MFU130903 MPQ130902:MPQ130903 MZM130902:MZM130903 NJI130902:NJI130903 NTE130902:NTE130903 ODA130902:ODA130903 OMW130902:OMW130903 OWS130902:OWS130903 PGO130902:PGO130903 PQK130902:PQK130903 QAG130902:QAG130903 QKC130902:QKC130903 QTY130902:QTY130903 RDU130902:RDU130903 RNQ130902:RNQ130903 RXM130902:RXM130903 SHI130902:SHI130903 SRE130902:SRE130903 TBA130902:TBA130903 TKW130902:TKW130903 TUS130902:TUS130903 UEO130902:UEO130903 UOK130902:UOK130903 UYG130902:UYG130903 VIC130902:VIC130903 VRY130902:VRY130903 WBU130902:WBU130903 WLQ130902:WLQ130903 WVM130902:WVM130903 G196438:G196439 JA196438:JA196439 SW196438:SW196439 ACS196438:ACS196439 AMO196438:AMO196439 AWK196438:AWK196439 BGG196438:BGG196439 BQC196438:BQC196439 BZY196438:BZY196439 CJU196438:CJU196439 CTQ196438:CTQ196439 DDM196438:DDM196439 DNI196438:DNI196439 DXE196438:DXE196439 EHA196438:EHA196439 EQW196438:EQW196439 FAS196438:FAS196439 FKO196438:FKO196439 FUK196438:FUK196439 GEG196438:GEG196439 GOC196438:GOC196439 GXY196438:GXY196439 HHU196438:HHU196439 HRQ196438:HRQ196439 IBM196438:IBM196439 ILI196438:ILI196439 IVE196438:IVE196439 JFA196438:JFA196439 JOW196438:JOW196439 JYS196438:JYS196439 KIO196438:KIO196439 KSK196438:KSK196439 LCG196438:LCG196439 LMC196438:LMC196439 LVY196438:LVY196439 MFU196438:MFU196439 MPQ196438:MPQ196439 MZM196438:MZM196439 NJI196438:NJI196439 NTE196438:NTE196439 ODA196438:ODA196439 OMW196438:OMW196439 OWS196438:OWS196439 PGO196438:PGO196439 PQK196438:PQK196439 QAG196438:QAG196439 QKC196438:QKC196439 QTY196438:QTY196439 RDU196438:RDU196439 RNQ196438:RNQ196439 RXM196438:RXM196439 SHI196438:SHI196439 SRE196438:SRE196439 TBA196438:TBA196439 TKW196438:TKW196439 TUS196438:TUS196439 UEO196438:UEO196439 UOK196438:UOK196439 UYG196438:UYG196439 VIC196438:VIC196439 VRY196438:VRY196439 WBU196438:WBU196439 WLQ196438:WLQ196439 WVM196438:WVM196439 G261974:G261975 JA261974:JA261975 SW261974:SW261975 ACS261974:ACS261975 AMO261974:AMO261975 AWK261974:AWK261975 BGG261974:BGG261975 BQC261974:BQC261975 BZY261974:BZY261975 CJU261974:CJU261975 CTQ261974:CTQ261975 DDM261974:DDM261975 DNI261974:DNI261975 DXE261974:DXE261975 EHA261974:EHA261975 EQW261974:EQW261975 FAS261974:FAS261975 FKO261974:FKO261975 FUK261974:FUK261975 GEG261974:GEG261975 GOC261974:GOC261975 GXY261974:GXY261975 HHU261974:HHU261975 HRQ261974:HRQ261975 IBM261974:IBM261975 ILI261974:ILI261975 IVE261974:IVE261975 JFA261974:JFA261975 JOW261974:JOW261975 JYS261974:JYS261975 KIO261974:KIO261975 KSK261974:KSK261975 LCG261974:LCG261975 LMC261974:LMC261975 LVY261974:LVY261975 MFU261974:MFU261975 MPQ261974:MPQ261975 MZM261974:MZM261975 NJI261974:NJI261975 NTE261974:NTE261975 ODA261974:ODA261975 OMW261974:OMW261975 OWS261974:OWS261975 PGO261974:PGO261975 PQK261974:PQK261975 QAG261974:QAG261975 QKC261974:QKC261975 QTY261974:QTY261975 RDU261974:RDU261975 RNQ261974:RNQ261975 RXM261974:RXM261975 SHI261974:SHI261975 SRE261974:SRE261975 TBA261974:TBA261975 TKW261974:TKW261975 TUS261974:TUS261975 UEO261974:UEO261975 UOK261974:UOK261975 UYG261974:UYG261975 VIC261974:VIC261975 VRY261974:VRY261975 WBU261974:WBU261975 WLQ261974:WLQ261975 WVM261974:WVM261975 G327510:G327511 JA327510:JA327511 SW327510:SW327511 ACS327510:ACS327511 AMO327510:AMO327511 AWK327510:AWK327511 BGG327510:BGG327511 BQC327510:BQC327511 BZY327510:BZY327511 CJU327510:CJU327511 CTQ327510:CTQ327511 DDM327510:DDM327511 DNI327510:DNI327511 DXE327510:DXE327511 EHA327510:EHA327511 EQW327510:EQW327511 FAS327510:FAS327511 FKO327510:FKO327511 FUK327510:FUK327511 GEG327510:GEG327511 GOC327510:GOC327511 GXY327510:GXY327511 HHU327510:HHU327511 HRQ327510:HRQ327511 IBM327510:IBM327511 ILI327510:ILI327511 IVE327510:IVE327511 JFA327510:JFA327511 JOW327510:JOW327511 JYS327510:JYS327511 KIO327510:KIO327511 KSK327510:KSK327511 LCG327510:LCG327511 LMC327510:LMC327511 LVY327510:LVY327511 MFU327510:MFU327511 MPQ327510:MPQ327511 MZM327510:MZM327511 NJI327510:NJI327511 NTE327510:NTE327511 ODA327510:ODA327511 OMW327510:OMW327511 OWS327510:OWS327511 PGO327510:PGO327511 PQK327510:PQK327511 QAG327510:QAG327511 QKC327510:QKC327511 QTY327510:QTY327511 RDU327510:RDU327511 RNQ327510:RNQ327511 RXM327510:RXM327511 SHI327510:SHI327511 SRE327510:SRE327511 TBA327510:TBA327511 TKW327510:TKW327511 TUS327510:TUS327511 UEO327510:UEO327511 UOK327510:UOK327511 UYG327510:UYG327511 VIC327510:VIC327511 VRY327510:VRY327511 WBU327510:WBU327511 WLQ327510:WLQ327511 WVM327510:WVM327511 G393046:G393047 JA393046:JA393047 SW393046:SW393047 ACS393046:ACS393047 AMO393046:AMO393047 AWK393046:AWK393047 BGG393046:BGG393047 BQC393046:BQC393047 BZY393046:BZY393047 CJU393046:CJU393047 CTQ393046:CTQ393047 DDM393046:DDM393047 DNI393046:DNI393047 DXE393046:DXE393047 EHA393046:EHA393047 EQW393046:EQW393047 FAS393046:FAS393047 FKO393046:FKO393047 FUK393046:FUK393047 GEG393046:GEG393047 GOC393046:GOC393047 GXY393046:GXY393047 HHU393046:HHU393047 HRQ393046:HRQ393047 IBM393046:IBM393047 ILI393046:ILI393047 IVE393046:IVE393047 JFA393046:JFA393047 JOW393046:JOW393047 JYS393046:JYS393047 KIO393046:KIO393047 KSK393046:KSK393047 LCG393046:LCG393047 LMC393046:LMC393047 LVY393046:LVY393047 MFU393046:MFU393047 MPQ393046:MPQ393047 MZM393046:MZM393047 NJI393046:NJI393047 NTE393046:NTE393047 ODA393046:ODA393047 OMW393046:OMW393047 OWS393046:OWS393047 PGO393046:PGO393047 PQK393046:PQK393047 QAG393046:QAG393047 QKC393046:QKC393047 QTY393046:QTY393047 RDU393046:RDU393047 RNQ393046:RNQ393047 RXM393046:RXM393047 SHI393046:SHI393047 SRE393046:SRE393047 TBA393046:TBA393047 TKW393046:TKW393047 TUS393046:TUS393047 UEO393046:UEO393047 UOK393046:UOK393047 UYG393046:UYG393047 VIC393046:VIC393047 VRY393046:VRY393047 WBU393046:WBU393047 WLQ393046:WLQ393047 WVM393046:WVM393047 G458582:G458583 JA458582:JA458583 SW458582:SW458583 ACS458582:ACS458583 AMO458582:AMO458583 AWK458582:AWK458583 BGG458582:BGG458583 BQC458582:BQC458583 BZY458582:BZY458583 CJU458582:CJU458583 CTQ458582:CTQ458583 DDM458582:DDM458583 DNI458582:DNI458583 DXE458582:DXE458583 EHA458582:EHA458583 EQW458582:EQW458583 FAS458582:FAS458583 FKO458582:FKO458583 FUK458582:FUK458583 GEG458582:GEG458583 GOC458582:GOC458583 GXY458582:GXY458583 HHU458582:HHU458583 HRQ458582:HRQ458583 IBM458582:IBM458583 ILI458582:ILI458583 IVE458582:IVE458583 JFA458582:JFA458583 JOW458582:JOW458583 JYS458582:JYS458583 KIO458582:KIO458583 KSK458582:KSK458583 LCG458582:LCG458583 LMC458582:LMC458583 LVY458582:LVY458583 MFU458582:MFU458583 MPQ458582:MPQ458583 MZM458582:MZM458583 NJI458582:NJI458583 NTE458582:NTE458583 ODA458582:ODA458583 OMW458582:OMW458583 OWS458582:OWS458583 PGO458582:PGO458583 PQK458582:PQK458583 QAG458582:QAG458583 QKC458582:QKC458583 QTY458582:QTY458583 RDU458582:RDU458583 RNQ458582:RNQ458583 RXM458582:RXM458583 SHI458582:SHI458583 SRE458582:SRE458583 TBA458582:TBA458583 TKW458582:TKW458583 TUS458582:TUS458583 UEO458582:UEO458583 UOK458582:UOK458583 UYG458582:UYG458583 VIC458582:VIC458583 VRY458582:VRY458583 WBU458582:WBU458583 WLQ458582:WLQ458583 WVM458582:WVM458583 G524118:G524119 JA524118:JA524119 SW524118:SW524119 ACS524118:ACS524119 AMO524118:AMO524119 AWK524118:AWK524119 BGG524118:BGG524119 BQC524118:BQC524119 BZY524118:BZY524119 CJU524118:CJU524119 CTQ524118:CTQ524119 DDM524118:DDM524119 DNI524118:DNI524119 DXE524118:DXE524119 EHA524118:EHA524119 EQW524118:EQW524119 FAS524118:FAS524119 FKO524118:FKO524119 FUK524118:FUK524119 GEG524118:GEG524119 GOC524118:GOC524119 GXY524118:GXY524119 HHU524118:HHU524119 HRQ524118:HRQ524119 IBM524118:IBM524119 ILI524118:ILI524119 IVE524118:IVE524119 JFA524118:JFA524119 JOW524118:JOW524119 JYS524118:JYS524119 KIO524118:KIO524119 KSK524118:KSK524119 LCG524118:LCG524119 LMC524118:LMC524119 LVY524118:LVY524119 MFU524118:MFU524119 MPQ524118:MPQ524119 MZM524118:MZM524119 NJI524118:NJI524119 NTE524118:NTE524119 ODA524118:ODA524119 OMW524118:OMW524119 OWS524118:OWS524119 PGO524118:PGO524119 PQK524118:PQK524119 QAG524118:QAG524119 QKC524118:QKC524119 QTY524118:QTY524119 RDU524118:RDU524119 RNQ524118:RNQ524119 RXM524118:RXM524119 SHI524118:SHI524119 SRE524118:SRE524119 TBA524118:TBA524119 TKW524118:TKW524119 TUS524118:TUS524119 UEO524118:UEO524119 UOK524118:UOK524119 UYG524118:UYG524119 VIC524118:VIC524119 VRY524118:VRY524119 WBU524118:WBU524119 WLQ524118:WLQ524119 WVM524118:WVM524119 G589654:G589655 JA589654:JA589655 SW589654:SW589655 ACS589654:ACS589655 AMO589654:AMO589655 AWK589654:AWK589655 BGG589654:BGG589655 BQC589654:BQC589655 BZY589654:BZY589655 CJU589654:CJU589655 CTQ589654:CTQ589655 DDM589654:DDM589655 DNI589654:DNI589655 DXE589654:DXE589655 EHA589654:EHA589655 EQW589654:EQW589655 FAS589654:FAS589655 FKO589654:FKO589655 FUK589654:FUK589655 GEG589654:GEG589655 GOC589654:GOC589655 GXY589654:GXY589655 HHU589654:HHU589655 HRQ589654:HRQ589655 IBM589654:IBM589655 ILI589654:ILI589655 IVE589654:IVE589655 JFA589654:JFA589655 JOW589654:JOW589655 JYS589654:JYS589655 KIO589654:KIO589655 KSK589654:KSK589655 LCG589654:LCG589655 LMC589654:LMC589655 LVY589654:LVY589655 MFU589654:MFU589655 MPQ589654:MPQ589655 MZM589654:MZM589655 NJI589654:NJI589655 NTE589654:NTE589655 ODA589654:ODA589655 OMW589654:OMW589655 OWS589654:OWS589655 PGO589654:PGO589655 PQK589654:PQK589655 QAG589654:QAG589655 QKC589654:QKC589655 QTY589654:QTY589655 RDU589654:RDU589655 RNQ589654:RNQ589655 RXM589654:RXM589655 SHI589654:SHI589655 SRE589654:SRE589655 TBA589654:TBA589655 TKW589654:TKW589655 TUS589654:TUS589655 UEO589654:UEO589655 UOK589654:UOK589655 UYG589654:UYG589655 VIC589654:VIC589655 VRY589654:VRY589655 WBU589654:WBU589655 WLQ589654:WLQ589655 WVM589654:WVM589655 G655190:G655191 JA655190:JA655191 SW655190:SW655191 ACS655190:ACS655191 AMO655190:AMO655191 AWK655190:AWK655191 BGG655190:BGG655191 BQC655190:BQC655191 BZY655190:BZY655191 CJU655190:CJU655191 CTQ655190:CTQ655191 DDM655190:DDM655191 DNI655190:DNI655191 DXE655190:DXE655191 EHA655190:EHA655191 EQW655190:EQW655191 FAS655190:FAS655191 FKO655190:FKO655191 FUK655190:FUK655191 GEG655190:GEG655191 GOC655190:GOC655191 GXY655190:GXY655191 HHU655190:HHU655191 HRQ655190:HRQ655191 IBM655190:IBM655191 ILI655190:ILI655191 IVE655190:IVE655191 JFA655190:JFA655191 JOW655190:JOW655191 JYS655190:JYS655191 KIO655190:KIO655191 KSK655190:KSK655191 LCG655190:LCG655191 LMC655190:LMC655191 LVY655190:LVY655191 MFU655190:MFU655191 MPQ655190:MPQ655191 MZM655190:MZM655191 NJI655190:NJI655191 NTE655190:NTE655191 ODA655190:ODA655191 OMW655190:OMW655191 OWS655190:OWS655191 PGO655190:PGO655191 PQK655190:PQK655191 QAG655190:QAG655191 QKC655190:QKC655191 QTY655190:QTY655191 RDU655190:RDU655191 RNQ655190:RNQ655191 RXM655190:RXM655191 SHI655190:SHI655191 SRE655190:SRE655191 TBA655190:TBA655191 TKW655190:TKW655191 TUS655190:TUS655191 UEO655190:UEO655191 UOK655190:UOK655191 UYG655190:UYG655191 VIC655190:VIC655191 VRY655190:VRY655191 WBU655190:WBU655191 WLQ655190:WLQ655191 WVM655190:WVM655191 G720726:G720727 JA720726:JA720727 SW720726:SW720727 ACS720726:ACS720727 AMO720726:AMO720727 AWK720726:AWK720727 BGG720726:BGG720727 BQC720726:BQC720727 BZY720726:BZY720727 CJU720726:CJU720727 CTQ720726:CTQ720727 DDM720726:DDM720727 DNI720726:DNI720727 DXE720726:DXE720727 EHA720726:EHA720727 EQW720726:EQW720727 FAS720726:FAS720727 FKO720726:FKO720727 FUK720726:FUK720727 GEG720726:GEG720727 GOC720726:GOC720727 GXY720726:GXY720727 HHU720726:HHU720727 HRQ720726:HRQ720727 IBM720726:IBM720727 ILI720726:ILI720727 IVE720726:IVE720727 JFA720726:JFA720727 JOW720726:JOW720727 JYS720726:JYS720727 KIO720726:KIO720727 KSK720726:KSK720727 LCG720726:LCG720727 LMC720726:LMC720727 LVY720726:LVY720727 MFU720726:MFU720727 MPQ720726:MPQ720727 MZM720726:MZM720727 NJI720726:NJI720727 NTE720726:NTE720727 ODA720726:ODA720727 OMW720726:OMW720727 OWS720726:OWS720727 PGO720726:PGO720727 PQK720726:PQK720727 QAG720726:QAG720727 QKC720726:QKC720727 QTY720726:QTY720727 RDU720726:RDU720727 RNQ720726:RNQ720727 RXM720726:RXM720727 SHI720726:SHI720727 SRE720726:SRE720727 TBA720726:TBA720727 TKW720726:TKW720727 TUS720726:TUS720727 UEO720726:UEO720727 UOK720726:UOK720727 UYG720726:UYG720727 VIC720726:VIC720727 VRY720726:VRY720727 WBU720726:WBU720727 WLQ720726:WLQ720727 WVM720726:WVM720727 G786262:G786263 JA786262:JA786263 SW786262:SW786263 ACS786262:ACS786263 AMO786262:AMO786263 AWK786262:AWK786263 BGG786262:BGG786263 BQC786262:BQC786263 BZY786262:BZY786263 CJU786262:CJU786263 CTQ786262:CTQ786263 DDM786262:DDM786263 DNI786262:DNI786263 DXE786262:DXE786263 EHA786262:EHA786263 EQW786262:EQW786263 FAS786262:FAS786263 FKO786262:FKO786263 FUK786262:FUK786263 GEG786262:GEG786263 GOC786262:GOC786263 GXY786262:GXY786263 HHU786262:HHU786263 HRQ786262:HRQ786263 IBM786262:IBM786263 ILI786262:ILI786263 IVE786262:IVE786263 JFA786262:JFA786263 JOW786262:JOW786263 JYS786262:JYS786263 KIO786262:KIO786263 KSK786262:KSK786263 LCG786262:LCG786263 LMC786262:LMC786263 LVY786262:LVY786263 MFU786262:MFU786263 MPQ786262:MPQ786263 MZM786262:MZM786263 NJI786262:NJI786263 NTE786262:NTE786263 ODA786262:ODA786263 OMW786262:OMW786263 OWS786262:OWS786263 PGO786262:PGO786263 PQK786262:PQK786263 QAG786262:QAG786263 QKC786262:QKC786263 QTY786262:QTY786263 RDU786262:RDU786263 RNQ786262:RNQ786263 RXM786262:RXM786263 SHI786262:SHI786263 SRE786262:SRE786263 TBA786262:TBA786263 TKW786262:TKW786263 TUS786262:TUS786263 UEO786262:UEO786263 UOK786262:UOK786263 UYG786262:UYG786263 VIC786262:VIC786263 VRY786262:VRY786263 WBU786262:WBU786263 WLQ786262:WLQ786263 WVM786262:WVM786263 G851798:G851799 JA851798:JA851799 SW851798:SW851799 ACS851798:ACS851799 AMO851798:AMO851799 AWK851798:AWK851799 BGG851798:BGG851799 BQC851798:BQC851799 BZY851798:BZY851799 CJU851798:CJU851799 CTQ851798:CTQ851799 DDM851798:DDM851799 DNI851798:DNI851799 DXE851798:DXE851799 EHA851798:EHA851799 EQW851798:EQW851799 FAS851798:FAS851799 FKO851798:FKO851799 FUK851798:FUK851799 GEG851798:GEG851799 GOC851798:GOC851799 GXY851798:GXY851799 HHU851798:HHU851799 HRQ851798:HRQ851799 IBM851798:IBM851799 ILI851798:ILI851799 IVE851798:IVE851799 JFA851798:JFA851799 JOW851798:JOW851799 JYS851798:JYS851799 KIO851798:KIO851799 KSK851798:KSK851799 LCG851798:LCG851799 LMC851798:LMC851799 LVY851798:LVY851799 MFU851798:MFU851799 MPQ851798:MPQ851799 MZM851798:MZM851799 NJI851798:NJI851799 NTE851798:NTE851799 ODA851798:ODA851799 OMW851798:OMW851799 OWS851798:OWS851799 PGO851798:PGO851799 PQK851798:PQK851799 QAG851798:QAG851799 QKC851798:QKC851799 QTY851798:QTY851799 RDU851798:RDU851799 RNQ851798:RNQ851799 RXM851798:RXM851799 SHI851798:SHI851799 SRE851798:SRE851799 TBA851798:TBA851799 TKW851798:TKW851799 TUS851798:TUS851799 UEO851798:UEO851799 UOK851798:UOK851799 UYG851798:UYG851799 VIC851798:VIC851799 VRY851798:VRY851799 WBU851798:WBU851799 WLQ851798:WLQ851799 WVM851798:WVM851799 G917334:G917335 JA917334:JA917335 SW917334:SW917335 ACS917334:ACS917335 AMO917334:AMO917335 AWK917334:AWK917335 BGG917334:BGG917335 BQC917334:BQC917335 BZY917334:BZY917335 CJU917334:CJU917335 CTQ917334:CTQ917335 DDM917334:DDM917335 DNI917334:DNI917335 DXE917334:DXE917335 EHA917334:EHA917335 EQW917334:EQW917335 FAS917334:FAS917335 FKO917334:FKO917335 FUK917334:FUK917335 GEG917334:GEG917335 GOC917334:GOC917335 GXY917334:GXY917335 HHU917334:HHU917335 HRQ917334:HRQ917335 IBM917334:IBM917335 ILI917334:ILI917335 IVE917334:IVE917335 JFA917334:JFA917335 JOW917334:JOW917335 JYS917334:JYS917335 KIO917334:KIO917335 KSK917334:KSK917335 LCG917334:LCG917335 LMC917334:LMC917335 LVY917334:LVY917335 MFU917334:MFU917335 MPQ917334:MPQ917335 MZM917334:MZM917335 NJI917334:NJI917335 NTE917334:NTE917335 ODA917334:ODA917335 OMW917334:OMW917335 OWS917334:OWS917335 PGO917334:PGO917335 PQK917334:PQK917335 QAG917334:QAG917335 QKC917334:QKC917335 QTY917334:QTY917335 RDU917334:RDU917335 RNQ917334:RNQ917335 RXM917334:RXM917335 SHI917334:SHI917335 SRE917334:SRE917335 TBA917334:TBA917335 TKW917334:TKW917335 TUS917334:TUS917335 UEO917334:UEO917335 UOK917334:UOK917335 UYG917334:UYG917335 VIC917334:VIC917335 VRY917334:VRY917335 WBU917334:WBU917335 WLQ917334:WLQ917335 WVM917334:WVM917335 G982870:G982871 JA982870:JA982871 SW982870:SW982871 ACS982870:ACS982871 AMO982870:AMO982871 AWK982870:AWK982871 BGG982870:BGG982871 BQC982870:BQC982871 BZY982870:BZY982871 CJU982870:CJU982871 CTQ982870:CTQ982871 DDM982870:DDM982871 DNI982870:DNI982871 DXE982870:DXE982871 EHA982870:EHA982871 EQW982870:EQW982871 FAS982870:FAS982871 FKO982870:FKO982871 FUK982870:FUK982871 GEG982870:GEG982871 GOC982870:GOC982871 GXY982870:GXY982871 HHU982870:HHU982871 HRQ982870:HRQ982871 IBM982870:IBM982871 ILI982870:ILI982871 IVE982870:IVE982871 JFA982870:JFA982871 JOW982870:JOW982871 JYS982870:JYS982871 KIO982870:KIO982871 KSK982870:KSK982871 LCG982870:LCG982871 LMC982870:LMC982871 LVY982870:LVY982871 MFU982870:MFU982871 MPQ982870:MPQ982871 MZM982870:MZM982871 NJI982870:NJI982871 NTE982870:NTE982871 ODA982870:ODA982871 OMW982870:OMW982871 OWS982870:OWS982871 PGO982870:PGO982871 PQK982870:PQK982871 QAG982870:QAG982871 QKC982870:QKC982871 QTY982870:QTY982871 RDU982870:RDU982871 RNQ982870:RNQ982871 RXM982870:RXM982871 SHI982870:SHI982871 SRE982870:SRE982871 TBA982870:TBA982871 TKW982870:TKW982871 TUS982870:TUS982871 UEO982870:UEO982871 UOK982870:UOK982871 UYG982870:UYG982871 VIC982870:VIC982871 VRY982870:VRY982871 WBU982870:WBU982871 WLQ982870:WLQ982871 WVM982870:WVM982871 G65372:G65511 JA65372:JA65511 SW65372:SW65511 ACS65372:ACS65511 AMO65372:AMO65511 AWK65372:AWK65511 BGG65372:BGG65511 BQC65372:BQC65511 BZY65372:BZY65511 CJU65372:CJU65511 CTQ65372:CTQ65511 DDM65372:DDM65511 DNI65372:DNI65511 DXE65372:DXE65511 EHA65372:EHA65511 EQW65372:EQW65511 FAS65372:FAS65511 FKO65372:FKO65511 FUK65372:FUK65511 GEG65372:GEG65511 GOC65372:GOC65511 GXY65372:GXY65511 HHU65372:HHU65511 HRQ65372:HRQ65511 IBM65372:IBM65511 ILI65372:ILI65511 IVE65372:IVE65511 JFA65372:JFA65511 JOW65372:JOW65511 JYS65372:JYS65511 KIO65372:KIO65511 KSK65372:KSK65511 LCG65372:LCG65511 LMC65372:LMC65511 LVY65372:LVY65511 MFU65372:MFU65511 MPQ65372:MPQ65511 MZM65372:MZM65511 NJI65372:NJI65511 NTE65372:NTE65511 ODA65372:ODA65511 OMW65372:OMW65511 OWS65372:OWS65511 PGO65372:PGO65511 PQK65372:PQK65511 QAG65372:QAG65511 QKC65372:QKC65511 QTY65372:QTY65511 RDU65372:RDU65511 RNQ65372:RNQ65511 RXM65372:RXM65511 SHI65372:SHI65511 SRE65372:SRE65511 TBA65372:TBA65511 TKW65372:TKW65511 TUS65372:TUS65511 UEO65372:UEO65511 UOK65372:UOK65511 UYG65372:UYG65511 VIC65372:VIC65511 VRY65372:VRY65511 WBU65372:WBU65511 WLQ65372:WLQ65511 WVM65372:WVM65511 G130908:G131047 JA130908:JA131047 SW130908:SW131047 ACS130908:ACS131047 AMO130908:AMO131047 AWK130908:AWK131047 BGG130908:BGG131047 BQC130908:BQC131047 BZY130908:BZY131047 CJU130908:CJU131047 CTQ130908:CTQ131047 DDM130908:DDM131047 DNI130908:DNI131047 DXE130908:DXE131047 EHA130908:EHA131047 EQW130908:EQW131047 FAS130908:FAS131047 FKO130908:FKO131047 FUK130908:FUK131047 GEG130908:GEG131047 GOC130908:GOC131047 GXY130908:GXY131047 HHU130908:HHU131047 HRQ130908:HRQ131047 IBM130908:IBM131047 ILI130908:ILI131047 IVE130908:IVE131047 JFA130908:JFA131047 JOW130908:JOW131047 JYS130908:JYS131047 KIO130908:KIO131047 KSK130908:KSK131047 LCG130908:LCG131047 LMC130908:LMC131047 LVY130908:LVY131047 MFU130908:MFU131047 MPQ130908:MPQ131047 MZM130908:MZM131047 NJI130908:NJI131047 NTE130908:NTE131047 ODA130908:ODA131047 OMW130908:OMW131047 OWS130908:OWS131047 PGO130908:PGO131047 PQK130908:PQK131047 QAG130908:QAG131047 QKC130908:QKC131047 QTY130908:QTY131047 RDU130908:RDU131047 RNQ130908:RNQ131047 RXM130908:RXM131047 SHI130908:SHI131047 SRE130908:SRE131047 TBA130908:TBA131047 TKW130908:TKW131047 TUS130908:TUS131047 UEO130908:UEO131047 UOK130908:UOK131047 UYG130908:UYG131047 VIC130908:VIC131047 VRY130908:VRY131047 WBU130908:WBU131047 WLQ130908:WLQ131047 WVM130908:WVM131047 G196444:G196583 JA196444:JA196583 SW196444:SW196583 ACS196444:ACS196583 AMO196444:AMO196583 AWK196444:AWK196583 BGG196444:BGG196583 BQC196444:BQC196583 BZY196444:BZY196583 CJU196444:CJU196583 CTQ196444:CTQ196583 DDM196444:DDM196583 DNI196444:DNI196583 DXE196444:DXE196583 EHA196444:EHA196583 EQW196444:EQW196583 FAS196444:FAS196583 FKO196444:FKO196583 FUK196444:FUK196583 GEG196444:GEG196583 GOC196444:GOC196583 GXY196444:GXY196583 HHU196444:HHU196583 HRQ196444:HRQ196583 IBM196444:IBM196583 ILI196444:ILI196583 IVE196444:IVE196583 JFA196444:JFA196583 JOW196444:JOW196583 JYS196444:JYS196583 KIO196444:KIO196583 KSK196444:KSK196583 LCG196444:LCG196583 LMC196444:LMC196583 LVY196444:LVY196583 MFU196444:MFU196583 MPQ196444:MPQ196583 MZM196444:MZM196583 NJI196444:NJI196583 NTE196444:NTE196583 ODA196444:ODA196583 OMW196444:OMW196583 OWS196444:OWS196583 PGO196444:PGO196583 PQK196444:PQK196583 QAG196444:QAG196583 QKC196444:QKC196583 QTY196444:QTY196583 RDU196444:RDU196583 RNQ196444:RNQ196583 RXM196444:RXM196583 SHI196444:SHI196583 SRE196444:SRE196583 TBA196444:TBA196583 TKW196444:TKW196583 TUS196444:TUS196583 UEO196444:UEO196583 UOK196444:UOK196583 UYG196444:UYG196583 VIC196444:VIC196583 VRY196444:VRY196583 WBU196444:WBU196583 WLQ196444:WLQ196583 WVM196444:WVM196583 G261980:G262119 JA261980:JA262119 SW261980:SW262119 ACS261980:ACS262119 AMO261980:AMO262119 AWK261980:AWK262119 BGG261980:BGG262119 BQC261980:BQC262119 BZY261980:BZY262119 CJU261980:CJU262119 CTQ261980:CTQ262119 DDM261980:DDM262119 DNI261980:DNI262119 DXE261980:DXE262119 EHA261980:EHA262119 EQW261980:EQW262119 FAS261980:FAS262119 FKO261980:FKO262119 FUK261980:FUK262119 GEG261980:GEG262119 GOC261980:GOC262119 GXY261980:GXY262119 HHU261980:HHU262119 HRQ261980:HRQ262119 IBM261980:IBM262119 ILI261980:ILI262119 IVE261980:IVE262119 JFA261980:JFA262119 JOW261980:JOW262119 JYS261980:JYS262119 KIO261980:KIO262119 KSK261980:KSK262119 LCG261980:LCG262119 LMC261980:LMC262119 LVY261980:LVY262119 MFU261980:MFU262119 MPQ261980:MPQ262119 MZM261980:MZM262119 NJI261980:NJI262119 NTE261980:NTE262119 ODA261980:ODA262119 OMW261980:OMW262119 OWS261980:OWS262119 PGO261980:PGO262119 PQK261980:PQK262119 QAG261980:QAG262119 QKC261980:QKC262119 QTY261980:QTY262119 RDU261980:RDU262119 RNQ261980:RNQ262119 RXM261980:RXM262119 SHI261980:SHI262119 SRE261980:SRE262119 TBA261980:TBA262119 TKW261980:TKW262119 TUS261980:TUS262119 UEO261980:UEO262119 UOK261980:UOK262119 UYG261980:UYG262119 VIC261980:VIC262119 VRY261980:VRY262119 WBU261980:WBU262119 WLQ261980:WLQ262119 WVM261980:WVM262119 G327516:G327655 JA327516:JA327655 SW327516:SW327655 ACS327516:ACS327655 AMO327516:AMO327655 AWK327516:AWK327655 BGG327516:BGG327655 BQC327516:BQC327655 BZY327516:BZY327655 CJU327516:CJU327655 CTQ327516:CTQ327655 DDM327516:DDM327655 DNI327516:DNI327655 DXE327516:DXE327655 EHA327516:EHA327655 EQW327516:EQW327655 FAS327516:FAS327655 FKO327516:FKO327655 FUK327516:FUK327655 GEG327516:GEG327655 GOC327516:GOC327655 GXY327516:GXY327655 HHU327516:HHU327655 HRQ327516:HRQ327655 IBM327516:IBM327655 ILI327516:ILI327655 IVE327516:IVE327655 JFA327516:JFA327655 JOW327516:JOW327655 JYS327516:JYS327655 KIO327516:KIO327655 KSK327516:KSK327655 LCG327516:LCG327655 LMC327516:LMC327655 LVY327516:LVY327655 MFU327516:MFU327655 MPQ327516:MPQ327655 MZM327516:MZM327655 NJI327516:NJI327655 NTE327516:NTE327655 ODA327516:ODA327655 OMW327516:OMW327655 OWS327516:OWS327655 PGO327516:PGO327655 PQK327516:PQK327655 QAG327516:QAG327655 QKC327516:QKC327655 QTY327516:QTY327655 RDU327516:RDU327655 RNQ327516:RNQ327655 RXM327516:RXM327655 SHI327516:SHI327655 SRE327516:SRE327655 TBA327516:TBA327655 TKW327516:TKW327655 TUS327516:TUS327655 UEO327516:UEO327655 UOK327516:UOK327655 UYG327516:UYG327655 VIC327516:VIC327655 VRY327516:VRY327655 WBU327516:WBU327655 WLQ327516:WLQ327655 WVM327516:WVM327655 G393052:G393191 JA393052:JA393191 SW393052:SW393191 ACS393052:ACS393191 AMO393052:AMO393191 AWK393052:AWK393191 BGG393052:BGG393191 BQC393052:BQC393191 BZY393052:BZY393191 CJU393052:CJU393191 CTQ393052:CTQ393191 DDM393052:DDM393191 DNI393052:DNI393191 DXE393052:DXE393191 EHA393052:EHA393191 EQW393052:EQW393191 FAS393052:FAS393191 FKO393052:FKO393191 FUK393052:FUK393191 GEG393052:GEG393191 GOC393052:GOC393191 GXY393052:GXY393191 HHU393052:HHU393191 HRQ393052:HRQ393191 IBM393052:IBM393191 ILI393052:ILI393191 IVE393052:IVE393191 JFA393052:JFA393191 JOW393052:JOW393191 JYS393052:JYS393191 KIO393052:KIO393191 KSK393052:KSK393191 LCG393052:LCG393191 LMC393052:LMC393191 LVY393052:LVY393191 MFU393052:MFU393191 MPQ393052:MPQ393191 MZM393052:MZM393191 NJI393052:NJI393191 NTE393052:NTE393191 ODA393052:ODA393191 OMW393052:OMW393191 OWS393052:OWS393191 PGO393052:PGO393191 PQK393052:PQK393191 QAG393052:QAG393191 QKC393052:QKC393191 QTY393052:QTY393191 RDU393052:RDU393191 RNQ393052:RNQ393191 RXM393052:RXM393191 SHI393052:SHI393191 SRE393052:SRE393191 TBA393052:TBA393191 TKW393052:TKW393191 TUS393052:TUS393191 UEO393052:UEO393191 UOK393052:UOK393191 UYG393052:UYG393191 VIC393052:VIC393191 VRY393052:VRY393191 WBU393052:WBU393191 WLQ393052:WLQ393191 WVM393052:WVM393191 G458588:G458727 JA458588:JA458727 SW458588:SW458727 ACS458588:ACS458727 AMO458588:AMO458727 AWK458588:AWK458727 BGG458588:BGG458727 BQC458588:BQC458727 BZY458588:BZY458727 CJU458588:CJU458727 CTQ458588:CTQ458727 DDM458588:DDM458727 DNI458588:DNI458727 DXE458588:DXE458727 EHA458588:EHA458727 EQW458588:EQW458727 FAS458588:FAS458727 FKO458588:FKO458727 FUK458588:FUK458727 GEG458588:GEG458727 GOC458588:GOC458727 GXY458588:GXY458727 HHU458588:HHU458727 HRQ458588:HRQ458727 IBM458588:IBM458727 ILI458588:ILI458727 IVE458588:IVE458727 JFA458588:JFA458727 JOW458588:JOW458727 JYS458588:JYS458727 KIO458588:KIO458727 KSK458588:KSK458727 LCG458588:LCG458727 LMC458588:LMC458727 LVY458588:LVY458727 MFU458588:MFU458727 MPQ458588:MPQ458727 MZM458588:MZM458727 NJI458588:NJI458727 NTE458588:NTE458727 ODA458588:ODA458727 OMW458588:OMW458727 OWS458588:OWS458727 PGO458588:PGO458727 PQK458588:PQK458727 QAG458588:QAG458727 QKC458588:QKC458727 QTY458588:QTY458727 RDU458588:RDU458727 RNQ458588:RNQ458727 RXM458588:RXM458727 SHI458588:SHI458727 SRE458588:SRE458727 TBA458588:TBA458727 TKW458588:TKW458727 TUS458588:TUS458727 UEO458588:UEO458727 UOK458588:UOK458727 UYG458588:UYG458727 VIC458588:VIC458727 VRY458588:VRY458727 WBU458588:WBU458727 WLQ458588:WLQ458727 WVM458588:WVM458727 G524124:G524263 JA524124:JA524263 SW524124:SW524263 ACS524124:ACS524263 AMO524124:AMO524263 AWK524124:AWK524263 BGG524124:BGG524263 BQC524124:BQC524263 BZY524124:BZY524263 CJU524124:CJU524263 CTQ524124:CTQ524263 DDM524124:DDM524263 DNI524124:DNI524263 DXE524124:DXE524263 EHA524124:EHA524263 EQW524124:EQW524263 FAS524124:FAS524263 FKO524124:FKO524263 FUK524124:FUK524263 GEG524124:GEG524263 GOC524124:GOC524263 GXY524124:GXY524263 HHU524124:HHU524263 HRQ524124:HRQ524263 IBM524124:IBM524263 ILI524124:ILI524263 IVE524124:IVE524263 JFA524124:JFA524263 JOW524124:JOW524263 JYS524124:JYS524263 KIO524124:KIO524263 KSK524124:KSK524263 LCG524124:LCG524263 LMC524124:LMC524263 LVY524124:LVY524263 MFU524124:MFU524263 MPQ524124:MPQ524263 MZM524124:MZM524263 NJI524124:NJI524263 NTE524124:NTE524263 ODA524124:ODA524263 OMW524124:OMW524263 OWS524124:OWS524263 PGO524124:PGO524263 PQK524124:PQK524263 QAG524124:QAG524263 QKC524124:QKC524263 QTY524124:QTY524263 RDU524124:RDU524263 RNQ524124:RNQ524263 RXM524124:RXM524263 SHI524124:SHI524263 SRE524124:SRE524263 TBA524124:TBA524263 TKW524124:TKW524263 TUS524124:TUS524263 UEO524124:UEO524263 UOK524124:UOK524263 UYG524124:UYG524263 VIC524124:VIC524263 VRY524124:VRY524263 WBU524124:WBU524263 WLQ524124:WLQ524263 WVM524124:WVM524263 G589660:G589799 JA589660:JA589799 SW589660:SW589799 ACS589660:ACS589799 AMO589660:AMO589799 AWK589660:AWK589799 BGG589660:BGG589799 BQC589660:BQC589799 BZY589660:BZY589799 CJU589660:CJU589799 CTQ589660:CTQ589799 DDM589660:DDM589799 DNI589660:DNI589799 DXE589660:DXE589799 EHA589660:EHA589799 EQW589660:EQW589799 FAS589660:FAS589799 FKO589660:FKO589799 FUK589660:FUK589799 GEG589660:GEG589799 GOC589660:GOC589799 GXY589660:GXY589799 HHU589660:HHU589799 HRQ589660:HRQ589799 IBM589660:IBM589799 ILI589660:ILI589799 IVE589660:IVE589799 JFA589660:JFA589799 JOW589660:JOW589799 JYS589660:JYS589799 KIO589660:KIO589799 KSK589660:KSK589799 LCG589660:LCG589799 LMC589660:LMC589799 LVY589660:LVY589799 MFU589660:MFU589799 MPQ589660:MPQ589799 MZM589660:MZM589799 NJI589660:NJI589799 NTE589660:NTE589799 ODA589660:ODA589799 OMW589660:OMW589799 OWS589660:OWS589799 PGO589660:PGO589799 PQK589660:PQK589799 QAG589660:QAG589799 QKC589660:QKC589799 QTY589660:QTY589799 RDU589660:RDU589799 RNQ589660:RNQ589799 RXM589660:RXM589799 SHI589660:SHI589799 SRE589660:SRE589799 TBA589660:TBA589799 TKW589660:TKW589799 TUS589660:TUS589799 UEO589660:UEO589799 UOK589660:UOK589799 UYG589660:UYG589799 VIC589660:VIC589799 VRY589660:VRY589799 WBU589660:WBU589799 WLQ589660:WLQ589799 WVM589660:WVM589799 G655196:G655335 JA655196:JA655335 SW655196:SW655335 ACS655196:ACS655335 AMO655196:AMO655335 AWK655196:AWK655335 BGG655196:BGG655335 BQC655196:BQC655335 BZY655196:BZY655335 CJU655196:CJU655335 CTQ655196:CTQ655335 DDM655196:DDM655335 DNI655196:DNI655335 DXE655196:DXE655335 EHA655196:EHA655335 EQW655196:EQW655335 FAS655196:FAS655335 FKO655196:FKO655335 FUK655196:FUK655335 GEG655196:GEG655335 GOC655196:GOC655335 GXY655196:GXY655335 HHU655196:HHU655335 HRQ655196:HRQ655335 IBM655196:IBM655335 ILI655196:ILI655335 IVE655196:IVE655335 JFA655196:JFA655335 JOW655196:JOW655335 JYS655196:JYS655335 KIO655196:KIO655335 KSK655196:KSK655335 LCG655196:LCG655335 LMC655196:LMC655335 LVY655196:LVY655335 MFU655196:MFU655335 MPQ655196:MPQ655335 MZM655196:MZM655335 NJI655196:NJI655335 NTE655196:NTE655335 ODA655196:ODA655335 OMW655196:OMW655335 OWS655196:OWS655335 PGO655196:PGO655335 PQK655196:PQK655335 QAG655196:QAG655335 QKC655196:QKC655335 QTY655196:QTY655335 RDU655196:RDU655335 RNQ655196:RNQ655335 RXM655196:RXM655335 SHI655196:SHI655335 SRE655196:SRE655335 TBA655196:TBA655335 TKW655196:TKW655335 TUS655196:TUS655335 UEO655196:UEO655335 UOK655196:UOK655335 UYG655196:UYG655335 VIC655196:VIC655335 VRY655196:VRY655335 WBU655196:WBU655335 WLQ655196:WLQ655335 WVM655196:WVM655335 G720732:G720871 JA720732:JA720871 SW720732:SW720871 ACS720732:ACS720871 AMO720732:AMO720871 AWK720732:AWK720871 BGG720732:BGG720871 BQC720732:BQC720871 BZY720732:BZY720871 CJU720732:CJU720871 CTQ720732:CTQ720871 DDM720732:DDM720871 DNI720732:DNI720871 DXE720732:DXE720871 EHA720732:EHA720871 EQW720732:EQW720871 FAS720732:FAS720871 FKO720732:FKO720871 FUK720732:FUK720871 GEG720732:GEG720871 GOC720732:GOC720871 GXY720732:GXY720871 HHU720732:HHU720871 HRQ720732:HRQ720871 IBM720732:IBM720871 ILI720732:ILI720871 IVE720732:IVE720871 JFA720732:JFA720871 JOW720732:JOW720871 JYS720732:JYS720871 KIO720732:KIO720871 KSK720732:KSK720871 LCG720732:LCG720871 LMC720732:LMC720871 LVY720732:LVY720871 MFU720732:MFU720871 MPQ720732:MPQ720871 MZM720732:MZM720871 NJI720732:NJI720871 NTE720732:NTE720871 ODA720732:ODA720871 OMW720732:OMW720871 OWS720732:OWS720871 PGO720732:PGO720871 PQK720732:PQK720871 QAG720732:QAG720871 QKC720732:QKC720871 QTY720732:QTY720871 RDU720732:RDU720871 RNQ720732:RNQ720871 RXM720732:RXM720871 SHI720732:SHI720871 SRE720732:SRE720871 TBA720732:TBA720871 TKW720732:TKW720871 TUS720732:TUS720871 UEO720732:UEO720871 UOK720732:UOK720871 UYG720732:UYG720871 VIC720732:VIC720871 VRY720732:VRY720871 WBU720732:WBU720871 WLQ720732:WLQ720871 WVM720732:WVM720871 G786268:G786407 JA786268:JA786407 SW786268:SW786407 ACS786268:ACS786407 AMO786268:AMO786407 AWK786268:AWK786407 BGG786268:BGG786407 BQC786268:BQC786407 BZY786268:BZY786407 CJU786268:CJU786407 CTQ786268:CTQ786407 DDM786268:DDM786407 DNI786268:DNI786407 DXE786268:DXE786407 EHA786268:EHA786407 EQW786268:EQW786407 FAS786268:FAS786407 FKO786268:FKO786407 FUK786268:FUK786407 GEG786268:GEG786407 GOC786268:GOC786407 GXY786268:GXY786407 HHU786268:HHU786407 HRQ786268:HRQ786407 IBM786268:IBM786407 ILI786268:ILI786407 IVE786268:IVE786407 JFA786268:JFA786407 JOW786268:JOW786407 JYS786268:JYS786407 KIO786268:KIO786407 KSK786268:KSK786407 LCG786268:LCG786407 LMC786268:LMC786407 LVY786268:LVY786407 MFU786268:MFU786407 MPQ786268:MPQ786407 MZM786268:MZM786407 NJI786268:NJI786407 NTE786268:NTE786407 ODA786268:ODA786407 OMW786268:OMW786407 OWS786268:OWS786407 PGO786268:PGO786407 PQK786268:PQK786407 QAG786268:QAG786407 QKC786268:QKC786407 QTY786268:QTY786407 RDU786268:RDU786407 RNQ786268:RNQ786407 RXM786268:RXM786407 SHI786268:SHI786407 SRE786268:SRE786407 TBA786268:TBA786407 TKW786268:TKW786407 TUS786268:TUS786407 UEO786268:UEO786407 UOK786268:UOK786407 UYG786268:UYG786407 VIC786268:VIC786407 VRY786268:VRY786407 WBU786268:WBU786407 WLQ786268:WLQ786407 WVM786268:WVM786407 G851804:G851943 JA851804:JA851943 SW851804:SW851943 ACS851804:ACS851943 AMO851804:AMO851943 AWK851804:AWK851943 BGG851804:BGG851943 BQC851804:BQC851943 BZY851804:BZY851943 CJU851804:CJU851943 CTQ851804:CTQ851943 DDM851804:DDM851943 DNI851804:DNI851943 DXE851804:DXE851943 EHA851804:EHA851943 EQW851804:EQW851943 FAS851804:FAS851943 FKO851804:FKO851943 FUK851804:FUK851943 GEG851804:GEG851943 GOC851804:GOC851943 GXY851804:GXY851943 HHU851804:HHU851943 HRQ851804:HRQ851943 IBM851804:IBM851943 ILI851804:ILI851943 IVE851804:IVE851943 JFA851804:JFA851943 JOW851804:JOW851943 JYS851804:JYS851943 KIO851804:KIO851943 KSK851804:KSK851943 LCG851804:LCG851943 LMC851804:LMC851943 LVY851804:LVY851943 MFU851804:MFU851943 MPQ851804:MPQ851943 MZM851804:MZM851943 NJI851804:NJI851943 NTE851804:NTE851943 ODA851804:ODA851943 OMW851804:OMW851943 OWS851804:OWS851943 PGO851804:PGO851943 PQK851804:PQK851943 QAG851804:QAG851943 QKC851804:QKC851943 QTY851804:QTY851943 RDU851804:RDU851943 RNQ851804:RNQ851943 RXM851804:RXM851943 SHI851804:SHI851943 SRE851804:SRE851943 TBA851804:TBA851943 TKW851804:TKW851943 TUS851804:TUS851943 UEO851804:UEO851943 UOK851804:UOK851943 UYG851804:UYG851943 VIC851804:VIC851943 VRY851804:VRY851943 WBU851804:WBU851943 WLQ851804:WLQ851943 WVM851804:WVM851943 G917340:G917479 JA917340:JA917479 SW917340:SW917479 ACS917340:ACS917479 AMO917340:AMO917479 AWK917340:AWK917479 BGG917340:BGG917479 BQC917340:BQC917479 BZY917340:BZY917479 CJU917340:CJU917479 CTQ917340:CTQ917479 DDM917340:DDM917479 DNI917340:DNI917479 DXE917340:DXE917479 EHA917340:EHA917479 EQW917340:EQW917479 FAS917340:FAS917479 FKO917340:FKO917479 FUK917340:FUK917479 GEG917340:GEG917479 GOC917340:GOC917479 GXY917340:GXY917479 HHU917340:HHU917479 HRQ917340:HRQ917479 IBM917340:IBM917479 ILI917340:ILI917479 IVE917340:IVE917479 JFA917340:JFA917479 JOW917340:JOW917479 JYS917340:JYS917479 KIO917340:KIO917479 KSK917340:KSK917479 LCG917340:LCG917479 LMC917340:LMC917479 LVY917340:LVY917479 MFU917340:MFU917479 MPQ917340:MPQ917479 MZM917340:MZM917479 NJI917340:NJI917479 NTE917340:NTE917479 ODA917340:ODA917479 OMW917340:OMW917479 OWS917340:OWS917479 PGO917340:PGO917479 PQK917340:PQK917479 QAG917340:QAG917479 QKC917340:QKC917479 QTY917340:QTY917479 RDU917340:RDU917479 RNQ917340:RNQ917479 RXM917340:RXM917479 SHI917340:SHI917479 SRE917340:SRE917479 TBA917340:TBA917479 TKW917340:TKW917479 TUS917340:TUS917479 UEO917340:UEO917479 UOK917340:UOK917479 UYG917340:UYG917479 VIC917340:VIC917479 VRY917340:VRY917479 WBU917340:WBU917479 WLQ917340:WLQ917479 WVM917340:WVM917479 G982876:G983015 JA982876:JA983015 SW982876:SW983015 ACS982876:ACS983015 AMO982876:AMO983015 AWK982876:AWK983015 BGG982876:BGG983015 BQC982876:BQC983015 BZY982876:BZY983015 CJU982876:CJU983015 CTQ982876:CTQ983015 DDM982876:DDM983015 DNI982876:DNI983015 DXE982876:DXE983015 EHA982876:EHA983015 EQW982876:EQW983015 FAS982876:FAS983015 FKO982876:FKO983015 FUK982876:FUK983015 GEG982876:GEG983015 GOC982876:GOC983015 GXY982876:GXY983015 HHU982876:HHU983015 HRQ982876:HRQ983015 IBM982876:IBM983015 ILI982876:ILI983015 IVE982876:IVE983015 JFA982876:JFA983015 JOW982876:JOW983015 JYS982876:JYS983015 KIO982876:KIO983015 KSK982876:KSK983015 LCG982876:LCG983015 LMC982876:LMC983015 LVY982876:LVY983015 MFU982876:MFU983015 MPQ982876:MPQ983015 MZM982876:MZM983015 NJI982876:NJI983015 NTE982876:NTE983015 ODA982876:ODA983015 OMW982876:OMW983015 OWS982876:OWS983015 PGO982876:PGO983015 PQK982876:PQK983015 QAG982876:QAG983015 QKC982876:QKC983015 QTY982876:QTY983015 RDU982876:RDU983015 RNQ982876:RNQ983015 RXM982876:RXM983015 SHI982876:SHI983015 SRE982876:SRE983015 TBA982876:TBA983015 TKW982876:TKW983015 TUS982876:TUS983015 UEO982876:UEO983015 UOK982876:UOK983015 UYG982876:UYG983015 VIC982876:VIC983015 VRY982876:VRY983015 WBU982876:WBU983015 WLQ982876:WLQ983015 WVM982876:WVM983015 G65564:G65574 JA65564:JA65574 SW65564:SW65574 ACS65564:ACS65574 AMO65564:AMO65574 AWK65564:AWK65574 BGG65564:BGG65574 BQC65564:BQC65574 BZY65564:BZY65574 CJU65564:CJU65574 CTQ65564:CTQ65574 DDM65564:DDM65574 DNI65564:DNI65574 DXE65564:DXE65574 EHA65564:EHA65574 EQW65564:EQW65574 FAS65564:FAS65574 FKO65564:FKO65574 FUK65564:FUK65574 GEG65564:GEG65574 GOC65564:GOC65574 GXY65564:GXY65574 HHU65564:HHU65574 HRQ65564:HRQ65574 IBM65564:IBM65574 ILI65564:ILI65574 IVE65564:IVE65574 JFA65564:JFA65574 JOW65564:JOW65574 JYS65564:JYS65574 KIO65564:KIO65574 KSK65564:KSK65574 LCG65564:LCG65574 LMC65564:LMC65574 LVY65564:LVY65574 MFU65564:MFU65574 MPQ65564:MPQ65574 MZM65564:MZM65574 NJI65564:NJI65574 NTE65564:NTE65574 ODA65564:ODA65574 OMW65564:OMW65574 OWS65564:OWS65574 PGO65564:PGO65574 PQK65564:PQK65574 QAG65564:QAG65574 QKC65564:QKC65574 QTY65564:QTY65574 RDU65564:RDU65574 RNQ65564:RNQ65574 RXM65564:RXM65574 SHI65564:SHI65574 SRE65564:SRE65574 TBA65564:TBA65574 TKW65564:TKW65574 TUS65564:TUS65574 UEO65564:UEO65574 UOK65564:UOK65574 UYG65564:UYG65574 VIC65564:VIC65574 VRY65564:VRY65574 WBU65564:WBU65574 WLQ65564:WLQ65574 WVM65564:WVM65574 G131100:G131110 JA131100:JA131110 SW131100:SW131110 ACS131100:ACS131110 AMO131100:AMO131110 AWK131100:AWK131110 BGG131100:BGG131110 BQC131100:BQC131110 BZY131100:BZY131110 CJU131100:CJU131110 CTQ131100:CTQ131110 DDM131100:DDM131110 DNI131100:DNI131110 DXE131100:DXE131110 EHA131100:EHA131110 EQW131100:EQW131110 FAS131100:FAS131110 FKO131100:FKO131110 FUK131100:FUK131110 GEG131100:GEG131110 GOC131100:GOC131110 GXY131100:GXY131110 HHU131100:HHU131110 HRQ131100:HRQ131110 IBM131100:IBM131110 ILI131100:ILI131110 IVE131100:IVE131110 JFA131100:JFA131110 JOW131100:JOW131110 JYS131100:JYS131110 KIO131100:KIO131110 KSK131100:KSK131110 LCG131100:LCG131110 LMC131100:LMC131110 LVY131100:LVY131110 MFU131100:MFU131110 MPQ131100:MPQ131110 MZM131100:MZM131110 NJI131100:NJI131110 NTE131100:NTE131110 ODA131100:ODA131110 OMW131100:OMW131110 OWS131100:OWS131110 PGO131100:PGO131110 PQK131100:PQK131110 QAG131100:QAG131110 QKC131100:QKC131110 QTY131100:QTY131110 RDU131100:RDU131110 RNQ131100:RNQ131110 RXM131100:RXM131110 SHI131100:SHI131110 SRE131100:SRE131110 TBA131100:TBA131110 TKW131100:TKW131110 TUS131100:TUS131110 UEO131100:UEO131110 UOK131100:UOK131110 UYG131100:UYG131110 VIC131100:VIC131110 VRY131100:VRY131110 WBU131100:WBU131110 WLQ131100:WLQ131110 WVM131100:WVM131110 G196636:G196646 JA196636:JA196646 SW196636:SW196646 ACS196636:ACS196646 AMO196636:AMO196646 AWK196636:AWK196646 BGG196636:BGG196646 BQC196636:BQC196646 BZY196636:BZY196646 CJU196636:CJU196646 CTQ196636:CTQ196646 DDM196636:DDM196646 DNI196636:DNI196646 DXE196636:DXE196646 EHA196636:EHA196646 EQW196636:EQW196646 FAS196636:FAS196646 FKO196636:FKO196646 FUK196636:FUK196646 GEG196636:GEG196646 GOC196636:GOC196646 GXY196636:GXY196646 HHU196636:HHU196646 HRQ196636:HRQ196646 IBM196636:IBM196646 ILI196636:ILI196646 IVE196636:IVE196646 JFA196636:JFA196646 JOW196636:JOW196646 JYS196636:JYS196646 KIO196636:KIO196646 KSK196636:KSK196646 LCG196636:LCG196646 LMC196636:LMC196646 LVY196636:LVY196646 MFU196636:MFU196646 MPQ196636:MPQ196646 MZM196636:MZM196646 NJI196636:NJI196646 NTE196636:NTE196646 ODA196636:ODA196646 OMW196636:OMW196646 OWS196636:OWS196646 PGO196636:PGO196646 PQK196636:PQK196646 QAG196636:QAG196646 QKC196636:QKC196646 QTY196636:QTY196646 RDU196636:RDU196646 RNQ196636:RNQ196646 RXM196636:RXM196646 SHI196636:SHI196646 SRE196636:SRE196646 TBA196636:TBA196646 TKW196636:TKW196646 TUS196636:TUS196646 UEO196636:UEO196646 UOK196636:UOK196646 UYG196636:UYG196646 VIC196636:VIC196646 VRY196636:VRY196646 WBU196636:WBU196646 WLQ196636:WLQ196646 WVM196636:WVM196646 G262172:G262182 JA262172:JA262182 SW262172:SW262182 ACS262172:ACS262182 AMO262172:AMO262182 AWK262172:AWK262182 BGG262172:BGG262182 BQC262172:BQC262182 BZY262172:BZY262182 CJU262172:CJU262182 CTQ262172:CTQ262182 DDM262172:DDM262182 DNI262172:DNI262182 DXE262172:DXE262182 EHA262172:EHA262182 EQW262172:EQW262182 FAS262172:FAS262182 FKO262172:FKO262182 FUK262172:FUK262182 GEG262172:GEG262182 GOC262172:GOC262182 GXY262172:GXY262182 HHU262172:HHU262182 HRQ262172:HRQ262182 IBM262172:IBM262182 ILI262172:ILI262182 IVE262172:IVE262182 JFA262172:JFA262182 JOW262172:JOW262182 JYS262172:JYS262182 KIO262172:KIO262182 KSK262172:KSK262182 LCG262172:LCG262182 LMC262172:LMC262182 LVY262172:LVY262182 MFU262172:MFU262182 MPQ262172:MPQ262182 MZM262172:MZM262182 NJI262172:NJI262182 NTE262172:NTE262182 ODA262172:ODA262182 OMW262172:OMW262182 OWS262172:OWS262182 PGO262172:PGO262182 PQK262172:PQK262182 QAG262172:QAG262182 QKC262172:QKC262182 QTY262172:QTY262182 RDU262172:RDU262182 RNQ262172:RNQ262182 RXM262172:RXM262182 SHI262172:SHI262182 SRE262172:SRE262182 TBA262172:TBA262182 TKW262172:TKW262182 TUS262172:TUS262182 UEO262172:UEO262182 UOK262172:UOK262182 UYG262172:UYG262182 VIC262172:VIC262182 VRY262172:VRY262182 WBU262172:WBU262182 WLQ262172:WLQ262182 WVM262172:WVM262182 G327708:G327718 JA327708:JA327718 SW327708:SW327718 ACS327708:ACS327718 AMO327708:AMO327718 AWK327708:AWK327718 BGG327708:BGG327718 BQC327708:BQC327718 BZY327708:BZY327718 CJU327708:CJU327718 CTQ327708:CTQ327718 DDM327708:DDM327718 DNI327708:DNI327718 DXE327708:DXE327718 EHA327708:EHA327718 EQW327708:EQW327718 FAS327708:FAS327718 FKO327708:FKO327718 FUK327708:FUK327718 GEG327708:GEG327718 GOC327708:GOC327718 GXY327708:GXY327718 HHU327708:HHU327718 HRQ327708:HRQ327718 IBM327708:IBM327718 ILI327708:ILI327718 IVE327708:IVE327718 JFA327708:JFA327718 JOW327708:JOW327718 JYS327708:JYS327718 KIO327708:KIO327718 KSK327708:KSK327718 LCG327708:LCG327718 LMC327708:LMC327718 LVY327708:LVY327718 MFU327708:MFU327718 MPQ327708:MPQ327718 MZM327708:MZM327718 NJI327708:NJI327718 NTE327708:NTE327718 ODA327708:ODA327718 OMW327708:OMW327718 OWS327708:OWS327718 PGO327708:PGO327718 PQK327708:PQK327718 QAG327708:QAG327718 QKC327708:QKC327718 QTY327708:QTY327718 RDU327708:RDU327718 RNQ327708:RNQ327718 RXM327708:RXM327718 SHI327708:SHI327718 SRE327708:SRE327718 TBA327708:TBA327718 TKW327708:TKW327718 TUS327708:TUS327718 UEO327708:UEO327718 UOK327708:UOK327718 UYG327708:UYG327718 VIC327708:VIC327718 VRY327708:VRY327718 WBU327708:WBU327718 WLQ327708:WLQ327718 WVM327708:WVM327718 G393244:G393254 JA393244:JA393254 SW393244:SW393254 ACS393244:ACS393254 AMO393244:AMO393254 AWK393244:AWK393254 BGG393244:BGG393254 BQC393244:BQC393254 BZY393244:BZY393254 CJU393244:CJU393254 CTQ393244:CTQ393254 DDM393244:DDM393254 DNI393244:DNI393254 DXE393244:DXE393254 EHA393244:EHA393254 EQW393244:EQW393254 FAS393244:FAS393254 FKO393244:FKO393254 FUK393244:FUK393254 GEG393244:GEG393254 GOC393244:GOC393254 GXY393244:GXY393254 HHU393244:HHU393254 HRQ393244:HRQ393254 IBM393244:IBM393254 ILI393244:ILI393254 IVE393244:IVE393254 JFA393244:JFA393254 JOW393244:JOW393254 JYS393244:JYS393254 KIO393244:KIO393254 KSK393244:KSK393254 LCG393244:LCG393254 LMC393244:LMC393254 LVY393244:LVY393254 MFU393244:MFU393254 MPQ393244:MPQ393254 MZM393244:MZM393254 NJI393244:NJI393254 NTE393244:NTE393254 ODA393244:ODA393254 OMW393244:OMW393254 OWS393244:OWS393254 PGO393244:PGO393254 PQK393244:PQK393254 QAG393244:QAG393254 QKC393244:QKC393254 QTY393244:QTY393254 RDU393244:RDU393254 RNQ393244:RNQ393254 RXM393244:RXM393254 SHI393244:SHI393254 SRE393244:SRE393254 TBA393244:TBA393254 TKW393244:TKW393254 TUS393244:TUS393254 UEO393244:UEO393254 UOK393244:UOK393254 UYG393244:UYG393254 VIC393244:VIC393254 VRY393244:VRY393254 WBU393244:WBU393254 WLQ393244:WLQ393254 WVM393244:WVM393254 G458780:G458790 JA458780:JA458790 SW458780:SW458790 ACS458780:ACS458790 AMO458780:AMO458790 AWK458780:AWK458790 BGG458780:BGG458790 BQC458780:BQC458790 BZY458780:BZY458790 CJU458780:CJU458790 CTQ458780:CTQ458790 DDM458780:DDM458790 DNI458780:DNI458790 DXE458780:DXE458790 EHA458780:EHA458790 EQW458780:EQW458790 FAS458780:FAS458790 FKO458780:FKO458790 FUK458780:FUK458790 GEG458780:GEG458790 GOC458780:GOC458790 GXY458780:GXY458790 HHU458780:HHU458790 HRQ458780:HRQ458790 IBM458780:IBM458790 ILI458780:ILI458790 IVE458780:IVE458790 JFA458780:JFA458790 JOW458780:JOW458790 JYS458780:JYS458790 KIO458780:KIO458790 KSK458780:KSK458790 LCG458780:LCG458790 LMC458780:LMC458790 LVY458780:LVY458790 MFU458780:MFU458790 MPQ458780:MPQ458790 MZM458780:MZM458790 NJI458780:NJI458790 NTE458780:NTE458790 ODA458780:ODA458790 OMW458780:OMW458790 OWS458780:OWS458790 PGO458780:PGO458790 PQK458780:PQK458790 QAG458780:QAG458790 QKC458780:QKC458790 QTY458780:QTY458790 RDU458780:RDU458790 RNQ458780:RNQ458790 RXM458780:RXM458790 SHI458780:SHI458790 SRE458780:SRE458790 TBA458780:TBA458790 TKW458780:TKW458790 TUS458780:TUS458790 UEO458780:UEO458790 UOK458780:UOK458790 UYG458780:UYG458790 VIC458780:VIC458790 VRY458780:VRY458790 WBU458780:WBU458790 WLQ458780:WLQ458790 WVM458780:WVM458790 G524316:G524326 JA524316:JA524326 SW524316:SW524326 ACS524316:ACS524326 AMO524316:AMO524326 AWK524316:AWK524326 BGG524316:BGG524326 BQC524316:BQC524326 BZY524316:BZY524326 CJU524316:CJU524326 CTQ524316:CTQ524326 DDM524316:DDM524326 DNI524316:DNI524326 DXE524316:DXE524326 EHA524316:EHA524326 EQW524316:EQW524326 FAS524316:FAS524326 FKO524316:FKO524326 FUK524316:FUK524326 GEG524316:GEG524326 GOC524316:GOC524326 GXY524316:GXY524326 HHU524316:HHU524326 HRQ524316:HRQ524326 IBM524316:IBM524326 ILI524316:ILI524326 IVE524316:IVE524326 JFA524316:JFA524326 JOW524316:JOW524326 JYS524316:JYS524326 KIO524316:KIO524326 KSK524316:KSK524326 LCG524316:LCG524326 LMC524316:LMC524326 LVY524316:LVY524326 MFU524316:MFU524326 MPQ524316:MPQ524326 MZM524316:MZM524326 NJI524316:NJI524326 NTE524316:NTE524326 ODA524316:ODA524326 OMW524316:OMW524326 OWS524316:OWS524326 PGO524316:PGO524326 PQK524316:PQK524326 QAG524316:QAG524326 QKC524316:QKC524326 QTY524316:QTY524326 RDU524316:RDU524326 RNQ524316:RNQ524326 RXM524316:RXM524326 SHI524316:SHI524326 SRE524316:SRE524326 TBA524316:TBA524326 TKW524316:TKW524326 TUS524316:TUS524326 UEO524316:UEO524326 UOK524316:UOK524326 UYG524316:UYG524326 VIC524316:VIC524326 VRY524316:VRY524326 WBU524316:WBU524326 WLQ524316:WLQ524326 WVM524316:WVM524326 G589852:G589862 JA589852:JA589862 SW589852:SW589862 ACS589852:ACS589862 AMO589852:AMO589862 AWK589852:AWK589862 BGG589852:BGG589862 BQC589852:BQC589862 BZY589852:BZY589862 CJU589852:CJU589862 CTQ589852:CTQ589862 DDM589852:DDM589862 DNI589852:DNI589862 DXE589852:DXE589862 EHA589852:EHA589862 EQW589852:EQW589862 FAS589852:FAS589862 FKO589852:FKO589862 FUK589852:FUK589862 GEG589852:GEG589862 GOC589852:GOC589862 GXY589852:GXY589862 HHU589852:HHU589862 HRQ589852:HRQ589862 IBM589852:IBM589862 ILI589852:ILI589862 IVE589852:IVE589862 JFA589852:JFA589862 JOW589852:JOW589862 JYS589852:JYS589862 KIO589852:KIO589862 KSK589852:KSK589862 LCG589852:LCG589862 LMC589852:LMC589862 LVY589852:LVY589862 MFU589852:MFU589862 MPQ589852:MPQ589862 MZM589852:MZM589862 NJI589852:NJI589862 NTE589852:NTE589862 ODA589852:ODA589862 OMW589852:OMW589862 OWS589852:OWS589862 PGO589852:PGO589862 PQK589852:PQK589862 QAG589852:QAG589862 QKC589852:QKC589862 QTY589852:QTY589862 RDU589852:RDU589862 RNQ589852:RNQ589862 RXM589852:RXM589862 SHI589852:SHI589862 SRE589852:SRE589862 TBA589852:TBA589862 TKW589852:TKW589862 TUS589852:TUS589862 UEO589852:UEO589862 UOK589852:UOK589862 UYG589852:UYG589862 VIC589852:VIC589862 VRY589852:VRY589862 WBU589852:WBU589862 WLQ589852:WLQ589862 WVM589852:WVM589862 G655388:G655398 JA655388:JA655398 SW655388:SW655398 ACS655388:ACS655398 AMO655388:AMO655398 AWK655388:AWK655398 BGG655388:BGG655398 BQC655388:BQC655398 BZY655388:BZY655398 CJU655388:CJU655398 CTQ655388:CTQ655398 DDM655388:DDM655398 DNI655388:DNI655398 DXE655388:DXE655398 EHA655388:EHA655398 EQW655388:EQW655398 FAS655388:FAS655398 FKO655388:FKO655398 FUK655388:FUK655398 GEG655388:GEG655398 GOC655388:GOC655398 GXY655388:GXY655398 HHU655388:HHU655398 HRQ655388:HRQ655398 IBM655388:IBM655398 ILI655388:ILI655398 IVE655388:IVE655398 JFA655388:JFA655398 JOW655388:JOW655398 JYS655388:JYS655398 KIO655388:KIO655398 KSK655388:KSK655398 LCG655388:LCG655398 LMC655388:LMC655398 LVY655388:LVY655398 MFU655388:MFU655398 MPQ655388:MPQ655398 MZM655388:MZM655398 NJI655388:NJI655398 NTE655388:NTE655398 ODA655388:ODA655398 OMW655388:OMW655398 OWS655388:OWS655398 PGO655388:PGO655398 PQK655388:PQK655398 QAG655388:QAG655398 QKC655388:QKC655398 QTY655388:QTY655398 RDU655388:RDU655398 RNQ655388:RNQ655398 RXM655388:RXM655398 SHI655388:SHI655398 SRE655388:SRE655398 TBA655388:TBA655398 TKW655388:TKW655398 TUS655388:TUS655398 UEO655388:UEO655398 UOK655388:UOK655398 UYG655388:UYG655398 VIC655388:VIC655398 VRY655388:VRY655398 WBU655388:WBU655398 WLQ655388:WLQ655398 WVM655388:WVM655398 G720924:G720934 JA720924:JA720934 SW720924:SW720934 ACS720924:ACS720934 AMO720924:AMO720934 AWK720924:AWK720934 BGG720924:BGG720934 BQC720924:BQC720934 BZY720924:BZY720934 CJU720924:CJU720934 CTQ720924:CTQ720934 DDM720924:DDM720934 DNI720924:DNI720934 DXE720924:DXE720934 EHA720924:EHA720934 EQW720924:EQW720934 FAS720924:FAS720934 FKO720924:FKO720934 FUK720924:FUK720934 GEG720924:GEG720934 GOC720924:GOC720934 GXY720924:GXY720934 HHU720924:HHU720934 HRQ720924:HRQ720934 IBM720924:IBM720934 ILI720924:ILI720934 IVE720924:IVE720934 JFA720924:JFA720934 JOW720924:JOW720934 JYS720924:JYS720934 KIO720924:KIO720934 KSK720924:KSK720934 LCG720924:LCG720934 LMC720924:LMC720934 LVY720924:LVY720934 MFU720924:MFU720934 MPQ720924:MPQ720934 MZM720924:MZM720934 NJI720924:NJI720934 NTE720924:NTE720934 ODA720924:ODA720934 OMW720924:OMW720934 OWS720924:OWS720934 PGO720924:PGO720934 PQK720924:PQK720934 QAG720924:QAG720934 QKC720924:QKC720934 QTY720924:QTY720934 RDU720924:RDU720934 RNQ720924:RNQ720934 RXM720924:RXM720934 SHI720924:SHI720934 SRE720924:SRE720934 TBA720924:TBA720934 TKW720924:TKW720934 TUS720924:TUS720934 UEO720924:UEO720934 UOK720924:UOK720934 UYG720924:UYG720934 VIC720924:VIC720934 VRY720924:VRY720934 WBU720924:WBU720934 WLQ720924:WLQ720934 WVM720924:WVM720934 G786460:G786470 JA786460:JA786470 SW786460:SW786470 ACS786460:ACS786470 AMO786460:AMO786470 AWK786460:AWK786470 BGG786460:BGG786470 BQC786460:BQC786470 BZY786460:BZY786470 CJU786460:CJU786470 CTQ786460:CTQ786470 DDM786460:DDM786470 DNI786460:DNI786470 DXE786460:DXE786470 EHA786460:EHA786470 EQW786460:EQW786470 FAS786460:FAS786470 FKO786460:FKO786470 FUK786460:FUK786470 GEG786460:GEG786470 GOC786460:GOC786470 GXY786460:GXY786470 HHU786460:HHU786470 HRQ786460:HRQ786470 IBM786460:IBM786470 ILI786460:ILI786470 IVE786460:IVE786470 JFA786460:JFA786470 JOW786460:JOW786470 JYS786460:JYS786470 KIO786460:KIO786470 KSK786460:KSK786470 LCG786460:LCG786470 LMC786460:LMC786470 LVY786460:LVY786470 MFU786460:MFU786470 MPQ786460:MPQ786470 MZM786460:MZM786470 NJI786460:NJI786470 NTE786460:NTE786470 ODA786460:ODA786470 OMW786460:OMW786470 OWS786460:OWS786470 PGO786460:PGO786470 PQK786460:PQK786470 QAG786460:QAG786470 QKC786460:QKC786470 QTY786460:QTY786470 RDU786460:RDU786470 RNQ786460:RNQ786470 RXM786460:RXM786470 SHI786460:SHI786470 SRE786460:SRE786470 TBA786460:TBA786470 TKW786460:TKW786470 TUS786460:TUS786470 UEO786460:UEO786470 UOK786460:UOK786470 UYG786460:UYG786470 VIC786460:VIC786470 VRY786460:VRY786470 WBU786460:WBU786470 WLQ786460:WLQ786470 WVM786460:WVM786470 G851996:G852006 JA851996:JA852006 SW851996:SW852006 ACS851996:ACS852006 AMO851996:AMO852006 AWK851996:AWK852006 BGG851996:BGG852006 BQC851996:BQC852006 BZY851996:BZY852006 CJU851996:CJU852006 CTQ851996:CTQ852006 DDM851996:DDM852006 DNI851996:DNI852006 DXE851996:DXE852006 EHA851996:EHA852006 EQW851996:EQW852006 FAS851996:FAS852006 FKO851996:FKO852006 FUK851996:FUK852006 GEG851996:GEG852006 GOC851996:GOC852006 GXY851996:GXY852006 HHU851996:HHU852006 HRQ851996:HRQ852006 IBM851996:IBM852006 ILI851996:ILI852006 IVE851996:IVE852006 JFA851996:JFA852006 JOW851996:JOW852006 JYS851996:JYS852006 KIO851996:KIO852006 KSK851996:KSK852006 LCG851996:LCG852006 LMC851996:LMC852006 LVY851996:LVY852006 MFU851996:MFU852006 MPQ851996:MPQ852006 MZM851996:MZM852006 NJI851996:NJI852006 NTE851996:NTE852006 ODA851996:ODA852006 OMW851996:OMW852006 OWS851996:OWS852006 PGO851996:PGO852006 PQK851996:PQK852006 QAG851996:QAG852006 QKC851996:QKC852006 QTY851996:QTY852006 RDU851996:RDU852006 RNQ851996:RNQ852006 RXM851996:RXM852006 SHI851996:SHI852006 SRE851996:SRE852006 TBA851996:TBA852006 TKW851996:TKW852006 TUS851996:TUS852006 UEO851996:UEO852006 UOK851996:UOK852006 UYG851996:UYG852006 VIC851996:VIC852006 VRY851996:VRY852006 WBU851996:WBU852006 WLQ851996:WLQ852006 WVM851996:WVM852006 G917532:G917542 JA917532:JA917542 SW917532:SW917542 ACS917532:ACS917542 AMO917532:AMO917542 AWK917532:AWK917542 BGG917532:BGG917542 BQC917532:BQC917542 BZY917532:BZY917542 CJU917532:CJU917542 CTQ917532:CTQ917542 DDM917532:DDM917542 DNI917532:DNI917542 DXE917532:DXE917542 EHA917532:EHA917542 EQW917532:EQW917542 FAS917532:FAS917542 FKO917532:FKO917542 FUK917532:FUK917542 GEG917532:GEG917542 GOC917532:GOC917542 GXY917532:GXY917542 HHU917532:HHU917542 HRQ917532:HRQ917542 IBM917532:IBM917542 ILI917532:ILI917542 IVE917532:IVE917542 JFA917532:JFA917542 JOW917532:JOW917542 JYS917532:JYS917542 KIO917532:KIO917542 KSK917532:KSK917542 LCG917532:LCG917542 LMC917532:LMC917542 LVY917532:LVY917542 MFU917532:MFU917542 MPQ917532:MPQ917542 MZM917532:MZM917542 NJI917532:NJI917542 NTE917532:NTE917542 ODA917532:ODA917542 OMW917532:OMW917542 OWS917532:OWS917542 PGO917532:PGO917542 PQK917532:PQK917542 QAG917532:QAG917542 QKC917532:QKC917542 QTY917532:QTY917542 RDU917532:RDU917542 RNQ917532:RNQ917542 RXM917532:RXM917542 SHI917532:SHI917542 SRE917532:SRE917542 TBA917532:TBA917542 TKW917532:TKW917542 TUS917532:TUS917542 UEO917532:UEO917542 UOK917532:UOK917542 UYG917532:UYG917542 VIC917532:VIC917542 VRY917532:VRY917542 WBU917532:WBU917542 WLQ917532:WLQ917542 WVM917532:WVM917542 G983068:G983078 JA983068:JA983078 SW983068:SW983078 ACS983068:ACS983078 AMO983068:AMO983078 AWK983068:AWK983078 BGG983068:BGG983078 BQC983068:BQC983078 BZY983068:BZY983078 CJU983068:CJU983078 CTQ983068:CTQ983078 DDM983068:DDM983078 DNI983068:DNI983078 DXE983068:DXE983078 EHA983068:EHA983078 EQW983068:EQW983078 FAS983068:FAS983078 FKO983068:FKO983078 FUK983068:FUK983078 GEG983068:GEG983078 GOC983068:GOC983078 GXY983068:GXY983078 HHU983068:HHU983078 HRQ983068:HRQ983078 IBM983068:IBM983078 ILI983068:ILI983078 IVE983068:IVE983078 JFA983068:JFA983078 JOW983068:JOW983078 JYS983068:JYS983078 KIO983068:KIO983078 KSK983068:KSK983078 LCG983068:LCG983078 LMC983068:LMC983078 LVY983068:LVY983078 MFU983068:MFU983078 MPQ983068:MPQ983078 MZM983068:MZM983078 NJI983068:NJI983078 NTE983068:NTE983078 ODA983068:ODA983078 OMW983068:OMW983078 OWS983068:OWS983078 PGO983068:PGO983078 PQK983068:PQK983078 QAG983068:QAG983078 QKC983068:QKC983078 QTY983068:QTY983078 RDU983068:RDU983078 RNQ983068:RNQ983078 RXM983068:RXM983078 SHI983068:SHI983078 SRE983068:SRE983078 TBA983068:TBA983078 TKW983068:TKW983078 TUS983068:TUS983078 UEO983068:UEO983078 UOK983068:UOK983078 UYG983068:UYG983078 VIC983068:VIC983078 VRY983068:VRY983078 WBU983068:WBU983078 WLQ983068:WLQ983078 WVM983068:WVM983078 G65625:G65628 JA65625:JA65628 SW65625:SW65628 ACS65625:ACS65628 AMO65625:AMO65628 AWK65625:AWK65628 BGG65625:BGG65628 BQC65625:BQC65628 BZY65625:BZY65628 CJU65625:CJU65628 CTQ65625:CTQ65628 DDM65625:DDM65628 DNI65625:DNI65628 DXE65625:DXE65628 EHA65625:EHA65628 EQW65625:EQW65628 FAS65625:FAS65628 FKO65625:FKO65628 FUK65625:FUK65628 GEG65625:GEG65628 GOC65625:GOC65628 GXY65625:GXY65628 HHU65625:HHU65628 HRQ65625:HRQ65628 IBM65625:IBM65628 ILI65625:ILI65628 IVE65625:IVE65628 JFA65625:JFA65628 JOW65625:JOW65628 JYS65625:JYS65628 KIO65625:KIO65628 KSK65625:KSK65628 LCG65625:LCG65628 LMC65625:LMC65628 LVY65625:LVY65628 MFU65625:MFU65628 MPQ65625:MPQ65628 MZM65625:MZM65628 NJI65625:NJI65628 NTE65625:NTE65628 ODA65625:ODA65628 OMW65625:OMW65628 OWS65625:OWS65628 PGO65625:PGO65628 PQK65625:PQK65628 QAG65625:QAG65628 QKC65625:QKC65628 QTY65625:QTY65628 RDU65625:RDU65628 RNQ65625:RNQ65628 RXM65625:RXM65628 SHI65625:SHI65628 SRE65625:SRE65628 TBA65625:TBA65628 TKW65625:TKW65628 TUS65625:TUS65628 UEO65625:UEO65628 UOK65625:UOK65628 UYG65625:UYG65628 VIC65625:VIC65628 VRY65625:VRY65628 WBU65625:WBU65628 WLQ65625:WLQ65628 WVM65625:WVM65628 G131161:G131164 JA131161:JA131164 SW131161:SW131164 ACS131161:ACS131164 AMO131161:AMO131164 AWK131161:AWK131164 BGG131161:BGG131164 BQC131161:BQC131164 BZY131161:BZY131164 CJU131161:CJU131164 CTQ131161:CTQ131164 DDM131161:DDM131164 DNI131161:DNI131164 DXE131161:DXE131164 EHA131161:EHA131164 EQW131161:EQW131164 FAS131161:FAS131164 FKO131161:FKO131164 FUK131161:FUK131164 GEG131161:GEG131164 GOC131161:GOC131164 GXY131161:GXY131164 HHU131161:HHU131164 HRQ131161:HRQ131164 IBM131161:IBM131164 ILI131161:ILI131164 IVE131161:IVE131164 JFA131161:JFA131164 JOW131161:JOW131164 JYS131161:JYS131164 KIO131161:KIO131164 KSK131161:KSK131164 LCG131161:LCG131164 LMC131161:LMC131164 LVY131161:LVY131164 MFU131161:MFU131164 MPQ131161:MPQ131164 MZM131161:MZM131164 NJI131161:NJI131164 NTE131161:NTE131164 ODA131161:ODA131164 OMW131161:OMW131164 OWS131161:OWS131164 PGO131161:PGO131164 PQK131161:PQK131164 QAG131161:QAG131164 QKC131161:QKC131164 QTY131161:QTY131164 RDU131161:RDU131164 RNQ131161:RNQ131164 RXM131161:RXM131164 SHI131161:SHI131164 SRE131161:SRE131164 TBA131161:TBA131164 TKW131161:TKW131164 TUS131161:TUS131164 UEO131161:UEO131164 UOK131161:UOK131164 UYG131161:UYG131164 VIC131161:VIC131164 VRY131161:VRY131164 WBU131161:WBU131164 WLQ131161:WLQ131164 WVM131161:WVM131164 G196697:G196700 JA196697:JA196700 SW196697:SW196700 ACS196697:ACS196700 AMO196697:AMO196700 AWK196697:AWK196700 BGG196697:BGG196700 BQC196697:BQC196700 BZY196697:BZY196700 CJU196697:CJU196700 CTQ196697:CTQ196700 DDM196697:DDM196700 DNI196697:DNI196700 DXE196697:DXE196700 EHA196697:EHA196700 EQW196697:EQW196700 FAS196697:FAS196700 FKO196697:FKO196700 FUK196697:FUK196700 GEG196697:GEG196700 GOC196697:GOC196700 GXY196697:GXY196700 HHU196697:HHU196700 HRQ196697:HRQ196700 IBM196697:IBM196700 ILI196697:ILI196700 IVE196697:IVE196700 JFA196697:JFA196700 JOW196697:JOW196700 JYS196697:JYS196700 KIO196697:KIO196700 KSK196697:KSK196700 LCG196697:LCG196700 LMC196697:LMC196700 LVY196697:LVY196700 MFU196697:MFU196700 MPQ196697:MPQ196700 MZM196697:MZM196700 NJI196697:NJI196700 NTE196697:NTE196700 ODA196697:ODA196700 OMW196697:OMW196700 OWS196697:OWS196700 PGO196697:PGO196700 PQK196697:PQK196700 QAG196697:QAG196700 QKC196697:QKC196700 QTY196697:QTY196700 RDU196697:RDU196700 RNQ196697:RNQ196700 RXM196697:RXM196700 SHI196697:SHI196700 SRE196697:SRE196700 TBA196697:TBA196700 TKW196697:TKW196700 TUS196697:TUS196700 UEO196697:UEO196700 UOK196697:UOK196700 UYG196697:UYG196700 VIC196697:VIC196700 VRY196697:VRY196700 WBU196697:WBU196700 WLQ196697:WLQ196700 WVM196697:WVM196700 G262233:G262236 JA262233:JA262236 SW262233:SW262236 ACS262233:ACS262236 AMO262233:AMO262236 AWK262233:AWK262236 BGG262233:BGG262236 BQC262233:BQC262236 BZY262233:BZY262236 CJU262233:CJU262236 CTQ262233:CTQ262236 DDM262233:DDM262236 DNI262233:DNI262236 DXE262233:DXE262236 EHA262233:EHA262236 EQW262233:EQW262236 FAS262233:FAS262236 FKO262233:FKO262236 FUK262233:FUK262236 GEG262233:GEG262236 GOC262233:GOC262236 GXY262233:GXY262236 HHU262233:HHU262236 HRQ262233:HRQ262236 IBM262233:IBM262236 ILI262233:ILI262236 IVE262233:IVE262236 JFA262233:JFA262236 JOW262233:JOW262236 JYS262233:JYS262236 KIO262233:KIO262236 KSK262233:KSK262236 LCG262233:LCG262236 LMC262233:LMC262236 LVY262233:LVY262236 MFU262233:MFU262236 MPQ262233:MPQ262236 MZM262233:MZM262236 NJI262233:NJI262236 NTE262233:NTE262236 ODA262233:ODA262236 OMW262233:OMW262236 OWS262233:OWS262236 PGO262233:PGO262236 PQK262233:PQK262236 QAG262233:QAG262236 QKC262233:QKC262236 QTY262233:QTY262236 RDU262233:RDU262236 RNQ262233:RNQ262236 RXM262233:RXM262236 SHI262233:SHI262236 SRE262233:SRE262236 TBA262233:TBA262236 TKW262233:TKW262236 TUS262233:TUS262236 UEO262233:UEO262236 UOK262233:UOK262236 UYG262233:UYG262236 VIC262233:VIC262236 VRY262233:VRY262236 WBU262233:WBU262236 WLQ262233:WLQ262236 WVM262233:WVM262236 G327769:G327772 JA327769:JA327772 SW327769:SW327772 ACS327769:ACS327772 AMO327769:AMO327772 AWK327769:AWK327772 BGG327769:BGG327772 BQC327769:BQC327772 BZY327769:BZY327772 CJU327769:CJU327772 CTQ327769:CTQ327772 DDM327769:DDM327772 DNI327769:DNI327772 DXE327769:DXE327772 EHA327769:EHA327772 EQW327769:EQW327772 FAS327769:FAS327772 FKO327769:FKO327772 FUK327769:FUK327772 GEG327769:GEG327772 GOC327769:GOC327772 GXY327769:GXY327772 HHU327769:HHU327772 HRQ327769:HRQ327772 IBM327769:IBM327772 ILI327769:ILI327772 IVE327769:IVE327772 JFA327769:JFA327772 JOW327769:JOW327772 JYS327769:JYS327772 KIO327769:KIO327772 KSK327769:KSK327772 LCG327769:LCG327772 LMC327769:LMC327772 LVY327769:LVY327772 MFU327769:MFU327772 MPQ327769:MPQ327772 MZM327769:MZM327772 NJI327769:NJI327772 NTE327769:NTE327772 ODA327769:ODA327772 OMW327769:OMW327772 OWS327769:OWS327772 PGO327769:PGO327772 PQK327769:PQK327772 QAG327769:QAG327772 QKC327769:QKC327772 QTY327769:QTY327772 RDU327769:RDU327772 RNQ327769:RNQ327772 RXM327769:RXM327772 SHI327769:SHI327772 SRE327769:SRE327772 TBA327769:TBA327772 TKW327769:TKW327772 TUS327769:TUS327772 UEO327769:UEO327772 UOK327769:UOK327772 UYG327769:UYG327772 VIC327769:VIC327772 VRY327769:VRY327772 WBU327769:WBU327772 WLQ327769:WLQ327772 WVM327769:WVM327772 G393305:G393308 JA393305:JA393308 SW393305:SW393308 ACS393305:ACS393308 AMO393305:AMO393308 AWK393305:AWK393308 BGG393305:BGG393308 BQC393305:BQC393308 BZY393305:BZY393308 CJU393305:CJU393308 CTQ393305:CTQ393308 DDM393305:DDM393308 DNI393305:DNI393308 DXE393305:DXE393308 EHA393305:EHA393308 EQW393305:EQW393308 FAS393305:FAS393308 FKO393305:FKO393308 FUK393305:FUK393308 GEG393305:GEG393308 GOC393305:GOC393308 GXY393305:GXY393308 HHU393305:HHU393308 HRQ393305:HRQ393308 IBM393305:IBM393308 ILI393305:ILI393308 IVE393305:IVE393308 JFA393305:JFA393308 JOW393305:JOW393308 JYS393305:JYS393308 KIO393305:KIO393308 KSK393305:KSK393308 LCG393305:LCG393308 LMC393305:LMC393308 LVY393305:LVY393308 MFU393305:MFU393308 MPQ393305:MPQ393308 MZM393305:MZM393308 NJI393305:NJI393308 NTE393305:NTE393308 ODA393305:ODA393308 OMW393305:OMW393308 OWS393305:OWS393308 PGO393305:PGO393308 PQK393305:PQK393308 QAG393305:QAG393308 QKC393305:QKC393308 QTY393305:QTY393308 RDU393305:RDU393308 RNQ393305:RNQ393308 RXM393305:RXM393308 SHI393305:SHI393308 SRE393305:SRE393308 TBA393305:TBA393308 TKW393305:TKW393308 TUS393305:TUS393308 UEO393305:UEO393308 UOK393305:UOK393308 UYG393305:UYG393308 VIC393305:VIC393308 VRY393305:VRY393308 WBU393305:WBU393308 WLQ393305:WLQ393308 WVM393305:WVM393308 G458841:G458844 JA458841:JA458844 SW458841:SW458844 ACS458841:ACS458844 AMO458841:AMO458844 AWK458841:AWK458844 BGG458841:BGG458844 BQC458841:BQC458844 BZY458841:BZY458844 CJU458841:CJU458844 CTQ458841:CTQ458844 DDM458841:DDM458844 DNI458841:DNI458844 DXE458841:DXE458844 EHA458841:EHA458844 EQW458841:EQW458844 FAS458841:FAS458844 FKO458841:FKO458844 FUK458841:FUK458844 GEG458841:GEG458844 GOC458841:GOC458844 GXY458841:GXY458844 HHU458841:HHU458844 HRQ458841:HRQ458844 IBM458841:IBM458844 ILI458841:ILI458844 IVE458841:IVE458844 JFA458841:JFA458844 JOW458841:JOW458844 JYS458841:JYS458844 KIO458841:KIO458844 KSK458841:KSK458844 LCG458841:LCG458844 LMC458841:LMC458844 LVY458841:LVY458844 MFU458841:MFU458844 MPQ458841:MPQ458844 MZM458841:MZM458844 NJI458841:NJI458844 NTE458841:NTE458844 ODA458841:ODA458844 OMW458841:OMW458844 OWS458841:OWS458844 PGO458841:PGO458844 PQK458841:PQK458844 QAG458841:QAG458844 QKC458841:QKC458844 QTY458841:QTY458844 RDU458841:RDU458844 RNQ458841:RNQ458844 RXM458841:RXM458844 SHI458841:SHI458844 SRE458841:SRE458844 TBA458841:TBA458844 TKW458841:TKW458844 TUS458841:TUS458844 UEO458841:UEO458844 UOK458841:UOK458844 UYG458841:UYG458844 VIC458841:VIC458844 VRY458841:VRY458844 WBU458841:WBU458844 WLQ458841:WLQ458844 WVM458841:WVM458844 G524377:G524380 JA524377:JA524380 SW524377:SW524380 ACS524377:ACS524380 AMO524377:AMO524380 AWK524377:AWK524380 BGG524377:BGG524380 BQC524377:BQC524380 BZY524377:BZY524380 CJU524377:CJU524380 CTQ524377:CTQ524380 DDM524377:DDM524380 DNI524377:DNI524380 DXE524377:DXE524380 EHA524377:EHA524380 EQW524377:EQW524380 FAS524377:FAS524380 FKO524377:FKO524380 FUK524377:FUK524380 GEG524377:GEG524380 GOC524377:GOC524380 GXY524377:GXY524380 HHU524377:HHU524380 HRQ524377:HRQ524380 IBM524377:IBM524380 ILI524377:ILI524380 IVE524377:IVE524380 JFA524377:JFA524380 JOW524377:JOW524380 JYS524377:JYS524380 KIO524377:KIO524380 KSK524377:KSK524380 LCG524377:LCG524380 LMC524377:LMC524380 LVY524377:LVY524380 MFU524377:MFU524380 MPQ524377:MPQ524380 MZM524377:MZM524380 NJI524377:NJI524380 NTE524377:NTE524380 ODA524377:ODA524380 OMW524377:OMW524380 OWS524377:OWS524380 PGO524377:PGO524380 PQK524377:PQK524380 QAG524377:QAG524380 QKC524377:QKC524380 QTY524377:QTY524380 RDU524377:RDU524380 RNQ524377:RNQ524380 RXM524377:RXM524380 SHI524377:SHI524380 SRE524377:SRE524380 TBA524377:TBA524380 TKW524377:TKW524380 TUS524377:TUS524380 UEO524377:UEO524380 UOK524377:UOK524380 UYG524377:UYG524380 VIC524377:VIC524380 VRY524377:VRY524380 WBU524377:WBU524380 WLQ524377:WLQ524380 WVM524377:WVM524380 G589913:G589916 JA589913:JA589916 SW589913:SW589916 ACS589913:ACS589916 AMO589913:AMO589916 AWK589913:AWK589916 BGG589913:BGG589916 BQC589913:BQC589916 BZY589913:BZY589916 CJU589913:CJU589916 CTQ589913:CTQ589916 DDM589913:DDM589916 DNI589913:DNI589916 DXE589913:DXE589916 EHA589913:EHA589916 EQW589913:EQW589916 FAS589913:FAS589916 FKO589913:FKO589916 FUK589913:FUK589916 GEG589913:GEG589916 GOC589913:GOC589916 GXY589913:GXY589916 HHU589913:HHU589916 HRQ589913:HRQ589916 IBM589913:IBM589916 ILI589913:ILI589916 IVE589913:IVE589916 JFA589913:JFA589916 JOW589913:JOW589916 JYS589913:JYS589916 KIO589913:KIO589916 KSK589913:KSK589916 LCG589913:LCG589916 LMC589913:LMC589916 LVY589913:LVY589916 MFU589913:MFU589916 MPQ589913:MPQ589916 MZM589913:MZM589916 NJI589913:NJI589916 NTE589913:NTE589916 ODA589913:ODA589916 OMW589913:OMW589916 OWS589913:OWS589916 PGO589913:PGO589916 PQK589913:PQK589916 QAG589913:QAG589916 QKC589913:QKC589916 QTY589913:QTY589916 RDU589913:RDU589916 RNQ589913:RNQ589916 RXM589913:RXM589916 SHI589913:SHI589916 SRE589913:SRE589916 TBA589913:TBA589916 TKW589913:TKW589916 TUS589913:TUS589916 UEO589913:UEO589916 UOK589913:UOK589916 UYG589913:UYG589916 VIC589913:VIC589916 VRY589913:VRY589916 WBU589913:WBU589916 WLQ589913:WLQ589916 WVM589913:WVM589916 G655449:G655452 JA655449:JA655452 SW655449:SW655452 ACS655449:ACS655452 AMO655449:AMO655452 AWK655449:AWK655452 BGG655449:BGG655452 BQC655449:BQC655452 BZY655449:BZY655452 CJU655449:CJU655452 CTQ655449:CTQ655452 DDM655449:DDM655452 DNI655449:DNI655452 DXE655449:DXE655452 EHA655449:EHA655452 EQW655449:EQW655452 FAS655449:FAS655452 FKO655449:FKO655452 FUK655449:FUK655452 GEG655449:GEG655452 GOC655449:GOC655452 GXY655449:GXY655452 HHU655449:HHU655452 HRQ655449:HRQ655452 IBM655449:IBM655452 ILI655449:ILI655452 IVE655449:IVE655452 JFA655449:JFA655452 JOW655449:JOW655452 JYS655449:JYS655452 KIO655449:KIO655452 KSK655449:KSK655452 LCG655449:LCG655452 LMC655449:LMC655452 LVY655449:LVY655452 MFU655449:MFU655452 MPQ655449:MPQ655452 MZM655449:MZM655452 NJI655449:NJI655452 NTE655449:NTE655452 ODA655449:ODA655452 OMW655449:OMW655452 OWS655449:OWS655452 PGO655449:PGO655452 PQK655449:PQK655452 QAG655449:QAG655452 QKC655449:QKC655452 QTY655449:QTY655452 RDU655449:RDU655452 RNQ655449:RNQ655452 RXM655449:RXM655452 SHI655449:SHI655452 SRE655449:SRE655452 TBA655449:TBA655452 TKW655449:TKW655452 TUS655449:TUS655452 UEO655449:UEO655452 UOK655449:UOK655452 UYG655449:UYG655452 VIC655449:VIC655452 VRY655449:VRY655452 WBU655449:WBU655452 WLQ655449:WLQ655452 WVM655449:WVM655452 G720985:G720988 JA720985:JA720988 SW720985:SW720988 ACS720985:ACS720988 AMO720985:AMO720988 AWK720985:AWK720988 BGG720985:BGG720988 BQC720985:BQC720988 BZY720985:BZY720988 CJU720985:CJU720988 CTQ720985:CTQ720988 DDM720985:DDM720988 DNI720985:DNI720988 DXE720985:DXE720988 EHA720985:EHA720988 EQW720985:EQW720988 FAS720985:FAS720988 FKO720985:FKO720988 FUK720985:FUK720988 GEG720985:GEG720988 GOC720985:GOC720988 GXY720985:GXY720988 HHU720985:HHU720988 HRQ720985:HRQ720988 IBM720985:IBM720988 ILI720985:ILI720988 IVE720985:IVE720988 JFA720985:JFA720988 JOW720985:JOW720988 JYS720985:JYS720988 KIO720985:KIO720988 KSK720985:KSK720988 LCG720985:LCG720988 LMC720985:LMC720988 LVY720985:LVY720988 MFU720985:MFU720988 MPQ720985:MPQ720988 MZM720985:MZM720988 NJI720985:NJI720988 NTE720985:NTE720988 ODA720985:ODA720988 OMW720985:OMW720988 OWS720985:OWS720988 PGO720985:PGO720988 PQK720985:PQK720988 QAG720985:QAG720988 QKC720985:QKC720988 QTY720985:QTY720988 RDU720985:RDU720988 RNQ720985:RNQ720988 RXM720985:RXM720988 SHI720985:SHI720988 SRE720985:SRE720988 TBA720985:TBA720988 TKW720985:TKW720988 TUS720985:TUS720988 UEO720985:UEO720988 UOK720985:UOK720988 UYG720985:UYG720988 VIC720985:VIC720988 VRY720985:VRY720988 WBU720985:WBU720988 WLQ720985:WLQ720988 WVM720985:WVM720988 G786521:G786524 JA786521:JA786524 SW786521:SW786524 ACS786521:ACS786524 AMO786521:AMO786524 AWK786521:AWK786524 BGG786521:BGG786524 BQC786521:BQC786524 BZY786521:BZY786524 CJU786521:CJU786524 CTQ786521:CTQ786524 DDM786521:DDM786524 DNI786521:DNI786524 DXE786521:DXE786524 EHA786521:EHA786524 EQW786521:EQW786524 FAS786521:FAS786524 FKO786521:FKO786524 FUK786521:FUK786524 GEG786521:GEG786524 GOC786521:GOC786524 GXY786521:GXY786524 HHU786521:HHU786524 HRQ786521:HRQ786524 IBM786521:IBM786524 ILI786521:ILI786524 IVE786521:IVE786524 JFA786521:JFA786524 JOW786521:JOW786524 JYS786521:JYS786524 KIO786521:KIO786524 KSK786521:KSK786524 LCG786521:LCG786524 LMC786521:LMC786524 LVY786521:LVY786524 MFU786521:MFU786524 MPQ786521:MPQ786524 MZM786521:MZM786524 NJI786521:NJI786524 NTE786521:NTE786524 ODA786521:ODA786524 OMW786521:OMW786524 OWS786521:OWS786524 PGO786521:PGO786524 PQK786521:PQK786524 QAG786521:QAG786524 QKC786521:QKC786524 QTY786521:QTY786524 RDU786521:RDU786524 RNQ786521:RNQ786524 RXM786521:RXM786524 SHI786521:SHI786524 SRE786521:SRE786524 TBA786521:TBA786524 TKW786521:TKW786524 TUS786521:TUS786524 UEO786521:UEO786524 UOK786521:UOK786524 UYG786521:UYG786524 VIC786521:VIC786524 VRY786521:VRY786524 WBU786521:WBU786524 WLQ786521:WLQ786524 WVM786521:WVM786524 G852057:G852060 JA852057:JA852060 SW852057:SW852060 ACS852057:ACS852060 AMO852057:AMO852060 AWK852057:AWK852060 BGG852057:BGG852060 BQC852057:BQC852060 BZY852057:BZY852060 CJU852057:CJU852060 CTQ852057:CTQ852060 DDM852057:DDM852060 DNI852057:DNI852060 DXE852057:DXE852060 EHA852057:EHA852060 EQW852057:EQW852060 FAS852057:FAS852060 FKO852057:FKO852060 FUK852057:FUK852060 GEG852057:GEG852060 GOC852057:GOC852060 GXY852057:GXY852060 HHU852057:HHU852060 HRQ852057:HRQ852060 IBM852057:IBM852060 ILI852057:ILI852060 IVE852057:IVE852060 JFA852057:JFA852060 JOW852057:JOW852060 JYS852057:JYS852060 KIO852057:KIO852060 KSK852057:KSK852060 LCG852057:LCG852060 LMC852057:LMC852060 LVY852057:LVY852060 MFU852057:MFU852060 MPQ852057:MPQ852060 MZM852057:MZM852060 NJI852057:NJI852060 NTE852057:NTE852060 ODA852057:ODA852060 OMW852057:OMW852060 OWS852057:OWS852060 PGO852057:PGO852060 PQK852057:PQK852060 QAG852057:QAG852060 QKC852057:QKC852060 QTY852057:QTY852060 RDU852057:RDU852060 RNQ852057:RNQ852060 RXM852057:RXM852060 SHI852057:SHI852060 SRE852057:SRE852060 TBA852057:TBA852060 TKW852057:TKW852060 TUS852057:TUS852060 UEO852057:UEO852060 UOK852057:UOK852060 UYG852057:UYG852060 VIC852057:VIC852060 VRY852057:VRY852060 WBU852057:WBU852060 WLQ852057:WLQ852060 WVM852057:WVM852060 G917593:G917596 JA917593:JA917596 SW917593:SW917596 ACS917593:ACS917596 AMO917593:AMO917596 AWK917593:AWK917596 BGG917593:BGG917596 BQC917593:BQC917596 BZY917593:BZY917596 CJU917593:CJU917596 CTQ917593:CTQ917596 DDM917593:DDM917596 DNI917593:DNI917596 DXE917593:DXE917596 EHA917593:EHA917596 EQW917593:EQW917596 FAS917593:FAS917596 FKO917593:FKO917596 FUK917593:FUK917596 GEG917593:GEG917596 GOC917593:GOC917596 GXY917593:GXY917596 HHU917593:HHU917596 HRQ917593:HRQ917596 IBM917593:IBM917596 ILI917593:ILI917596 IVE917593:IVE917596 JFA917593:JFA917596 JOW917593:JOW917596 JYS917593:JYS917596 KIO917593:KIO917596 KSK917593:KSK917596 LCG917593:LCG917596 LMC917593:LMC917596 LVY917593:LVY917596 MFU917593:MFU917596 MPQ917593:MPQ917596 MZM917593:MZM917596 NJI917593:NJI917596 NTE917593:NTE917596 ODA917593:ODA917596 OMW917593:OMW917596 OWS917593:OWS917596 PGO917593:PGO917596 PQK917593:PQK917596 QAG917593:QAG917596 QKC917593:QKC917596 QTY917593:QTY917596 RDU917593:RDU917596 RNQ917593:RNQ917596 RXM917593:RXM917596 SHI917593:SHI917596 SRE917593:SRE917596 TBA917593:TBA917596 TKW917593:TKW917596 TUS917593:TUS917596 UEO917593:UEO917596 UOK917593:UOK917596 UYG917593:UYG917596 VIC917593:VIC917596 VRY917593:VRY917596 WBU917593:WBU917596 WLQ917593:WLQ917596 WVM917593:WVM917596 G983129:G983132 JA983129:JA983132 SW983129:SW983132 ACS983129:ACS983132 AMO983129:AMO983132 AWK983129:AWK983132 BGG983129:BGG983132 BQC983129:BQC983132 BZY983129:BZY983132 CJU983129:CJU983132 CTQ983129:CTQ983132 DDM983129:DDM983132 DNI983129:DNI983132 DXE983129:DXE983132 EHA983129:EHA983132 EQW983129:EQW983132 FAS983129:FAS983132 FKO983129:FKO983132 FUK983129:FUK983132 GEG983129:GEG983132 GOC983129:GOC983132 GXY983129:GXY983132 HHU983129:HHU983132 HRQ983129:HRQ983132 IBM983129:IBM983132 ILI983129:ILI983132 IVE983129:IVE983132 JFA983129:JFA983132 JOW983129:JOW983132 JYS983129:JYS983132 KIO983129:KIO983132 KSK983129:KSK983132 LCG983129:LCG983132 LMC983129:LMC983132 LVY983129:LVY983132 MFU983129:MFU983132 MPQ983129:MPQ983132 MZM983129:MZM983132 NJI983129:NJI983132 NTE983129:NTE983132 ODA983129:ODA983132 OMW983129:OMW983132 OWS983129:OWS983132 PGO983129:PGO983132 PQK983129:PQK983132 QAG983129:QAG983132 QKC983129:QKC983132 QTY983129:QTY983132 RDU983129:RDU983132 RNQ983129:RNQ983132 RXM983129:RXM983132 SHI983129:SHI983132 SRE983129:SRE983132 TBA983129:TBA983132 TKW983129:TKW983132 TUS983129:TUS983132 UEO983129:UEO983132 UOK983129:UOK983132 UYG983129:UYG983132 VIC983129:VIC983132 VRY983129:VRY983132 WBU983129:WBU983132 WLQ983129:WLQ983132 WVM983129:WVM983132 G65597:G65621 JA65597:JA65621 SW65597:SW65621 ACS65597:ACS65621 AMO65597:AMO65621 AWK65597:AWK65621 BGG65597:BGG65621 BQC65597:BQC65621 BZY65597:BZY65621 CJU65597:CJU65621 CTQ65597:CTQ65621 DDM65597:DDM65621 DNI65597:DNI65621 DXE65597:DXE65621 EHA65597:EHA65621 EQW65597:EQW65621 FAS65597:FAS65621 FKO65597:FKO65621 FUK65597:FUK65621 GEG65597:GEG65621 GOC65597:GOC65621 GXY65597:GXY65621 HHU65597:HHU65621 HRQ65597:HRQ65621 IBM65597:IBM65621 ILI65597:ILI65621 IVE65597:IVE65621 JFA65597:JFA65621 JOW65597:JOW65621 JYS65597:JYS65621 KIO65597:KIO65621 KSK65597:KSK65621 LCG65597:LCG65621 LMC65597:LMC65621 LVY65597:LVY65621 MFU65597:MFU65621 MPQ65597:MPQ65621 MZM65597:MZM65621 NJI65597:NJI65621 NTE65597:NTE65621 ODA65597:ODA65621 OMW65597:OMW65621 OWS65597:OWS65621 PGO65597:PGO65621 PQK65597:PQK65621 QAG65597:QAG65621 QKC65597:QKC65621 QTY65597:QTY65621 RDU65597:RDU65621 RNQ65597:RNQ65621 RXM65597:RXM65621 SHI65597:SHI65621 SRE65597:SRE65621 TBA65597:TBA65621 TKW65597:TKW65621 TUS65597:TUS65621 UEO65597:UEO65621 UOK65597:UOK65621 UYG65597:UYG65621 VIC65597:VIC65621 VRY65597:VRY65621 WBU65597:WBU65621 WLQ65597:WLQ65621 WVM65597:WVM65621 G131133:G131157 JA131133:JA131157 SW131133:SW131157 ACS131133:ACS131157 AMO131133:AMO131157 AWK131133:AWK131157 BGG131133:BGG131157 BQC131133:BQC131157 BZY131133:BZY131157 CJU131133:CJU131157 CTQ131133:CTQ131157 DDM131133:DDM131157 DNI131133:DNI131157 DXE131133:DXE131157 EHA131133:EHA131157 EQW131133:EQW131157 FAS131133:FAS131157 FKO131133:FKO131157 FUK131133:FUK131157 GEG131133:GEG131157 GOC131133:GOC131157 GXY131133:GXY131157 HHU131133:HHU131157 HRQ131133:HRQ131157 IBM131133:IBM131157 ILI131133:ILI131157 IVE131133:IVE131157 JFA131133:JFA131157 JOW131133:JOW131157 JYS131133:JYS131157 KIO131133:KIO131157 KSK131133:KSK131157 LCG131133:LCG131157 LMC131133:LMC131157 LVY131133:LVY131157 MFU131133:MFU131157 MPQ131133:MPQ131157 MZM131133:MZM131157 NJI131133:NJI131157 NTE131133:NTE131157 ODA131133:ODA131157 OMW131133:OMW131157 OWS131133:OWS131157 PGO131133:PGO131157 PQK131133:PQK131157 QAG131133:QAG131157 QKC131133:QKC131157 QTY131133:QTY131157 RDU131133:RDU131157 RNQ131133:RNQ131157 RXM131133:RXM131157 SHI131133:SHI131157 SRE131133:SRE131157 TBA131133:TBA131157 TKW131133:TKW131157 TUS131133:TUS131157 UEO131133:UEO131157 UOK131133:UOK131157 UYG131133:UYG131157 VIC131133:VIC131157 VRY131133:VRY131157 WBU131133:WBU131157 WLQ131133:WLQ131157 WVM131133:WVM131157 G196669:G196693 JA196669:JA196693 SW196669:SW196693 ACS196669:ACS196693 AMO196669:AMO196693 AWK196669:AWK196693 BGG196669:BGG196693 BQC196669:BQC196693 BZY196669:BZY196693 CJU196669:CJU196693 CTQ196669:CTQ196693 DDM196669:DDM196693 DNI196669:DNI196693 DXE196669:DXE196693 EHA196669:EHA196693 EQW196669:EQW196693 FAS196669:FAS196693 FKO196669:FKO196693 FUK196669:FUK196693 GEG196669:GEG196693 GOC196669:GOC196693 GXY196669:GXY196693 HHU196669:HHU196693 HRQ196669:HRQ196693 IBM196669:IBM196693 ILI196669:ILI196693 IVE196669:IVE196693 JFA196669:JFA196693 JOW196669:JOW196693 JYS196669:JYS196693 KIO196669:KIO196693 KSK196669:KSK196693 LCG196669:LCG196693 LMC196669:LMC196693 LVY196669:LVY196693 MFU196669:MFU196693 MPQ196669:MPQ196693 MZM196669:MZM196693 NJI196669:NJI196693 NTE196669:NTE196693 ODA196669:ODA196693 OMW196669:OMW196693 OWS196669:OWS196693 PGO196669:PGO196693 PQK196669:PQK196693 QAG196669:QAG196693 QKC196669:QKC196693 QTY196669:QTY196693 RDU196669:RDU196693 RNQ196669:RNQ196693 RXM196669:RXM196693 SHI196669:SHI196693 SRE196669:SRE196693 TBA196669:TBA196693 TKW196669:TKW196693 TUS196669:TUS196693 UEO196669:UEO196693 UOK196669:UOK196693 UYG196669:UYG196693 VIC196669:VIC196693 VRY196669:VRY196693 WBU196669:WBU196693 WLQ196669:WLQ196693 WVM196669:WVM196693 G262205:G262229 JA262205:JA262229 SW262205:SW262229 ACS262205:ACS262229 AMO262205:AMO262229 AWK262205:AWK262229 BGG262205:BGG262229 BQC262205:BQC262229 BZY262205:BZY262229 CJU262205:CJU262229 CTQ262205:CTQ262229 DDM262205:DDM262229 DNI262205:DNI262229 DXE262205:DXE262229 EHA262205:EHA262229 EQW262205:EQW262229 FAS262205:FAS262229 FKO262205:FKO262229 FUK262205:FUK262229 GEG262205:GEG262229 GOC262205:GOC262229 GXY262205:GXY262229 HHU262205:HHU262229 HRQ262205:HRQ262229 IBM262205:IBM262229 ILI262205:ILI262229 IVE262205:IVE262229 JFA262205:JFA262229 JOW262205:JOW262229 JYS262205:JYS262229 KIO262205:KIO262229 KSK262205:KSK262229 LCG262205:LCG262229 LMC262205:LMC262229 LVY262205:LVY262229 MFU262205:MFU262229 MPQ262205:MPQ262229 MZM262205:MZM262229 NJI262205:NJI262229 NTE262205:NTE262229 ODA262205:ODA262229 OMW262205:OMW262229 OWS262205:OWS262229 PGO262205:PGO262229 PQK262205:PQK262229 QAG262205:QAG262229 QKC262205:QKC262229 QTY262205:QTY262229 RDU262205:RDU262229 RNQ262205:RNQ262229 RXM262205:RXM262229 SHI262205:SHI262229 SRE262205:SRE262229 TBA262205:TBA262229 TKW262205:TKW262229 TUS262205:TUS262229 UEO262205:UEO262229 UOK262205:UOK262229 UYG262205:UYG262229 VIC262205:VIC262229 VRY262205:VRY262229 WBU262205:WBU262229 WLQ262205:WLQ262229 WVM262205:WVM262229 G327741:G327765 JA327741:JA327765 SW327741:SW327765 ACS327741:ACS327765 AMO327741:AMO327765 AWK327741:AWK327765 BGG327741:BGG327765 BQC327741:BQC327765 BZY327741:BZY327765 CJU327741:CJU327765 CTQ327741:CTQ327765 DDM327741:DDM327765 DNI327741:DNI327765 DXE327741:DXE327765 EHA327741:EHA327765 EQW327741:EQW327765 FAS327741:FAS327765 FKO327741:FKO327765 FUK327741:FUK327765 GEG327741:GEG327765 GOC327741:GOC327765 GXY327741:GXY327765 HHU327741:HHU327765 HRQ327741:HRQ327765 IBM327741:IBM327765 ILI327741:ILI327765 IVE327741:IVE327765 JFA327741:JFA327765 JOW327741:JOW327765 JYS327741:JYS327765 KIO327741:KIO327765 KSK327741:KSK327765 LCG327741:LCG327765 LMC327741:LMC327765 LVY327741:LVY327765 MFU327741:MFU327765 MPQ327741:MPQ327765 MZM327741:MZM327765 NJI327741:NJI327765 NTE327741:NTE327765 ODA327741:ODA327765 OMW327741:OMW327765 OWS327741:OWS327765 PGO327741:PGO327765 PQK327741:PQK327765 QAG327741:QAG327765 QKC327741:QKC327765 QTY327741:QTY327765 RDU327741:RDU327765 RNQ327741:RNQ327765 RXM327741:RXM327765 SHI327741:SHI327765 SRE327741:SRE327765 TBA327741:TBA327765 TKW327741:TKW327765 TUS327741:TUS327765 UEO327741:UEO327765 UOK327741:UOK327765 UYG327741:UYG327765 VIC327741:VIC327765 VRY327741:VRY327765 WBU327741:WBU327765 WLQ327741:WLQ327765 WVM327741:WVM327765 G393277:G393301 JA393277:JA393301 SW393277:SW393301 ACS393277:ACS393301 AMO393277:AMO393301 AWK393277:AWK393301 BGG393277:BGG393301 BQC393277:BQC393301 BZY393277:BZY393301 CJU393277:CJU393301 CTQ393277:CTQ393301 DDM393277:DDM393301 DNI393277:DNI393301 DXE393277:DXE393301 EHA393277:EHA393301 EQW393277:EQW393301 FAS393277:FAS393301 FKO393277:FKO393301 FUK393277:FUK393301 GEG393277:GEG393301 GOC393277:GOC393301 GXY393277:GXY393301 HHU393277:HHU393301 HRQ393277:HRQ393301 IBM393277:IBM393301 ILI393277:ILI393301 IVE393277:IVE393301 JFA393277:JFA393301 JOW393277:JOW393301 JYS393277:JYS393301 KIO393277:KIO393301 KSK393277:KSK393301 LCG393277:LCG393301 LMC393277:LMC393301 LVY393277:LVY393301 MFU393277:MFU393301 MPQ393277:MPQ393301 MZM393277:MZM393301 NJI393277:NJI393301 NTE393277:NTE393301 ODA393277:ODA393301 OMW393277:OMW393301 OWS393277:OWS393301 PGO393277:PGO393301 PQK393277:PQK393301 QAG393277:QAG393301 QKC393277:QKC393301 QTY393277:QTY393301 RDU393277:RDU393301 RNQ393277:RNQ393301 RXM393277:RXM393301 SHI393277:SHI393301 SRE393277:SRE393301 TBA393277:TBA393301 TKW393277:TKW393301 TUS393277:TUS393301 UEO393277:UEO393301 UOK393277:UOK393301 UYG393277:UYG393301 VIC393277:VIC393301 VRY393277:VRY393301 WBU393277:WBU393301 WLQ393277:WLQ393301 WVM393277:WVM393301 G458813:G458837 JA458813:JA458837 SW458813:SW458837 ACS458813:ACS458837 AMO458813:AMO458837 AWK458813:AWK458837 BGG458813:BGG458837 BQC458813:BQC458837 BZY458813:BZY458837 CJU458813:CJU458837 CTQ458813:CTQ458837 DDM458813:DDM458837 DNI458813:DNI458837 DXE458813:DXE458837 EHA458813:EHA458837 EQW458813:EQW458837 FAS458813:FAS458837 FKO458813:FKO458837 FUK458813:FUK458837 GEG458813:GEG458837 GOC458813:GOC458837 GXY458813:GXY458837 HHU458813:HHU458837 HRQ458813:HRQ458837 IBM458813:IBM458837 ILI458813:ILI458837 IVE458813:IVE458837 JFA458813:JFA458837 JOW458813:JOW458837 JYS458813:JYS458837 KIO458813:KIO458837 KSK458813:KSK458837 LCG458813:LCG458837 LMC458813:LMC458837 LVY458813:LVY458837 MFU458813:MFU458837 MPQ458813:MPQ458837 MZM458813:MZM458837 NJI458813:NJI458837 NTE458813:NTE458837 ODA458813:ODA458837 OMW458813:OMW458837 OWS458813:OWS458837 PGO458813:PGO458837 PQK458813:PQK458837 QAG458813:QAG458837 QKC458813:QKC458837 QTY458813:QTY458837 RDU458813:RDU458837 RNQ458813:RNQ458837 RXM458813:RXM458837 SHI458813:SHI458837 SRE458813:SRE458837 TBA458813:TBA458837 TKW458813:TKW458837 TUS458813:TUS458837 UEO458813:UEO458837 UOK458813:UOK458837 UYG458813:UYG458837 VIC458813:VIC458837 VRY458813:VRY458837 WBU458813:WBU458837 WLQ458813:WLQ458837 WVM458813:WVM458837 G524349:G524373 JA524349:JA524373 SW524349:SW524373 ACS524349:ACS524373 AMO524349:AMO524373 AWK524349:AWK524373 BGG524349:BGG524373 BQC524349:BQC524373 BZY524349:BZY524373 CJU524349:CJU524373 CTQ524349:CTQ524373 DDM524349:DDM524373 DNI524349:DNI524373 DXE524349:DXE524373 EHA524349:EHA524373 EQW524349:EQW524373 FAS524349:FAS524373 FKO524349:FKO524373 FUK524349:FUK524373 GEG524349:GEG524373 GOC524349:GOC524373 GXY524349:GXY524373 HHU524349:HHU524373 HRQ524349:HRQ524373 IBM524349:IBM524373 ILI524349:ILI524373 IVE524349:IVE524373 JFA524349:JFA524373 JOW524349:JOW524373 JYS524349:JYS524373 KIO524349:KIO524373 KSK524349:KSK524373 LCG524349:LCG524373 LMC524349:LMC524373 LVY524349:LVY524373 MFU524349:MFU524373 MPQ524349:MPQ524373 MZM524349:MZM524373 NJI524349:NJI524373 NTE524349:NTE524373 ODA524349:ODA524373 OMW524349:OMW524373 OWS524349:OWS524373 PGO524349:PGO524373 PQK524349:PQK524373 QAG524349:QAG524373 QKC524349:QKC524373 QTY524349:QTY524373 RDU524349:RDU524373 RNQ524349:RNQ524373 RXM524349:RXM524373 SHI524349:SHI524373 SRE524349:SRE524373 TBA524349:TBA524373 TKW524349:TKW524373 TUS524349:TUS524373 UEO524349:UEO524373 UOK524349:UOK524373 UYG524349:UYG524373 VIC524349:VIC524373 VRY524349:VRY524373 WBU524349:WBU524373 WLQ524349:WLQ524373 WVM524349:WVM524373 G589885:G589909 JA589885:JA589909 SW589885:SW589909 ACS589885:ACS589909 AMO589885:AMO589909 AWK589885:AWK589909 BGG589885:BGG589909 BQC589885:BQC589909 BZY589885:BZY589909 CJU589885:CJU589909 CTQ589885:CTQ589909 DDM589885:DDM589909 DNI589885:DNI589909 DXE589885:DXE589909 EHA589885:EHA589909 EQW589885:EQW589909 FAS589885:FAS589909 FKO589885:FKO589909 FUK589885:FUK589909 GEG589885:GEG589909 GOC589885:GOC589909 GXY589885:GXY589909 HHU589885:HHU589909 HRQ589885:HRQ589909 IBM589885:IBM589909 ILI589885:ILI589909 IVE589885:IVE589909 JFA589885:JFA589909 JOW589885:JOW589909 JYS589885:JYS589909 KIO589885:KIO589909 KSK589885:KSK589909 LCG589885:LCG589909 LMC589885:LMC589909 LVY589885:LVY589909 MFU589885:MFU589909 MPQ589885:MPQ589909 MZM589885:MZM589909 NJI589885:NJI589909 NTE589885:NTE589909 ODA589885:ODA589909 OMW589885:OMW589909 OWS589885:OWS589909 PGO589885:PGO589909 PQK589885:PQK589909 QAG589885:QAG589909 QKC589885:QKC589909 QTY589885:QTY589909 RDU589885:RDU589909 RNQ589885:RNQ589909 RXM589885:RXM589909 SHI589885:SHI589909 SRE589885:SRE589909 TBA589885:TBA589909 TKW589885:TKW589909 TUS589885:TUS589909 UEO589885:UEO589909 UOK589885:UOK589909 UYG589885:UYG589909 VIC589885:VIC589909 VRY589885:VRY589909 WBU589885:WBU589909 WLQ589885:WLQ589909 WVM589885:WVM589909 G655421:G655445 JA655421:JA655445 SW655421:SW655445 ACS655421:ACS655445 AMO655421:AMO655445 AWK655421:AWK655445 BGG655421:BGG655445 BQC655421:BQC655445 BZY655421:BZY655445 CJU655421:CJU655445 CTQ655421:CTQ655445 DDM655421:DDM655445 DNI655421:DNI655445 DXE655421:DXE655445 EHA655421:EHA655445 EQW655421:EQW655445 FAS655421:FAS655445 FKO655421:FKO655445 FUK655421:FUK655445 GEG655421:GEG655445 GOC655421:GOC655445 GXY655421:GXY655445 HHU655421:HHU655445 HRQ655421:HRQ655445 IBM655421:IBM655445 ILI655421:ILI655445 IVE655421:IVE655445 JFA655421:JFA655445 JOW655421:JOW655445 JYS655421:JYS655445 KIO655421:KIO655445 KSK655421:KSK655445 LCG655421:LCG655445 LMC655421:LMC655445 LVY655421:LVY655445 MFU655421:MFU655445 MPQ655421:MPQ655445 MZM655421:MZM655445 NJI655421:NJI655445 NTE655421:NTE655445 ODA655421:ODA655445 OMW655421:OMW655445 OWS655421:OWS655445 PGO655421:PGO655445 PQK655421:PQK655445 QAG655421:QAG655445 QKC655421:QKC655445 QTY655421:QTY655445 RDU655421:RDU655445 RNQ655421:RNQ655445 RXM655421:RXM655445 SHI655421:SHI655445 SRE655421:SRE655445 TBA655421:TBA655445 TKW655421:TKW655445 TUS655421:TUS655445 UEO655421:UEO655445 UOK655421:UOK655445 UYG655421:UYG655445 VIC655421:VIC655445 VRY655421:VRY655445 WBU655421:WBU655445 WLQ655421:WLQ655445 WVM655421:WVM655445 G720957:G720981 JA720957:JA720981 SW720957:SW720981 ACS720957:ACS720981 AMO720957:AMO720981 AWK720957:AWK720981 BGG720957:BGG720981 BQC720957:BQC720981 BZY720957:BZY720981 CJU720957:CJU720981 CTQ720957:CTQ720981 DDM720957:DDM720981 DNI720957:DNI720981 DXE720957:DXE720981 EHA720957:EHA720981 EQW720957:EQW720981 FAS720957:FAS720981 FKO720957:FKO720981 FUK720957:FUK720981 GEG720957:GEG720981 GOC720957:GOC720981 GXY720957:GXY720981 HHU720957:HHU720981 HRQ720957:HRQ720981 IBM720957:IBM720981 ILI720957:ILI720981 IVE720957:IVE720981 JFA720957:JFA720981 JOW720957:JOW720981 JYS720957:JYS720981 KIO720957:KIO720981 KSK720957:KSK720981 LCG720957:LCG720981 LMC720957:LMC720981 LVY720957:LVY720981 MFU720957:MFU720981 MPQ720957:MPQ720981 MZM720957:MZM720981 NJI720957:NJI720981 NTE720957:NTE720981 ODA720957:ODA720981 OMW720957:OMW720981 OWS720957:OWS720981 PGO720957:PGO720981 PQK720957:PQK720981 QAG720957:QAG720981 QKC720957:QKC720981 QTY720957:QTY720981 RDU720957:RDU720981 RNQ720957:RNQ720981 RXM720957:RXM720981 SHI720957:SHI720981 SRE720957:SRE720981 TBA720957:TBA720981 TKW720957:TKW720981 TUS720957:TUS720981 UEO720957:UEO720981 UOK720957:UOK720981 UYG720957:UYG720981 VIC720957:VIC720981 VRY720957:VRY720981 WBU720957:WBU720981 WLQ720957:WLQ720981 WVM720957:WVM720981 G786493:G786517 JA786493:JA786517 SW786493:SW786517 ACS786493:ACS786517 AMO786493:AMO786517 AWK786493:AWK786517 BGG786493:BGG786517 BQC786493:BQC786517 BZY786493:BZY786517 CJU786493:CJU786517 CTQ786493:CTQ786517 DDM786493:DDM786517 DNI786493:DNI786517 DXE786493:DXE786517 EHA786493:EHA786517 EQW786493:EQW786517 FAS786493:FAS786517 FKO786493:FKO786517 FUK786493:FUK786517 GEG786493:GEG786517 GOC786493:GOC786517 GXY786493:GXY786517 HHU786493:HHU786517 HRQ786493:HRQ786517 IBM786493:IBM786517 ILI786493:ILI786517 IVE786493:IVE786517 JFA786493:JFA786517 JOW786493:JOW786517 JYS786493:JYS786517 KIO786493:KIO786517 KSK786493:KSK786517 LCG786493:LCG786517 LMC786493:LMC786517 LVY786493:LVY786517 MFU786493:MFU786517 MPQ786493:MPQ786517 MZM786493:MZM786517 NJI786493:NJI786517 NTE786493:NTE786517 ODA786493:ODA786517 OMW786493:OMW786517 OWS786493:OWS786517 PGO786493:PGO786517 PQK786493:PQK786517 QAG786493:QAG786517 QKC786493:QKC786517 QTY786493:QTY786517 RDU786493:RDU786517 RNQ786493:RNQ786517 RXM786493:RXM786517 SHI786493:SHI786517 SRE786493:SRE786517 TBA786493:TBA786517 TKW786493:TKW786517 TUS786493:TUS786517 UEO786493:UEO786517 UOK786493:UOK786517 UYG786493:UYG786517 VIC786493:VIC786517 VRY786493:VRY786517 WBU786493:WBU786517 WLQ786493:WLQ786517 WVM786493:WVM786517 G852029:G852053 JA852029:JA852053 SW852029:SW852053 ACS852029:ACS852053 AMO852029:AMO852053 AWK852029:AWK852053 BGG852029:BGG852053 BQC852029:BQC852053 BZY852029:BZY852053 CJU852029:CJU852053 CTQ852029:CTQ852053 DDM852029:DDM852053 DNI852029:DNI852053 DXE852029:DXE852053 EHA852029:EHA852053 EQW852029:EQW852053 FAS852029:FAS852053 FKO852029:FKO852053 FUK852029:FUK852053 GEG852029:GEG852053 GOC852029:GOC852053 GXY852029:GXY852053 HHU852029:HHU852053 HRQ852029:HRQ852053 IBM852029:IBM852053 ILI852029:ILI852053 IVE852029:IVE852053 JFA852029:JFA852053 JOW852029:JOW852053 JYS852029:JYS852053 KIO852029:KIO852053 KSK852029:KSK852053 LCG852029:LCG852053 LMC852029:LMC852053 LVY852029:LVY852053 MFU852029:MFU852053 MPQ852029:MPQ852053 MZM852029:MZM852053 NJI852029:NJI852053 NTE852029:NTE852053 ODA852029:ODA852053 OMW852029:OMW852053 OWS852029:OWS852053 PGO852029:PGO852053 PQK852029:PQK852053 QAG852029:QAG852053 QKC852029:QKC852053 QTY852029:QTY852053 RDU852029:RDU852053 RNQ852029:RNQ852053 RXM852029:RXM852053 SHI852029:SHI852053 SRE852029:SRE852053 TBA852029:TBA852053 TKW852029:TKW852053 TUS852029:TUS852053 UEO852029:UEO852053 UOK852029:UOK852053 UYG852029:UYG852053 VIC852029:VIC852053 VRY852029:VRY852053 WBU852029:WBU852053 WLQ852029:WLQ852053 WVM852029:WVM852053 G917565:G917589 JA917565:JA917589 SW917565:SW917589 ACS917565:ACS917589 AMO917565:AMO917589 AWK917565:AWK917589 BGG917565:BGG917589 BQC917565:BQC917589 BZY917565:BZY917589 CJU917565:CJU917589 CTQ917565:CTQ917589 DDM917565:DDM917589 DNI917565:DNI917589 DXE917565:DXE917589 EHA917565:EHA917589 EQW917565:EQW917589 FAS917565:FAS917589 FKO917565:FKO917589 FUK917565:FUK917589 GEG917565:GEG917589 GOC917565:GOC917589 GXY917565:GXY917589 HHU917565:HHU917589 HRQ917565:HRQ917589 IBM917565:IBM917589 ILI917565:ILI917589 IVE917565:IVE917589 JFA917565:JFA917589 JOW917565:JOW917589 JYS917565:JYS917589 KIO917565:KIO917589 KSK917565:KSK917589 LCG917565:LCG917589 LMC917565:LMC917589 LVY917565:LVY917589 MFU917565:MFU917589 MPQ917565:MPQ917589 MZM917565:MZM917589 NJI917565:NJI917589 NTE917565:NTE917589 ODA917565:ODA917589 OMW917565:OMW917589 OWS917565:OWS917589 PGO917565:PGO917589 PQK917565:PQK917589 QAG917565:QAG917589 QKC917565:QKC917589 QTY917565:QTY917589 RDU917565:RDU917589 RNQ917565:RNQ917589 RXM917565:RXM917589 SHI917565:SHI917589 SRE917565:SRE917589 TBA917565:TBA917589 TKW917565:TKW917589 TUS917565:TUS917589 UEO917565:UEO917589 UOK917565:UOK917589 UYG917565:UYG917589 VIC917565:VIC917589 VRY917565:VRY917589 WBU917565:WBU917589 WLQ917565:WLQ917589 WVM917565:WVM917589 G983101:G983125 JA983101:JA983125 SW983101:SW983125 ACS983101:ACS983125 AMO983101:AMO983125 AWK983101:AWK983125 BGG983101:BGG983125 BQC983101:BQC983125 BZY983101:BZY983125 CJU983101:CJU983125 CTQ983101:CTQ983125 DDM983101:DDM983125 DNI983101:DNI983125 DXE983101:DXE983125 EHA983101:EHA983125 EQW983101:EQW983125 FAS983101:FAS983125 FKO983101:FKO983125 FUK983101:FUK983125 GEG983101:GEG983125 GOC983101:GOC983125 GXY983101:GXY983125 HHU983101:HHU983125 HRQ983101:HRQ983125 IBM983101:IBM983125 ILI983101:ILI983125 IVE983101:IVE983125 JFA983101:JFA983125 JOW983101:JOW983125 JYS983101:JYS983125 KIO983101:KIO983125 KSK983101:KSK983125 LCG983101:LCG983125 LMC983101:LMC983125 LVY983101:LVY983125 MFU983101:MFU983125 MPQ983101:MPQ983125 MZM983101:MZM983125 NJI983101:NJI983125 NTE983101:NTE983125 ODA983101:ODA983125 OMW983101:OMW983125 OWS983101:OWS983125 PGO983101:PGO983125 PQK983101:PQK983125 QAG983101:QAG983125 QKC983101:QKC983125 QTY983101:QTY983125 RDU983101:RDU983125 RNQ983101:RNQ983125 RXM983101:RXM983125 SHI983101:SHI983125 SRE983101:SRE983125 TBA983101:TBA983125 TKW983101:TKW983125 TUS983101:TUS983125 UEO983101:UEO983125 UOK983101:UOK983125 UYG983101:UYG983125 VIC983101:VIC983125 VRY983101:VRY983125 WBU983101:WBU983125 WLQ983101:WLQ983125 WVM983101:WVM983125 G65578:G65593 JA65578:JA65593 SW65578:SW65593 ACS65578:ACS65593 AMO65578:AMO65593 AWK65578:AWK65593 BGG65578:BGG65593 BQC65578:BQC65593 BZY65578:BZY65593 CJU65578:CJU65593 CTQ65578:CTQ65593 DDM65578:DDM65593 DNI65578:DNI65593 DXE65578:DXE65593 EHA65578:EHA65593 EQW65578:EQW65593 FAS65578:FAS65593 FKO65578:FKO65593 FUK65578:FUK65593 GEG65578:GEG65593 GOC65578:GOC65593 GXY65578:GXY65593 HHU65578:HHU65593 HRQ65578:HRQ65593 IBM65578:IBM65593 ILI65578:ILI65593 IVE65578:IVE65593 JFA65578:JFA65593 JOW65578:JOW65593 JYS65578:JYS65593 KIO65578:KIO65593 KSK65578:KSK65593 LCG65578:LCG65593 LMC65578:LMC65593 LVY65578:LVY65593 MFU65578:MFU65593 MPQ65578:MPQ65593 MZM65578:MZM65593 NJI65578:NJI65593 NTE65578:NTE65593 ODA65578:ODA65593 OMW65578:OMW65593 OWS65578:OWS65593 PGO65578:PGO65593 PQK65578:PQK65593 QAG65578:QAG65593 QKC65578:QKC65593 QTY65578:QTY65593 RDU65578:RDU65593 RNQ65578:RNQ65593 RXM65578:RXM65593 SHI65578:SHI65593 SRE65578:SRE65593 TBA65578:TBA65593 TKW65578:TKW65593 TUS65578:TUS65593 UEO65578:UEO65593 UOK65578:UOK65593 UYG65578:UYG65593 VIC65578:VIC65593 VRY65578:VRY65593 WBU65578:WBU65593 WLQ65578:WLQ65593 WVM65578:WVM65593 G131114:G131129 JA131114:JA131129 SW131114:SW131129 ACS131114:ACS131129 AMO131114:AMO131129 AWK131114:AWK131129 BGG131114:BGG131129 BQC131114:BQC131129 BZY131114:BZY131129 CJU131114:CJU131129 CTQ131114:CTQ131129 DDM131114:DDM131129 DNI131114:DNI131129 DXE131114:DXE131129 EHA131114:EHA131129 EQW131114:EQW131129 FAS131114:FAS131129 FKO131114:FKO131129 FUK131114:FUK131129 GEG131114:GEG131129 GOC131114:GOC131129 GXY131114:GXY131129 HHU131114:HHU131129 HRQ131114:HRQ131129 IBM131114:IBM131129 ILI131114:ILI131129 IVE131114:IVE131129 JFA131114:JFA131129 JOW131114:JOW131129 JYS131114:JYS131129 KIO131114:KIO131129 KSK131114:KSK131129 LCG131114:LCG131129 LMC131114:LMC131129 LVY131114:LVY131129 MFU131114:MFU131129 MPQ131114:MPQ131129 MZM131114:MZM131129 NJI131114:NJI131129 NTE131114:NTE131129 ODA131114:ODA131129 OMW131114:OMW131129 OWS131114:OWS131129 PGO131114:PGO131129 PQK131114:PQK131129 QAG131114:QAG131129 QKC131114:QKC131129 QTY131114:QTY131129 RDU131114:RDU131129 RNQ131114:RNQ131129 RXM131114:RXM131129 SHI131114:SHI131129 SRE131114:SRE131129 TBA131114:TBA131129 TKW131114:TKW131129 TUS131114:TUS131129 UEO131114:UEO131129 UOK131114:UOK131129 UYG131114:UYG131129 VIC131114:VIC131129 VRY131114:VRY131129 WBU131114:WBU131129 WLQ131114:WLQ131129 WVM131114:WVM131129 G196650:G196665 JA196650:JA196665 SW196650:SW196665 ACS196650:ACS196665 AMO196650:AMO196665 AWK196650:AWK196665 BGG196650:BGG196665 BQC196650:BQC196665 BZY196650:BZY196665 CJU196650:CJU196665 CTQ196650:CTQ196665 DDM196650:DDM196665 DNI196650:DNI196665 DXE196650:DXE196665 EHA196650:EHA196665 EQW196650:EQW196665 FAS196650:FAS196665 FKO196650:FKO196665 FUK196650:FUK196665 GEG196650:GEG196665 GOC196650:GOC196665 GXY196650:GXY196665 HHU196650:HHU196665 HRQ196650:HRQ196665 IBM196650:IBM196665 ILI196650:ILI196665 IVE196650:IVE196665 JFA196650:JFA196665 JOW196650:JOW196665 JYS196650:JYS196665 KIO196650:KIO196665 KSK196650:KSK196665 LCG196650:LCG196665 LMC196650:LMC196665 LVY196650:LVY196665 MFU196650:MFU196665 MPQ196650:MPQ196665 MZM196650:MZM196665 NJI196650:NJI196665 NTE196650:NTE196665 ODA196650:ODA196665 OMW196650:OMW196665 OWS196650:OWS196665 PGO196650:PGO196665 PQK196650:PQK196665 QAG196650:QAG196665 QKC196650:QKC196665 QTY196650:QTY196665 RDU196650:RDU196665 RNQ196650:RNQ196665 RXM196650:RXM196665 SHI196650:SHI196665 SRE196650:SRE196665 TBA196650:TBA196665 TKW196650:TKW196665 TUS196650:TUS196665 UEO196650:UEO196665 UOK196650:UOK196665 UYG196650:UYG196665 VIC196650:VIC196665 VRY196650:VRY196665 WBU196650:WBU196665 WLQ196650:WLQ196665 WVM196650:WVM196665 G262186:G262201 JA262186:JA262201 SW262186:SW262201 ACS262186:ACS262201 AMO262186:AMO262201 AWK262186:AWK262201 BGG262186:BGG262201 BQC262186:BQC262201 BZY262186:BZY262201 CJU262186:CJU262201 CTQ262186:CTQ262201 DDM262186:DDM262201 DNI262186:DNI262201 DXE262186:DXE262201 EHA262186:EHA262201 EQW262186:EQW262201 FAS262186:FAS262201 FKO262186:FKO262201 FUK262186:FUK262201 GEG262186:GEG262201 GOC262186:GOC262201 GXY262186:GXY262201 HHU262186:HHU262201 HRQ262186:HRQ262201 IBM262186:IBM262201 ILI262186:ILI262201 IVE262186:IVE262201 JFA262186:JFA262201 JOW262186:JOW262201 JYS262186:JYS262201 KIO262186:KIO262201 KSK262186:KSK262201 LCG262186:LCG262201 LMC262186:LMC262201 LVY262186:LVY262201 MFU262186:MFU262201 MPQ262186:MPQ262201 MZM262186:MZM262201 NJI262186:NJI262201 NTE262186:NTE262201 ODA262186:ODA262201 OMW262186:OMW262201 OWS262186:OWS262201 PGO262186:PGO262201 PQK262186:PQK262201 QAG262186:QAG262201 QKC262186:QKC262201 QTY262186:QTY262201 RDU262186:RDU262201 RNQ262186:RNQ262201 RXM262186:RXM262201 SHI262186:SHI262201 SRE262186:SRE262201 TBA262186:TBA262201 TKW262186:TKW262201 TUS262186:TUS262201 UEO262186:UEO262201 UOK262186:UOK262201 UYG262186:UYG262201 VIC262186:VIC262201 VRY262186:VRY262201 WBU262186:WBU262201 WLQ262186:WLQ262201 WVM262186:WVM262201 G327722:G327737 JA327722:JA327737 SW327722:SW327737 ACS327722:ACS327737 AMO327722:AMO327737 AWK327722:AWK327737 BGG327722:BGG327737 BQC327722:BQC327737 BZY327722:BZY327737 CJU327722:CJU327737 CTQ327722:CTQ327737 DDM327722:DDM327737 DNI327722:DNI327737 DXE327722:DXE327737 EHA327722:EHA327737 EQW327722:EQW327737 FAS327722:FAS327737 FKO327722:FKO327737 FUK327722:FUK327737 GEG327722:GEG327737 GOC327722:GOC327737 GXY327722:GXY327737 HHU327722:HHU327737 HRQ327722:HRQ327737 IBM327722:IBM327737 ILI327722:ILI327737 IVE327722:IVE327737 JFA327722:JFA327737 JOW327722:JOW327737 JYS327722:JYS327737 KIO327722:KIO327737 KSK327722:KSK327737 LCG327722:LCG327737 LMC327722:LMC327737 LVY327722:LVY327737 MFU327722:MFU327737 MPQ327722:MPQ327737 MZM327722:MZM327737 NJI327722:NJI327737 NTE327722:NTE327737 ODA327722:ODA327737 OMW327722:OMW327737 OWS327722:OWS327737 PGO327722:PGO327737 PQK327722:PQK327737 QAG327722:QAG327737 QKC327722:QKC327737 QTY327722:QTY327737 RDU327722:RDU327737 RNQ327722:RNQ327737 RXM327722:RXM327737 SHI327722:SHI327737 SRE327722:SRE327737 TBA327722:TBA327737 TKW327722:TKW327737 TUS327722:TUS327737 UEO327722:UEO327737 UOK327722:UOK327737 UYG327722:UYG327737 VIC327722:VIC327737 VRY327722:VRY327737 WBU327722:WBU327737 WLQ327722:WLQ327737 WVM327722:WVM327737 G393258:G393273 JA393258:JA393273 SW393258:SW393273 ACS393258:ACS393273 AMO393258:AMO393273 AWK393258:AWK393273 BGG393258:BGG393273 BQC393258:BQC393273 BZY393258:BZY393273 CJU393258:CJU393273 CTQ393258:CTQ393273 DDM393258:DDM393273 DNI393258:DNI393273 DXE393258:DXE393273 EHA393258:EHA393273 EQW393258:EQW393273 FAS393258:FAS393273 FKO393258:FKO393273 FUK393258:FUK393273 GEG393258:GEG393273 GOC393258:GOC393273 GXY393258:GXY393273 HHU393258:HHU393273 HRQ393258:HRQ393273 IBM393258:IBM393273 ILI393258:ILI393273 IVE393258:IVE393273 JFA393258:JFA393273 JOW393258:JOW393273 JYS393258:JYS393273 KIO393258:KIO393273 KSK393258:KSK393273 LCG393258:LCG393273 LMC393258:LMC393273 LVY393258:LVY393273 MFU393258:MFU393273 MPQ393258:MPQ393273 MZM393258:MZM393273 NJI393258:NJI393273 NTE393258:NTE393273 ODA393258:ODA393273 OMW393258:OMW393273 OWS393258:OWS393273 PGO393258:PGO393273 PQK393258:PQK393273 QAG393258:QAG393273 QKC393258:QKC393273 QTY393258:QTY393273 RDU393258:RDU393273 RNQ393258:RNQ393273 RXM393258:RXM393273 SHI393258:SHI393273 SRE393258:SRE393273 TBA393258:TBA393273 TKW393258:TKW393273 TUS393258:TUS393273 UEO393258:UEO393273 UOK393258:UOK393273 UYG393258:UYG393273 VIC393258:VIC393273 VRY393258:VRY393273 WBU393258:WBU393273 WLQ393258:WLQ393273 WVM393258:WVM393273 G458794:G458809 JA458794:JA458809 SW458794:SW458809 ACS458794:ACS458809 AMO458794:AMO458809 AWK458794:AWK458809 BGG458794:BGG458809 BQC458794:BQC458809 BZY458794:BZY458809 CJU458794:CJU458809 CTQ458794:CTQ458809 DDM458794:DDM458809 DNI458794:DNI458809 DXE458794:DXE458809 EHA458794:EHA458809 EQW458794:EQW458809 FAS458794:FAS458809 FKO458794:FKO458809 FUK458794:FUK458809 GEG458794:GEG458809 GOC458794:GOC458809 GXY458794:GXY458809 HHU458794:HHU458809 HRQ458794:HRQ458809 IBM458794:IBM458809 ILI458794:ILI458809 IVE458794:IVE458809 JFA458794:JFA458809 JOW458794:JOW458809 JYS458794:JYS458809 KIO458794:KIO458809 KSK458794:KSK458809 LCG458794:LCG458809 LMC458794:LMC458809 LVY458794:LVY458809 MFU458794:MFU458809 MPQ458794:MPQ458809 MZM458794:MZM458809 NJI458794:NJI458809 NTE458794:NTE458809 ODA458794:ODA458809 OMW458794:OMW458809 OWS458794:OWS458809 PGO458794:PGO458809 PQK458794:PQK458809 QAG458794:QAG458809 QKC458794:QKC458809 QTY458794:QTY458809 RDU458794:RDU458809 RNQ458794:RNQ458809 RXM458794:RXM458809 SHI458794:SHI458809 SRE458794:SRE458809 TBA458794:TBA458809 TKW458794:TKW458809 TUS458794:TUS458809 UEO458794:UEO458809 UOK458794:UOK458809 UYG458794:UYG458809 VIC458794:VIC458809 VRY458794:VRY458809 WBU458794:WBU458809 WLQ458794:WLQ458809 WVM458794:WVM458809 G524330:G524345 JA524330:JA524345 SW524330:SW524345 ACS524330:ACS524345 AMO524330:AMO524345 AWK524330:AWK524345 BGG524330:BGG524345 BQC524330:BQC524345 BZY524330:BZY524345 CJU524330:CJU524345 CTQ524330:CTQ524345 DDM524330:DDM524345 DNI524330:DNI524345 DXE524330:DXE524345 EHA524330:EHA524345 EQW524330:EQW524345 FAS524330:FAS524345 FKO524330:FKO524345 FUK524330:FUK524345 GEG524330:GEG524345 GOC524330:GOC524345 GXY524330:GXY524345 HHU524330:HHU524345 HRQ524330:HRQ524345 IBM524330:IBM524345 ILI524330:ILI524345 IVE524330:IVE524345 JFA524330:JFA524345 JOW524330:JOW524345 JYS524330:JYS524345 KIO524330:KIO524345 KSK524330:KSK524345 LCG524330:LCG524345 LMC524330:LMC524345 LVY524330:LVY524345 MFU524330:MFU524345 MPQ524330:MPQ524345 MZM524330:MZM524345 NJI524330:NJI524345 NTE524330:NTE524345 ODA524330:ODA524345 OMW524330:OMW524345 OWS524330:OWS524345 PGO524330:PGO524345 PQK524330:PQK524345 QAG524330:QAG524345 QKC524330:QKC524345 QTY524330:QTY524345 RDU524330:RDU524345 RNQ524330:RNQ524345 RXM524330:RXM524345 SHI524330:SHI524345 SRE524330:SRE524345 TBA524330:TBA524345 TKW524330:TKW524345 TUS524330:TUS524345 UEO524330:UEO524345 UOK524330:UOK524345 UYG524330:UYG524345 VIC524330:VIC524345 VRY524330:VRY524345 WBU524330:WBU524345 WLQ524330:WLQ524345 WVM524330:WVM524345 G589866:G589881 JA589866:JA589881 SW589866:SW589881 ACS589866:ACS589881 AMO589866:AMO589881 AWK589866:AWK589881 BGG589866:BGG589881 BQC589866:BQC589881 BZY589866:BZY589881 CJU589866:CJU589881 CTQ589866:CTQ589881 DDM589866:DDM589881 DNI589866:DNI589881 DXE589866:DXE589881 EHA589866:EHA589881 EQW589866:EQW589881 FAS589866:FAS589881 FKO589866:FKO589881 FUK589866:FUK589881 GEG589866:GEG589881 GOC589866:GOC589881 GXY589866:GXY589881 HHU589866:HHU589881 HRQ589866:HRQ589881 IBM589866:IBM589881 ILI589866:ILI589881 IVE589866:IVE589881 JFA589866:JFA589881 JOW589866:JOW589881 JYS589866:JYS589881 KIO589866:KIO589881 KSK589866:KSK589881 LCG589866:LCG589881 LMC589866:LMC589881 LVY589866:LVY589881 MFU589866:MFU589881 MPQ589866:MPQ589881 MZM589866:MZM589881 NJI589866:NJI589881 NTE589866:NTE589881 ODA589866:ODA589881 OMW589866:OMW589881 OWS589866:OWS589881 PGO589866:PGO589881 PQK589866:PQK589881 QAG589866:QAG589881 QKC589866:QKC589881 QTY589866:QTY589881 RDU589866:RDU589881 RNQ589866:RNQ589881 RXM589866:RXM589881 SHI589866:SHI589881 SRE589866:SRE589881 TBA589866:TBA589881 TKW589866:TKW589881 TUS589866:TUS589881 UEO589866:UEO589881 UOK589866:UOK589881 UYG589866:UYG589881 VIC589866:VIC589881 VRY589866:VRY589881 WBU589866:WBU589881 WLQ589866:WLQ589881 WVM589866:WVM589881 G655402:G655417 JA655402:JA655417 SW655402:SW655417 ACS655402:ACS655417 AMO655402:AMO655417 AWK655402:AWK655417 BGG655402:BGG655417 BQC655402:BQC655417 BZY655402:BZY655417 CJU655402:CJU655417 CTQ655402:CTQ655417 DDM655402:DDM655417 DNI655402:DNI655417 DXE655402:DXE655417 EHA655402:EHA655417 EQW655402:EQW655417 FAS655402:FAS655417 FKO655402:FKO655417 FUK655402:FUK655417 GEG655402:GEG655417 GOC655402:GOC655417 GXY655402:GXY655417 HHU655402:HHU655417 HRQ655402:HRQ655417 IBM655402:IBM655417 ILI655402:ILI655417 IVE655402:IVE655417 JFA655402:JFA655417 JOW655402:JOW655417 JYS655402:JYS655417 KIO655402:KIO655417 KSK655402:KSK655417 LCG655402:LCG655417 LMC655402:LMC655417 LVY655402:LVY655417 MFU655402:MFU655417 MPQ655402:MPQ655417 MZM655402:MZM655417 NJI655402:NJI655417 NTE655402:NTE655417 ODA655402:ODA655417 OMW655402:OMW655417 OWS655402:OWS655417 PGO655402:PGO655417 PQK655402:PQK655417 QAG655402:QAG655417 QKC655402:QKC655417 QTY655402:QTY655417 RDU655402:RDU655417 RNQ655402:RNQ655417 RXM655402:RXM655417 SHI655402:SHI655417 SRE655402:SRE655417 TBA655402:TBA655417 TKW655402:TKW655417 TUS655402:TUS655417 UEO655402:UEO655417 UOK655402:UOK655417 UYG655402:UYG655417 VIC655402:VIC655417 VRY655402:VRY655417 WBU655402:WBU655417 WLQ655402:WLQ655417 WVM655402:WVM655417 G720938:G720953 JA720938:JA720953 SW720938:SW720953 ACS720938:ACS720953 AMO720938:AMO720953 AWK720938:AWK720953 BGG720938:BGG720953 BQC720938:BQC720953 BZY720938:BZY720953 CJU720938:CJU720953 CTQ720938:CTQ720953 DDM720938:DDM720953 DNI720938:DNI720953 DXE720938:DXE720953 EHA720938:EHA720953 EQW720938:EQW720953 FAS720938:FAS720953 FKO720938:FKO720953 FUK720938:FUK720953 GEG720938:GEG720953 GOC720938:GOC720953 GXY720938:GXY720953 HHU720938:HHU720953 HRQ720938:HRQ720953 IBM720938:IBM720953 ILI720938:ILI720953 IVE720938:IVE720953 JFA720938:JFA720953 JOW720938:JOW720953 JYS720938:JYS720953 KIO720938:KIO720953 KSK720938:KSK720953 LCG720938:LCG720953 LMC720938:LMC720953 LVY720938:LVY720953 MFU720938:MFU720953 MPQ720938:MPQ720953 MZM720938:MZM720953 NJI720938:NJI720953 NTE720938:NTE720953 ODA720938:ODA720953 OMW720938:OMW720953 OWS720938:OWS720953 PGO720938:PGO720953 PQK720938:PQK720953 QAG720938:QAG720953 QKC720938:QKC720953 QTY720938:QTY720953 RDU720938:RDU720953 RNQ720938:RNQ720953 RXM720938:RXM720953 SHI720938:SHI720953 SRE720938:SRE720953 TBA720938:TBA720953 TKW720938:TKW720953 TUS720938:TUS720953 UEO720938:UEO720953 UOK720938:UOK720953 UYG720938:UYG720953 VIC720938:VIC720953 VRY720938:VRY720953 WBU720938:WBU720953 WLQ720938:WLQ720953 WVM720938:WVM720953 G786474:G786489 JA786474:JA786489 SW786474:SW786489 ACS786474:ACS786489 AMO786474:AMO786489 AWK786474:AWK786489 BGG786474:BGG786489 BQC786474:BQC786489 BZY786474:BZY786489 CJU786474:CJU786489 CTQ786474:CTQ786489 DDM786474:DDM786489 DNI786474:DNI786489 DXE786474:DXE786489 EHA786474:EHA786489 EQW786474:EQW786489 FAS786474:FAS786489 FKO786474:FKO786489 FUK786474:FUK786489 GEG786474:GEG786489 GOC786474:GOC786489 GXY786474:GXY786489 HHU786474:HHU786489 HRQ786474:HRQ786489 IBM786474:IBM786489 ILI786474:ILI786489 IVE786474:IVE786489 JFA786474:JFA786489 JOW786474:JOW786489 JYS786474:JYS786489 KIO786474:KIO786489 KSK786474:KSK786489 LCG786474:LCG786489 LMC786474:LMC786489 LVY786474:LVY786489 MFU786474:MFU786489 MPQ786474:MPQ786489 MZM786474:MZM786489 NJI786474:NJI786489 NTE786474:NTE786489 ODA786474:ODA786489 OMW786474:OMW786489 OWS786474:OWS786489 PGO786474:PGO786489 PQK786474:PQK786489 QAG786474:QAG786489 QKC786474:QKC786489 QTY786474:QTY786489 RDU786474:RDU786489 RNQ786474:RNQ786489 RXM786474:RXM786489 SHI786474:SHI786489 SRE786474:SRE786489 TBA786474:TBA786489 TKW786474:TKW786489 TUS786474:TUS786489 UEO786474:UEO786489 UOK786474:UOK786489 UYG786474:UYG786489 VIC786474:VIC786489 VRY786474:VRY786489 WBU786474:WBU786489 WLQ786474:WLQ786489 WVM786474:WVM786489 G852010:G852025 JA852010:JA852025 SW852010:SW852025 ACS852010:ACS852025 AMO852010:AMO852025 AWK852010:AWK852025 BGG852010:BGG852025 BQC852010:BQC852025 BZY852010:BZY852025 CJU852010:CJU852025 CTQ852010:CTQ852025 DDM852010:DDM852025 DNI852010:DNI852025 DXE852010:DXE852025 EHA852010:EHA852025 EQW852010:EQW852025 FAS852010:FAS852025 FKO852010:FKO852025 FUK852010:FUK852025 GEG852010:GEG852025 GOC852010:GOC852025 GXY852010:GXY852025 HHU852010:HHU852025 HRQ852010:HRQ852025 IBM852010:IBM852025 ILI852010:ILI852025 IVE852010:IVE852025 JFA852010:JFA852025 JOW852010:JOW852025 JYS852010:JYS852025 KIO852010:KIO852025 KSK852010:KSK852025 LCG852010:LCG852025 LMC852010:LMC852025 LVY852010:LVY852025 MFU852010:MFU852025 MPQ852010:MPQ852025 MZM852010:MZM852025 NJI852010:NJI852025 NTE852010:NTE852025 ODA852010:ODA852025 OMW852010:OMW852025 OWS852010:OWS852025 PGO852010:PGO852025 PQK852010:PQK852025 QAG852010:QAG852025 QKC852010:QKC852025 QTY852010:QTY852025 RDU852010:RDU852025 RNQ852010:RNQ852025 RXM852010:RXM852025 SHI852010:SHI852025 SRE852010:SRE852025 TBA852010:TBA852025 TKW852010:TKW852025 TUS852010:TUS852025 UEO852010:UEO852025 UOK852010:UOK852025 UYG852010:UYG852025 VIC852010:VIC852025 VRY852010:VRY852025 WBU852010:WBU852025 WLQ852010:WLQ852025 WVM852010:WVM852025 G917546:G917561 JA917546:JA917561 SW917546:SW917561 ACS917546:ACS917561 AMO917546:AMO917561 AWK917546:AWK917561 BGG917546:BGG917561 BQC917546:BQC917561 BZY917546:BZY917561 CJU917546:CJU917561 CTQ917546:CTQ917561 DDM917546:DDM917561 DNI917546:DNI917561 DXE917546:DXE917561 EHA917546:EHA917561 EQW917546:EQW917561 FAS917546:FAS917561 FKO917546:FKO917561 FUK917546:FUK917561 GEG917546:GEG917561 GOC917546:GOC917561 GXY917546:GXY917561 HHU917546:HHU917561 HRQ917546:HRQ917561 IBM917546:IBM917561 ILI917546:ILI917561 IVE917546:IVE917561 JFA917546:JFA917561 JOW917546:JOW917561 JYS917546:JYS917561 KIO917546:KIO917561 KSK917546:KSK917561 LCG917546:LCG917561 LMC917546:LMC917561 LVY917546:LVY917561 MFU917546:MFU917561 MPQ917546:MPQ917561 MZM917546:MZM917561 NJI917546:NJI917561 NTE917546:NTE917561 ODA917546:ODA917561 OMW917546:OMW917561 OWS917546:OWS917561 PGO917546:PGO917561 PQK917546:PQK917561 QAG917546:QAG917561 QKC917546:QKC917561 QTY917546:QTY917561 RDU917546:RDU917561 RNQ917546:RNQ917561 RXM917546:RXM917561 SHI917546:SHI917561 SRE917546:SRE917561 TBA917546:TBA917561 TKW917546:TKW917561 TUS917546:TUS917561 UEO917546:UEO917561 UOK917546:UOK917561 UYG917546:UYG917561 VIC917546:VIC917561 VRY917546:VRY917561 WBU917546:WBU917561 WLQ917546:WLQ917561 WVM917546:WVM917561 G983082:G983097 JA983082:JA983097 SW983082:SW983097 ACS983082:ACS983097 AMO983082:AMO983097 AWK983082:AWK983097 BGG983082:BGG983097 BQC983082:BQC983097 BZY983082:BZY983097 CJU983082:CJU983097 CTQ983082:CTQ983097 DDM983082:DDM983097 DNI983082:DNI983097 DXE983082:DXE983097 EHA983082:EHA983097 EQW983082:EQW983097 FAS983082:FAS983097 FKO983082:FKO983097 FUK983082:FUK983097 GEG983082:GEG983097 GOC983082:GOC983097 GXY983082:GXY983097 HHU983082:HHU983097 HRQ983082:HRQ983097 IBM983082:IBM983097 ILI983082:ILI983097 IVE983082:IVE983097 JFA983082:JFA983097 JOW983082:JOW983097 JYS983082:JYS983097 KIO983082:KIO983097 KSK983082:KSK983097 LCG983082:LCG983097 LMC983082:LMC983097 LVY983082:LVY983097 MFU983082:MFU983097 MPQ983082:MPQ983097 MZM983082:MZM983097 NJI983082:NJI983097 NTE983082:NTE983097 ODA983082:ODA983097 OMW983082:OMW983097 OWS983082:OWS983097 PGO983082:PGO983097 PQK983082:PQK983097 QAG983082:QAG983097 QKC983082:QKC983097 QTY983082:QTY983097 RDU983082:RDU983097 RNQ983082:RNQ983097 RXM983082:RXM983097 SHI983082:SHI983097 SRE983082:SRE983097 TBA983082:TBA983097 TKW983082:TKW983097 TUS983082:TUS983097 UEO983082:UEO983097 UOK983082:UOK983097 UYG983082:UYG983097 VIC983082:VIC983097 VRY983082:VRY983097 WBU983082:WBU983097 WLQ983082:WLQ983097 WVM983082:WVM983097 WLQ17:WLQ83 WBU17:WBU83 VRY17:VRY83 VIC17:VIC83 UYG17:UYG83 UOK17:UOK83 UEO17:UEO83 TUS17:TUS83 TKW17:TKW83 TBA17:TBA83 SRE17:SRE83 SHI17:SHI83 RXM17:RXM83 RNQ17:RNQ83 RDU17:RDU83 QTY17:QTY83 QKC17:QKC83 QAG17:QAG83 PQK17:PQK83 PGO17:PGO83 OWS17:OWS83 OMW17:OMW83 ODA17:ODA83 NTE17:NTE83 NJI17:NJI83 MZM17:MZM83 MPQ17:MPQ83 MFU17:MFU83 LVY17:LVY83 LMC17:LMC83 LCG17:LCG83 KSK17:KSK83 KIO17:KIO83 JYS17:JYS83 JOW17:JOW83 JFA17:JFA83 IVE17:IVE83 ILI17:ILI83 IBM17:IBM83 HRQ17:HRQ83 HHU17:HHU83 GXY17:GXY83 GOC17:GOC83 GEG17:GEG83 FUK17:FUK83 FKO17:FKO83 FAS17:FAS83 EQW17:EQW83 EHA17:EHA83 DXE17:DXE83 DNI17:DNI83 DDM17:DDM83 CTQ17:CTQ83 CJU17:CJU83 BZY17:BZY83 BQC17:BQC83 BGG17:BGG83 AWK17:AWK83 AMO17:AMO83 ACS17:ACS83 SW17:SW83 JA17:JA83 WVM17:WVM83" xr:uid="{B78A95EA-EC22-4806-98E6-A6A308F15A6A}">
      <formula1>"Oui,Non,Non applicable,Sans objet"</formula1>
    </dataValidation>
    <dataValidation type="list" allowBlank="1" showInputMessage="1" showErrorMessage="1" sqref="G10:G12 G88:G102 G126:G147 G47:G81 G83 G184:G217 G104:G106 G17:G45 G108:G115 G117:G124 G149:G182" xr:uid="{5AEF3667-5C9C-4F8C-B954-582060AADF97}">
      <formula1>"Ja,Neen,NVT"</formula1>
    </dataValidation>
    <dataValidation type="list" allowBlank="1" showInputMessage="1" showErrorMessage="1" sqref="J7:J217"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13"/>
  <sheetViews>
    <sheetView showGridLines="0" showRuler="0" view="pageBreakPreview" topLeftCell="A59" zoomScale="70" zoomScaleNormal="70" zoomScaleSheetLayoutView="70" zoomScalePageLayoutView="70" workbookViewId="0">
      <selection activeCell="I73" sqref="I73"/>
    </sheetView>
  </sheetViews>
  <sheetFormatPr defaultColWidth="11.3984375" defaultRowHeight="15.75" x14ac:dyDescent="0.55000000000000004"/>
  <cols>
    <col min="1" max="1" width="18.86328125" style="83" bestFit="1" customWidth="1"/>
    <col min="2" max="2" width="69.1328125" style="84" customWidth="1"/>
    <col min="3" max="3" width="12.73046875" style="83" customWidth="1"/>
    <col min="4" max="4" width="12.73046875" style="86" customWidth="1"/>
    <col min="5" max="5" width="3.1328125" style="11" customWidth="1"/>
    <col min="8" max="12" width="34.1328125" customWidth="1"/>
  </cols>
  <sheetData>
    <row r="1" spans="1:12" ht="32.25" thickBot="1" x14ac:dyDescent="0.6">
      <c r="A1" s="89"/>
      <c r="B1" s="90" t="s">
        <v>78</v>
      </c>
      <c r="C1" s="91"/>
      <c r="D1" s="92"/>
    </row>
    <row r="2" spans="1:12" ht="3" customHeight="1" x14ac:dyDescent="0.55000000000000004">
      <c r="B2" s="93"/>
    </row>
    <row r="3" spans="1:12" s="97" customFormat="1" ht="16.5" customHeight="1" x14ac:dyDescent="0.35">
      <c r="A3" s="94" t="s">
        <v>79</v>
      </c>
      <c r="B3" s="64"/>
      <c r="C3" s="95"/>
      <c r="D3" s="96"/>
      <c r="E3" s="59"/>
      <c r="I3" s="115" t="s">
        <v>97</v>
      </c>
    </row>
    <row r="4" spans="1:12" s="97" customFormat="1" ht="16.5" customHeight="1" x14ac:dyDescent="0.35">
      <c r="A4" s="94" t="s">
        <v>82</v>
      </c>
      <c r="B4" s="64"/>
      <c r="C4" s="95"/>
      <c r="D4" s="96"/>
      <c r="E4" s="59"/>
      <c r="I4" s="115" t="s">
        <v>97</v>
      </c>
    </row>
    <row r="5" spans="1:12" s="97" customFormat="1" ht="16.5" customHeight="1" x14ac:dyDescent="0.35">
      <c r="A5" s="98" t="s">
        <v>80</v>
      </c>
      <c r="B5" s="64"/>
      <c r="C5" s="95"/>
      <c r="D5" s="96"/>
      <c r="E5" s="59"/>
      <c r="I5" s="115" t="s">
        <v>97</v>
      </c>
    </row>
    <row r="6" spans="1:12" s="97" customFormat="1" ht="16.5" customHeight="1" x14ac:dyDescent="0.35">
      <c r="A6" s="99" t="s">
        <v>81</v>
      </c>
      <c r="B6" s="113"/>
      <c r="C6" s="95"/>
      <c r="D6" s="96"/>
      <c r="E6" s="59"/>
      <c r="I6" s="115" t="s">
        <v>97</v>
      </c>
    </row>
    <row r="7" spans="1:12" s="104" customFormat="1" ht="25.9" x14ac:dyDescent="0.45">
      <c r="A7" s="100"/>
      <c r="B7" s="101"/>
      <c r="C7" s="60" t="s">
        <v>39</v>
      </c>
      <c r="D7" s="102" t="s">
        <v>23</v>
      </c>
      <c r="E7" s="103"/>
    </row>
    <row r="8" spans="1:12" ht="30.75" customHeight="1" x14ac:dyDescent="0.9">
      <c r="A8" s="131" t="s">
        <v>77</v>
      </c>
      <c r="B8" s="130"/>
      <c r="C8" s="132">
        <f>'proces klinische farmacie '!L3</f>
        <v>3</v>
      </c>
      <c r="D8" s="132">
        <f>'proces klinische farmacie '!M3</f>
        <v>3</v>
      </c>
      <c r="E8" s="22"/>
      <c r="K8" s="115" t="s">
        <v>91</v>
      </c>
      <c r="L8" s="115" t="s">
        <v>91</v>
      </c>
    </row>
    <row r="9" spans="1:12" ht="30.75" customHeight="1" x14ac:dyDescent="0.75">
      <c r="A9" s="62" t="str">
        <f>'proces klinische farmacie '!A7</f>
        <v>I</v>
      </c>
      <c r="B9" s="105" t="str">
        <f>'proces klinische farmacie '!B7</f>
        <v>Kwaliteitsopvolging van het proces  klinische farmacie</v>
      </c>
      <c r="C9" s="63">
        <f>'proces klinische farmacie '!L7</f>
        <v>3</v>
      </c>
      <c r="D9" s="63">
        <f>'proces klinische farmacie '!M7</f>
        <v>3</v>
      </c>
      <c r="E9" s="22"/>
      <c r="H9" s="115" t="s">
        <v>90</v>
      </c>
      <c r="I9" s="115" t="s">
        <v>90</v>
      </c>
      <c r="J9" s="115" t="s">
        <v>90</v>
      </c>
      <c r="K9" s="115" t="s">
        <v>90</v>
      </c>
      <c r="L9" s="115" t="s">
        <v>90</v>
      </c>
    </row>
    <row r="10" spans="1:12" ht="51" customHeight="1" x14ac:dyDescent="0.75">
      <c r="A10" s="62" t="str">
        <f>'proces klinische farmacie '!A13</f>
        <v>II</v>
      </c>
      <c r="B10" s="151" t="str">
        <f>'proces klinische farmacie '!B13</f>
        <v xml:space="preserve">Centrale klinische activiteiten rond medicatiebeleid en medicatieveiligheid (patiëntoverschrijdend - beleidsmatig) </v>
      </c>
      <c r="C10" s="63">
        <f>'proces klinische farmacie '!L13</f>
        <v>0</v>
      </c>
      <c r="D10" s="63">
        <f>'proces klinische farmacie '!M13</f>
        <v>0</v>
      </c>
      <c r="E10" s="22"/>
      <c r="H10" s="115" t="s">
        <v>90</v>
      </c>
      <c r="I10" s="115" t="s">
        <v>90</v>
      </c>
      <c r="J10" s="115" t="s">
        <v>90</v>
      </c>
      <c r="K10" s="115" t="s">
        <v>90</v>
      </c>
      <c r="L10" s="115" t="s">
        <v>90</v>
      </c>
    </row>
    <row r="11" spans="1:12" ht="17.25" x14ac:dyDescent="0.6">
      <c r="A11" s="61" t="str">
        <f>'proces klinische farmacie '!A16</f>
        <v>a</v>
      </c>
      <c r="B11" s="106" t="str">
        <f>'proces klinische farmacie '!B16</f>
        <v>Algemeen</v>
      </c>
      <c r="C11" s="107">
        <f>'proces klinische farmacie '!L16</f>
        <v>0</v>
      </c>
      <c r="D11" s="107">
        <f>'proces klinische farmacie '!M16</f>
        <v>0</v>
      </c>
      <c r="E11" s="12"/>
      <c r="H11" s="115" t="s">
        <v>90</v>
      </c>
      <c r="I11" s="115" t="s">
        <v>90</v>
      </c>
      <c r="J11" s="115" t="s">
        <v>90</v>
      </c>
      <c r="K11" s="115" t="s">
        <v>90</v>
      </c>
      <c r="L11" s="115" t="s">
        <v>90</v>
      </c>
    </row>
    <row r="12" spans="1:12" ht="19.5" customHeight="1" x14ac:dyDescent="0.6">
      <c r="A12" s="61" t="str">
        <f>'proces klinische farmacie '!A46</f>
        <v>b</v>
      </c>
      <c r="B12" s="106" t="str">
        <f>'proces klinische farmacie '!B46</f>
        <v>Voorschrijfondersteuning (Clinical Decision Support)</v>
      </c>
      <c r="C12" s="107">
        <f>'proces klinische farmacie '!L46</f>
        <v>0</v>
      </c>
      <c r="D12" s="107">
        <f>'proces klinische farmacie '!M46</f>
        <v>0</v>
      </c>
      <c r="E12" s="12"/>
      <c r="H12" s="115" t="s">
        <v>90</v>
      </c>
      <c r="I12" s="115" t="s">
        <v>90</v>
      </c>
      <c r="J12" s="115" t="s">
        <v>90</v>
      </c>
      <c r="K12" s="115" t="s">
        <v>90</v>
      </c>
      <c r="L12" s="115" t="s">
        <v>90</v>
      </c>
    </row>
    <row r="13" spans="1:12" ht="17.25" x14ac:dyDescent="0.6">
      <c r="A13" s="61" t="str">
        <f>'proces klinische farmacie '!A82</f>
        <v>c</v>
      </c>
      <c r="B13" s="106" t="str">
        <f>'proces klinische farmacie '!B82</f>
        <v>Medische Farmaceutisch Comité en Antibiotherapiebeleidsgroep</v>
      </c>
      <c r="C13" s="107">
        <f>'proces klinische farmacie '!L82</f>
        <v>0</v>
      </c>
      <c r="D13" s="107">
        <f>'proces klinische farmacie '!M82</f>
        <v>0</v>
      </c>
      <c r="E13" s="12"/>
      <c r="H13" s="115" t="s">
        <v>90</v>
      </c>
      <c r="I13" s="115" t="s">
        <v>90</v>
      </c>
      <c r="J13" s="115" t="s">
        <v>90</v>
      </c>
      <c r="K13" s="115" t="s">
        <v>90</v>
      </c>
      <c r="L13" s="115" t="s">
        <v>90</v>
      </c>
    </row>
    <row r="14" spans="1:12" ht="54.75" customHeight="1" x14ac:dyDescent="0.75">
      <c r="A14" s="62" t="str">
        <f>'proces klinische farmacie '!A84</f>
        <v>III</v>
      </c>
      <c r="B14" s="151" t="str">
        <f>'proces klinische farmacie '!B84</f>
        <v xml:space="preserve">Klinische Farmacie direct in relatie met de patiënt (back-office en front-office) </v>
      </c>
      <c r="C14" s="63">
        <f>'proces klinische farmacie '!L84</f>
        <v>0</v>
      </c>
      <c r="D14" s="63">
        <f>'proces klinische farmacie '!M84</f>
        <v>0</v>
      </c>
      <c r="E14" s="22"/>
      <c r="H14" s="115" t="s">
        <v>90</v>
      </c>
      <c r="I14" s="115" t="s">
        <v>90</v>
      </c>
      <c r="J14" s="115" t="s">
        <v>90</v>
      </c>
      <c r="K14" s="115" t="s">
        <v>90</v>
      </c>
      <c r="L14" s="115" t="s">
        <v>90</v>
      </c>
    </row>
    <row r="15" spans="1:12" ht="24.75" customHeight="1" x14ac:dyDescent="0.6">
      <c r="A15" s="61" t="str">
        <f>'proces klinische farmacie '!A87</f>
        <v>a</v>
      </c>
      <c r="B15" s="106" t="str">
        <f>'proces klinische farmacie '!B87</f>
        <v>Farmaceutische anamnese</v>
      </c>
      <c r="C15" s="107">
        <f>'proces klinische farmacie '!L87</f>
        <v>0</v>
      </c>
      <c r="D15" s="107">
        <f>'proces klinische farmacie '!M87</f>
        <v>0</v>
      </c>
      <c r="E15" s="12"/>
      <c r="H15" s="115" t="s">
        <v>90</v>
      </c>
      <c r="I15" s="115" t="s">
        <v>90</v>
      </c>
      <c r="J15" s="115" t="s">
        <v>90</v>
      </c>
      <c r="K15" s="115" t="s">
        <v>90</v>
      </c>
      <c r="L15" s="115" t="s">
        <v>90</v>
      </c>
    </row>
    <row r="16" spans="1:12" ht="24.75" customHeight="1" x14ac:dyDescent="0.6">
      <c r="A16" s="61" t="str">
        <f>'proces klinische farmacie '!A103</f>
        <v>b</v>
      </c>
      <c r="B16" s="106" t="str">
        <f>'proces klinische farmacie '!B103</f>
        <v xml:space="preserve">Hospitalisatie en intramurale transfert </v>
      </c>
      <c r="C16" s="107">
        <f>'proces klinische farmacie '!L103</f>
        <v>0</v>
      </c>
      <c r="D16" s="107">
        <f>'proces klinische farmacie '!M103</f>
        <v>0</v>
      </c>
      <c r="E16" s="12"/>
      <c r="H16" s="115" t="s">
        <v>90</v>
      </c>
      <c r="I16" s="115" t="s">
        <v>90</v>
      </c>
      <c r="J16" s="115" t="s">
        <v>90</v>
      </c>
      <c r="K16" s="115" t="s">
        <v>90</v>
      </c>
      <c r="L16" s="115" t="s">
        <v>90</v>
      </c>
    </row>
    <row r="17" spans="1:12" ht="17.25" x14ac:dyDescent="0.6">
      <c r="A17" s="61" t="str">
        <f>'proces klinische farmacie '!A107</f>
        <v>c</v>
      </c>
      <c r="B17" s="106" t="str">
        <f>'proces klinische farmacie '!B107</f>
        <v>Ontslag</v>
      </c>
      <c r="C17" s="107">
        <f>'proces klinische farmacie '!L107</f>
        <v>0</v>
      </c>
      <c r="D17" s="107">
        <f>'proces klinische farmacie '!M107</f>
        <v>0</v>
      </c>
      <c r="E17" s="12"/>
      <c r="H17" s="115" t="s">
        <v>90</v>
      </c>
      <c r="I17" s="115" t="s">
        <v>90</v>
      </c>
      <c r="J17" s="115" t="s">
        <v>90</v>
      </c>
      <c r="K17" s="115" t="s">
        <v>90</v>
      </c>
      <c r="L17" s="115" t="s">
        <v>90</v>
      </c>
    </row>
    <row r="18" spans="1:12" ht="17.25" x14ac:dyDescent="0.6">
      <c r="A18" s="61" t="str">
        <f>'proces klinische farmacie '!A116</f>
        <v>d</v>
      </c>
      <c r="B18" s="106" t="str">
        <f>'proces klinische farmacie '!B116</f>
        <v>Patiënt counseling</v>
      </c>
      <c r="C18" s="107">
        <f>'proces klinische farmacie '!L116</f>
        <v>0</v>
      </c>
      <c r="D18" s="107">
        <f>'proces klinische farmacie '!M116</f>
        <v>0</v>
      </c>
      <c r="E18" s="12"/>
      <c r="H18" s="115" t="s">
        <v>90</v>
      </c>
      <c r="I18" s="115" t="s">
        <v>90</v>
      </c>
      <c r="J18" s="115" t="s">
        <v>90</v>
      </c>
      <c r="K18" s="115" t="s">
        <v>90</v>
      </c>
      <c r="L18" s="115" t="s">
        <v>90</v>
      </c>
    </row>
    <row r="19" spans="1:12" ht="17.25" x14ac:dyDescent="0.6">
      <c r="A19" s="61" t="str">
        <f>'proces klinische farmacie '!A125</f>
        <v>e</v>
      </c>
      <c r="B19" s="106" t="str">
        <f>'proces klinische farmacie '!B125</f>
        <v>Medicatiereview</v>
      </c>
      <c r="C19" s="107">
        <f>'proces klinische farmacie '!L125</f>
        <v>0</v>
      </c>
      <c r="D19" s="107">
        <f>'proces klinische farmacie '!M125</f>
        <v>0</v>
      </c>
      <c r="E19" s="12"/>
      <c r="H19" s="115" t="s">
        <v>90</v>
      </c>
      <c r="I19" s="115" t="s">
        <v>90</v>
      </c>
      <c r="J19" s="115" t="s">
        <v>90</v>
      </c>
      <c r="K19" s="115" t="s">
        <v>90</v>
      </c>
      <c r="L19" s="115" t="s">
        <v>90</v>
      </c>
    </row>
    <row r="20" spans="1:12" ht="27" customHeight="1" x14ac:dyDescent="0.6">
      <c r="A20" s="61" t="str">
        <f>'proces klinische farmacie '!A148</f>
        <v>f</v>
      </c>
      <c r="B20" s="106" t="str">
        <f>'proces klinische farmacie '!B148</f>
        <v xml:space="preserve">Validatie van het voorschrift </v>
      </c>
      <c r="C20" s="107">
        <f>'proces klinische farmacie '!L148</f>
        <v>0</v>
      </c>
      <c r="D20" s="107">
        <f>'proces klinische farmacie '!M148</f>
        <v>0</v>
      </c>
      <c r="E20" s="12"/>
      <c r="H20" s="115" t="s">
        <v>90</v>
      </c>
      <c r="I20" s="115" t="s">
        <v>90</v>
      </c>
      <c r="J20" s="115" t="s">
        <v>90</v>
      </c>
      <c r="K20" s="115" t="s">
        <v>90</v>
      </c>
      <c r="L20" s="115" t="s">
        <v>90</v>
      </c>
    </row>
    <row r="22" spans="1:12" x14ac:dyDescent="0.55000000000000004">
      <c r="A22"/>
      <c r="B22"/>
      <c r="C22"/>
    </row>
    <row r="23" spans="1:12" x14ac:dyDescent="0.55000000000000004">
      <c r="A23"/>
      <c r="B23"/>
      <c r="C23"/>
    </row>
    <row r="24" spans="1:12" x14ac:dyDescent="0.55000000000000004">
      <c r="A24"/>
      <c r="B24"/>
      <c r="C24"/>
    </row>
    <row r="25" spans="1:12" x14ac:dyDescent="0.55000000000000004">
      <c r="A25"/>
      <c r="B25"/>
      <c r="C25"/>
    </row>
    <row r="26" spans="1:12" x14ac:dyDescent="0.55000000000000004">
      <c r="A26"/>
      <c r="B26"/>
      <c r="C26"/>
    </row>
    <row r="27" spans="1:12" x14ac:dyDescent="0.55000000000000004">
      <c r="A27"/>
      <c r="B27"/>
      <c r="C27"/>
    </row>
    <row r="28" spans="1:12" x14ac:dyDescent="0.55000000000000004">
      <c r="A28"/>
      <c r="B28"/>
      <c r="C28"/>
    </row>
    <row r="29" spans="1:12" x14ac:dyDescent="0.55000000000000004">
      <c r="A29"/>
      <c r="B29"/>
      <c r="C29"/>
    </row>
    <row r="30" spans="1:12" x14ac:dyDescent="0.55000000000000004">
      <c r="A30"/>
      <c r="B30"/>
      <c r="C30"/>
    </row>
    <row r="31" spans="1:12" x14ac:dyDescent="0.55000000000000004">
      <c r="A31"/>
      <c r="B31"/>
      <c r="C31"/>
    </row>
    <row r="32" spans="1:12" x14ac:dyDescent="0.55000000000000004">
      <c r="A32"/>
      <c r="B32"/>
      <c r="C32"/>
    </row>
    <row r="33" spans="1:11" x14ac:dyDescent="0.55000000000000004">
      <c r="A33"/>
      <c r="B33"/>
      <c r="C33"/>
    </row>
    <row r="34" spans="1:11" x14ac:dyDescent="0.55000000000000004">
      <c r="A34"/>
      <c r="B34"/>
      <c r="C34"/>
    </row>
    <row r="35" spans="1:11" x14ac:dyDescent="0.55000000000000004">
      <c r="A35"/>
      <c r="B35"/>
      <c r="C35"/>
    </row>
    <row r="36" spans="1:11" x14ac:dyDescent="0.55000000000000004">
      <c r="A36"/>
      <c r="B36"/>
      <c r="C36"/>
    </row>
    <row r="37" spans="1:11" x14ac:dyDescent="0.55000000000000004">
      <c r="A37"/>
      <c r="B37"/>
      <c r="C37"/>
    </row>
    <row r="38" spans="1:11" x14ac:dyDescent="0.55000000000000004">
      <c r="A38"/>
      <c r="B38"/>
      <c r="C38"/>
    </row>
    <row r="43" spans="1:11" x14ac:dyDescent="0.55000000000000004">
      <c r="A43" s="108" t="s">
        <v>84</v>
      </c>
    </row>
    <row r="45" spans="1:11" x14ac:dyDescent="0.55000000000000004">
      <c r="A45" s="98" t="s">
        <v>83</v>
      </c>
      <c r="B45" s="65"/>
      <c r="C45" s="66"/>
      <c r="I45" s="122" t="s">
        <v>98</v>
      </c>
      <c r="J45" s="123"/>
      <c r="K45" s="124"/>
    </row>
    <row r="46" spans="1:11" x14ac:dyDescent="0.55000000000000004">
      <c r="A46" s="109"/>
      <c r="B46" s="110"/>
      <c r="C46" s="67"/>
      <c r="I46" s="125"/>
      <c r="K46" s="126"/>
    </row>
    <row r="47" spans="1:11" x14ac:dyDescent="0.55000000000000004">
      <c r="B47" s="111"/>
      <c r="C47" s="68"/>
      <c r="I47" s="127"/>
      <c r="J47" s="128"/>
      <c r="K47" s="129"/>
    </row>
    <row r="48" spans="1:11" x14ac:dyDescent="0.55000000000000004">
      <c r="A48" s="99" t="s">
        <v>81</v>
      </c>
      <c r="B48" s="112"/>
      <c r="C48" s="66"/>
      <c r="I48" s="122" t="s">
        <v>98</v>
      </c>
      <c r="J48" s="123"/>
      <c r="K48" s="124"/>
    </row>
    <row r="49" spans="1:11" x14ac:dyDescent="0.55000000000000004">
      <c r="B49" s="110"/>
      <c r="C49" s="67"/>
      <c r="I49" s="125"/>
      <c r="K49" s="126"/>
    </row>
    <row r="50" spans="1:11" x14ac:dyDescent="0.55000000000000004">
      <c r="B50" s="111"/>
      <c r="C50" s="68"/>
      <c r="I50" s="127"/>
      <c r="J50" s="128"/>
      <c r="K50" s="129"/>
    </row>
    <row r="51" spans="1:11" ht="16.149999999999999" thickBot="1" x14ac:dyDescent="0.6">
      <c r="A51"/>
      <c r="B51"/>
      <c r="C51"/>
    </row>
    <row r="52" spans="1:11" ht="32.25" thickBot="1" x14ac:dyDescent="0.6">
      <c r="A52" s="89"/>
      <c r="B52" s="90" t="s">
        <v>78</v>
      </c>
      <c r="C52" s="91"/>
      <c r="D52" s="92"/>
    </row>
    <row r="78" spans="1:4" ht="16.149999999999999" thickBot="1" x14ac:dyDescent="0.6"/>
    <row r="79" spans="1:4" ht="16.149999999999999" thickBot="1" x14ac:dyDescent="0.6">
      <c r="A79" s="116" t="s">
        <v>92</v>
      </c>
      <c r="B79" s="117"/>
      <c r="C79" s="117"/>
      <c r="D79" s="118"/>
    </row>
    <row r="80" spans="1:4" x14ac:dyDescent="0.55000000000000004">
      <c r="A80" s="119">
        <v>1</v>
      </c>
      <c r="B80" s="133"/>
      <c r="C80" s="134"/>
      <c r="D80" s="135"/>
    </row>
    <row r="81" spans="1:4" x14ac:dyDescent="0.55000000000000004">
      <c r="A81" s="120">
        <v>2</v>
      </c>
      <c r="B81" s="136"/>
      <c r="C81" s="137"/>
      <c r="D81" s="138"/>
    </row>
    <row r="82" spans="1:4" x14ac:dyDescent="0.55000000000000004">
      <c r="A82" s="120">
        <v>3</v>
      </c>
      <c r="B82" s="136"/>
      <c r="C82" s="137"/>
      <c r="D82" s="138"/>
    </row>
    <row r="83" spans="1:4" x14ac:dyDescent="0.55000000000000004">
      <c r="A83" s="120">
        <v>4</v>
      </c>
      <c r="B83" s="136"/>
      <c r="C83" s="137"/>
      <c r="D83" s="138"/>
    </row>
    <row r="84" spans="1:4" x14ac:dyDescent="0.55000000000000004">
      <c r="A84" s="120">
        <v>5</v>
      </c>
      <c r="B84" s="136"/>
      <c r="C84" s="137"/>
      <c r="D84" s="138"/>
    </row>
    <row r="85" spans="1:4" ht="16.149999999999999" thickBot="1" x14ac:dyDescent="0.6">
      <c r="A85" s="121">
        <v>6</v>
      </c>
      <c r="B85" s="139"/>
      <c r="C85" s="140"/>
      <c r="D85" s="141"/>
    </row>
    <row r="86" spans="1:4" ht="16.149999999999999" thickBot="1" x14ac:dyDescent="0.6">
      <c r="A86" s="116" t="s">
        <v>93</v>
      </c>
      <c r="B86" s="117"/>
      <c r="C86" s="117"/>
      <c r="D86" s="118"/>
    </row>
    <row r="87" spans="1:4" x14ac:dyDescent="0.55000000000000004">
      <c r="A87" s="119">
        <v>1</v>
      </c>
      <c r="B87" s="133"/>
      <c r="C87" s="134"/>
      <c r="D87" s="135"/>
    </row>
    <row r="88" spans="1:4" x14ac:dyDescent="0.55000000000000004">
      <c r="A88" s="120">
        <v>2</v>
      </c>
      <c r="B88" s="136"/>
      <c r="C88" s="137"/>
      <c r="D88" s="138"/>
    </row>
    <row r="89" spans="1:4" x14ac:dyDescent="0.55000000000000004">
      <c r="A89" s="120">
        <v>3</v>
      </c>
      <c r="B89" s="136"/>
      <c r="C89" s="137"/>
      <c r="D89" s="138"/>
    </row>
    <row r="90" spans="1:4" x14ac:dyDescent="0.55000000000000004">
      <c r="A90" s="120">
        <v>4</v>
      </c>
      <c r="B90" s="136"/>
      <c r="C90" s="137"/>
      <c r="D90" s="138"/>
    </row>
    <row r="91" spans="1:4" x14ac:dyDescent="0.55000000000000004">
      <c r="A91" s="120">
        <v>5</v>
      </c>
      <c r="B91" s="136"/>
      <c r="C91" s="137"/>
      <c r="D91" s="138"/>
    </row>
    <row r="92" spans="1:4" ht="16.149999999999999" thickBot="1" x14ac:dyDescent="0.6">
      <c r="A92" s="121">
        <v>6</v>
      </c>
      <c r="B92" s="139"/>
      <c r="C92" s="140"/>
      <c r="D92" s="141"/>
    </row>
    <row r="93" spans="1:4" ht="16.149999999999999" thickBot="1" x14ac:dyDescent="0.6">
      <c r="A93" s="116" t="s">
        <v>94</v>
      </c>
      <c r="B93" s="117"/>
      <c r="C93" s="117"/>
      <c r="D93" s="118"/>
    </row>
    <row r="94" spans="1:4" x14ac:dyDescent="0.55000000000000004">
      <c r="A94" s="119">
        <v>1</v>
      </c>
      <c r="B94" s="133"/>
      <c r="C94" s="134"/>
      <c r="D94" s="135"/>
    </row>
    <row r="95" spans="1:4" x14ac:dyDescent="0.55000000000000004">
      <c r="A95" s="120">
        <v>2</v>
      </c>
      <c r="B95" s="136"/>
      <c r="C95" s="137"/>
      <c r="D95" s="138"/>
    </row>
    <row r="96" spans="1:4" x14ac:dyDescent="0.55000000000000004">
      <c r="A96" s="120">
        <v>3</v>
      </c>
      <c r="B96" s="136"/>
      <c r="C96" s="137"/>
      <c r="D96" s="138"/>
    </row>
    <row r="97" spans="1:4" x14ac:dyDescent="0.55000000000000004">
      <c r="A97" s="120">
        <v>4</v>
      </c>
      <c r="B97" s="136"/>
      <c r="C97" s="137"/>
      <c r="D97" s="138"/>
    </row>
    <row r="98" spans="1:4" x14ac:dyDescent="0.55000000000000004">
      <c r="A98" s="120">
        <v>5</v>
      </c>
      <c r="B98" s="136"/>
      <c r="C98" s="137"/>
      <c r="D98" s="138"/>
    </row>
    <row r="99" spans="1:4" ht="16.149999999999999" thickBot="1" x14ac:dyDescent="0.6">
      <c r="A99" s="121">
        <v>6</v>
      </c>
      <c r="B99" s="139"/>
      <c r="C99" s="140"/>
      <c r="D99" s="141"/>
    </row>
    <row r="100" spans="1:4" ht="16.149999999999999" thickBot="1" x14ac:dyDescent="0.6">
      <c r="A100" s="116" t="s">
        <v>95</v>
      </c>
      <c r="B100" s="117"/>
      <c r="C100" s="117"/>
      <c r="D100" s="118"/>
    </row>
    <row r="101" spans="1:4" x14ac:dyDescent="0.55000000000000004">
      <c r="A101" s="119">
        <v>1</v>
      </c>
      <c r="B101" s="133"/>
      <c r="C101" s="134"/>
      <c r="D101" s="135"/>
    </row>
    <row r="102" spans="1:4" x14ac:dyDescent="0.55000000000000004">
      <c r="A102" s="120">
        <v>2</v>
      </c>
      <c r="B102" s="136"/>
      <c r="C102" s="137"/>
      <c r="D102" s="138"/>
    </row>
    <row r="103" spans="1:4" x14ac:dyDescent="0.55000000000000004">
      <c r="A103" s="120">
        <v>3</v>
      </c>
      <c r="B103" s="136"/>
      <c r="C103" s="137"/>
      <c r="D103" s="138"/>
    </row>
    <row r="104" spans="1:4" x14ac:dyDescent="0.55000000000000004">
      <c r="A104" s="120">
        <v>4</v>
      </c>
      <c r="B104" s="136"/>
      <c r="C104" s="137"/>
      <c r="D104" s="138"/>
    </row>
    <row r="105" spans="1:4" x14ac:dyDescent="0.55000000000000004">
      <c r="A105" s="120">
        <v>5</v>
      </c>
      <c r="B105" s="136"/>
      <c r="C105" s="137"/>
      <c r="D105" s="138"/>
    </row>
    <row r="106" spans="1:4" ht="16.149999999999999" thickBot="1" x14ac:dyDescent="0.6">
      <c r="A106" s="121">
        <v>6</v>
      </c>
      <c r="B106" s="139"/>
      <c r="C106" s="140"/>
      <c r="D106" s="141"/>
    </row>
    <row r="107" spans="1:4" ht="16.149999999999999" thickBot="1" x14ac:dyDescent="0.6">
      <c r="A107" s="116" t="s">
        <v>96</v>
      </c>
      <c r="B107" s="117"/>
      <c r="C107" s="117"/>
      <c r="D107" s="118"/>
    </row>
    <row r="108" spans="1:4" x14ac:dyDescent="0.55000000000000004">
      <c r="A108" s="119">
        <v>1</v>
      </c>
      <c r="B108" s="133"/>
      <c r="C108" s="134"/>
      <c r="D108" s="135"/>
    </row>
    <row r="109" spans="1:4" x14ac:dyDescent="0.55000000000000004">
      <c r="A109" s="120">
        <v>2</v>
      </c>
      <c r="B109" s="136"/>
      <c r="C109" s="137"/>
      <c r="D109" s="138"/>
    </row>
    <row r="110" spans="1:4" x14ac:dyDescent="0.55000000000000004">
      <c r="A110" s="120">
        <v>3</v>
      </c>
      <c r="B110" s="136"/>
      <c r="C110" s="137"/>
      <c r="D110" s="138"/>
    </row>
    <row r="111" spans="1:4" x14ac:dyDescent="0.55000000000000004">
      <c r="A111" s="120">
        <v>4</v>
      </c>
      <c r="B111" s="136"/>
      <c r="C111" s="137"/>
      <c r="D111" s="138"/>
    </row>
    <row r="112" spans="1:4" x14ac:dyDescent="0.55000000000000004">
      <c r="A112" s="120">
        <v>5</v>
      </c>
      <c r="B112" s="136"/>
      <c r="C112" s="137"/>
      <c r="D112" s="138"/>
    </row>
    <row r="113" spans="1:4" x14ac:dyDescent="0.55000000000000004">
      <c r="A113" s="121">
        <v>6</v>
      </c>
      <c r="B113" s="139"/>
      <c r="C113" s="140"/>
      <c r="D113" s="141"/>
    </row>
  </sheetData>
  <sheetProtection sheet="1" objects="1" scenarios="1"/>
  <dataValidations disablePrompts="1" count="1">
    <dataValidation type="list" allowBlank="1" showInputMessage="1" showErrorMessage="1" sqref="C65258:C65303 C523861:C523862 C917289:C917304 C261929:C261944 C393020:C393044 C261948:C261972 C589546:C589591 C786154:C786199 C524120:C524123 C261915:C261925 C261723:C261862 C851739:C851749 C392938:C392983 C982844:C982868 C917336:C917339 C982762:C982807 C196440:C196443 C851800:C851803 C786005:C786006 C917308:C917332 C655131:C655141 C327451:C327461 C196187:C196326 C327512:C327515 C196330:C196375 C65368:C65371 C458325:C458326 C982872:C982875 C786264:C786267 C196181:C196182 C524073:C524088 C393001:C393016 C458537:C458552 C65340:C65364 C392987:C392997 C130651:C130790 C720728:C720731 C720469:C720470 C65321:C65336 C458584:C458587 C720618:C720663 C917275:C917285 C524010:C524055 C589628:C589652 C720667:C720677 C655164:C655188 C917226:C917271 C851772:C851796 C524092:C524116 C458523:C458533 C327402:C327447 C65115:C65254 C392789:C392790 C130876:C130900 C655192:C655195 C589609:C589624 C327484:C327508 C786217:C786232 C130645:C130646 C261976:C261979 C654933:C654934 C130904:C130907 C720700:C720724 C786011:C786150 C130794:C130839 C720475:C720614 C851547:C851686 C982613:C982614 C654939:C655078 C720681:C720696 C917083:C917222 C589403:C589542 C851753:C851768 C524059:C524069 C982619:C982758 C655082:C655127 C523867:C524006 C327253:C327254 C851690:C851735 C458474:C458519 C458556:C458580 C786203:C786213 C196412:C196436 C589397:C589398 C65307:C65317 C917077:C917078 C458331:C458470 C393048:C393051 C65109:C65110 C261866:C261911 C982811:C982821 C589656:C589659 C655145:C655160 C130843:C130853 C392795:C392934 C196393:C196408 C327465:C327480 C130857:C130872 C786236:C786260 C589595:C589605 C196379:C196389 C851541:C851542 C327259:C327398 C982825:C982840 C261717:C261718"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51"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J22" sqref="J22"/>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92" t="s">
        <v>106</v>
      </c>
      <c r="B3" s="195" t="s">
        <v>107</v>
      </c>
      <c r="C3" s="195" t="s">
        <v>108</v>
      </c>
      <c r="D3" s="198" t="s">
        <v>109</v>
      </c>
      <c r="E3" s="199"/>
    </row>
    <row r="4" spans="1:5" x14ac:dyDescent="0.45">
      <c r="A4" s="193"/>
      <c r="B4" s="196"/>
      <c r="C4" s="196"/>
      <c r="D4" s="200" t="s">
        <v>126</v>
      </c>
      <c r="E4" s="201"/>
    </row>
    <row r="5" spans="1:5" x14ac:dyDescent="0.45">
      <c r="A5" s="193"/>
      <c r="B5" s="196"/>
      <c r="C5" s="196"/>
      <c r="D5" s="200" t="s">
        <v>127</v>
      </c>
      <c r="E5" s="201"/>
    </row>
    <row r="6" spans="1:5" x14ac:dyDescent="0.45">
      <c r="A6" s="193"/>
      <c r="B6" s="196"/>
      <c r="C6" s="196"/>
      <c r="D6" s="200" t="s">
        <v>128</v>
      </c>
      <c r="E6" s="201"/>
    </row>
    <row r="7" spans="1:5" ht="14.65" thickBot="1" x14ac:dyDescent="0.5">
      <c r="A7" s="194"/>
      <c r="B7" s="197"/>
      <c r="C7" s="197"/>
      <c r="D7" s="202" t="s">
        <v>129</v>
      </c>
      <c r="E7" s="203"/>
    </row>
    <row r="8" spans="1:5" ht="14.65" thickBot="1" x14ac:dyDescent="0.5">
      <c r="A8" s="143" t="s">
        <v>110</v>
      </c>
      <c r="B8" s="181" t="s">
        <v>384</v>
      </c>
      <c r="C8" s="182"/>
      <c r="D8" s="182"/>
      <c r="E8" s="183"/>
    </row>
    <row r="9" spans="1:5" ht="14.65" thickBot="1" x14ac:dyDescent="0.5">
      <c r="A9" s="143" t="s">
        <v>111</v>
      </c>
      <c r="B9" s="181" t="s">
        <v>112</v>
      </c>
      <c r="C9" s="183"/>
      <c r="D9" s="144" t="s">
        <v>113</v>
      </c>
      <c r="E9" s="144" t="s">
        <v>114</v>
      </c>
    </row>
    <row r="10" spans="1:5" ht="14.65" thickBot="1" x14ac:dyDescent="0.5">
      <c r="A10" s="143" t="s">
        <v>115</v>
      </c>
      <c r="B10" s="184" t="s">
        <v>116</v>
      </c>
      <c r="C10" s="185"/>
      <c r="D10" s="185"/>
      <c r="E10" s="186"/>
    </row>
    <row r="11" spans="1:5" ht="57.4" thickBot="1" x14ac:dyDescent="0.5">
      <c r="A11" s="143" t="s">
        <v>117</v>
      </c>
      <c r="B11" s="184"/>
      <c r="C11" s="185"/>
      <c r="D11" s="185"/>
      <c r="E11" s="186"/>
    </row>
    <row r="12" spans="1:5" x14ac:dyDescent="0.45">
      <c r="A12" s="187" t="s">
        <v>118</v>
      </c>
      <c r="B12" s="190" t="s">
        <v>119</v>
      </c>
      <c r="C12" s="191"/>
      <c r="D12" s="190"/>
      <c r="E12" s="191"/>
    </row>
    <row r="13" spans="1:5" x14ac:dyDescent="0.45">
      <c r="A13" s="188"/>
      <c r="B13" s="171"/>
      <c r="C13" s="173"/>
      <c r="D13" s="171"/>
      <c r="E13" s="173"/>
    </row>
    <row r="14" spans="1:5" ht="14.65" thickBot="1" x14ac:dyDescent="0.5">
      <c r="A14" s="188"/>
      <c r="B14" s="174"/>
      <c r="C14" s="176"/>
      <c r="D14" s="174"/>
      <c r="E14" s="176"/>
    </row>
    <row r="15" spans="1:5" x14ac:dyDescent="0.45">
      <c r="A15" s="188"/>
      <c r="B15" s="168" t="s">
        <v>120</v>
      </c>
      <c r="C15" s="170"/>
      <c r="D15" s="168"/>
      <c r="E15" s="170"/>
    </row>
    <row r="16" spans="1:5" x14ac:dyDescent="0.45">
      <c r="A16" s="188"/>
      <c r="B16" s="171"/>
      <c r="C16" s="173"/>
      <c r="D16" s="171"/>
      <c r="E16" s="173"/>
    </row>
    <row r="17" spans="1:5" x14ac:dyDescent="0.45">
      <c r="A17" s="188"/>
      <c r="B17" s="171"/>
      <c r="C17" s="173"/>
      <c r="D17" s="171"/>
      <c r="E17" s="173"/>
    </row>
    <row r="18" spans="1:5" x14ac:dyDescent="0.45">
      <c r="A18" s="188"/>
      <c r="B18" s="171"/>
      <c r="C18" s="173"/>
      <c r="D18" s="171"/>
      <c r="E18" s="173"/>
    </row>
    <row r="19" spans="1:5" x14ac:dyDescent="0.45">
      <c r="A19" s="188"/>
      <c r="B19" s="171"/>
      <c r="C19" s="173"/>
      <c r="D19" s="171"/>
      <c r="E19" s="173"/>
    </row>
    <row r="20" spans="1:5" ht="14.65" thickBot="1" x14ac:dyDescent="0.5">
      <c r="A20" s="188"/>
      <c r="B20" s="174"/>
      <c r="C20" s="176"/>
      <c r="D20" s="174"/>
      <c r="E20" s="176"/>
    </row>
    <row r="21" spans="1:5" x14ac:dyDescent="0.45">
      <c r="A21" s="188"/>
      <c r="B21" s="168" t="s">
        <v>121</v>
      </c>
      <c r="C21" s="170"/>
      <c r="D21" s="177"/>
      <c r="E21" s="178"/>
    </row>
    <row r="22" spans="1:5" ht="14.65" thickBot="1" x14ac:dyDescent="0.5">
      <c r="A22" s="188"/>
      <c r="B22" s="174"/>
      <c r="C22" s="176"/>
      <c r="D22" s="179"/>
      <c r="E22" s="180"/>
    </row>
    <row r="23" spans="1:5" x14ac:dyDescent="0.45">
      <c r="A23" s="188"/>
      <c r="B23" s="168" t="s">
        <v>122</v>
      </c>
      <c r="C23" s="170"/>
      <c r="D23" s="168"/>
      <c r="E23" s="170"/>
    </row>
    <row r="24" spans="1:5" ht="14.65" thickBot="1" x14ac:dyDescent="0.5">
      <c r="A24" s="189"/>
      <c r="B24" s="174"/>
      <c r="C24" s="176"/>
      <c r="D24" s="174"/>
      <c r="E24" s="176"/>
    </row>
    <row r="25" spans="1:5" ht="14.65" thickBot="1" x14ac:dyDescent="0.5">
      <c r="A25" s="145"/>
      <c r="B25" s="164"/>
      <c r="C25" s="164"/>
      <c r="D25" s="164"/>
      <c r="E25" s="164"/>
    </row>
    <row r="26" spans="1:5" x14ac:dyDescent="0.45">
      <c r="A26" s="146" t="s">
        <v>123</v>
      </c>
      <c r="B26" s="168"/>
      <c r="C26" s="169"/>
      <c r="D26" s="169"/>
      <c r="E26" s="170"/>
    </row>
    <row r="27" spans="1:5" x14ac:dyDescent="0.45">
      <c r="A27" s="146" t="s">
        <v>124</v>
      </c>
      <c r="B27" s="171"/>
      <c r="C27" s="172"/>
      <c r="D27" s="172"/>
      <c r="E27" s="173"/>
    </row>
    <row r="28" spans="1:5" x14ac:dyDescent="0.45">
      <c r="A28" s="147"/>
      <c r="B28" s="171"/>
      <c r="C28" s="172"/>
      <c r="D28" s="172"/>
      <c r="E28" s="173"/>
    </row>
    <row r="29" spans="1:5" x14ac:dyDescent="0.45">
      <c r="A29" s="147"/>
      <c r="B29" s="171"/>
      <c r="C29" s="172"/>
      <c r="D29" s="172"/>
      <c r="E29" s="173"/>
    </row>
    <row r="30" spans="1:5" x14ac:dyDescent="0.45">
      <c r="A30" s="147"/>
      <c r="B30" s="171"/>
      <c r="C30" s="172"/>
      <c r="D30" s="172"/>
      <c r="E30" s="173"/>
    </row>
    <row r="31" spans="1:5" x14ac:dyDescent="0.45">
      <c r="A31" s="147"/>
      <c r="B31" s="171"/>
      <c r="C31" s="172"/>
      <c r="D31" s="172"/>
      <c r="E31" s="173"/>
    </row>
    <row r="32" spans="1:5" x14ac:dyDescent="0.45">
      <c r="A32" s="147"/>
      <c r="B32" s="171"/>
      <c r="C32" s="172"/>
      <c r="D32" s="172"/>
      <c r="E32" s="173"/>
    </row>
    <row r="33" spans="1:5" x14ac:dyDescent="0.45">
      <c r="A33" s="147"/>
      <c r="B33" s="171"/>
      <c r="C33" s="172"/>
      <c r="D33" s="172"/>
      <c r="E33" s="173"/>
    </row>
    <row r="34" spans="1:5" x14ac:dyDescent="0.45">
      <c r="A34" s="147"/>
      <c r="B34" s="171"/>
      <c r="C34" s="172"/>
      <c r="D34" s="172"/>
      <c r="E34" s="173"/>
    </row>
    <row r="35" spans="1:5" x14ac:dyDescent="0.45">
      <c r="A35" s="147"/>
      <c r="B35" s="171"/>
      <c r="C35" s="172"/>
      <c r="D35" s="172"/>
      <c r="E35" s="173"/>
    </row>
    <row r="36" spans="1:5" x14ac:dyDescent="0.45">
      <c r="A36" s="147"/>
      <c r="B36" s="171"/>
      <c r="C36" s="172"/>
      <c r="D36" s="172"/>
      <c r="E36" s="173"/>
    </row>
    <row r="37" spans="1:5" x14ac:dyDescent="0.45">
      <c r="A37" s="147"/>
      <c r="B37" s="171"/>
      <c r="C37" s="172"/>
      <c r="D37" s="172"/>
      <c r="E37" s="173"/>
    </row>
    <row r="38" spans="1:5" x14ac:dyDescent="0.45">
      <c r="A38" s="147"/>
      <c r="B38" s="171"/>
      <c r="C38" s="172"/>
      <c r="D38" s="172"/>
      <c r="E38" s="173"/>
    </row>
    <row r="39" spans="1:5" x14ac:dyDescent="0.45">
      <c r="A39" s="147"/>
      <c r="B39" s="171"/>
      <c r="C39" s="172"/>
      <c r="D39" s="172"/>
      <c r="E39" s="173"/>
    </row>
    <row r="40" spans="1:5" x14ac:dyDescent="0.45">
      <c r="A40" s="147"/>
      <c r="B40" s="171"/>
      <c r="C40" s="172"/>
      <c r="D40" s="172"/>
      <c r="E40" s="173"/>
    </row>
    <row r="41" spans="1:5" x14ac:dyDescent="0.45">
      <c r="A41" s="147"/>
      <c r="B41" s="171"/>
      <c r="C41" s="172"/>
      <c r="D41" s="172"/>
      <c r="E41" s="173"/>
    </row>
    <row r="42" spans="1:5" ht="14.65" thickBot="1" x14ac:dyDescent="0.5">
      <c r="A42" s="148"/>
      <c r="B42" s="174"/>
      <c r="C42" s="175"/>
      <c r="D42" s="175"/>
      <c r="E42" s="176"/>
    </row>
    <row r="43" spans="1:5" ht="14.65" thickBot="1" x14ac:dyDescent="0.5">
      <c r="A43" s="145"/>
      <c r="B43" s="164"/>
      <c r="C43" s="164"/>
      <c r="D43" s="164"/>
      <c r="E43" s="164"/>
    </row>
    <row r="44" spans="1:5" x14ac:dyDescent="0.45">
      <c r="A44" s="165" t="s">
        <v>125</v>
      </c>
      <c r="B44" s="168"/>
      <c r="C44" s="169"/>
      <c r="D44" s="169"/>
      <c r="E44" s="170"/>
    </row>
    <row r="45" spans="1:5" x14ac:dyDescent="0.45">
      <c r="A45" s="166"/>
      <c r="B45" s="171"/>
      <c r="C45" s="172"/>
      <c r="D45" s="172"/>
      <c r="E45" s="173"/>
    </row>
    <row r="46" spans="1:5" x14ac:dyDescent="0.45">
      <c r="A46" s="166"/>
      <c r="B46" s="171"/>
      <c r="C46" s="172"/>
      <c r="D46" s="172"/>
      <c r="E46" s="173"/>
    </row>
    <row r="47" spans="1:5" ht="14.65" thickBot="1" x14ac:dyDescent="0.5">
      <c r="A47" s="167"/>
      <c r="B47" s="174"/>
      <c r="C47" s="175"/>
      <c r="D47" s="175"/>
      <c r="E47" s="176"/>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P40" sqref="P40"/>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8" t="s">
        <v>20</v>
      </c>
      <c r="C4" s="48"/>
      <c r="D4" s="48"/>
      <c r="E4" s="48"/>
      <c r="F4" s="48"/>
      <c r="G4" s="48" t="s">
        <v>75</v>
      </c>
      <c r="H4" s="48"/>
    </row>
    <row r="5" spans="1:19" s="50" customFormat="1" ht="28.5" x14ac:dyDescent="0.45">
      <c r="B5" s="49" t="s">
        <v>74</v>
      </c>
      <c r="C5" s="49" t="s">
        <v>71</v>
      </c>
      <c r="D5" s="49" t="s">
        <v>72</v>
      </c>
      <c r="E5" s="49" t="s">
        <v>73</v>
      </c>
      <c r="F5" s="49" t="s">
        <v>21</v>
      </c>
      <c r="G5" s="49" t="s">
        <v>22</v>
      </c>
      <c r="H5" s="49" t="s">
        <v>23</v>
      </c>
      <c r="M5" s="50" t="s">
        <v>26</v>
      </c>
      <c r="P5" s="51" t="s">
        <v>34</v>
      </c>
      <c r="Q5" s="51"/>
      <c r="R5" s="51" t="s">
        <v>40</v>
      </c>
      <c r="S5" s="51"/>
    </row>
    <row r="6" spans="1:19" x14ac:dyDescent="0.45">
      <c r="A6" t="s">
        <v>85</v>
      </c>
      <c r="B6" s="4">
        <v>1</v>
      </c>
      <c r="C6" s="2">
        <v>3</v>
      </c>
      <c r="D6" s="2" t="s">
        <v>9</v>
      </c>
      <c r="E6" s="4" t="s">
        <v>5</v>
      </c>
      <c r="F6" s="4" t="str">
        <f>C6&amp;D6&amp;E6</f>
        <v>3X3Ja</v>
      </c>
      <c r="G6" s="8">
        <v>3</v>
      </c>
      <c r="H6" s="8">
        <v>3</v>
      </c>
      <c r="L6" t="s">
        <v>5</v>
      </c>
      <c r="M6">
        <f>COUNTIF('proces klinische farmacie '!$G:$G,Mapping!$L6)</f>
        <v>2</v>
      </c>
      <c r="P6" t="s">
        <v>35</v>
      </c>
      <c r="Q6">
        <v>0</v>
      </c>
      <c r="R6" t="s">
        <v>41</v>
      </c>
      <c r="S6">
        <f>+ROUND(M11/M10,2)*100</f>
        <v>100</v>
      </c>
    </row>
    <row r="7" spans="1:19" x14ac:dyDescent="0.45">
      <c r="A7" t="s">
        <v>85</v>
      </c>
      <c r="B7" s="4">
        <v>1</v>
      </c>
      <c r="C7" s="2">
        <v>3</v>
      </c>
      <c r="D7" s="2" t="s">
        <v>7</v>
      </c>
      <c r="E7" s="4" t="s">
        <v>5</v>
      </c>
      <c r="F7" s="4" t="str">
        <f t="shared" ref="F7:F59" si="0">C7&amp;D7&amp;E7</f>
        <v>3X2Ja</v>
      </c>
      <c r="G7" s="8">
        <v>2</v>
      </c>
      <c r="H7" s="8">
        <v>2</v>
      </c>
      <c r="L7" t="s">
        <v>6</v>
      </c>
      <c r="M7">
        <f>COUNTIF('proces klinische farmacie '!$G:$G,Mapping!$L7)</f>
        <v>1</v>
      </c>
      <c r="P7" t="s">
        <v>36</v>
      </c>
      <c r="Q7">
        <v>60</v>
      </c>
      <c r="R7" t="s">
        <v>40</v>
      </c>
      <c r="S7">
        <v>1</v>
      </c>
    </row>
    <row r="8" spans="1:19" x14ac:dyDescent="0.45">
      <c r="A8" t="s">
        <v>85</v>
      </c>
      <c r="B8" s="4">
        <v>1</v>
      </c>
      <c r="C8" s="2">
        <v>3</v>
      </c>
      <c r="D8" s="2" t="s">
        <v>8</v>
      </c>
      <c r="E8" s="4" t="s">
        <v>5</v>
      </c>
      <c r="F8" s="4" t="str">
        <f t="shared" si="0"/>
        <v>3X1Ja</v>
      </c>
      <c r="G8" s="8">
        <v>1</v>
      </c>
      <c r="H8" s="8">
        <v>1</v>
      </c>
      <c r="L8" t="s">
        <v>10</v>
      </c>
      <c r="M8">
        <f>COUNTIF('proces klinische farmacie '!$G:$G,Mapping!$L8)</f>
        <v>1</v>
      </c>
      <c r="P8" t="s">
        <v>37</v>
      </c>
      <c r="Q8">
        <v>30</v>
      </c>
      <c r="R8" t="s">
        <v>42</v>
      </c>
      <c r="S8">
        <f>200-S7-S6</f>
        <v>99</v>
      </c>
    </row>
    <row r="9" spans="1:19" x14ac:dyDescent="0.45">
      <c r="A9" t="s">
        <v>85</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85</v>
      </c>
      <c r="B10" s="4">
        <v>1</v>
      </c>
      <c r="C10" s="2">
        <v>3</v>
      </c>
      <c r="D10" s="2" t="s">
        <v>25</v>
      </c>
      <c r="E10" s="4" t="s">
        <v>5</v>
      </c>
      <c r="F10" s="4" t="str">
        <f t="shared" si="0"/>
        <v>3X0,66Ja</v>
      </c>
      <c r="G10" s="8">
        <f>2/3</f>
        <v>0.66666666666666663</v>
      </c>
      <c r="H10" s="8">
        <f>2/3</f>
        <v>0.66666666666666663</v>
      </c>
      <c r="L10" t="s">
        <v>22</v>
      </c>
      <c r="M10">
        <f>'proces klinische farmacie '!$L$3</f>
        <v>3</v>
      </c>
      <c r="P10" t="s">
        <v>39</v>
      </c>
      <c r="Q10">
        <v>100</v>
      </c>
    </row>
    <row r="11" spans="1:19" x14ac:dyDescent="0.45">
      <c r="A11" t="s">
        <v>85</v>
      </c>
      <c r="B11" s="4">
        <v>1</v>
      </c>
      <c r="C11" s="2">
        <v>3</v>
      </c>
      <c r="D11" s="2" t="s">
        <v>8</v>
      </c>
      <c r="E11" s="4" t="s">
        <v>5</v>
      </c>
      <c r="F11" s="4" t="str">
        <f t="shared" si="0"/>
        <v>3X1Ja</v>
      </c>
      <c r="G11" s="8">
        <v>1</v>
      </c>
      <c r="H11" s="8">
        <v>1</v>
      </c>
      <c r="L11" t="s">
        <v>23</v>
      </c>
      <c r="M11">
        <f>'proces klinische farmacie '!$M$3</f>
        <v>3</v>
      </c>
    </row>
    <row r="12" spans="1:19" x14ac:dyDescent="0.45">
      <c r="A12" t="s">
        <v>85</v>
      </c>
      <c r="B12" s="4">
        <v>3</v>
      </c>
      <c r="C12" s="2">
        <v>2</v>
      </c>
      <c r="D12" s="2" t="s">
        <v>9</v>
      </c>
      <c r="E12" s="4" t="s">
        <v>5</v>
      </c>
      <c r="F12" s="4" t="str">
        <f t="shared" si="0"/>
        <v>2X3Ja</v>
      </c>
      <c r="G12" s="8">
        <v>9</v>
      </c>
      <c r="H12" s="8">
        <v>9</v>
      </c>
      <c r="S12" t="str">
        <f>"Total Score : "&amp;S6&amp;"%"</f>
        <v>Total Score : 100%</v>
      </c>
    </row>
    <row r="13" spans="1:19" x14ac:dyDescent="0.45">
      <c r="A13" t="s">
        <v>85</v>
      </c>
      <c r="B13" s="4">
        <v>3</v>
      </c>
      <c r="C13" s="2">
        <v>2</v>
      </c>
      <c r="D13" s="2" t="s">
        <v>7</v>
      </c>
      <c r="E13" s="4" t="s">
        <v>5</v>
      </c>
      <c r="F13" s="4" t="str">
        <f t="shared" si="0"/>
        <v>2X2Ja</v>
      </c>
      <c r="G13" s="8">
        <v>6</v>
      </c>
      <c r="H13" s="8">
        <v>6</v>
      </c>
    </row>
    <row r="14" spans="1:19" x14ac:dyDescent="0.45">
      <c r="A14" t="s">
        <v>85</v>
      </c>
      <c r="B14" s="4">
        <v>3</v>
      </c>
      <c r="C14" s="2">
        <v>2</v>
      </c>
      <c r="D14" s="2" t="s">
        <v>8</v>
      </c>
      <c r="E14" s="4" t="s">
        <v>5</v>
      </c>
      <c r="F14" s="4" t="str">
        <f t="shared" si="0"/>
        <v>2X1Ja</v>
      </c>
      <c r="G14" s="8">
        <v>3</v>
      </c>
      <c r="H14" s="8">
        <v>3</v>
      </c>
      <c r="L14" t="s">
        <v>27</v>
      </c>
      <c r="M14">
        <v>60</v>
      </c>
    </row>
    <row r="15" spans="1:19" x14ac:dyDescent="0.45">
      <c r="A15" t="s">
        <v>85</v>
      </c>
      <c r="B15" s="4">
        <v>3</v>
      </c>
      <c r="C15" s="2">
        <v>2</v>
      </c>
      <c r="D15" s="2" t="s">
        <v>24</v>
      </c>
      <c r="E15" s="4" t="s">
        <v>5</v>
      </c>
      <c r="F15" s="4" t="str">
        <f t="shared" si="0"/>
        <v>2X0,33Ja</v>
      </c>
      <c r="G15" s="8">
        <v>1</v>
      </c>
      <c r="H15" s="8">
        <v>1</v>
      </c>
      <c r="L15" t="s">
        <v>28</v>
      </c>
      <c r="M15">
        <v>30</v>
      </c>
    </row>
    <row r="16" spans="1:19" x14ac:dyDescent="0.45">
      <c r="A16" t="s">
        <v>85</v>
      </c>
      <c r="B16" s="4">
        <v>3</v>
      </c>
      <c r="C16" s="2">
        <v>2</v>
      </c>
      <c r="D16" s="2" t="s">
        <v>25</v>
      </c>
      <c r="E16" s="4" t="s">
        <v>5</v>
      </c>
      <c r="F16" s="4" t="str">
        <f t="shared" si="0"/>
        <v>2X0,66Ja</v>
      </c>
      <c r="G16" s="8">
        <v>2</v>
      </c>
      <c r="H16" s="8">
        <v>2</v>
      </c>
      <c r="L16" t="s">
        <v>29</v>
      </c>
      <c r="M16">
        <v>10</v>
      </c>
    </row>
    <row r="17" spans="1:13" x14ac:dyDescent="0.45">
      <c r="A17" t="s">
        <v>85</v>
      </c>
      <c r="B17" s="4">
        <v>3</v>
      </c>
      <c r="C17" s="2">
        <v>2</v>
      </c>
      <c r="D17" s="2" t="s">
        <v>8</v>
      </c>
      <c r="E17" s="4" t="s">
        <v>5</v>
      </c>
      <c r="F17" s="4" t="str">
        <f t="shared" si="0"/>
        <v>2X1Ja</v>
      </c>
      <c r="G17" s="8">
        <v>3</v>
      </c>
      <c r="H17" s="8">
        <v>3</v>
      </c>
      <c r="L17" t="s">
        <v>30</v>
      </c>
      <c r="M17">
        <v>100</v>
      </c>
    </row>
    <row r="18" spans="1:13" x14ac:dyDescent="0.45">
      <c r="A18" t="s">
        <v>85</v>
      </c>
      <c r="B18" s="4">
        <v>6</v>
      </c>
      <c r="C18" s="2">
        <v>1</v>
      </c>
      <c r="D18" s="2" t="s">
        <v>9</v>
      </c>
      <c r="E18" s="4" t="s">
        <v>5</v>
      </c>
      <c r="F18" s="4" t="str">
        <f t="shared" si="0"/>
        <v>1X3Ja</v>
      </c>
      <c r="G18" s="8">
        <v>18</v>
      </c>
      <c r="H18" s="8">
        <v>18</v>
      </c>
    </row>
    <row r="19" spans="1:13" x14ac:dyDescent="0.45">
      <c r="A19" t="s">
        <v>85</v>
      </c>
      <c r="B19" s="4">
        <v>6</v>
      </c>
      <c r="C19" s="2">
        <v>1</v>
      </c>
      <c r="D19" s="2" t="s">
        <v>7</v>
      </c>
      <c r="E19" s="4" t="s">
        <v>5</v>
      </c>
      <c r="F19" s="4" t="str">
        <f t="shared" si="0"/>
        <v>1X2Ja</v>
      </c>
      <c r="G19" s="8">
        <v>12</v>
      </c>
      <c r="H19" s="8">
        <v>12</v>
      </c>
    </row>
    <row r="20" spans="1:13" x14ac:dyDescent="0.45">
      <c r="A20" t="s">
        <v>85</v>
      </c>
      <c r="B20" s="4">
        <v>6</v>
      </c>
      <c r="C20" s="2">
        <v>1</v>
      </c>
      <c r="D20" s="2" t="s">
        <v>8</v>
      </c>
      <c r="E20" s="4" t="s">
        <v>5</v>
      </c>
      <c r="F20" s="4" t="str">
        <f t="shared" si="0"/>
        <v>1X1Ja</v>
      </c>
      <c r="G20" s="8">
        <v>6</v>
      </c>
      <c r="H20" s="8">
        <v>6</v>
      </c>
      <c r="L20" t="s">
        <v>31</v>
      </c>
      <c r="M20">
        <f>M7/M9</f>
        <v>0.25</v>
      </c>
    </row>
    <row r="21" spans="1:13" x14ac:dyDescent="0.45">
      <c r="A21" t="s">
        <v>85</v>
      </c>
      <c r="B21" s="4">
        <v>6</v>
      </c>
      <c r="C21" s="2">
        <v>1</v>
      </c>
      <c r="D21" s="2" t="s">
        <v>24</v>
      </c>
      <c r="E21" s="4" t="s">
        <v>5</v>
      </c>
      <c r="F21" s="4" t="str">
        <f t="shared" si="0"/>
        <v>1X0,33Ja</v>
      </c>
      <c r="G21" s="8">
        <v>2</v>
      </c>
      <c r="H21" s="8">
        <v>2</v>
      </c>
      <c r="L21" t="s">
        <v>32</v>
      </c>
      <c r="M21">
        <v>1</v>
      </c>
    </row>
    <row r="22" spans="1:13" x14ac:dyDescent="0.45">
      <c r="A22" t="s">
        <v>85</v>
      </c>
      <c r="B22" s="4">
        <v>6</v>
      </c>
      <c r="C22" s="2">
        <v>1</v>
      </c>
      <c r="D22" s="2" t="s">
        <v>25</v>
      </c>
      <c r="E22" s="4" t="s">
        <v>5</v>
      </c>
      <c r="F22" s="4" t="str">
        <f t="shared" si="0"/>
        <v>1X0,66Ja</v>
      </c>
      <c r="G22" s="8">
        <v>4</v>
      </c>
      <c r="H22" s="8">
        <v>4</v>
      </c>
      <c r="L22" t="s">
        <v>30</v>
      </c>
      <c r="M22">
        <f>SUM(M14:M17)-(M21+M20)</f>
        <v>198.75</v>
      </c>
    </row>
    <row r="23" spans="1:13" x14ac:dyDescent="0.45">
      <c r="A23" t="s">
        <v>85</v>
      </c>
      <c r="B23" s="4">
        <v>6</v>
      </c>
      <c r="C23" s="2">
        <v>1</v>
      </c>
      <c r="D23" s="2" t="s">
        <v>8</v>
      </c>
      <c r="E23" s="4" t="s">
        <v>5</v>
      </c>
      <c r="F23" s="4" t="str">
        <f t="shared" si="0"/>
        <v>1X1Ja</v>
      </c>
      <c r="G23" s="8">
        <v>6</v>
      </c>
      <c r="H23" s="8">
        <v>6</v>
      </c>
    </row>
    <row r="24" spans="1:13" x14ac:dyDescent="0.45">
      <c r="A24" t="s">
        <v>86</v>
      </c>
      <c r="B24" s="5">
        <v>1</v>
      </c>
      <c r="C24" s="1">
        <v>3</v>
      </c>
      <c r="D24" s="1" t="s">
        <v>9</v>
      </c>
      <c r="E24" s="5" t="s">
        <v>6</v>
      </c>
      <c r="F24" s="5" t="str">
        <f t="shared" si="0"/>
        <v>3X3Neen</v>
      </c>
      <c r="G24" s="9">
        <v>3</v>
      </c>
      <c r="H24" s="9">
        <v>0</v>
      </c>
      <c r="L24" t="s">
        <v>33</v>
      </c>
    </row>
    <row r="25" spans="1:13" x14ac:dyDescent="0.45">
      <c r="A25" t="s">
        <v>86</v>
      </c>
      <c r="B25" s="5">
        <v>1</v>
      </c>
      <c r="C25" s="1">
        <v>3</v>
      </c>
      <c r="D25" s="1" t="s">
        <v>7</v>
      </c>
      <c r="E25" s="5" t="s">
        <v>6</v>
      </c>
      <c r="F25" s="5" t="str">
        <f t="shared" si="0"/>
        <v>3X2Neen</v>
      </c>
      <c r="G25" s="9">
        <v>2</v>
      </c>
      <c r="H25" s="9">
        <v>0</v>
      </c>
      <c r="L25" t="s">
        <v>31</v>
      </c>
      <c r="M25" t="str">
        <f>ROUND(M20,0)&amp;"%"</f>
        <v>0%</v>
      </c>
    </row>
    <row r="26" spans="1:13" x14ac:dyDescent="0.45">
      <c r="A26" t="s">
        <v>86</v>
      </c>
      <c r="B26" s="5">
        <v>1</v>
      </c>
      <c r="C26" s="1">
        <v>3</v>
      </c>
      <c r="D26" s="1" t="s">
        <v>8</v>
      </c>
      <c r="E26" s="5" t="s">
        <v>6</v>
      </c>
      <c r="F26" s="5" t="str">
        <f t="shared" si="0"/>
        <v>3X1Neen</v>
      </c>
      <c r="G26" s="9">
        <v>1</v>
      </c>
      <c r="H26" s="9">
        <v>0</v>
      </c>
      <c r="L26" t="s">
        <v>33</v>
      </c>
    </row>
    <row r="27" spans="1:13" x14ac:dyDescent="0.45">
      <c r="A27" t="s">
        <v>86</v>
      </c>
      <c r="B27" s="5">
        <v>1</v>
      </c>
      <c r="C27" s="1">
        <v>3</v>
      </c>
      <c r="D27" s="1" t="s">
        <v>24</v>
      </c>
      <c r="E27" s="5" t="s">
        <v>6</v>
      </c>
      <c r="F27" s="5" t="str">
        <f t="shared" si="0"/>
        <v>3X0,33Neen</v>
      </c>
      <c r="G27" s="9">
        <f>1/3</f>
        <v>0.33333333333333331</v>
      </c>
      <c r="H27" s="9">
        <v>0</v>
      </c>
    </row>
    <row r="28" spans="1:13" x14ac:dyDescent="0.45">
      <c r="A28" t="s">
        <v>86</v>
      </c>
      <c r="B28" s="5">
        <v>1</v>
      </c>
      <c r="C28" s="1">
        <v>3</v>
      </c>
      <c r="D28" s="1" t="s">
        <v>25</v>
      </c>
      <c r="E28" s="5" t="s">
        <v>6</v>
      </c>
      <c r="F28" s="5" t="str">
        <f t="shared" si="0"/>
        <v>3X0,66Neen</v>
      </c>
      <c r="G28" s="9">
        <f>2/3</f>
        <v>0.66666666666666663</v>
      </c>
      <c r="H28" s="9">
        <v>0</v>
      </c>
    </row>
    <row r="29" spans="1:13" x14ac:dyDescent="0.45">
      <c r="A29" t="s">
        <v>86</v>
      </c>
      <c r="B29" s="5">
        <v>1</v>
      </c>
      <c r="C29" s="1">
        <v>3</v>
      </c>
      <c r="D29" s="1" t="s">
        <v>8</v>
      </c>
      <c r="E29" s="5" t="s">
        <v>6</v>
      </c>
      <c r="F29" s="5" t="str">
        <f t="shared" si="0"/>
        <v>3X1Neen</v>
      </c>
      <c r="G29" s="9">
        <v>1</v>
      </c>
      <c r="H29" s="9">
        <v>0</v>
      </c>
    </row>
    <row r="30" spans="1:13" x14ac:dyDescent="0.45">
      <c r="A30" t="s">
        <v>86</v>
      </c>
      <c r="B30" s="5">
        <v>3</v>
      </c>
      <c r="C30" s="1">
        <v>2</v>
      </c>
      <c r="D30" s="1" t="s">
        <v>9</v>
      </c>
      <c r="E30" s="5" t="s">
        <v>6</v>
      </c>
      <c r="F30" s="5" t="str">
        <f t="shared" si="0"/>
        <v>2X3Neen</v>
      </c>
      <c r="G30" s="9">
        <v>9</v>
      </c>
      <c r="H30" s="9">
        <v>0</v>
      </c>
    </row>
    <row r="31" spans="1:13" x14ac:dyDescent="0.45">
      <c r="A31" t="s">
        <v>86</v>
      </c>
      <c r="B31" s="5">
        <v>3</v>
      </c>
      <c r="C31" s="1">
        <v>2</v>
      </c>
      <c r="D31" s="1" t="s">
        <v>7</v>
      </c>
      <c r="E31" s="5" t="s">
        <v>6</v>
      </c>
      <c r="F31" s="5" t="str">
        <f t="shared" si="0"/>
        <v>2X2Neen</v>
      </c>
      <c r="G31" s="9">
        <v>6</v>
      </c>
      <c r="H31" s="9">
        <v>0</v>
      </c>
    </row>
    <row r="32" spans="1:13" x14ac:dyDescent="0.45">
      <c r="A32" t="s">
        <v>86</v>
      </c>
      <c r="B32" s="5">
        <v>3</v>
      </c>
      <c r="C32" s="1">
        <v>2</v>
      </c>
      <c r="D32" s="1" t="s">
        <v>8</v>
      </c>
      <c r="E32" s="5" t="s">
        <v>6</v>
      </c>
      <c r="F32" s="5" t="str">
        <f t="shared" si="0"/>
        <v>2X1Neen</v>
      </c>
      <c r="G32" s="9">
        <v>3</v>
      </c>
      <c r="H32" s="9">
        <v>0</v>
      </c>
    </row>
    <row r="33" spans="1:8" x14ac:dyDescent="0.45">
      <c r="A33" t="s">
        <v>86</v>
      </c>
      <c r="B33" s="5">
        <v>3</v>
      </c>
      <c r="C33" s="1">
        <v>2</v>
      </c>
      <c r="D33" s="1" t="s">
        <v>24</v>
      </c>
      <c r="E33" s="5" t="s">
        <v>6</v>
      </c>
      <c r="F33" s="5" t="str">
        <f t="shared" si="0"/>
        <v>2X0,33Neen</v>
      </c>
      <c r="G33" s="9">
        <v>1</v>
      </c>
      <c r="H33" s="9">
        <v>0</v>
      </c>
    </row>
    <row r="34" spans="1:8" x14ac:dyDescent="0.45">
      <c r="A34" t="s">
        <v>86</v>
      </c>
      <c r="B34" s="5">
        <v>3</v>
      </c>
      <c r="C34" s="1">
        <v>2</v>
      </c>
      <c r="D34" s="1" t="s">
        <v>25</v>
      </c>
      <c r="E34" s="5" t="s">
        <v>6</v>
      </c>
      <c r="F34" s="5" t="str">
        <f t="shared" si="0"/>
        <v>2X0,66Neen</v>
      </c>
      <c r="G34" s="9">
        <v>2</v>
      </c>
      <c r="H34" s="9">
        <v>0</v>
      </c>
    </row>
    <row r="35" spans="1:8" x14ac:dyDescent="0.45">
      <c r="A35" t="s">
        <v>86</v>
      </c>
      <c r="B35" s="5">
        <v>3</v>
      </c>
      <c r="C35" s="1">
        <v>2</v>
      </c>
      <c r="D35" s="1" t="s">
        <v>8</v>
      </c>
      <c r="E35" s="5" t="s">
        <v>6</v>
      </c>
      <c r="F35" s="5" t="str">
        <f t="shared" si="0"/>
        <v>2X1Neen</v>
      </c>
      <c r="G35" s="9">
        <v>3</v>
      </c>
      <c r="H35" s="9">
        <v>0</v>
      </c>
    </row>
    <row r="36" spans="1:8" x14ac:dyDescent="0.45">
      <c r="A36" t="s">
        <v>86</v>
      </c>
      <c r="B36" s="5">
        <v>6</v>
      </c>
      <c r="C36" s="1">
        <v>1</v>
      </c>
      <c r="D36" s="1" t="s">
        <v>9</v>
      </c>
      <c r="E36" s="5" t="s">
        <v>6</v>
      </c>
      <c r="F36" s="5" t="str">
        <f t="shared" si="0"/>
        <v>1X3Neen</v>
      </c>
      <c r="G36" s="9">
        <v>18</v>
      </c>
      <c r="H36" s="9">
        <v>0</v>
      </c>
    </row>
    <row r="37" spans="1:8" x14ac:dyDescent="0.45">
      <c r="A37" t="s">
        <v>86</v>
      </c>
      <c r="B37" s="5">
        <v>6</v>
      </c>
      <c r="C37" s="1">
        <v>1</v>
      </c>
      <c r="D37" s="1" t="s">
        <v>7</v>
      </c>
      <c r="E37" s="5" t="s">
        <v>6</v>
      </c>
      <c r="F37" s="5" t="str">
        <f t="shared" si="0"/>
        <v>1X2Neen</v>
      </c>
      <c r="G37" s="9">
        <v>12</v>
      </c>
      <c r="H37" s="9">
        <v>0</v>
      </c>
    </row>
    <row r="38" spans="1:8" x14ac:dyDescent="0.45">
      <c r="A38" t="s">
        <v>86</v>
      </c>
      <c r="B38" s="5">
        <v>6</v>
      </c>
      <c r="C38" s="1">
        <v>1</v>
      </c>
      <c r="D38" s="1" t="s">
        <v>8</v>
      </c>
      <c r="E38" s="5" t="s">
        <v>6</v>
      </c>
      <c r="F38" s="5" t="str">
        <f t="shared" si="0"/>
        <v>1X1Neen</v>
      </c>
      <c r="G38" s="9">
        <v>6</v>
      </c>
      <c r="H38" s="9">
        <v>0</v>
      </c>
    </row>
    <row r="39" spans="1:8" x14ac:dyDescent="0.45">
      <c r="A39" t="s">
        <v>86</v>
      </c>
      <c r="B39" s="5">
        <v>6</v>
      </c>
      <c r="C39" s="1">
        <v>1</v>
      </c>
      <c r="D39" s="1" t="s">
        <v>24</v>
      </c>
      <c r="E39" s="5" t="s">
        <v>6</v>
      </c>
      <c r="F39" s="5" t="str">
        <f t="shared" si="0"/>
        <v>1X0,33Neen</v>
      </c>
      <c r="G39" s="9">
        <v>2</v>
      </c>
      <c r="H39" s="9">
        <v>0</v>
      </c>
    </row>
    <row r="40" spans="1:8" x14ac:dyDescent="0.45">
      <c r="A40" t="s">
        <v>86</v>
      </c>
      <c r="B40" s="5">
        <v>6</v>
      </c>
      <c r="C40" s="1">
        <v>1</v>
      </c>
      <c r="D40" s="1" t="s">
        <v>25</v>
      </c>
      <c r="E40" s="5" t="s">
        <v>6</v>
      </c>
      <c r="F40" s="5" t="str">
        <f t="shared" si="0"/>
        <v>1X0,66Neen</v>
      </c>
      <c r="G40" s="9">
        <v>4</v>
      </c>
      <c r="H40" s="9">
        <v>0</v>
      </c>
    </row>
    <row r="41" spans="1:8" x14ac:dyDescent="0.45">
      <c r="A41" t="s">
        <v>86</v>
      </c>
      <c r="B41" s="5">
        <v>6</v>
      </c>
      <c r="C41" s="1">
        <v>1</v>
      </c>
      <c r="D41" s="1" t="s">
        <v>8</v>
      </c>
      <c r="E41" s="5" t="s">
        <v>6</v>
      </c>
      <c r="F41" s="5" t="str">
        <f t="shared" si="0"/>
        <v>1X1Neen</v>
      </c>
      <c r="G41" s="9">
        <v>6</v>
      </c>
      <c r="H41" s="9">
        <v>0</v>
      </c>
    </row>
    <row r="42" spans="1:8" x14ac:dyDescent="0.45">
      <c r="A42" t="s">
        <v>87</v>
      </c>
      <c r="B42" s="6">
        <v>1</v>
      </c>
      <c r="C42" s="3">
        <v>3</v>
      </c>
      <c r="D42" s="3" t="s">
        <v>9</v>
      </c>
      <c r="E42" s="6" t="s">
        <v>10</v>
      </c>
      <c r="F42" s="6" t="str">
        <f t="shared" si="0"/>
        <v>3X3NVT</v>
      </c>
      <c r="G42" s="10">
        <v>0</v>
      </c>
      <c r="H42" s="10">
        <v>0</v>
      </c>
    </row>
    <row r="43" spans="1:8" x14ac:dyDescent="0.45">
      <c r="A43" t="s">
        <v>87</v>
      </c>
      <c r="B43" s="6">
        <v>1</v>
      </c>
      <c r="C43" s="3">
        <v>3</v>
      </c>
      <c r="D43" s="3" t="s">
        <v>7</v>
      </c>
      <c r="E43" s="6" t="s">
        <v>10</v>
      </c>
      <c r="F43" s="6" t="str">
        <f t="shared" si="0"/>
        <v>3X2NVT</v>
      </c>
      <c r="G43" s="10">
        <v>0</v>
      </c>
      <c r="H43" s="10">
        <v>0</v>
      </c>
    </row>
    <row r="44" spans="1:8" x14ac:dyDescent="0.45">
      <c r="A44" t="s">
        <v>87</v>
      </c>
      <c r="B44" s="6">
        <v>1</v>
      </c>
      <c r="C44" s="3">
        <v>3</v>
      </c>
      <c r="D44" s="3" t="s">
        <v>8</v>
      </c>
      <c r="E44" s="6" t="s">
        <v>10</v>
      </c>
      <c r="F44" s="6" t="str">
        <f t="shared" si="0"/>
        <v>3X1NVT</v>
      </c>
      <c r="G44" s="10">
        <v>0</v>
      </c>
      <c r="H44" s="10">
        <v>0</v>
      </c>
    </row>
    <row r="45" spans="1:8" x14ac:dyDescent="0.45">
      <c r="A45" t="s">
        <v>87</v>
      </c>
      <c r="B45" s="6">
        <v>1</v>
      </c>
      <c r="C45" s="3">
        <v>3</v>
      </c>
      <c r="D45" s="3" t="s">
        <v>24</v>
      </c>
      <c r="E45" s="6" t="s">
        <v>10</v>
      </c>
      <c r="F45" s="6" t="str">
        <f t="shared" si="0"/>
        <v>3X0,33NVT</v>
      </c>
      <c r="G45" s="10">
        <v>0</v>
      </c>
      <c r="H45" s="10">
        <v>0</v>
      </c>
    </row>
    <row r="46" spans="1:8" x14ac:dyDescent="0.45">
      <c r="A46" t="s">
        <v>87</v>
      </c>
      <c r="B46" s="6">
        <v>1</v>
      </c>
      <c r="C46" s="3">
        <v>3</v>
      </c>
      <c r="D46" s="3" t="s">
        <v>25</v>
      </c>
      <c r="E46" s="6" t="s">
        <v>10</v>
      </c>
      <c r="F46" s="6" t="str">
        <f t="shared" si="0"/>
        <v>3X0,66NVT</v>
      </c>
      <c r="G46" s="10">
        <v>0</v>
      </c>
      <c r="H46" s="10">
        <v>0</v>
      </c>
    </row>
    <row r="47" spans="1:8" x14ac:dyDescent="0.45">
      <c r="A47" t="s">
        <v>87</v>
      </c>
      <c r="B47" s="6">
        <v>1</v>
      </c>
      <c r="C47" s="3">
        <v>3</v>
      </c>
      <c r="D47" s="3" t="s">
        <v>8</v>
      </c>
      <c r="E47" s="6" t="s">
        <v>10</v>
      </c>
      <c r="F47" s="6" t="str">
        <f t="shared" si="0"/>
        <v>3X1NVT</v>
      </c>
      <c r="G47" s="10">
        <v>0</v>
      </c>
      <c r="H47" s="10">
        <v>0</v>
      </c>
    </row>
    <row r="48" spans="1:8" x14ac:dyDescent="0.45">
      <c r="A48" t="s">
        <v>87</v>
      </c>
      <c r="B48" s="6">
        <v>3</v>
      </c>
      <c r="C48" s="3">
        <v>2</v>
      </c>
      <c r="D48" s="3" t="s">
        <v>9</v>
      </c>
      <c r="E48" s="6" t="s">
        <v>10</v>
      </c>
      <c r="F48" s="6" t="str">
        <f t="shared" si="0"/>
        <v>2X3NVT</v>
      </c>
      <c r="G48" s="10">
        <v>0</v>
      </c>
      <c r="H48" s="10">
        <v>0</v>
      </c>
    </row>
    <row r="49" spans="1:8" x14ac:dyDescent="0.45">
      <c r="A49" t="s">
        <v>87</v>
      </c>
      <c r="B49" s="6">
        <v>3</v>
      </c>
      <c r="C49" s="3">
        <v>2</v>
      </c>
      <c r="D49" s="3" t="s">
        <v>7</v>
      </c>
      <c r="E49" s="6" t="s">
        <v>10</v>
      </c>
      <c r="F49" s="6" t="str">
        <f t="shared" si="0"/>
        <v>2X2NVT</v>
      </c>
      <c r="G49" s="10">
        <v>0</v>
      </c>
      <c r="H49" s="10">
        <v>0</v>
      </c>
    </row>
    <row r="50" spans="1:8" x14ac:dyDescent="0.45">
      <c r="A50" t="s">
        <v>87</v>
      </c>
      <c r="B50" s="6">
        <v>3</v>
      </c>
      <c r="C50" s="3">
        <v>2</v>
      </c>
      <c r="D50" s="3" t="s">
        <v>8</v>
      </c>
      <c r="E50" s="6" t="s">
        <v>10</v>
      </c>
      <c r="F50" s="6" t="str">
        <f t="shared" si="0"/>
        <v>2X1NVT</v>
      </c>
      <c r="G50" s="10">
        <v>0</v>
      </c>
      <c r="H50" s="10">
        <v>0</v>
      </c>
    </row>
    <row r="51" spans="1:8" x14ac:dyDescent="0.45">
      <c r="A51" t="s">
        <v>87</v>
      </c>
      <c r="B51" s="6">
        <v>3</v>
      </c>
      <c r="C51" s="3">
        <v>2</v>
      </c>
      <c r="D51" s="3" t="s">
        <v>24</v>
      </c>
      <c r="E51" s="6" t="s">
        <v>10</v>
      </c>
      <c r="F51" s="6" t="str">
        <f t="shared" si="0"/>
        <v>2X0,33NVT</v>
      </c>
      <c r="G51" s="10">
        <v>0</v>
      </c>
      <c r="H51" s="10">
        <v>0</v>
      </c>
    </row>
    <row r="52" spans="1:8" x14ac:dyDescent="0.45">
      <c r="A52" t="s">
        <v>87</v>
      </c>
      <c r="B52" s="6">
        <v>3</v>
      </c>
      <c r="C52" s="3">
        <v>2</v>
      </c>
      <c r="D52" s="3" t="s">
        <v>25</v>
      </c>
      <c r="E52" s="6" t="s">
        <v>10</v>
      </c>
      <c r="F52" s="6" t="str">
        <f t="shared" si="0"/>
        <v>2X0,66NVT</v>
      </c>
      <c r="G52" s="10">
        <v>0</v>
      </c>
      <c r="H52" s="10">
        <v>0</v>
      </c>
    </row>
    <row r="53" spans="1:8" x14ac:dyDescent="0.45">
      <c r="A53" t="s">
        <v>87</v>
      </c>
      <c r="B53" s="6">
        <v>3</v>
      </c>
      <c r="C53" s="3">
        <v>2</v>
      </c>
      <c r="D53" s="3" t="s">
        <v>8</v>
      </c>
      <c r="E53" s="6" t="s">
        <v>10</v>
      </c>
      <c r="F53" s="6" t="str">
        <f t="shared" si="0"/>
        <v>2X1NVT</v>
      </c>
      <c r="G53" s="10">
        <v>0</v>
      </c>
      <c r="H53" s="10">
        <v>0</v>
      </c>
    </row>
    <row r="54" spans="1:8" x14ac:dyDescent="0.45">
      <c r="A54" t="s">
        <v>87</v>
      </c>
      <c r="B54" s="6">
        <v>6</v>
      </c>
      <c r="C54" s="3">
        <v>1</v>
      </c>
      <c r="D54" s="3" t="s">
        <v>9</v>
      </c>
      <c r="E54" s="6" t="s">
        <v>10</v>
      </c>
      <c r="F54" s="6" t="str">
        <f t="shared" si="0"/>
        <v>1X3NVT</v>
      </c>
      <c r="G54" s="10">
        <v>0</v>
      </c>
      <c r="H54" s="10">
        <v>0</v>
      </c>
    </row>
    <row r="55" spans="1:8" x14ac:dyDescent="0.45">
      <c r="A55" t="s">
        <v>87</v>
      </c>
      <c r="B55" s="6">
        <v>6</v>
      </c>
      <c r="C55" s="3">
        <v>1</v>
      </c>
      <c r="D55" s="3" t="s">
        <v>7</v>
      </c>
      <c r="E55" s="6" t="s">
        <v>10</v>
      </c>
      <c r="F55" s="6" t="str">
        <f t="shared" si="0"/>
        <v>1X2NVT</v>
      </c>
      <c r="G55" s="10">
        <v>0</v>
      </c>
      <c r="H55" s="10">
        <v>0</v>
      </c>
    </row>
    <row r="56" spans="1:8" x14ac:dyDescent="0.45">
      <c r="A56" t="s">
        <v>87</v>
      </c>
      <c r="B56" s="6">
        <v>6</v>
      </c>
      <c r="C56" s="3">
        <v>1</v>
      </c>
      <c r="D56" s="3" t="s">
        <v>8</v>
      </c>
      <c r="E56" s="6" t="s">
        <v>10</v>
      </c>
      <c r="F56" s="6" t="str">
        <f t="shared" si="0"/>
        <v>1X1NVT</v>
      </c>
      <c r="G56" s="10">
        <v>0</v>
      </c>
      <c r="H56" s="10">
        <v>0</v>
      </c>
    </row>
    <row r="57" spans="1:8" x14ac:dyDescent="0.45">
      <c r="A57" t="s">
        <v>87</v>
      </c>
      <c r="B57" s="6">
        <v>6</v>
      </c>
      <c r="C57" s="3">
        <v>1</v>
      </c>
      <c r="D57" s="3" t="s">
        <v>24</v>
      </c>
      <c r="E57" s="6" t="s">
        <v>10</v>
      </c>
      <c r="F57" s="6" t="str">
        <f t="shared" si="0"/>
        <v>1X0,33NVT</v>
      </c>
      <c r="G57" s="10">
        <v>0</v>
      </c>
      <c r="H57" s="10">
        <v>0</v>
      </c>
    </row>
    <row r="58" spans="1:8" x14ac:dyDescent="0.45">
      <c r="A58" t="s">
        <v>87</v>
      </c>
      <c r="B58" s="6">
        <v>6</v>
      </c>
      <c r="C58" s="3">
        <v>1</v>
      </c>
      <c r="D58" s="3" t="s">
        <v>25</v>
      </c>
      <c r="E58" s="6" t="s">
        <v>10</v>
      </c>
      <c r="F58" s="6" t="str">
        <f t="shared" si="0"/>
        <v>1X0,66NVT</v>
      </c>
      <c r="G58" s="10">
        <v>0</v>
      </c>
      <c r="H58" s="10">
        <v>0</v>
      </c>
    </row>
    <row r="59" spans="1:8" x14ac:dyDescent="0.45">
      <c r="A59" t="s">
        <v>87</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b5cf54b-712b-419f-85da-3062989e0108" xsi:nil="true"/>
    <lcf76f155ced4ddcb4097134ff3c332f xmlns="e5ced421-94aa-4d0d-8b3e-c082f6f984f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7" ma:contentTypeDescription="Een nieuw document maken." ma:contentTypeScope="" ma:versionID="e93fc1fe0d6a463ba63827cf74faf245">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eb4e3b60891f9844067f15ab8c19384f"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17F068-796E-468E-B4B0-11E7FBFC74CE}">
  <ds:schemaRefs>
    <ds:schemaRef ds:uri="http://schemas.microsoft.com/office/2006/metadata/properties"/>
    <ds:schemaRef ds:uri="http://schemas.microsoft.com/office/infopath/2007/PartnerControls"/>
    <ds:schemaRef ds:uri="db5cf54b-712b-419f-85da-3062989e0108"/>
    <ds:schemaRef ds:uri="e5ced421-94aa-4d0d-8b3e-c082f6f984f5"/>
  </ds:schemaRefs>
</ds:datastoreItem>
</file>

<file path=customXml/itemProps2.xml><?xml version="1.0" encoding="utf-8"?>
<ds:datastoreItem xmlns:ds="http://schemas.openxmlformats.org/officeDocument/2006/customXml" ds:itemID="{06CBD406-64F2-4D40-A0D6-DCD0C5B10931}">
  <ds:schemaRefs>
    <ds:schemaRef ds:uri="http://schemas.microsoft.com/sharepoint/v3/contenttype/forms"/>
  </ds:schemaRefs>
</ds:datastoreItem>
</file>

<file path=customXml/itemProps3.xml><?xml version="1.0" encoding="utf-8"?>
<ds:datastoreItem xmlns:ds="http://schemas.openxmlformats.org/officeDocument/2006/customXml" ds:itemID="{61436F8A-EA1F-4705-9971-829FD8AC3E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 </vt:lpstr>
      <vt:lpstr>inhoudstafel</vt:lpstr>
      <vt:lpstr>proces klinische farmacie </vt:lpstr>
      <vt:lpstr>rapport</vt:lpstr>
      <vt:lpstr>actiepunten auditee</vt:lpstr>
      <vt:lpstr>Mapping</vt:lpstr>
      <vt:lpstr>'proces klinische farmacie '!Afdrukbereik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2024-01-11T15:19:22Z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0x0101003F732E3FF52B6A48B7173F7BCF402F08</vt:lpwstr>
  </property>
  <property fmtid="{D5CDD505-2E9C-101B-9397-08002B2CF9AE}" pid="5" name="MediaServiceImageTags">
    <vt:lpwstr/>
  </property>
</Properties>
</file>