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C:\apotheek\Hilco Farmaconsult\VZA\kwaliteitshandboek maeia\organisatie werkgroepen\werkgroep aankoop\"/>
    </mc:Choice>
  </mc:AlternateContent>
  <xr:revisionPtr revIDLastSave="0" documentId="13_ncr:1_{04EBFE21-AB45-44F0-8BF5-636F4B43169C}" xr6:coauthVersionLast="47" xr6:coauthVersionMax="47" xr10:uidLastSave="{00000000-0000-0000-0000-000000000000}"/>
  <bookViews>
    <workbookView xWindow="-28920" yWindow="-120" windowWidth="29040" windowHeight="15840" tabRatio="526" xr2:uid="{00000000-000D-0000-FFFF-FFFF00000000}"/>
  </bookViews>
  <sheets>
    <sheet name="algemene inleiding" sheetId="46" r:id="rId1"/>
    <sheet name="inleiding aankoop " sheetId="48" r:id="rId2"/>
    <sheet name="expertenteam" sheetId="51" r:id="rId3"/>
    <sheet name="handleiding" sheetId="52" r:id="rId4"/>
    <sheet name="inhoudstafel" sheetId="47" r:id="rId5"/>
    <sheet name="proces aankoop " sheetId="42" r:id="rId6"/>
    <sheet name="rapport" sheetId="43" r:id="rId7"/>
    <sheet name="actiepunten auditee" sheetId="50" r:id="rId8"/>
    <sheet name="Mapping" sheetId="38" r:id="rId9"/>
  </sheets>
  <definedNames>
    <definedName name="_xlnm._FilterDatabase" localSheetId="5" hidden="1">'proces aankoop '!$A$6:$WVQ$233</definedName>
    <definedName name="_xlnm.Print_Area" localSheetId="5">'proces aankoop '!$A$2:$T$147</definedName>
    <definedName name="_xlnm.Print_Area" localSheetId="6">rapport!$A$1:$D$112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45" i="42" l="1"/>
  <c r="K145" i="42"/>
  <c r="M145" i="42" s="1"/>
  <c r="N144" i="42"/>
  <c r="K144" i="42"/>
  <c r="M144" i="42" s="1"/>
  <c r="B18" i="43"/>
  <c r="A18" i="43"/>
  <c r="G117" i="42"/>
  <c r="N124" i="42"/>
  <c r="K124" i="42"/>
  <c r="M124" i="42" s="1"/>
  <c r="N123" i="42"/>
  <c r="K123" i="42"/>
  <c r="M123" i="42" s="1"/>
  <c r="N122" i="42"/>
  <c r="K122" i="42"/>
  <c r="M122" i="42" s="1"/>
  <c r="N121" i="42"/>
  <c r="K121" i="42"/>
  <c r="M121" i="42" s="1"/>
  <c r="N120" i="42"/>
  <c r="K120" i="42"/>
  <c r="M120" i="42" s="1"/>
  <c r="L144" i="42" l="1"/>
  <c r="L145" i="42"/>
  <c r="L120" i="42"/>
  <c r="L121" i="42"/>
  <c r="L122" i="42"/>
  <c r="L123" i="42"/>
  <c r="L124" i="42"/>
  <c r="G91" i="42"/>
  <c r="G65" i="42"/>
  <c r="B15" i="43"/>
  <c r="A15" i="43"/>
  <c r="B14" i="43"/>
  <c r="B13" i="43"/>
  <c r="A13" i="43"/>
  <c r="A14" i="43"/>
  <c r="N90" i="42"/>
  <c r="K90" i="42"/>
  <c r="M90" i="42" s="1"/>
  <c r="N89" i="42"/>
  <c r="K89" i="42"/>
  <c r="M89" i="42" s="1"/>
  <c r="N88" i="42"/>
  <c r="K88" i="42"/>
  <c r="M88" i="42" s="1"/>
  <c r="N87" i="42"/>
  <c r="K87" i="42"/>
  <c r="M87" i="42" s="1"/>
  <c r="N86" i="42"/>
  <c r="K86" i="42"/>
  <c r="M86" i="42" s="1"/>
  <c r="N85" i="42"/>
  <c r="K85" i="42"/>
  <c r="M85" i="42" s="1"/>
  <c r="N84" i="42"/>
  <c r="K84" i="42"/>
  <c r="M84" i="42" s="1"/>
  <c r="N83" i="42"/>
  <c r="K83" i="42"/>
  <c r="M83" i="42" s="1"/>
  <c r="N82" i="42"/>
  <c r="K82" i="42"/>
  <c r="M82" i="42" s="1"/>
  <c r="N81" i="42"/>
  <c r="K81" i="42"/>
  <c r="M81" i="42" s="1"/>
  <c r="N80" i="42"/>
  <c r="K80" i="42"/>
  <c r="M80" i="42" s="1"/>
  <c r="N79" i="42"/>
  <c r="K79" i="42"/>
  <c r="M79" i="42" s="1"/>
  <c r="N78" i="42"/>
  <c r="K78" i="42"/>
  <c r="M78" i="42" s="1"/>
  <c r="N77" i="42"/>
  <c r="K77" i="42"/>
  <c r="M77" i="42" s="1"/>
  <c r="N76" i="42"/>
  <c r="K76" i="42"/>
  <c r="M76" i="42" s="1"/>
  <c r="N75" i="42"/>
  <c r="K75" i="42"/>
  <c r="M75" i="42" s="1"/>
  <c r="N74" i="42"/>
  <c r="K74" i="42"/>
  <c r="M74" i="42" s="1"/>
  <c r="N73" i="42"/>
  <c r="K73" i="42"/>
  <c r="M73" i="42" s="1"/>
  <c r="N72" i="42"/>
  <c r="K72" i="42"/>
  <c r="M72" i="42" s="1"/>
  <c r="N71" i="42"/>
  <c r="K71" i="42"/>
  <c r="M71" i="42" s="1"/>
  <c r="N70" i="42"/>
  <c r="K70" i="42"/>
  <c r="M70" i="42" s="1"/>
  <c r="N69" i="42"/>
  <c r="K69" i="42"/>
  <c r="M69" i="42" s="1"/>
  <c r="N68" i="42"/>
  <c r="K68" i="42"/>
  <c r="M68" i="42" s="1"/>
  <c r="N116" i="42"/>
  <c r="K116" i="42"/>
  <c r="M116" i="42" s="1"/>
  <c r="N115" i="42"/>
  <c r="K115" i="42"/>
  <c r="M115" i="42" s="1"/>
  <c r="N114" i="42"/>
  <c r="K114" i="42"/>
  <c r="M114" i="42" s="1"/>
  <c r="N113" i="42"/>
  <c r="K113" i="42"/>
  <c r="M113" i="42" s="1"/>
  <c r="N112" i="42"/>
  <c r="K112" i="42"/>
  <c r="M112" i="42" s="1"/>
  <c r="N111" i="42"/>
  <c r="K111" i="42"/>
  <c r="M111" i="42" s="1"/>
  <c r="N110" i="42"/>
  <c r="K110" i="42"/>
  <c r="M110" i="42" s="1"/>
  <c r="N109" i="42"/>
  <c r="K109" i="42"/>
  <c r="M109" i="42" s="1"/>
  <c r="N108" i="42"/>
  <c r="K108" i="42"/>
  <c r="M108" i="42" s="1"/>
  <c r="N107" i="42"/>
  <c r="K107" i="42"/>
  <c r="M107" i="42" s="1"/>
  <c r="N105" i="42"/>
  <c r="K105" i="42"/>
  <c r="M105" i="42" s="1"/>
  <c r="N104" i="42"/>
  <c r="K104" i="42"/>
  <c r="M104" i="42" s="1"/>
  <c r="N103" i="42"/>
  <c r="K103" i="42"/>
  <c r="M103" i="42" s="1"/>
  <c r="N102" i="42"/>
  <c r="K102" i="42"/>
  <c r="M102" i="42" s="1"/>
  <c r="N101" i="42"/>
  <c r="K101" i="42"/>
  <c r="M101" i="42" s="1"/>
  <c r="N100" i="42"/>
  <c r="K100" i="42"/>
  <c r="M100" i="42" s="1"/>
  <c r="N99" i="42"/>
  <c r="K99" i="42"/>
  <c r="M99" i="42" s="1"/>
  <c r="N98" i="42"/>
  <c r="K98" i="42"/>
  <c r="M98" i="42" s="1"/>
  <c r="N97" i="42"/>
  <c r="K97" i="42"/>
  <c r="M97" i="42" s="1"/>
  <c r="N96" i="42"/>
  <c r="K96" i="42"/>
  <c r="M96" i="42" s="1"/>
  <c r="N95" i="42"/>
  <c r="K95" i="42"/>
  <c r="M95" i="42" s="1"/>
  <c r="N94" i="42"/>
  <c r="K94" i="42"/>
  <c r="M94" i="42" s="1"/>
  <c r="N106" i="42"/>
  <c r="K106" i="42"/>
  <c r="L106" i="42" s="1"/>
  <c r="N64" i="42"/>
  <c r="K64" i="42"/>
  <c r="M64" i="42" s="1"/>
  <c r="N63" i="42"/>
  <c r="K63" i="42"/>
  <c r="M63" i="42" s="1"/>
  <c r="N62" i="42"/>
  <c r="K62" i="42"/>
  <c r="M62" i="42" s="1"/>
  <c r="G59" i="42"/>
  <c r="N58" i="42"/>
  <c r="K58" i="42"/>
  <c r="M58" i="42" s="1"/>
  <c r="N57" i="42"/>
  <c r="K57" i="42"/>
  <c r="M57" i="42" s="1"/>
  <c r="N56" i="42"/>
  <c r="K56" i="42"/>
  <c r="M56" i="42" s="1"/>
  <c r="N55" i="42"/>
  <c r="K55" i="42"/>
  <c r="M55" i="42" s="1"/>
  <c r="G52" i="42"/>
  <c r="M65" i="42" l="1"/>
  <c r="D15" i="43" s="1"/>
  <c r="L68" i="42"/>
  <c r="L69" i="42"/>
  <c r="L70" i="42"/>
  <c r="L71" i="42"/>
  <c r="L72" i="42"/>
  <c r="L73" i="42"/>
  <c r="L74" i="42"/>
  <c r="L75" i="42"/>
  <c r="L76" i="42"/>
  <c r="L77" i="42"/>
  <c r="L78" i="42"/>
  <c r="L79" i="42"/>
  <c r="L80" i="42"/>
  <c r="L81" i="42"/>
  <c r="L82" i="42"/>
  <c r="L83" i="42"/>
  <c r="L84" i="42"/>
  <c r="L85" i="42"/>
  <c r="L86" i="42"/>
  <c r="L87" i="42"/>
  <c r="L88" i="42"/>
  <c r="L89" i="42"/>
  <c r="L90" i="42"/>
  <c r="L107" i="42"/>
  <c r="L108" i="42"/>
  <c r="L109" i="42"/>
  <c r="L110" i="42"/>
  <c r="L111" i="42"/>
  <c r="L112" i="42"/>
  <c r="L113" i="42"/>
  <c r="L114" i="42"/>
  <c r="L115" i="42"/>
  <c r="L116" i="42"/>
  <c r="L94" i="42"/>
  <c r="L95" i="42"/>
  <c r="L96" i="42"/>
  <c r="L97" i="42"/>
  <c r="L98" i="42"/>
  <c r="L99" i="42"/>
  <c r="L100" i="42"/>
  <c r="L101" i="42"/>
  <c r="L102" i="42"/>
  <c r="L103" i="42"/>
  <c r="L104" i="42"/>
  <c r="L105" i="42"/>
  <c r="M106" i="42"/>
  <c r="M91" i="42" s="1"/>
  <c r="M59" i="42"/>
  <c r="D14" i="43" s="1"/>
  <c r="L62" i="42"/>
  <c r="L63" i="42"/>
  <c r="L64" i="42"/>
  <c r="M52" i="42"/>
  <c r="D13" i="43" s="1"/>
  <c r="L55" i="42"/>
  <c r="L56" i="42"/>
  <c r="L57" i="42"/>
  <c r="L58" i="42"/>
  <c r="N46" i="42"/>
  <c r="K46" i="42"/>
  <c r="M46" i="42" s="1"/>
  <c r="N45" i="42"/>
  <c r="K45" i="42"/>
  <c r="M45" i="42" s="1"/>
  <c r="N44" i="42"/>
  <c r="K44" i="42"/>
  <c r="M44" i="42" s="1"/>
  <c r="N43" i="42"/>
  <c r="K43" i="42"/>
  <c r="M43" i="42" s="1"/>
  <c r="N42" i="42"/>
  <c r="K42" i="42"/>
  <c r="M42" i="42" s="1"/>
  <c r="N38" i="42"/>
  <c r="K38" i="42"/>
  <c r="M38" i="42" s="1"/>
  <c r="N37" i="42"/>
  <c r="K37" i="42"/>
  <c r="M37" i="42" s="1"/>
  <c r="N36" i="42"/>
  <c r="K36" i="42"/>
  <c r="M36" i="42" s="1"/>
  <c r="N35" i="42"/>
  <c r="K35" i="42"/>
  <c r="M35" i="42" s="1"/>
  <c r="N34" i="42"/>
  <c r="K34" i="42"/>
  <c r="M34" i="42" s="1"/>
  <c r="N33" i="42"/>
  <c r="K33" i="42"/>
  <c r="M33" i="42" s="1"/>
  <c r="N32" i="42"/>
  <c r="K32" i="42"/>
  <c r="M32" i="42" s="1"/>
  <c r="N31" i="42"/>
  <c r="K31" i="42"/>
  <c r="M31" i="42" s="1"/>
  <c r="N30" i="42"/>
  <c r="K30" i="42"/>
  <c r="M30" i="42" s="1"/>
  <c r="N29" i="42"/>
  <c r="K29" i="42"/>
  <c r="M29" i="42" s="1"/>
  <c r="N28" i="42"/>
  <c r="K28" i="42"/>
  <c r="M28" i="42" s="1"/>
  <c r="N27" i="42"/>
  <c r="K27" i="42"/>
  <c r="M27" i="42" s="1"/>
  <c r="N26" i="42"/>
  <c r="K26" i="42"/>
  <c r="M26" i="42" s="1"/>
  <c r="N25" i="42"/>
  <c r="K25" i="42"/>
  <c r="M25" i="42" s="1"/>
  <c r="N24" i="42"/>
  <c r="K24" i="42"/>
  <c r="M24" i="42" s="1"/>
  <c r="N23" i="42"/>
  <c r="K23" i="42"/>
  <c r="M23" i="42" s="1"/>
  <c r="N22" i="42"/>
  <c r="K22" i="42"/>
  <c r="M22" i="42" s="1"/>
  <c r="N21" i="42"/>
  <c r="K21" i="42"/>
  <c r="M21" i="42" s="1"/>
  <c r="N20" i="42"/>
  <c r="K20" i="42"/>
  <c r="M20" i="42" s="1"/>
  <c r="N19" i="42"/>
  <c r="K19" i="42"/>
  <c r="M19" i="42" s="1"/>
  <c r="N18" i="42"/>
  <c r="K18" i="42"/>
  <c r="M18" i="42" s="1"/>
  <c r="N17" i="42"/>
  <c r="K17" i="42"/>
  <c r="M17" i="42" s="1"/>
  <c r="L91" i="42" l="1"/>
  <c r="L65" i="42"/>
  <c r="C15" i="43" s="1"/>
  <c r="L59" i="42"/>
  <c r="C14" i="43" s="1"/>
  <c r="L52" i="42"/>
  <c r="C13" i="43" s="1"/>
  <c r="L43" i="42"/>
  <c r="L44" i="42"/>
  <c r="L45" i="42"/>
  <c r="L46" i="42"/>
  <c r="L42" i="42"/>
  <c r="L17" i="42"/>
  <c r="L18" i="42"/>
  <c r="L19" i="42"/>
  <c r="L20" i="42"/>
  <c r="L21" i="42"/>
  <c r="L22" i="42"/>
  <c r="L23" i="42"/>
  <c r="L24" i="42"/>
  <c r="L25" i="42"/>
  <c r="L26" i="42"/>
  <c r="L27" i="42"/>
  <c r="L28" i="42"/>
  <c r="L29" i="42"/>
  <c r="L30" i="42"/>
  <c r="L31" i="42"/>
  <c r="L32" i="42"/>
  <c r="L33" i="42"/>
  <c r="L34" i="42"/>
  <c r="L35" i="42"/>
  <c r="L36" i="42"/>
  <c r="L37" i="42"/>
  <c r="L38" i="42"/>
  <c r="F58" i="38"/>
  <c r="N137" i="42" l="1"/>
  <c r="K137" i="42"/>
  <c r="M137" i="42" s="1"/>
  <c r="N136" i="42"/>
  <c r="K136" i="42"/>
  <c r="M136" i="42" s="1"/>
  <c r="N135" i="42"/>
  <c r="K135" i="42"/>
  <c r="M135" i="42" s="1"/>
  <c r="N134" i="42"/>
  <c r="K134" i="42"/>
  <c r="M134" i="42" s="1"/>
  <c r="N133" i="42"/>
  <c r="K133" i="42"/>
  <c r="M133" i="42" s="1"/>
  <c r="N132" i="42"/>
  <c r="K132" i="42"/>
  <c r="M132" i="42" s="1"/>
  <c r="N131" i="42"/>
  <c r="K131" i="42"/>
  <c r="M131" i="42" s="1"/>
  <c r="N130" i="42"/>
  <c r="K130" i="42"/>
  <c r="M130" i="42" s="1"/>
  <c r="G127" i="42"/>
  <c r="A19" i="43"/>
  <c r="B19" i="43"/>
  <c r="A17" i="43"/>
  <c r="B17" i="43"/>
  <c r="A16" i="43"/>
  <c r="B16" i="43"/>
  <c r="A12" i="43"/>
  <c r="B12" i="43"/>
  <c r="A11" i="43"/>
  <c r="B11" i="43"/>
  <c r="A10" i="43"/>
  <c r="B10" i="43"/>
  <c r="A9" i="43"/>
  <c r="B9" i="43"/>
  <c r="M127" i="42" l="1"/>
  <c r="D18" i="43" s="1"/>
  <c r="L130" i="42"/>
  <c r="L131" i="42"/>
  <c r="L132" i="42"/>
  <c r="L133" i="42"/>
  <c r="L134" i="42"/>
  <c r="L135" i="42"/>
  <c r="L136" i="42"/>
  <c r="L137" i="42"/>
  <c r="L127" i="42" l="1"/>
  <c r="C18" i="43" s="1"/>
  <c r="G138" i="42"/>
  <c r="G47" i="42"/>
  <c r="G7" i="42"/>
  <c r="G39" i="42" l="1"/>
  <c r="G13" i="42"/>
  <c r="K242" i="42"/>
  <c r="K245" i="42" s="1"/>
  <c r="K248" i="42" s="1"/>
  <c r="K241" i="42"/>
  <c r="K244" i="42" s="1"/>
  <c r="K247" i="42" s="1"/>
  <c r="K240" i="42"/>
  <c r="K243" i="42" s="1"/>
  <c r="K246" i="42" s="1"/>
  <c r="L239" i="42"/>
  <c r="L242" i="42" s="1"/>
  <c r="L245" i="42" s="1"/>
  <c r="L248" i="42" s="1"/>
  <c r="L238" i="42"/>
  <c r="L237" i="42"/>
  <c r="L240" i="42" s="1"/>
  <c r="L243" i="42" s="1"/>
  <c r="L246" i="42" s="1"/>
  <c r="N11" i="42"/>
  <c r="N12" i="42"/>
  <c r="N16" i="42"/>
  <c r="N50" i="42"/>
  <c r="N51" i="42"/>
  <c r="N125" i="42"/>
  <c r="N126" i="42"/>
  <c r="N141" i="42"/>
  <c r="N142" i="42"/>
  <c r="N143" i="42"/>
  <c r="N146" i="42"/>
  <c r="N147" i="42"/>
  <c r="N10" i="42"/>
  <c r="L241" i="42" l="1"/>
  <c r="L244" i="42" s="1"/>
  <c r="L247" i="42" s="1"/>
  <c r="M8" i="38"/>
  <c r="M7" i="38"/>
  <c r="M6" i="38"/>
  <c r="M9" i="38" l="1"/>
  <c r="N238" i="42"/>
  <c r="R164" i="42" s="1"/>
  <c r="N239" i="42"/>
  <c r="R165" i="42" s="1"/>
  <c r="N240" i="42"/>
  <c r="S163" i="42" s="1"/>
  <c r="N241" i="42"/>
  <c r="S164" i="42" s="1"/>
  <c r="N245" i="42"/>
  <c r="Q165" i="42" s="1"/>
  <c r="N243" i="42"/>
  <c r="Q163" i="42" s="1"/>
  <c r="N244" i="42"/>
  <c r="Q164" i="42" s="1"/>
  <c r="N242" i="42"/>
  <c r="S165" i="42" s="1"/>
  <c r="N237" i="42"/>
  <c r="R163" i="42" s="1"/>
  <c r="H10" i="38"/>
  <c r="H9" i="38"/>
  <c r="G10" i="38"/>
  <c r="G9" i="38"/>
  <c r="G28" i="38"/>
  <c r="G27" i="38"/>
  <c r="K10" i="42"/>
  <c r="K11" i="42"/>
  <c r="K12" i="42"/>
  <c r="K16" i="42"/>
  <c r="K50" i="42"/>
  <c r="K51" i="42"/>
  <c r="K125" i="42"/>
  <c r="K126" i="42"/>
  <c r="K141" i="42"/>
  <c r="K142" i="42"/>
  <c r="K143" i="42"/>
  <c r="K146" i="42"/>
  <c r="K147"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9" i="38"/>
  <c r="F6" i="38"/>
  <c r="L50" i="42" l="1"/>
  <c r="M50" i="42"/>
  <c r="R168" i="42"/>
  <c r="R170" i="42"/>
  <c r="R169" i="42"/>
  <c r="S170" i="42"/>
  <c r="Q169" i="42"/>
  <c r="Q168" i="42"/>
  <c r="Q170" i="42"/>
  <c r="S169" i="42"/>
  <c r="S168" i="42"/>
  <c r="M10" i="42"/>
  <c r="M12" i="42"/>
  <c r="N247" i="42"/>
  <c r="N246" i="42"/>
  <c r="N248" i="42"/>
  <c r="M146" i="42"/>
  <c r="M16" i="42"/>
  <c r="M142" i="42"/>
  <c r="M143" i="42"/>
  <c r="L10" i="42"/>
  <c r="M141" i="42"/>
  <c r="M126" i="42"/>
  <c r="M51" i="42"/>
  <c r="M11" i="42"/>
  <c r="M125" i="42"/>
  <c r="M147" i="42"/>
  <c r="L142" i="42"/>
  <c r="L126" i="42"/>
  <c r="L11" i="42"/>
  <c r="L147" i="42"/>
  <c r="L51" i="42"/>
  <c r="L146" i="42"/>
  <c r="L143" i="42"/>
  <c r="L12" i="42"/>
  <c r="L141" i="42"/>
  <c r="L125" i="42"/>
  <c r="L117" i="42" s="1"/>
  <c r="L16" i="42"/>
  <c r="M117" i="42" l="1"/>
  <c r="D17" i="43" s="1"/>
  <c r="C16" i="43"/>
  <c r="L7" i="42"/>
  <c r="C9" i="43" s="1"/>
  <c r="L138" i="42"/>
  <c r="C19" i="43" s="1"/>
  <c r="D16" i="43"/>
  <c r="M7" i="42"/>
  <c r="D9" i="43" s="1"/>
  <c r="M138" i="42"/>
  <c r="D19" i="43" s="1"/>
  <c r="C17" i="43"/>
  <c r="M47" i="42"/>
  <c r="D12" i="43" s="1"/>
  <c r="L47" i="42"/>
  <c r="C12" i="43" s="1"/>
  <c r="L13" i="42" l="1"/>
  <c r="C10" i="43" s="1"/>
  <c r="M13" i="42"/>
  <c r="D10" i="43" s="1"/>
  <c r="M39" i="42"/>
  <c r="L39" i="42"/>
  <c r="L3" i="42" l="1"/>
  <c r="C11" i="43"/>
  <c r="M3" i="42"/>
  <c r="D11" i="43"/>
  <c r="M20" i="38"/>
  <c r="M22" i="38" s="1"/>
  <c r="M11" i="38" l="1"/>
  <c r="D8" i="43"/>
  <c r="M10" i="38"/>
  <c r="C8" i="43"/>
  <c r="M25" i="38"/>
  <c r="S6" i="38" l="1"/>
  <c r="S12" i="38" l="1"/>
  <c r="S8" i="38"/>
</calcChain>
</file>

<file path=xl/sharedStrings.xml><?xml version="1.0" encoding="utf-8"?>
<sst xmlns="http://schemas.openxmlformats.org/spreadsheetml/2006/main" count="765" uniqueCount="295">
  <si>
    <t>Controleer altijd de documentatie en de toepassing op de werkvloer.</t>
  </si>
  <si>
    <t>Wordt er jaarlijks een controle van de stoomkwaliteit uitgevoerd?</t>
  </si>
  <si>
    <t xml:space="preserve">Algemeen </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</si>
  <si>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</si>
  <si>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</si>
  <si>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</si>
  <si>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</si>
  <si>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</si>
  <si>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</si>
  <si>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</si>
  <si>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</si>
  <si>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</si>
  <si>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</si>
  <si>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</si>
  <si>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</si>
  <si>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</si>
  <si>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</si>
  <si>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</si>
  <si>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</si>
  <si>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</si>
  <si>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</si>
  <si>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</si>
  <si>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</si>
  <si>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</si>
  <si>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</si>
  <si>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</si>
  <si>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</si>
  <si>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</si>
  <si>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</si>
  <si>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</si>
  <si>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</si>
  <si>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</si>
  <si>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</si>
  <si>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</si>
  <si>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</si>
  <si>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</si>
  <si>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</si>
  <si>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</si>
  <si>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</si>
  <si>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</si>
  <si>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</si>
  <si>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</si>
  <si>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</si>
  <si>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</si>
  <si>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</si>
  <si>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</si>
  <si>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</si>
  <si>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III</t>
  </si>
  <si>
    <t>IV</t>
  </si>
  <si>
    <t>V</t>
  </si>
  <si>
    <t>VI</t>
  </si>
  <si>
    <t>VII</t>
  </si>
  <si>
    <t>VIII</t>
  </si>
  <si>
    <t>IX</t>
  </si>
  <si>
    <t>X</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</si>
  <si>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</si>
  <si>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</si>
  <si>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</si>
  <si>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</si>
  <si>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</si>
  <si>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</si>
  <si>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</si>
  <si>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</si>
  <si>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</si>
  <si>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</si>
  <si>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</si>
  <si>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</si>
  <si>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</si>
  <si>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</si>
  <si>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</si>
  <si>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</si>
  <si>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</si>
  <si>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</si>
  <si>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</si>
  <si>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</si>
  <si>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</si>
  <si>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</si>
  <si>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</si>
  <si>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</si>
  <si>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</si>
  <si>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</si>
  <si>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</si>
  <si>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</si>
  <si>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</si>
  <si>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</si>
  <si>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</si>
  <si>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</si>
  <si>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</si>
  <si>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</si>
  <si>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</si>
  <si>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</si>
  <si>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</si>
  <si>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</si>
  <si>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</si>
  <si>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</si>
  <si>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</si>
  <si>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</si>
  <si>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</si>
  <si>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</si>
  <si>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</si>
  <si>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</si>
  <si>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</si>
  <si>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VERSIE 20230201</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</si>
  <si>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</si>
  <si>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</si>
  <si>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</si>
  <si>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</si>
  <si>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KB 30 sept 2020 </t>
  </si>
  <si>
    <t>KB 30 sept 2020</t>
  </si>
  <si>
    <t xml:space="preserve">AUDITVRAGEN </t>
  </si>
  <si>
    <t>XI</t>
  </si>
  <si>
    <t>AUDITVRAGENVRAAG</t>
  </si>
  <si>
    <t>Actiepunt</t>
  </si>
  <si>
    <t>Nummer</t>
  </si>
  <si>
    <t>..…</t>
  </si>
  <si>
    <t> Oorsprong :</t>
  </si>
  <si>
    <t>Geaudit proces</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</si>
  <si>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</si>
  <si>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</si>
  <si>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</si>
  <si>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</si>
  <si>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</si>
  <si>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</si>
  <si>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</si>
  <si>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</si>
  <si>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</si>
  <si>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</si>
  <si>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</si>
  <si>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</si>
  <si>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</si>
  <si>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</si>
  <si>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</si>
  <si>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</si>
  <si>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</si>
  <si>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</si>
  <si>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</si>
  <si>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AANKOOP</t>
  </si>
  <si>
    <t xml:space="preserve">Kwaliteitsopvolging van het aankoopproces  </t>
  </si>
  <si>
    <t>Bestaat er een procedure en/of een algemeen stroomdiagram van het proces aankoop van de producten?</t>
  </si>
  <si>
    <t>Worden de aankopen gestuurd vanuit het wettelijk bevoegd orgaan (MFC , CMM , beheerder …) of is er een algemene procedure om deze bevoegdheid te mandateren?</t>
  </si>
  <si>
    <t>Is een ziekenhuisapotheker werkzaam in de ziekenhuisapotheek betrokken bij het aankoopproces?</t>
  </si>
  <si>
    <t>Maken de relevante gebruikers/consument/stakeholders ... deel uit van het aankoopproces?</t>
  </si>
  <si>
    <t>Is er een procedure voor de aankoop bij hoogdringendheid?  (bv igv stockbreuken …)</t>
  </si>
  <si>
    <t>Worden de farmaceutische specialiteiten waarvan de raming van de overeenkomst boven de Europese drempel ligt, aangekocht volgens de wetgeving overheidsopdrachten?</t>
  </si>
  <si>
    <t>Worden de farmaceutische specialiteiten waarvan de raming van de overeenkomst onder de Europese drempel ligt, aangekocht volgens de wetgeving overheidsopdrachten?</t>
  </si>
  <si>
    <t>Worden de medische materialen waarvan de raming van de overeenkomst boven de Europese drempel ligt, aangekocht volgens de wetgeving overheidsopdrachten?</t>
  </si>
  <si>
    <t>Worden de medische materialen waarvan de raming van de overeenkomst onder de Europese drempel ligt, aangekocht volgens de wetgeving overheidsopdrachten?</t>
  </si>
  <si>
    <t>Worden de prothesen en implantaten waarvan de raming van de overeenkomst boven de Europese drempel ligt, aangekocht volgens de wetgeving overheidsopdrachten?</t>
  </si>
  <si>
    <t>Worden de prothesen en implantaten waarvan de raming van de overeenkomst onder de Europese drempel ligt, aangekocht volgens de wetgeving overheidsopdrachten?</t>
  </si>
  <si>
    <t>Worden de  niet-patiëntgebonden aankopen (bv apparaten) voor de ziekenhuisapotheek waarvan de raming van de overeenkomst boven de Europese drempel ligt, aangekocht volgens de wetgeving overheidsopdrachten?</t>
  </si>
  <si>
    <t>Worden de  niet-patiëntgebonden aankopen (bv apparaten) voor de ziekenhuisapotheek waarvan de raming van de overeenkomst onder de Europese drempel ligt, aangekocht volgens de wetgeving overheidsopdrachten?</t>
  </si>
  <si>
    <t>Zijn er algemene aankoopvoorwaarden van het ziekenhuis mee opgenomen in het aankoopproces? (bv betalingsvoorwaarden…)</t>
  </si>
  <si>
    <t>Zijn er bijkomende contractuele voorwaarden mee opgenomen in het aankoopproces van de apotheek? (bv leveringsvoorwaarden)</t>
  </si>
  <si>
    <t>Zijn er raamovereenkomsten met de groothandelaars-verdelers?</t>
  </si>
  <si>
    <t>Worden de criteria ivm onderhoudscontracten van toestellen/apparaten/software... meegenomen in het aankoopproces?</t>
  </si>
  <si>
    <t>Zijn de rollen, de taakverdeling en de verantwoordelijkheden goed gedefinieerd tussen aankoop en apotheek?</t>
  </si>
  <si>
    <t xml:space="preserve">Zijn alle apotheken betrokken bij de aankopen in het kader van een multi-site aankoop?
</t>
  </si>
  <si>
    <t xml:space="preserve">Bestaat er een gemeenschappelijke procedure in geval van multi-site aankopen, die werd opgesteld of goedgekeurd door de betrokken apotheken?
</t>
  </si>
  <si>
    <t xml:space="preserve">Zijn alle genomen beslissingen goedgekeurd door alle personen die bevoegd zijn bij multi-site aankopen?
</t>
  </si>
  <si>
    <t xml:space="preserve">Zijn alle genomen beslissingen gedocumenteerd door alle personen die bevoegd zijn?
</t>
  </si>
  <si>
    <t>Is er een samenwerkingsovereenkomst voor elke aankoop in het kader van een multi-site aankoop? (occasioneel of gestructureerd)</t>
  </si>
  <si>
    <t>GP</t>
  </si>
  <si>
    <t>Art 129-130</t>
  </si>
  <si>
    <t>Behoeftebepaling</t>
  </si>
  <si>
    <t>Is er een procedure hoe de gebruiker een behoeftevraag kan indienen?</t>
  </si>
  <si>
    <t xml:space="preserve">Worden er voor de producten tijdens de behoeftebepaling minimale eisen gesteld? </t>
  </si>
  <si>
    <t xml:space="preserve">Worden er voor de producten tijdens de behoeftebepaling beoordelingscriteria gesteld? </t>
  </si>
  <si>
    <t>Heeft u een lijst opgesteld op basis van een risico-analyse van de kritieke producten?</t>
  </si>
  <si>
    <t>Worden er criteria meegenomen om een uitval van kritieke producten te vermijden of op te lossen?</t>
  </si>
  <si>
    <t>JCI (GLD )</t>
  </si>
  <si>
    <t>JCI (GLD 7 )</t>
  </si>
  <si>
    <t xml:space="preserve">Selectie van de leveranciers </t>
  </si>
  <si>
    <t xml:space="preserve">Voldoen de leveranciers aan de wettelijke vereisten?  </t>
  </si>
  <si>
    <t>Maakt men gebruik van bijkomende criteria boven op de wettelijke vereisten? (bv eis tot een contactpersoon of SPOC …)</t>
  </si>
  <si>
    <t>Art 68</t>
  </si>
  <si>
    <t>Selectie product</t>
  </si>
  <si>
    <t>Voldoen de producten  aan de wettelijke minimale vereisten?  (bv CE, registratie,…)</t>
  </si>
  <si>
    <t>Maakt men gebruik van bijkomende criteria boven op de wettelijke vereisten  voor de producten ? (bv onbreekbare flacons, plasticfolie rond de flacons met toxische producten, …)</t>
  </si>
  <si>
    <t xml:space="preserve">Houdt u rekening met de verplichte traceerbaarheid tot aan het bed van de patiënt in de beoordelingscriteria? </t>
  </si>
  <si>
    <t>Worden de stakeholders betrokken bij de selectie van het product?</t>
  </si>
  <si>
    <t xml:space="preserve">KB 18 april 2017 + FAGG + RIZIV + zie document "minimale vereisten leveranciers en producten" </t>
  </si>
  <si>
    <t>Art 28</t>
  </si>
  <si>
    <t>Contractering</t>
  </si>
  <si>
    <t>Zijn de overeenkomsten afgesloten buiten de overheidsopdrachten gedocumenteerd?</t>
  </si>
  <si>
    <t>Gebruikt men het standaard consignatiecontract opgemaakt door beroepsvereniging in samenwerking met de industrie en de annexen of gelijkwaardig?</t>
  </si>
  <si>
    <t>Gebruikt men het standaard leenset contract opgemaakt door de beroepsvereniging in samenwerking met de industrie en de annexen of gelijkwaardig?</t>
  </si>
  <si>
    <t>Bestelling</t>
  </si>
  <si>
    <t>Bestaat er een procedure die het subproces beschrijft voor het plaatsen van een bestelling?</t>
  </si>
  <si>
    <t>Staat het subproces "bestelling plaatsen" onder de supervisie van de apotheek ?</t>
  </si>
  <si>
    <t xml:space="preserve">Gebeuren de processtappen bestelling, ontvangst en factuurcontrole door verschillende personen? </t>
  </si>
  <si>
    <t xml:space="preserve">Voldoet de bestelbon aan de wettelijke vereisten ? </t>
  </si>
  <si>
    <t xml:space="preserve">Bestaat er voor de producten waarvoor er geen automatisch bestelprogramma bestaat een duidelijk gespecificeerde bestelprocedure?
 </t>
  </si>
  <si>
    <t xml:space="preserve">Bestaat er een procedure voor het plaatsen van dringende bestellingen (regularisatie nadien, transport, extra kosten, communicatie en opvolging, buiten openingsuren …)?
</t>
  </si>
  <si>
    <t xml:space="preserve">Voldoet de bestelling van verdovende middelen aan de wettelijke vereisten? </t>
  </si>
  <si>
    <t>Is er een systematische opvolging van de geneesmiddelenbestanden en –databases, zowel voor de prijswijzigingen als voor de kritische drempels en de te bestellen hoeveelheden voor de specialiteiten?</t>
  </si>
  <si>
    <t>Is er een systematische opvolging van de bestanden en –databases, zowel voor de prijswijzigingen als voor de kritische drempels en de te bestellen hoeveelheden voor het steriele materiaal?</t>
  </si>
  <si>
    <t>Is er een systematische opvolging van de bestanden en –databases, zowel voor de prijswijzigingen als voor de kritische drempels en de te bestellen hoeveelheden voor prothesen en implantaten?</t>
  </si>
  <si>
    <t>Bestaat er een systematische opvolging van de backorders voor de geneesmiddelen?</t>
  </si>
  <si>
    <t>Bestaat er een systematische opvolging van de backorders voor de steriele medische hulpmiddelen?</t>
  </si>
  <si>
    <t>Bestaat er een systematische opvolging van de backorders voor de invasieve en implanteerbare medische hulpmiddelen?</t>
  </si>
  <si>
    <t>Bestaat er een systematische opvolging van de backorders van de kleine bestellingen bij de groothandel?</t>
  </si>
  <si>
    <t>Bestaat er een historiek van de backorder opvolging voor de geneesmiddelen?</t>
  </si>
  <si>
    <t>Bestaat er een historiek van de backorder opvolging voor de steriele medische hulpmiddelen?</t>
  </si>
  <si>
    <t>Bestaat er een historiek van de backorder opvolging voor de invasieve en implanteerbare medische hulpmiddelen?</t>
  </si>
  <si>
    <t>Is er een procedure of flow-chart of beslisboom die de werkwijze beschrijft als men door omstandigheden moet overschakelen op een alternatief product?</t>
  </si>
  <si>
    <t xml:space="preserve">Wordt er in het proces Aankoop rekening gehouden met de eventuele interne kosten? (logistieke en administratieve handelingen in de apotheek en andere diensten van het ziekenhuis….)  
</t>
  </si>
  <si>
    <t xml:space="preserve">Wordt er in het proces Aankoop rekening gehouden met de eventuele interne kosten bij spoedleveringen ? (logistieke en administratieve handelingen in de apotheek en andere diensten van het ziekenhuis….)  
</t>
  </si>
  <si>
    <t xml:space="preserve">Wordt er in het proces Aankoop rekening gehouden met de eventuele externe kosten? (portkosten, recupel kosten, energiekosten, minimaal bestelbedrag …) 
</t>
  </si>
  <si>
    <t xml:space="preserve">Wordt er in het proces Aankoop rekening gehouden met de eventuele externe kosten bij spoedleveringen ? (portkosten, recupel kosten, energiekosten, minimaal bestelbedrag …) 
</t>
  </si>
  <si>
    <t>Wordt er gebruik gemaakt van EDI (electronic data interchange) voor het plaatsen van een bestelling?</t>
  </si>
  <si>
    <t>https://economie.fgov.be/nl/themas/verkoop/contracten/bestelbon</t>
  </si>
  <si>
    <t>https://www.fagg-afmps.be/nl/verdovingsbons</t>
  </si>
  <si>
    <t>Ontvangst</t>
  </si>
  <si>
    <t xml:space="preserve">Bestaat er een procedure die het subproces beschrijft voor de ontvangst van de verschillende producten? </t>
  </si>
  <si>
    <t xml:space="preserve">Bestaat er een procedure die het subproces beschrijft voor de ontvangst van de apparaten voor de apotheek ? </t>
  </si>
  <si>
    <t>Staat het subproces "goederenontvangst" onder supervisie van de apotheek ?</t>
  </si>
  <si>
    <t xml:space="preserve">Zijn de leveringen gedocumenteerd (leveringsbon, verzendnota, enz.) 
</t>
  </si>
  <si>
    <t>Gebeurt de ontvangst van de geneesmiddelen en medische hulpmiddelen (MHM) altijd door een gekwalificeerd personeelslid van de ziekenhuisapotheek?</t>
  </si>
  <si>
    <t>Is er een procedure "ontvangst" die de kwantitatieve en kwalitatieve controle bij ontvangst beschrijft met de nodige grenswaarden en de te ondernemen acties in geval van afwijking? (conformiteit, integriteit, kwaliteit, veiligheid, hygiëne, correcte bewaring°</t>
  </si>
  <si>
    <t xml:space="preserve">Is er een SLA met de loskade indien zij de goederen van de apotheek ontvangen en verder transporteren naar de ziekenhuisapotheek waar de definitieve kwantitatieve en kwalitatieve controle bij ontvangst moet gebeuren? </t>
  </si>
  <si>
    <t xml:space="preserve">Is er een procedure die beschrijft dat de ontvangst van geneesmiddelen en MHM  kan gebeuren door een ander bekwaam personeelslid van het ziekenhuis in geval van hoogdringendheid?  </t>
  </si>
  <si>
    <t>Is in deze procedure beschreven over welke personen het gaat?</t>
  </si>
  <si>
    <t>Is in deze procedure beschreven over welke gevallen van hoogdringendheid dit gaat?</t>
  </si>
  <si>
    <t>Worden de geleverde producten gecontroleerd aan de hand van de originele bestelbon?</t>
  </si>
  <si>
    <t xml:space="preserve">Bestaat er een systematische opvolging van niet-conforme leveringen? </t>
  </si>
  <si>
    <t xml:space="preserve">Worden de terug te sturen producten in quarantaine geplaatst (plaats/lokaal/aparte ruimte, met beperkte toegang en goed geïdentificeerd) in afwachting van de terugzending naar de leveranciers?
 </t>
  </si>
  <si>
    <t xml:space="preserve">Bestaat er een register/document voor het in quarantaine plaatsen in afwachting van terugzending?
</t>
  </si>
  <si>
    <t>Is er een administratieve en financiële opvolging van alle teruggestuurde producten?</t>
  </si>
  <si>
    <t xml:space="preserve">Wordt er voor elk ontvangen geneesmiddel de relevante gegevens geregistreerd met het oog op traceerbaarheid? ( lotnummer en vervaldatum…) </t>
  </si>
  <si>
    <t xml:space="preserve">Wordt er voor elk ontvangen medische hulpmiddelen de relevante gegevens geregistreerd met het oog op traceerbaarheid? ( lotnummer en vervaldatum…) </t>
  </si>
  <si>
    <t>Is er een procedure voor de FMD scanning?</t>
  </si>
  <si>
    <t>Gebeurt er voor alle FMD verplichte medicatie een decommmissionering?</t>
  </si>
  <si>
    <t xml:space="preserve">Is er een rapportering of indicator die weergeeft wat het percentage is dat u scant tov het totaal van uw verplichte FMD scanning ? </t>
  </si>
  <si>
    <t>Is er een procedure voor de non-conformiteiten van de FMD scanning?</t>
  </si>
  <si>
    <t>Is er een controle op de FMD-verzegeling (anti-tampering devices) ?</t>
  </si>
  <si>
    <t>Kan u alle dubbele decommissioneringen verklaren?</t>
  </si>
  <si>
    <t>Richtlijn 2011/62/EU of Falsified Medicines Directive (FMD) + uitvoeringsverordening (Gedelegeerde Verordening 2016/161/EU) + Omzendbrief nr. 637 FAGG wettelijke verplichtingen voor vervalste geneesmiddelen</t>
  </si>
  <si>
    <t>Richtlijn 2011/62/EU of Falsified Medicines Directive (FMD) + uitvoeringsverordening (Gedelegeerde Verordening 2016/161/EU) + Omzendbrief nr. 644 FAGG praktische richtlijnen voor de opstartfase van de Richtlijn vervalste geneesmiddelen op 9 februari 2019 verplichtingen voor vervalste geneesmiddelen</t>
  </si>
  <si>
    <t>Bijlage ICb</t>
  </si>
  <si>
    <t xml:space="preserve">KB 30 sept 2020 + https://www.fagg-afmps.be/nl/MENSELIJK_gebruik/geneesmiddelen/geneesmiddelen/distributie_aflevering/ziekenhuisapotheek
</t>
  </si>
  <si>
    <t>Art 24</t>
  </si>
  <si>
    <t>Facturatie</t>
  </si>
  <si>
    <t xml:space="preserve">Bestaat er een procedure die het subproces beschrijft voor de factuurcontrole van de goederen? </t>
  </si>
  <si>
    <t>Staat het subproces  "factuurcontrole" onder supervisie van de apotheek ?</t>
  </si>
  <si>
    <t xml:space="preserve">Zijn de rollen en verantwoordelijkheden van Apotheek en Boekhouding duidelijk beschreven?
</t>
  </si>
  <si>
    <t>Zijn de computersystemen voor de aankopen van de Apotheek en de Boekhouding gekoppeld?</t>
  </si>
  <si>
    <t>Bestaat er een procedure die het subproces beschrijft voor het aanmaken en wijzigen en updaten van masterdata?</t>
  </si>
  <si>
    <t xml:space="preserve">Wordt er gebruik gemaakt van een automatisch 3- way match systeem (koppeling van de bestelling, levering en factuur) bij de verwerking van de facturen </t>
  </si>
  <si>
    <t>Wordt er gebruik gemaakt van EDI (electronic data interchange) bij het ontvangen/verwerken van de facturen (e-facturering)?</t>
  </si>
  <si>
    <t>Evaluatie leverancier</t>
  </si>
  <si>
    <t xml:space="preserve">Ziet de apotheker erop toe dat de opleidingen en de informatie die gesteld werden bij de behoeftebepaling verstrekt worden?
</t>
  </si>
  <si>
    <t xml:space="preserve">Worden de leveranciers periodiek gecontroleerd of ze nog voldoen aan de wettelijke vereisten? </t>
  </si>
  <si>
    <t>Is er een procedure voor de perodieke evaluatie van de leveranciers?</t>
  </si>
  <si>
    <t>Worden de resultaten van de periodieke evaluatie besproken met de leverancier via een mondeling overleg? (bv business reviews…)</t>
  </si>
  <si>
    <t>Indien de leverancier niet voldoet aan de contractuele voorwaarden wordt er dan een PV van ingebrekestelling opgesteld?</t>
  </si>
  <si>
    <t xml:space="preserve">Is er een procedure voor het in kaart brengen van de supply chain? (backtracing: namaak, herkomst, temperatuurlogging, …) </t>
  </si>
  <si>
    <t xml:space="preserve">Is de apotheek betrokken in de opvolging van de financiële afspraken in het aankoopproces  (ristorno’s, terugname van vervallen geneesmiddelen, ruilen, enz.) </t>
  </si>
  <si>
    <t>Worden er fysieke audits bij de leveranciers uitgevoerd?</t>
  </si>
  <si>
    <t xml:space="preserve">https://famhp-saga.prd.pub.vascloud.be/registers/saga/search?lang=nl  - database vergunde leveranciers opzoeken </t>
  </si>
  <si>
    <t>JCI (GLD 7)</t>
  </si>
  <si>
    <t xml:space="preserve">JCI (GLD 6) </t>
  </si>
  <si>
    <t>Art 44§2</t>
  </si>
  <si>
    <t>KB 14 jan 2013</t>
  </si>
  <si>
    <t xml:space="preserve">archivering en contractbeheer </t>
  </si>
  <si>
    <t>Is er een procedure voor het contractbeheer?</t>
  </si>
  <si>
    <t>Zijn de aankoopcontracten raadpleegbaar door de apotheek?</t>
  </si>
  <si>
    <t>Is het contractbeheer digitaal?</t>
  </si>
  <si>
    <t>Kan de contractduur automatisch opgevolgd worden in het contractbeheer?</t>
  </si>
  <si>
    <t>Worden de aankoopdocumenten (bestelbon en/of verzendnota en/of factuur) gearchiveerd gedurende 10 jaar ?</t>
  </si>
  <si>
    <t>Gebeurt de archivering van de aankoopdocumenten digitaal?</t>
  </si>
  <si>
    <t>Is voor elk apparaat de gebruiksaanwijzing vlot consulteerbaar?</t>
  </si>
  <si>
    <t>Good practice</t>
  </si>
  <si>
    <t>Art 32</t>
  </si>
  <si>
    <t>JCI (FMS)</t>
  </si>
  <si>
    <t>MAEIA Aankoop Rapport</t>
  </si>
  <si>
    <t>KB 18 april 2017 plaatsing overheidsopdrachten in de klassieke sectoren en KB 14 januari 2013 tot bepaling van de algemene uitvoeringsregels van de overheidsopdrachten</t>
  </si>
  <si>
    <t>Wet 17 juni 2016  inzake overheidsopdrachten</t>
  </si>
  <si>
    <t xml:space="preserve">Wet 17 juni 2016  inzake overheidsopdrachten en FAGG registratie distributeur en product </t>
  </si>
  <si>
    <t>Wet 17 juni 2016 inzake overheidsopdrachten</t>
  </si>
  <si>
    <t>Art 81 (gunningscriteria van de opdracht)</t>
  </si>
  <si>
    <t xml:space="preserve"> AANKOOP</t>
  </si>
  <si>
    <t>INLEIDING     PROCES AANKOOP</t>
  </si>
  <si>
    <t>MET DANK AAN HET EXPERTENTEAM</t>
  </si>
  <si>
    <t>Hoe gebruiken we de kwaliteitstool MAEIA?</t>
  </si>
  <si>
    <t>Lies De Bock</t>
  </si>
  <si>
    <t xml:space="preserve">Vera plas </t>
  </si>
  <si>
    <t>Mathijs Lazeure</t>
  </si>
  <si>
    <t xml:space="preserve">Charlotte Coolen </t>
  </si>
  <si>
    <t>Anoek Leunis</t>
  </si>
  <si>
    <t xml:space="preserve">Sarah Van Wynsberghe </t>
  </si>
  <si>
    <t>Jurgen Van Eeckhoudt</t>
  </si>
  <si>
    <t>Sarah De Mûelenaere</t>
  </si>
  <si>
    <t>Eline Strobbe</t>
  </si>
  <si>
    <t>Dominique Wouters</t>
  </si>
  <si>
    <t>Sylvie Demaret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</si>
</sst>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35"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2"/>
      <color theme="0"/>
      <name val="Open Sans"/>
      <family val="2"/>
    </font>
    <font>
      <b/>
      <sz val="11"/>
      <name val="Open Sans"/>
      <family val="2"/>
    </font>
    <font>
      <b/>
      <sz val="11"/>
      <color rgb="FF15334F"/>
      <name val="Open Sans"/>
      <family val="2"/>
    </font>
    <font>
      <b/>
      <sz val="22"/>
      <color rgb="FF15334F"/>
      <name val="Open Sans"/>
      <family val="2"/>
    </font>
    <font>
      <sz val="10"/>
      <color theme="1"/>
      <name val="Open Sans"/>
      <family val="2"/>
    </font>
    <font>
      <sz val="10"/>
      <color theme="1"/>
      <name val="Calibri"/>
      <family val="2"/>
      <scheme val="minor"/>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0" fontId="2" fillId="0" borderId="0"/>
    <xf numFmtId="0" fontId="5" fillId="6" borderId="0" applyNumberFormat="0" applyBorder="0" applyAlignment="0" applyProtection="0"/>
    <xf numFmtId="9" fontId="17" fillId="0" borderId="0" applyFont="0" applyFill="0" applyBorder="0" applyAlignment="0" applyProtection="0"/>
    <xf numFmtId="43" fontId="17" fillId="0" borderId="0" applyFont="0" applyFill="0" applyBorder="0" applyAlignment="0" applyProtection="0"/>
  </cellStyleXfs>
  <cellXfs count="189">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0" borderId="0" xfId="0" applyFont="1" applyFill="1" applyAlignment="1">
      <alignment horizontal="center" wrapText="1"/>
    </xf>
    <xf numFmtId="0" fontId="7" fillId="10" borderId="0" xfId="0" applyFont="1" applyFill="1" applyAlignment="1">
      <alignment wrapText="1"/>
    </xf>
    <xf numFmtId="0" fontId="7" fillId="10" borderId="0" xfId="0" applyFont="1" applyFill="1" applyAlignment="1">
      <alignment horizontal="left" wrapText="1"/>
    </xf>
    <xf numFmtId="0" fontId="11" fillId="8" borderId="0" xfId="0" applyFont="1" applyFill="1" applyAlignment="1">
      <alignment horizontal="center" wrapText="1"/>
    </xf>
    <xf numFmtId="0" fontId="10" fillId="9" borderId="0" xfId="0" applyFont="1" applyFill="1" applyAlignment="1">
      <alignment wrapText="1"/>
    </xf>
    <xf numFmtId="0" fontId="10" fillId="9" borderId="0" xfId="0" applyFont="1" applyFill="1" applyAlignment="1">
      <alignment horizontal="center" wrapText="1"/>
    </xf>
    <xf numFmtId="0" fontId="13" fillId="0" borderId="0" xfId="0" applyFont="1" applyAlignment="1">
      <alignment wrapText="1"/>
    </xf>
    <xf numFmtId="0" fontId="15" fillId="8" borderId="0" xfId="0" applyFont="1" applyFill="1" applyAlignment="1">
      <alignment horizontal="center" wrapText="1"/>
    </xf>
    <xf numFmtId="0" fontId="7" fillId="7" borderId="0" xfId="0" applyFont="1" applyFill="1"/>
    <xf numFmtId="0" fontId="7" fillId="10" borderId="0" xfId="0" applyFont="1" applyFill="1"/>
    <xf numFmtId="0" fontId="9"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7" fillId="7" borderId="4" xfId="0" applyFont="1" applyFill="1" applyBorder="1"/>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18" fillId="9" borderId="0" xfId="0" applyFont="1" applyFill="1"/>
    <xf numFmtId="0" fontId="18" fillId="9" borderId="0" xfId="0" applyFont="1" applyFill="1" applyAlignment="1">
      <alignment horizontal="left" wrapText="1"/>
    </xf>
    <xf numFmtId="0" fontId="18" fillId="9" borderId="0" xfId="0" applyFont="1" applyFill="1" applyAlignment="1">
      <alignment horizontal="right" wrapText="1"/>
    </xf>
    <xf numFmtId="9" fontId="18"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18" fillId="9" borderId="0" xfId="0" applyFont="1" applyFill="1" applyAlignment="1">
      <alignment horizontal="center" wrapText="1"/>
    </xf>
    <xf numFmtId="0" fontId="6" fillId="11" borderId="0" xfId="0" applyFont="1" applyFill="1" applyAlignment="1">
      <alignment wrapText="1"/>
    </xf>
    <xf numFmtId="0" fontId="13" fillId="11" borderId="0" xfId="0" applyFont="1" applyFill="1" applyAlignment="1">
      <alignment wrapText="1"/>
    </xf>
    <xf numFmtId="0" fontId="16" fillId="11" borderId="0" xfId="0" applyFont="1" applyFill="1" applyAlignment="1">
      <alignment horizontal="center" wrapText="1"/>
    </xf>
    <xf numFmtId="0" fontId="16" fillId="11" borderId="0" xfId="0" applyFont="1" applyFill="1" applyAlignment="1">
      <alignment wrapText="1"/>
    </xf>
    <xf numFmtId="9" fontId="6" fillId="11" borderId="0" xfId="3" applyFont="1" applyFill="1" applyAlignment="1" applyProtection="1">
      <alignment wrapText="1"/>
    </xf>
    <xf numFmtId="0" fontId="8" fillId="11" borderId="0" xfId="0" applyFont="1" applyFill="1" applyAlignment="1">
      <alignment wrapText="1"/>
    </xf>
    <xf numFmtId="0" fontId="6" fillId="0" borderId="0" xfId="0" applyFont="1" applyAlignment="1">
      <alignment vertical="top" wrapText="1"/>
    </xf>
    <xf numFmtId="0" fontId="20" fillId="0" borderId="11" xfId="0" applyFont="1" applyBorder="1" applyAlignment="1">
      <alignment horizontal="center" vertical="center" wrapText="1"/>
    </xf>
    <xf numFmtId="0" fontId="14" fillId="0" borderId="12" xfId="0" applyFont="1" applyBorder="1" applyAlignment="1">
      <alignment horizontal="center" wrapText="1"/>
    </xf>
    <xf numFmtId="3" fontId="14" fillId="0" borderId="13" xfId="4" applyNumberFormat="1" applyFont="1" applyFill="1" applyBorder="1" applyAlignment="1" applyProtection="1">
      <alignment horizontal="right" wrapText="1" indent="1"/>
    </xf>
    <xf numFmtId="14" fontId="20" fillId="0" borderId="0" xfId="0" applyNumberFormat="1" applyFont="1" applyAlignment="1" applyProtection="1">
      <alignment horizontal="left" vertical="center" wrapText="1" indent="2"/>
      <protection locked="0"/>
    </xf>
    <xf numFmtId="0" fontId="22" fillId="0" borderId="0" xfId="0" applyFont="1" applyAlignment="1">
      <alignment wrapText="1"/>
    </xf>
    <xf numFmtId="14" fontId="20" fillId="0" borderId="15" xfId="0" applyNumberFormat="1" applyFont="1" applyBorder="1" applyAlignment="1" applyProtection="1">
      <alignment horizontal="left" vertical="center" wrapText="1" indent="2"/>
      <protection locked="0"/>
    </xf>
    <xf numFmtId="0" fontId="7" fillId="0" borderId="16" xfId="0" applyFont="1" applyBorder="1" applyAlignment="1" applyProtection="1">
      <alignment horizontal="center" wrapText="1"/>
      <protection locked="0"/>
    </xf>
    <xf numFmtId="0" fontId="7" fillId="0" borderId="14" xfId="0" applyFont="1" applyBorder="1" applyAlignment="1" applyProtection="1">
      <alignment horizontal="center" wrapText="1"/>
      <protection locked="0"/>
    </xf>
    <xf numFmtId="0" fontId="7" fillId="0" borderId="19" xfId="0" applyFont="1" applyBorder="1" applyAlignment="1" applyProtection="1">
      <alignment horizontal="center" wrapText="1"/>
      <protection locked="0"/>
    </xf>
    <xf numFmtId="0" fontId="24" fillId="8" borderId="0" xfId="0" applyFont="1" applyFill="1" applyAlignment="1">
      <alignment horizontal="center"/>
    </xf>
    <xf numFmtId="0" fontId="10" fillId="9" borderId="0" xfId="0" applyFont="1" applyFill="1"/>
    <xf numFmtId="0" fontId="11" fillId="8" borderId="0" xfId="0" applyFont="1" applyFill="1"/>
    <xf numFmtId="0" fontId="11" fillId="8" borderId="0" xfId="0" applyFont="1" applyFill="1" applyAlignment="1">
      <alignment horizontal="left" wrapText="1"/>
    </xf>
    <xf numFmtId="0" fontId="12" fillId="0" borderId="0" xfId="0" applyFont="1"/>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1" borderId="0" xfId="0" applyFill="1" applyAlignment="1">
      <alignment vertical="top"/>
    </xf>
    <xf numFmtId="0" fontId="0" fillId="11" borderId="0" xfId="0" applyFill="1"/>
    <xf numFmtId="0" fontId="7" fillId="0" borderId="5" xfId="0" applyFont="1" applyBorder="1" applyAlignment="1">
      <alignment horizontal="center" wrapText="1"/>
    </xf>
    <xf numFmtId="0" fontId="21" fillId="0" borderId="6" xfId="0" applyFont="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wrapText="1"/>
    </xf>
    <xf numFmtId="0" fontId="21"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0" fillId="0" borderId="0" xfId="0" applyFont="1" applyAlignment="1">
      <alignment vertical="center"/>
    </xf>
    <xf numFmtId="0" fontId="20" fillId="0" borderId="0" xfId="0" applyFont="1" applyAlignment="1">
      <alignment horizontal="left" vertical="center" wrapText="1"/>
    </xf>
    <xf numFmtId="0" fontId="20" fillId="0" borderId="11" xfId="0" applyFont="1" applyBorder="1" applyAlignment="1">
      <alignment horizontal="center" vertical="center"/>
    </xf>
    <xf numFmtId="0" fontId="12" fillId="0" borderId="0" xfId="0" applyFont="1" applyAlignment="1">
      <alignment vertical="center"/>
    </xf>
    <xf numFmtId="0" fontId="0" fillId="0" borderId="0" xfId="0" applyAlignment="1">
      <alignment vertical="center"/>
    </xf>
    <xf numFmtId="0" fontId="14" fillId="0" borderId="12" xfId="0" applyFont="1" applyBorder="1"/>
    <xf numFmtId="0" fontId="23" fillId="0" borderId="0" xfId="0" applyFont="1"/>
    <xf numFmtId="0" fontId="19" fillId="0" borderId="0" xfId="0" applyFont="1" applyAlignment="1">
      <alignment horizontal="left"/>
    </xf>
    <xf numFmtId="0" fontId="7" fillId="0" borderId="0" xfId="0" applyFont="1" applyAlignment="1">
      <alignment horizontal="left" wrapText="1"/>
    </xf>
    <xf numFmtId="0" fontId="7" fillId="0" borderId="17" xfId="0" applyFont="1" applyBorder="1" applyProtection="1">
      <protection locked="0"/>
    </xf>
    <xf numFmtId="0" fontId="7" fillId="0" borderId="18" xfId="0" applyFont="1" applyBorder="1" applyProtection="1">
      <protection locked="0"/>
    </xf>
    <xf numFmtId="0" fontId="20" fillId="0" borderId="15" xfId="0" applyFont="1" applyBorder="1" applyAlignment="1" applyProtection="1">
      <alignment horizontal="left" vertical="center" indent="2"/>
      <protection locked="0"/>
    </xf>
    <xf numFmtId="0" fontId="20" fillId="0" borderId="0" xfId="0" applyFont="1" applyAlignment="1" applyProtection="1">
      <alignment horizontal="left" vertical="center" indent="2"/>
      <protection locked="0"/>
    </xf>
    <xf numFmtId="0" fontId="0" fillId="0" borderId="1" xfId="0" applyBorder="1"/>
    <xf numFmtId="0" fontId="25" fillId="0" borderId="1" xfId="0" applyFont="1" applyBorder="1"/>
    <xf numFmtId="0" fontId="26" fillId="0" borderId="20" xfId="0" applyFont="1" applyBorder="1" applyAlignment="1">
      <alignment horizontal="centerContinuous" wrapText="1"/>
    </xf>
    <xf numFmtId="0" fontId="26" fillId="0" borderId="21" xfId="0" applyFont="1" applyBorder="1" applyAlignment="1">
      <alignment horizontal="centerContinuous" wrapText="1"/>
    </xf>
    <xf numFmtId="0" fontId="26" fillId="0" borderId="22" xfId="0" applyFont="1" applyBorder="1" applyAlignment="1">
      <alignment horizontal="centerContinuous" wrapText="1"/>
    </xf>
    <xf numFmtId="0" fontId="27" fillId="0" borderId="23" xfId="0" applyFont="1" applyBorder="1" applyAlignment="1">
      <alignment horizontal="center" wrapText="1"/>
    </xf>
    <xf numFmtId="0" fontId="27" fillId="0" borderId="24" xfId="0" applyFont="1" applyBorder="1" applyAlignment="1">
      <alignment horizontal="center" wrapText="1"/>
    </xf>
    <xf numFmtId="0" fontId="27" fillId="0" borderId="25" xfId="0" applyFont="1" applyBorder="1" applyAlignment="1">
      <alignment horizontal="center" wrapText="1"/>
    </xf>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14" fillId="0" borderId="10" xfId="0" applyFont="1" applyBorder="1"/>
    <xf numFmtId="0" fontId="28" fillId="0" borderId="9" xfId="0" applyFont="1" applyBorder="1" applyAlignment="1">
      <alignment horizontal="left"/>
    </xf>
    <xf numFmtId="3" fontId="28" fillId="0" borderId="8" xfId="4" applyNumberFormat="1" applyFont="1" applyFill="1" applyBorder="1" applyAlignment="1" applyProtection="1">
      <alignment horizontal="right" wrapText="1" indent="1"/>
    </xf>
    <xf numFmtId="0" fontId="27" fillId="0" borderId="23" xfId="0" applyFont="1" applyBorder="1" applyProtection="1">
      <protection locked="0"/>
    </xf>
    <xf numFmtId="0" fontId="27" fillId="0" borderId="23" xfId="0" applyFont="1" applyBorder="1" applyAlignment="1" applyProtection="1">
      <alignment horizontal="center" wrapText="1"/>
      <protection locked="0"/>
    </xf>
    <xf numFmtId="0" fontId="27" fillId="0" borderId="23" xfId="0" applyFont="1" applyBorder="1" applyAlignment="1" applyProtection="1">
      <alignment wrapText="1"/>
      <protection locked="0"/>
    </xf>
    <xf numFmtId="0" fontId="27" fillId="0" borderId="24" xfId="0" applyFont="1" applyBorder="1" applyProtection="1">
      <protection locked="0"/>
    </xf>
    <xf numFmtId="0" fontId="27" fillId="0" borderId="24" xfId="0" applyFont="1" applyBorder="1" applyAlignment="1" applyProtection="1">
      <alignment horizontal="center" wrapText="1"/>
      <protection locked="0"/>
    </xf>
    <xf numFmtId="0" fontId="27" fillId="0" borderId="24" xfId="0" applyFont="1" applyBorder="1" applyAlignment="1" applyProtection="1">
      <alignment wrapText="1"/>
      <protection locked="0"/>
    </xf>
    <xf numFmtId="0" fontId="27" fillId="0" borderId="25" xfId="0" applyFont="1" applyBorder="1" applyProtection="1">
      <protection locked="0"/>
    </xf>
    <xf numFmtId="0" fontId="27" fillId="0" borderId="25" xfId="0" applyFont="1" applyBorder="1" applyAlignment="1" applyProtection="1">
      <alignment horizontal="center" wrapText="1"/>
      <protection locked="0"/>
    </xf>
    <xf numFmtId="0" fontId="27" fillId="0" borderId="25" xfId="0" applyFont="1" applyBorder="1" applyAlignment="1" applyProtection="1">
      <alignment wrapText="1"/>
      <protection locked="0"/>
    </xf>
    <xf numFmtId="0" fontId="29" fillId="8" borderId="0" xfId="0" applyFont="1" applyFill="1"/>
    <xf numFmtId="0" fontId="0" fillId="0" borderId="40" xfId="0" applyBorder="1" applyAlignment="1">
      <alignment vertical="center" wrapText="1"/>
    </xf>
    <xf numFmtId="0" fontId="0" fillId="0" borderId="42" xfId="0" applyBorder="1" applyAlignment="1">
      <alignment vertical="center" wrapText="1"/>
    </xf>
    <xf numFmtId="0" fontId="0" fillId="0" borderId="57" xfId="0" applyBorder="1" applyAlignment="1">
      <alignment vertical="center" wrapText="1"/>
    </xf>
    <xf numFmtId="0" fontId="0" fillId="0" borderId="59" xfId="0" applyBorder="1" applyAlignment="1">
      <alignment vertical="center" wrapText="1"/>
    </xf>
    <xf numFmtId="0" fontId="0" fillId="0" borderId="59" xfId="0" applyBorder="1" applyAlignment="1">
      <alignment vertical="top" wrapText="1"/>
    </xf>
    <xf numFmtId="0" fontId="0" fillId="0" borderId="61" xfId="0" applyBorder="1" applyAlignment="1">
      <alignment vertical="top" wrapText="1"/>
    </xf>
    <xf numFmtId="0" fontId="7" fillId="7" borderId="2" xfId="0" applyFont="1" applyFill="1" applyBorder="1" applyAlignment="1">
      <alignment horizontal="left" vertical="top" wrapText="1"/>
    </xf>
    <xf numFmtId="0" fontId="7" fillId="7" borderId="2" xfId="0" applyFont="1" applyFill="1" applyBorder="1" applyAlignment="1">
      <alignment vertical="top" wrapText="1"/>
    </xf>
    <xf numFmtId="0" fontId="24" fillId="8" borderId="1" xfId="0" applyFont="1" applyFill="1" applyBorder="1" applyAlignment="1">
      <alignment horizontal="center"/>
    </xf>
    <xf numFmtId="0" fontId="0" fillId="12" borderId="1" xfId="0" applyFill="1" applyBorder="1"/>
    <xf numFmtId="0" fontId="34" fillId="7" borderId="0" xfId="0" applyFont="1" applyFill="1"/>
    <xf numFmtId="0" fontId="7" fillId="7" borderId="3" xfId="0" applyFont="1" applyFill="1" applyBorder="1" applyAlignment="1">
      <alignment horizontal="left" wrapText="1"/>
    </xf>
    <xf numFmtId="0" fontId="7" fillId="7" borderId="0" xfId="0" applyFont="1" applyFill="1" applyAlignment="1">
      <alignment horizontal="left" wrapText="1"/>
    </xf>
    <xf numFmtId="0" fontId="7" fillId="7" borderId="2" xfId="0" applyFont="1" applyFill="1" applyBorder="1" applyAlignment="1">
      <alignment horizontal="left" wrapText="1"/>
    </xf>
    <xf numFmtId="0" fontId="7" fillId="7" borderId="3" xfId="0" applyFont="1" applyFill="1" applyBorder="1" applyAlignment="1">
      <alignment horizontal="left" vertical="top" wrapText="1"/>
    </xf>
    <xf numFmtId="0" fontId="30" fillId="0" borderId="34" xfId="0" applyFont="1" applyBorder="1" applyAlignment="1">
      <alignment vertical="center" wrapText="1"/>
    </xf>
    <xf numFmtId="0" fontId="30" fillId="0" borderId="37" xfId="0" applyFont="1" applyBorder="1" applyAlignment="1">
      <alignment vertical="center" wrapText="1"/>
    </xf>
    <xf numFmtId="0" fontId="30" fillId="0" borderId="40" xfId="0" applyFont="1" applyBorder="1" applyAlignment="1">
      <alignment vertical="center" wrapText="1"/>
    </xf>
    <xf numFmtId="0" fontId="0" fillId="0" borderId="34" xfId="0" applyBorder="1" applyAlignment="1">
      <alignment vertical="center" wrapText="1"/>
    </xf>
    <xf numFmtId="0" fontId="0" fillId="0" borderId="37" xfId="0" applyBorder="1" applyAlignment="1">
      <alignment vertical="center" wrapText="1"/>
    </xf>
    <xf numFmtId="0" fontId="0" fillId="0" borderId="40" xfId="0" applyBorder="1" applyAlignment="1">
      <alignment vertical="center" wrapText="1"/>
    </xf>
    <xf numFmtId="0" fontId="0" fillId="0" borderId="35" xfId="0" applyBorder="1" applyAlignment="1">
      <alignment vertical="center" wrapText="1"/>
    </xf>
    <xf numFmtId="0" fontId="0" fillId="0" borderId="36" xfId="0" applyBorder="1" applyAlignment="1">
      <alignment vertical="center" wrapText="1"/>
    </xf>
    <xf numFmtId="0" fontId="31" fillId="0" borderId="38" xfId="0" applyFont="1" applyBorder="1" applyAlignment="1">
      <alignment horizontal="left" vertical="center" wrapText="1" indent="4"/>
    </xf>
    <xf numFmtId="0" fontId="31" fillId="0" borderId="39" xfId="0" applyFont="1" applyBorder="1" applyAlignment="1">
      <alignment horizontal="left" vertical="center" wrapText="1" indent="4"/>
    </xf>
    <xf numFmtId="0" fontId="31" fillId="0" borderId="41" xfId="0" applyFont="1" applyBorder="1" applyAlignment="1">
      <alignment horizontal="left" vertical="center" wrapText="1" indent="4"/>
    </xf>
    <xf numFmtId="0" fontId="31" fillId="0" borderId="42" xfId="0" applyFont="1" applyBorder="1" applyAlignment="1">
      <alignment horizontal="left" vertical="center" wrapText="1" indent="4"/>
    </xf>
    <xf numFmtId="0" fontId="0" fillId="0" borderId="43" xfId="0" applyBorder="1" applyAlignment="1">
      <alignment vertical="center" wrapText="1"/>
    </xf>
    <xf numFmtId="0" fontId="0" fillId="0" borderId="44" xfId="0" applyBorder="1" applyAlignment="1">
      <alignment vertical="center" wrapText="1"/>
    </xf>
    <xf numFmtId="0" fontId="0" fillId="0" borderId="45" xfId="0" applyBorder="1" applyAlignment="1">
      <alignment vertical="center" wrapText="1"/>
    </xf>
    <xf numFmtId="0" fontId="32" fillId="0" borderId="43" xfId="0" applyFont="1" applyBorder="1" applyAlignment="1">
      <alignment vertical="center" wrapText="1"/>
    </xf>
    <xf numFmtId="0" fontId="32" fillId="0" borderId="44" xfId="0" applyFont="1" applyBorder="1" applyAlignment="1">
      <alignment vertical="center" wrapText="1"/>
    </xf>
    <xf numFmtId="0" fontId="32" fillId="0" borderId="45" xfId="0" applyFont="1" applyBorder="1" applyAlignment="1">
      <alignment vertical="center" wrapText="1"/>
    </xf>
    <xf numFmtId="0" fontId="0" fillId="0" borderId="46" xfId="0" applyBorder="1" applyAlignment="1">
      <alignment vertical="center" wrapText="1"/>
    </xf>
    <xf numFmtId="0" fontId="0" fillId="0" borderId="49" xfId="0" applyBorder="1" applyAlignment="1">
      <alignment vertical="center" wrapText="1"/>
    </xf>
    <xf numFmtId="0" fontId="0" fillId="0" borderId="56" xfId="0" applyBorder="1" applyAlignment="1">
      <alignment vertical="center" wrapText="1"/>
    </xf>
    <xf numFmtId="0" fontId="0" fillId="0" borderId="47" xfId="0" applyBorder="1" applyAlignment="1">
      <alignment vertical="center" wrapText="1"/>
    </xf>
    <xf numFmtId="0" fontId="0" fillId="0" borderId="48" xfId="0" applyBorder="1" applyAlignment="1">
      <alignment vertical="center" wrapText="1"/>
    </xf>
    <xf numFmtId="0" fontId="0" fillId="0" borderId="50" xfId="0" applyBorder="1" applyAlignment="1">
      <alignment vertical="center" wrapText="1"/>
    </xf>
    <xf numFmtId="0" fontId="0" fillId="0" borderId="51" xfId="0" applyBorder="1"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0" borderId="54" xfId="0" applyBorder="1" applyAlignment="1">
      <alignment vertical="center" wrapText="1"/>
    </xf>
    <xf numFmtId="0" fontId="0" fillId="0" borderId="55" xfId="0" applyBorder="1" applyAlignment="1">
      <alignment vertical="center" wrapText="1"/>
    </xf>
    <xf numFmtId="0" fontId="0" fillId="0" borderId="58" xfId="0" applyBorder="1" applyAlignment="1">
      <alignment vertical="center" wrapText="1"/>
    </xf>
    <xf numFmtId="0" fontId="0" fillId="0" borderId="62" xfId="0" applyBorder="1" applyAlignment="1">
      <alignment vertical="center" wrapText="1"/>
    </xf>
    <xf numFmtId="0" fontId="0" fillId="0" borderId="59" xfId="0" applyBorder="1" applyAlignment="1">
      <alignment vertical="center" wrapText="1"/>
    </xf>
    <xf numFmtId="0" fontId="0" fillId="0" borderId="61" xfId="0" applyBorder="1" applyAlignment="1">
      <alignment vertical="center" wrapText="1"/>
    </xf>
    <xf numFmtId="0" fontId="0" fillId="0" borderId="60" xfId="0" applyBorder="1" applyAlignment="1">
      <alignment vertical="center" wrapText="1"/>
    </xf>
    <xf numFmtId="0" fontId="0" fillId="0" borderId="0" xfId="0" applyAlignment="1">
      <alignment vertical="center" wrapText="1"/>
    </xf>
    <xf numFmtId="0" fontId="0" fillId="0" borderId="57" xfId="0" applyBorder="1" applyAlignment="1">
      <alignment vertical="center" wrapText="1"/>
    </xf>
    <xf numFmtId="0" fontId="0" fillId="0" borderId="54" xfId="0" applyBorder="1" applyAlignment="1">
      <alignment horizontal="left" vertical="center" wrapText="1" indent="2"/>
    </xf>
    <xf numFmtId="0" fontId="0" fillId="0" borderId="55" xfId="0" applyBorder="1" applyAlignment="1">
      <alignment horizontal="left" vertical="center" wrapText="1" indent="2"/>
    </xf>
    <xf numFmtId="0" fontId="0" fillId="0" borderId="52" xfId="0" applyBorder="1" applyAlignment="1">
      <alignment horizontal="left" vertical="center" wrapText="1" indent="2"/>
    </xf>
    <xf numFmtId="0" fontId="0" fillId="0" borderId="53" xfId="0" applyBorder="1" applyAlignment="1">
      <alignment horizontal="left" vertical="center" wrapText="1" indent="2"/>
    </xf>
  </cellXfs>
  <cellStyles count="5">
    <cellStyle name="Goed" xfId="2" builtinId="26"/>
    <cellStyle name="Komma" xfId="4" builtinId="3"/>
    <cellStyle name="Normal 2" xfId="1" xr:uid="{00000000-0005-0000-0000-000000000000}"/>
    <cellStyle name="Procent" xfId="3" builtinId="5"/>
    <cellStyle name="Standaard" xfId="0" builtinId="0"/>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B9E3B4B8-B61F-4026-B37C-32C45326578A}"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23489B69-5C48-4369-9613-48B59349986F}"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E8A54FD7-976F-476A-8414-C5DFAF78C655}"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802D1008-4C87-4A3A-A6C8-5152D76991E5}"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aankoop '!$P$157:$P$160</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aankoop '!$Q$162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'!$P$163</c:f>
              <c:strCache>
                <c:ptCount val="1"/>
                <c:pt idx="0">
                  <c:v>Niveau 1</c:v>
                </c:pt>
              </c:strCache>
            </c:strRef>
          </c:cat>
          <c:val>
            <c:numRef>
              <c:extLst>
                <c:ext xmlns:c15="http://schemas.microsoft.com/office/drawing/2012/chart" uri="{02D57815-91ED-43cb-92C2-25804820EDAC}">
                  <c15:fullRef>
                    <c15:sqref>'proces aankoop '!$Q$163:$Q$165</c15:sqref>
                  </c15:fullRef>
                </c:ext>
              </c:extLst>
              <c:f>'proces aankoop '!$Q$163</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'proces aankoop '!$R$162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'!$P$163</c:f>
              <c:strCache>
                <c:ptCount val="1"/>
                <c:pt idx="0">
                  <c:v>Niveau 1</c:v>
                </c:pt>
              </c:strCache>
            </c:strRef>
          </c:cat>
          <c:val>
            <c:numRef>
              <c:extLst>
                <c:ext xmlns:c15="http://schemas.microsoft.com/office/drawing/2012/chart" uri="{02D57815-91ED-43cb-92C2-25804820EDAC}">
                  <c15:fullRef>
                    <c15:sqref>'proces aankoop '!$R$163:$R$165</c15:sqref>
                  </c15:fullRef>
                </c:ext>
              </c:extLst>
              <c:f>'proces aankoop '!$R$163</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'proces aankoop '!$S$162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'!$P$163</c:f>
              <c:strCache>
                <c:ptCount val="1"/>
                <c:pt idx="0">
                  <c:v>Niveau 1</c:v>
                </c:pt>
              </c:strCache>
            </c:strRef>
          </c:cat>
          <c:val>
            <c:numRef>
              <c:extLst>
                <c:ext xmlns:c15="http://schemas.microsoft.com/office/drawing/2012/chart" uri="{02D57815-91ED-43cb-92C2-25804820EDAC}">
                  <c15:fullRef>
                    <c15:sqref>'proces aankoop '!$S$163:$S$165</c15:sqref>
                  </c15:fullRef>
                </c:ext>
              </c:extLst>
              <c:f>'proces aankoop '!$S$163</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aankoop '!$Q$162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'!$P$164</c:f>
              <c:strCache>
                <c:ptCount val="1"/>
                <c:pt idx="0">
                  <c:v>Niveau 2</c:v>
                </c:pt>
              </c:strCache>
            </c:strRef>
          </c:cat>
          <c:val>
            <c:numRef>
              <c:extLst>
                <c:ext xmlns:c15="http://schemas.microsoft.com/office/drawing/2012/chart" uri="{02D57815-91ED-43cb-92C2-25804820EDAC}">
                  <c15:fullRef>
                    <c15:sqref>'proces aankoop '!$Q$163:$Q$165</c15:sqref>
                  </c15:fullRef>
                </c:ext>
              </c:extLst>
              <c:f>'proces aankoop '!$Q$164</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'proces aankoop '!$R$162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'!$P$164</c:f>
              <c:strCache>
                <c:ptCount val="1"/>
                <c:pt idx="0">
                  <c:v>Niveau 2</c:v>
                </c:pt>
              </c:strCache>
            </c:strRef>
          </c:cat>
          <c:val>
            <c:numRef>
              <c:extLst>
                <c:ext xmlns:c15="http://schemas.microsoft.com/office/drawing/2012/chart" uri="{02D57815-91ED-43cb-92C2-25804820EDAC}">
                  <c15:fullRef>
                    <c15:sqref>'proces aankoop '!$R$163:$R$165</c15:sqref>
                  </c15:fullRef>
                </c:ext>
              </c:extLst>
              <c:f>'proces aankoop '!$R$164</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'proces aankoop '!$S$162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'!$P$164</c:f>
              <c:strCache>
                <c:ptCount val="1"/>
                <c:pt idx="0">
                  <c:v>Niveau 2</c:v>
                </c:pt>
              </c:strCache>
            </c:strRef>
          </c:cat>
          <c:val>
            <c:numRef>
              <c:extLst>
                <c:ext xmlns:c15="http://schemas.microsoft.com/office/drawing/2012/chart" uri="{02D57815-91ED-43cb-92C2-25804820EDAC}">
                  <c15:fullRef>
                    <c15:sqref>'proces aankoop '!$S$163:$S$165</c15:sqref>
                  </c15:fullRef>
                </c:ext>
              </c:extLst>
              <c:f>'proces aankoop '!$S$164</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aankoop '!$Q$162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'!$P$165</c:f>
              <c:strCache>
                <c:ptCount val="1"/>
                <c:pt idx="0">
                  <c:v>Niveau 3</c:v>
                </c:pt>
              </c:strCache>
            </c:strRef>
          </c:cat>
          <c:val>
            <c:numRef>
              <c:extLst>
                <c:ext xmlns:c15="http://schemas.microsoft.com/office/drawing/2012/chart" uri="{02D57815-91ED-43cb-92C2-25804820EDAC}">
                  <c15:fullRef>
                    <c15:sqref>'proces aankoop '!$Q$163:$Q$165</c15:sqref>
                  </c15:fullRef>
                </c:ext>
              </c:extLst>
              <c:f>'proces aankoop '!$Q$165</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'proces aankoop '!$R$162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'!$P$165</c:f>
              <c:strCache>
                <c:ptCount val="1"/>
                <c:pt idx="0">
                  <c:v>Niveau 3</c:v>
                </c:pt>
              </c:strCache>
            </c:strRef>
          </c:cat>
          <c:val>
            <c:numRef>
              <c:extLst>
                <c:ext xmlns:c15="http://schemas.microsoft.com/office/drawing/2012/chart" uri="{02D57815-91ED-43cb-92C2-25804820EDAC}">
                  <c15:fullRef>
                    <c15:sqref>'proces aankoop '!$R$163:$R$165</c15:sqref>
                  </c15:fullRef>
                </c:ext>
              </c:extLst>
              <c:f>'proces aankoop '!$R$165</c:f>
              <c:numCache>
                <c:formatCode>General</c:formatCode>
                <c:ptCount val="1"/>
                <c:pt idx="0">
                  <c:v>0</c:v>
                </c:pt>
              </c:numCache>
            </c:numRef>
          </c:val>
          <c:extLst>
            <c:ext xmlns:c16="http://schemas.microsoft.com/office/drawing/2014/chart" uri="{C3380CC4-5D6E-409C-BE32-E72D297353CC}">
              <c16:uniqueId val="{00000001-B434-409A-9669-44A8B0412A67}"/>
            </c:ext>
          </c:extLst>
        </c:ser>
        <c:ser>
          <c:idx val="2"/>
          <c:order val="2"/>
          <c:tx>
            <c:strRef>
              <c:f>'proces aankoop '!$S$162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'!$P$165</c:f>
              <c:strCache>
                <c:ptCount val="1"/>
                <c:pt idx="0">
                  <c:v>Niveau 3</c:v>
                </c:pt>
              </c:strCache>
            </c:strRef>
          </c:cat>
          <c:val>
            <c:numRef>
              <c:extLst>
                <c:ext xmlns:c15="http://schemas.microsoft.com/office/drawing/2012/chart" uri="{02D57815-91ED-43cb-92C2-25804820EDAC}">
                  <c15:fullRef>
                    <c15:sqref>'proces aankoop '!$S$163:$S$165</c15:sqref>
                  </c15:fullRef>
                </c:ext>
              </c:extLst>
              <c:f>'proces aankoop '!$S$165</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aankoop '!$Q$162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'!$P$168:$P$170</c15:sqref>
                  </c15:fullRef>
                </c:ext>
              </c:extLst>
              <c:f>'proces aankoop '!$P$168</c:f>
              <c:strCache>
                <c:ptCount val="1"/>
                <c:pt idx="0">
                  <c:v>Niveau 1</c:v>
                </c:pt>
              </c:strCache>
            </c:strRef>
          </c:cat>
          <c:val>
            <c:numRef>
              <c:extLst>
                <c:ext xmlns:c15="http://schemas.microsoft.com/office/drawing/2012/chart" uri="{02D57815-91ED-43cb-92C2-25804820EDAC}">
                  <c15:fullRef>
                    <c15:sqref>'proces aankoop '!$Q$168:$Q$170</c15:sqref>
                  </c15:fullRef>
                </c:ext>
              </c:extLst>
              <c:f>'proces aankoop '!$Q$168</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'proces aankoop '!$R$162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'!$P$168:$P$170</c15:sqref>
                  </c15:fullRef>
                </c:ext>
              </c:extLst>
              <c:f>'proces aankoop '!$P$168</c:f>
              <c:strCache>
                <c:ptCount val="1"/>
                <c:pt idx="0">
                  <c:v>Niveau 1</c:v>
                </c:pt>
              </c:strCache>
            </c:strRef>
          </c:cat>
          <c:val>
            <c:numRef>
              <c:extLst>
                <c:ext xmlns:c15="http://schemas.microsoft.com/office/drawing/2012/chart" uri="{02D57815-91ED-43cb-92C2-25804820EDAC}">
                  <c15:fullRef>
                    <c15:sqref>'proces aankoop '!$R$168:$R$170</c15:sqref>
                  </c15:fullRef>
                </c:ext>
              </c:extLst>
              <c:f>'proces aankoop '!$R$168</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'proces aankoop '!$S$162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'!$P$168:$P$170</c15:sqref>
                  </c15:fullRef>
                </c:ext>
              </c:extLst>
              <c:f>'proces aankoop '!$P$168</c:f>
              <c:strCache>
                <c:ptCount val="1"/>
                <c:pt idx="0">
                  <c:v>Niveau 1</c:v>
                </c:pt>
              </c:strCache>
            </c:strRef>
          </c:cat>
          <c:val>
            <c:numRef>
              <c:extLst>
                <c:ext xmlns:c15="http://schemas.microsoft.com/office/drawing/2012/chart" uri="{02D57815-91ED-43cb-92C2-25804820EDAC}">
                  <c15:fullRef>
                    <c15:sqref>'proces aankoop '!$S$168:$S$170</c15:sqref>
                  </c15:fullRef>
                </c:ext>
              </c:extLst>
              <c:f>'proces aankoop '!$S$168</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aankoop '!$Q$162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'!$P$168:$P$170</c15:sqref>
                  </c15:fullRef>
                </c:ext>
              </c:extLst>
              <c:f>'proces aankoop '!$P$169</c:f>
              <c:strCache>
                <c:ptCount val="1"/>
                <c:pt idx="0">
                  <c:v>Niveau 2</c:v>
                </c:pt>
              </c:strCache>
            </c:strRef>
          </c:cat>
          <c:val>
            <c:numRef>
              <c:extLst>
                <c:ext xmlns:c15="http://schemas.microsoft.com/office/drawing/2012/chart" uri="{02D57815-91ED-43cb-92C2-25804820EDAC}">
                  <c15:fullRef>
                    <c15:sqref>'proces aankoop '!$Q$168:$Q$170</c15:sqref>
                  </c15:fullRef>
                </c:ext>
              </c:extLst>
              <c:f>'proces aankoop '!$Q$169</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'proces aankoop '!$R$162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'!$P$168:$P$170</c15:sqref>
                  </c15:fullRef>
                </c:ext>
              </c:extLst>
              <c:f>'proces aankoop '!$P$169</c:f>
              <c:strCache>
                <c:ptCount val="1"/>
                <c:pt idx="0">
                  <c:v>Niveau 2</c:v>
                </c:pt>
              </c:strCache>
            </c:strRef>
          </c:cat>
          <c:val>
            <c:numRef>
              <c:extLst>
                <c:ext xmlns:c15="http://schemas.microsoft.com/office/drawing/2012/chart" uri="{02D57815-91ED-43cb-92C2-25804820EDAC}">
                  <c15:fullRef>
                    <c15:sqref>'proces aankoop '!$R$168:$R$170</c15:sqref>
                  </c15:fullRef>
                </c:ext>
              </c:extLst>
              <c:f>'proces aankoop '!$R$169</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'proces aankoop '!$S$162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'!$P$168:$P$170</c15:sqref>
                  </c15:fullRef>
                </c:ext>
              </c:extLst>
              <c:f>'proces aankoop '!$P$169</c:f>
              <c:strCache>
                <c:ptCount val="1"/>
                <c:pt idx="0">
                  <c:v>Niveau 2</c:v>
                </c:pt>
              </c:strCache>
            </c:strRef>
          </c:cat>
          <c:val>
            <c:numRef>
              <c:extLst>
                <c:ext xmlns:c15="http://schemas.microsoft.com/office/drawing/2012/chart" uri="{02D57815-91ED-43cb-92C2-25804820EDAC}">
                  <c15:fullRef>
                    <c15:sqref>'proces aankoop '!$S$168:$S$170</c15:sqref>
                  </c15:fullRef>
                </c:ext>
              </c:extLst>
              <c:f>'proces aankoop '!$S$169</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aankoop '!$Q$162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'!$P$168:$P$170</c15:sqref>
                  </c15:fullRef>
                </c:ext>
              </c:extLst>
              <c:f>'proces aankoop '!$P$170</c:f>
              <c:strCache>
                <c:ptCount val="1"/>
                <c:pt idx="0">
                  <c:v>Niveau 3</c:v>
                </c:pt>
              </c:strCache>
            </c:strRef>
          </c:cat>
          <c:val>
            <c:numRef>
              <c:extLst>
                <c:ext xmlns:c15="http://schemas.microsoft.com/office/drawing/2012/chart" uri="{02D57815-91ED-43cb-92C2-25804820EDAC}">
                  <c15:fullRef>
                    <c15:sqref>'proces aankoop '!$Q$168:$Q$170</c15:sqref>
                  </c15:fullRef>
                </c:ext>
              </c:extLst>
              <c:f>'proces aankoop '!$Q$170</c:f>
              <c:numCache>
                <c:formatCode>0%</c:formatCode>
                <c:ptCount val="1"/>
                <c:pt idx="0">
                  <c:v>1</c:v>
                </c:pt>
              </c:numCache>
            </c:numRef>
          </c:val>
          <c:extLst>
            <c:ext xmlns:c16="http://schemas.microsoft.com/office/drawing/2014/chart" uri="{C3380CC4-5D6E-409C-BE32-E72D297353CC}">
              <c16:uniqueId val="{00000000-E991-40EB-BA87-4AB1282CD12F}"/>
            </c:ext>
          </c:extLst>
        </c:ser>
        <c:ser>
          <c:idx val="1"/>
          <c:order val="1"/>
          <c:tx>
            <c:strRef>
              <c:f>'proces aankoop '!$R$162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'!$P$168:$P$170</c15:sqref>
                  </c15:fullRef>
                </c:ext>
              </c:extLst>
              <c:f>'proces aankoop '!$P$170</c:f>
              <c:strCache>
                <c:ptCount val="1"/>
                <c:pt idx="0">
                  <c:v>Niveau 3</c:v>
                </c:pt>
              </c:strCache>
            </c:strRef>
          </c:cat>
          <c:val>
            <c:numRef>
              <c:extLst>
                <c:ext xmlns:c15="http://schemas.microsoft.com/office/drawing/2012/chart" uri="{02D57815-91ED-43cb-92C2-25804820EDAC}">
                  <c15:fullRef>
                    <c15:sqref>'proces aankoop '!$R$168:$R$170</c15:sqref>
                  </c15:fullRef>
                </c:ext>
              </c:extLst>
              <c:f>'proces aankoop '!$R$170</c:f>
              <c:numCache>
                <c:formatCode>0%</c:formatCode>
                <c:ptCount val="1"/>
                <c:pt idx="0">
                  <c:v>0</c:v>
                </c:pt>
              </c:numCache>
            </c:numRef>
          </c:val>
          <c:extLst>
            <c:ext xmlns:c16="http://schemas.microsoft.com/office/drawing/2014/chart" uri="{C3380CC4-5D6E-409C-BE32-E72D297353CC}">
              <c16:uniqueId val="{00000001-E991-40EB-BA87-4AB1282CD12F}"/>
            </c:ext>
          </c:extLst>
        </c:ser>
        <c:ser>
          <c:idx val="2"/>
          <c:order val="2"/>
          <c:tx>
            <c:strRef>
              <c:f>'proces aankoop '!$S$162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'!$P$168:$P$170</c15:sqref>
                  </c15:fullRef>
                </c:ext>
              </c:extLst>
              <c:f>'proces aankoop '!$P$170</c:f>
              <c:strCache>
                <c:ptCount val="1"/>
                <c:pt idx="0">
                  <c:v>Niveau 3</c:v>
                </c:pt>
              </c:strCache>
            </c:strRef>
          </c:cat>
          <c:val>
            <c:numRef>
              <c:extLst>
                <c:ext xmlns:c15="http://schemas.microsoft.com/office/drawing/2012/chart" uri="{02D57815-91ED-43cb-92C2-25804820EDAC}">
                  <c15:fullRef>
                    <c15:sqref>'proces aankoop '!$S$168:$S$170</c15:sqref>
                  </c15:fullRef>
                </c:ext>
              </c:extLst>
              <c:f>'proces aankoop '!$S$170</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3AAE2E94-25E6-4054-A296-4C6D8F9EC2CB}"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EC90B735-20B6-49C4-B2FC-FA77795F4499}"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2FFB79B9-C3C3-4400-BE30-443EC46D0200}"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5FB5A5BB-CA2E-4757-8DE7-0F602B69BC17}"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aankoop '!$P$157:$P$160</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aankoop '!$Q$162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'!$P$163</c:f>
              <c:strCache>
                <c:ptCount val="1"/>
                <c:pt idx="0">
                  <c:v>Niveau 1</c:v>
                </c:pt>
              </c:strCache>
            </c:strRef>
          </c:cat>
          <c:val>
            <c:numRef>
              <c:extLst>
                <c:ext xmlns:c15="http://schemas.microsoft.com/office/drawing/2012/chart" uri="{02D57815-91ED-43cb-92C2-25804820EDAC}">
                  <c15:fullRef>
                    <c15:sqref>'proces aankoop '!$Q$163:$Q$165</c15:sqref>
                  </c15:fullRef>
                </c:ext>
              </c:extLst>
              <c:f>'proces aankoop '!$Q$163</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'proces aankoop '!$R$162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'!$P$163</c:f>
              <c:strCache>
                <c:ptCount val="1"/>
                <c:pt idx="0">
                  <c:v>Niveau 1</c:v>
                </c:pt>
              </c:strCache>
            </c:strRef>
          </c:cat>
          <c:val>
            <c:numRef>
              <c:extLst>
                <c:ext xmlns:c15="http://schemas.microsoft.com/office/drawing/2012/chart" uri="{02D57815-91ED-43cb-92C2-25804820EDAC}">
                  <c15:fullRef>
                    <c15:sqref>'proces aankoop '!$R$163:$R$165</c15:sqref>
                  </c15:fullRef>
                </c:ext>
              </c:extLst>
              <c:f>'proces aankoop '!$R$163</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'proces aankoop '!$S$162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'!$P$163</c:f>
              <c:strCache>
                <c:ptCount val="1"/>
                <c:pt idx="0">
                  <c:v>Niveau 1</c:v>
                </c:pt>
              </c:strCache>
            </c:strRef>
          </c:cat>
          <c:val>
            <c:numRef>
              <c:extLst>
                <c:ext xmlns:c15="http://schemas.microsoft.com/office/drawing/2012/chart" uri="{02D57815-91ED-43cb-92C2-25804820EDAC}">
                  <c15:fullRef>
                    <c15:sqref>'proces aankoop '!$S$163:$S$165</c15:sqref>
                  </c15:fullRef>
                </c:ext>
              </c:extLst>
              <c:f>'proces aankoop '!$S$163</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aankoop '!$Q$162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'!$P$164</c:f>
              <c:strCache>
                <c:ptCount val="1"/>
                <c:pt idx="0">
                  <c:v>Niveau 2</c:v>
                </c:pt>
              </c:strCache>
            </c:strRef>
          </c:cat>
          <c:val>
            <c:numRef>
              <c:extLst>
                <c:ext xmlns:c15="http://schemas.microsoft.com/office/drawing/2012/chart" uri="{02D57815-91ED-43cb-92C2-25804820EDAC}">
                  <c15:fullRef>
                    <c15:sqref>'proces aankoop '!$Q$163:$Q$165</c15:sqref>
                  </c15:fullRef>
                </c:ext>
              </c:extLst>
              <c:f>'proces aankoop '!$Q$164</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'proces aankoop '!$R$162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'!$P$164</c:f>
              <c:strCache>
                <c:ptCount val="1"/>
                <c:pt idx="0">
                  <c:v>Niveau 2</c:v>
                </c:pt>
              </c:strCache>
            </c:strRef>
          </c:cat>
          <c:val>
            <c:numRef>
              <c:extLst>
                <c:ext xmlns:c15="http://schemas.microsoft.com/office/drawing/2012/chart" uri="{02D57815-91ED-43cb-92C2-25804820EDAC}">
                  <c15:fullRef>
                    <c15:sqref>'proces aankoop '!$R$163:$R$165</c15:sqref>
                  </c15:fullRef>
                </c:ext>
              </c:extLst>
              <c:f>'proces aankoop '!$R$164</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'proces aankoop '!$S$162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'!$P$164</c:f>
              <c:strCache>
                <c:ptCount val="1"/>
                <c:pt idx="0">
                  <c:v>Niveau 2</c:v>
                </c:pt>
              </c:strCache>
            </c:strRef>
          </c:cat>
          <c:val>
            <c:numRef>
              <c:extLst>
                <c:ext xmlns:c15="http://schemas.microsoft.com/office/drawing/2012/chart" uri="{02D57815-91ED-43cb-92C2-25804820EDAC}">
                  <c15:fullRef>
                    <c15:sqref>'proces aankoop '!$S$163:$S$165</c15:sqref>
                  </c15:fullRef>
                </c:ext>
              </c:extLst>
              <c:f>'proces aankoop '!$S$164</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aankoop '!$Q$162</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'!$P$165</c:f>
              <c:strCache>
                <c:ptCount val="1"/>
                <c:pt idx="0">
                  <c:v>Niveau 3</c:v>
                </c:pt>
              </c:strCache>
            </c:strRef>
          </c:cat>
          <c:val>
            <c:numRef>
              <c:extLst>
                <c:ext xmlns:c15="http://schemas.microsoft.com/office/drawing/2012/chart" uri="{02D57815-91ED-43cb-92C2-25804820EDAC}">
                  <c15:fullRef>
                    <c15:sqref>'proces aankoop '!$Q$163:$Q$165</c15:sqref>
                  </c15:fullRef>
                </c:ext>
              </c:extLst>
              <c:f>'proces aankoop '!$Q$165</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'proces aankoop '!$R$162</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'!$P$165</c:f>
              <c:strCache>
                <c:ptCount val="1"/>
                <c:pt idx="0">
                  <c:v>Niveau 3</c:v>
                </c:pt>
              </c:strCache>
            </c:strRef>
          </c:cat>
          <c:val>
            <c:numRef>
              <c:extLst>
                <c:ext xmlns:c15="http://schemas.microsoft.com/office/drawing/2012/chart" uri="{02D57815-91ED-43cb-92C2-25804820EDAC}">
                  <c15:fullRef>
                    <c15:sqref>'proces aankoop '!$R$163:$R$165</c15:sqref>
                  </c15:fullRef>
                </c:ext>
              </c:extLst>
              <c:f>'proces aankoop '!$R$165</c:f>
              <c:numCache>
                <c:formatCode>General</c:formatCode>
                <c:ptCount val="1"/>
                <c:pt idx="0">
                  <c:v>0</c:v>
                </c:pt>
              </c:numCache>
            </c:numRef>
          </c:val>
          <c:extLst>
            <c:ext xmlns:c16="http://schemas.microsoft.com/office/drawing/2014/chart" uri="{C3380CC4-5D6E-409C-BE32-E72D297353CC}">
              <c16:uniqueId val="{00000001-DAAC-4496-AC8E-A1C2081FBD34}"/>
            </c:ext>
          </c:extLst>
        </c:ser>
        <c:ser>
          <c:idx val="2"/>
          <c:order val="2"/>
          <c:tx>
            <c:strRef>
              <c:f>'proces aankoop '!$S$162</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aankoop '!$P$163:$P$165</c15:sqref>
                  </c15:fullRef>
                </c:ext>
              </c:extLst>
              <c:f>'proces aankoop '!$P$165</c:f>
              <c:strCache>
                <c:ptCount val="1"/>
                <c:pt idx="0">
                  <c:v>Niveau 3</c:v>
                </c:pt>
              </c:strCache>
            </c:strRef>
          </c:cat>
          <c:val>
            <c:numRef>
              <c:extLst>
                <c:ext xmlns:c15="http://schemas.microsoft.com/office/drawing/2012/chart" uri="{02D57815-91ED-43cb-92C2-25804820EDAC}">
                  <c15:fullRef>
                    <c15:sqref>'proces aankoop '!$S$163:$S$165</c15:sqref>
                  </c15:fullRef>
                </c:ext>
              </c:extLst>
              <c:f>'proces aankoop '!$S$165</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'proces aankoop '!$P$168</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'proces aankoop '!$Q$162:$S$162</c:f>
              <c:strCache>
                <c:ptCount val="3"/>
                <c:pt idx="0">
                  <c:v>Ja</c:v>
                </c:pt>
                <c:pt idx="1">
                  <c:v>Nee</c:v>
                </c:pt>
                <c:pt idx="2">
                  <c:v>NVT</c:v>
                </c:pt>
              </c:strCache>
            </c:strRef>
          </c:cat>
          <c:val>
            <c:numRef>
              <c:f>'proces aankoop '!$Q$168:$S$168</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'proces aankoop '!$P$169</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aankoop '!$Q$162:$S$162</c15:sqref>
                        </c15:formulaRef>
                      </c:ext>
                    </c:extLst>
                    <c:strCache>
                      <c:ptCount val="3"/>
                      <c:pt idx="0">
                        <c:v>Ja</c:v>
                      </c:pt>
                      <c:pt idx="1">
                        <c:v>Nee</c:v>
                      </c:pt>
                      <c:pt idx="2">
                        <c:v>NVT</c:v>
                      </c:pt>
                    </c:strCache>
                  </c:strRef>
                </c:cat>
                <c:val>
                  <c:numRef>
                    <c:extLst>
                      <c:ext uri="{02D57815-91ED-43cb-92C2-25804820EDAC}">
                        <c15:formulaRef>
                          <c15:sqref>'proces aankoop '!$Q$169:$S$169</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aankoop '!$P$170</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aankoop '!$Q$162:$S$162</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aankoop '!$Q$170:$S$170</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'proces aankoop '!$P$169</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aankoop '!$Q$162:$S$162</c:f>
              <c:strCache>
                <c:ptCount val="3"/>
                <c:pt idx="0">
                  <c:v>Ja</c:v>
                </c:pt>
                <c:pt idx="1">
                  <c:v>Nee</c:v>
                </c:pt>
                <c:pt idx="2">
                  <c:v>NVT</c:v>
                </c:pt>
              </c:strCache>
              <c:extLst xmlns:c15="http://schemas.microsoft.com/office/drawing/2012/chart"/>
            </c:strRef>
          </c:cat>
          <c:val>
            <c:numRef>
              <c:f>'proces aankoop '!$Q$169:$S$169</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aankoop '!$P$168</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aankoop '!$Q$162:$S$162</c15:sqref>
                        </c15:formulaRef>
                      </c:ext>
                    </c:extLst>
                    <c:strCache>
                      <c:ptCount val="3"/>
                      <c:pt idx="0">
                        <c:v>Ja</c:v>
                      </c:pt>
                      <c:pt idx="1">
                        <c:v>Nee</c:v>
                      </c:pt>
                      <c:pt idx="2">
                        <c:v>NVT</c:v>
                      </c:pt>
                    </c:strCache>
                  </c:strRef>
                </c:cat>
                <c:val>
                  <c:numRef>
                    <c:extLst>
                      <c:ext uri="{02D57815-91ED-43cb-92C2-25804820EDAC}">
                        <c15:formulaRef>
                          <c15:sqref>'proces aankoop '!$Q$168:$S$168</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aankoop '!$P$170</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aankoop '!$Q$162:$S$162</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aankoop '!$Q$170:$S$170</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'proces aankoop '!$P$170</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aankoop '!$Q$162:$S$162</c:f>
              <c:strCache>
                <c:ptCount val="3"/>
                <c:pt idx="0">
                  <c:v>Ja</c:v>
                </c:pt>
                <c:pt idx="1">
                  <c:v>Nee</c:v>
                </c:pt>
                <c:pt idx="2">
                  <c:v>NVT</c:v>
                </c:pt>
              </c:strCache>
              <c:extLst xmlns:c15="http://schemas.microsoft.com/office/drawing/2012/chart"/>
            </c:strRef>
          </c:cat>
          <c:val>
            <c:numRef>
              <c:f>'proces aankoop '!$Q$170:$S$170</c:f>
              <c:numCache>
                <c:formatCode>0%</c:formatCode>
                <c:ptCount val="3"/>
                <c:pt idx="0">
                  <c:v>1</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aankoop '!$P$168</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aankoop '!$Q$162:$S$162</c15:sqref>
                        </c15:formulaRef>
                      </c:ext>
                    </c:extLst>
                    <c:strCache>
                      <c:ptCount val="3"/>
                      <c:pt idx="0">
                        <c:v>Ja</c:v>
                      </c:pt>
                      <c:pt idx="1">
                        <c:v>Nee</c:v>
                      </c:pt>
                      <c:pt idx="2">
                        <c:v>NVT</c:v>
                      </c:pt>
                    </c:strCache>
                  </c:strRef>
                </c:cat>
                <c:val>
                  <c:numRef>
                    <c:extLst>
                      <c:ext uri="{02D57815-91ED-43cb-92C2-25804820EDAC}">
                        <c15:formulaRef>
                          <c15:sqref>'proces aankoop '!$Q$168:$S$168</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'proces aankoop '!$P$169</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aankoop '!$Q$162:$S$162</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aankoop '!$Q$169:$S$169</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3" name="Afbeelding 2">
          <a:extLst>
            <a:ext uri="{FF2B5EF4-FFF2-40B4-BE49-F238E27FC236}">
              <a16:creationId xmlns:a16="http://schemas.microsoft.com/office/drawing/2014/main" id="{4A24AA18-0440-443F-8EDE-2E64153D2839}"/>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4" name="Afbeelding 3">
          <a:extLst>
            <a:ext uri="{FF2B5EF4-FFF2-40B4-BE49-F238E27FC236}">
              <a16:creationId xmlns:a16="http://schemas.microsoft.com/office/drawing/2014/main" id="{CE3A197D-2E58-49B3-A5AF-1A1F50C37ABF}"/>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180974</xdr:rowOff>
    </xdr:from>
    <xdr:to>
      <xdr:col>1</xdr:col>
      <xdr:colOff>227</xdr:colOff>
      <xdr:row>44</xdr:row>
      <xdr:rowOff>139049</xdr:rowOff>
    </xdr:to>
    <xdr:pic>
      <xdr:nvPicPr>
        <xdr:cNvPr id="4" name="Afbeelding 3">
          <a:extLst>
            <a:ext uri="{FF2B5EF4-FFF2-40B4-BE49-F238E27FC236}">
              <a16:creationId xmlns:a16="http://schemas.microsoft.com/office/drawing/2014/main" id="{8E0F820F-55F5-4834-6A70-7F7A5A8CB483}"/>
            </a:ext>
          </a:extLst>
        </xdr:cNvPr>
        <xdr:cNvPicPr>
          <a:picLocks noChangeAspect="1"/>
        </xdr:cNvPicPr>
      </xdr:nvPicPr>
      <xdr:blipFill>
        <a:blip xmlns:r="http://schemas.openxmlformats.org/officeDocument/2006/relationships" r:embed="rId1"/>
        <a:stretch>
          <a:fillRect/>
        </a:stretch>
      </xdr:blipFill>
      <xdr:spPr>
        <a:xfrm>
          <a:off x="0" y="447674"/>
          <a:ext cx="6448652" cy="77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FF71E352-6E58-4B32-8596-20DF5287184F}"/>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F94514A6-9E09-4009-8A2E-C8ECB8FF9881}"/>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385BB98D-4E92-4303-A7E6-FA2264CAF9A2}"/>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FC5488BD-38CB-4997-A077-66D70D5DAE5D}"/>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4BA68A5B-4DB2-469F-BACE-91210AC23160}"/>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CA4B96AF-4913-4BE9-B8CD-BC59AAEA44B6}"/>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FBD0587D-6055-4E4B-9251-04629E42786F}"/>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22EB2AB3-6828-4AAA-A210-1E2E92587659}"/>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FA68DEE5-8A48-47D2-98E5-416E8FCD2BC4}"/>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B5939F2C-E962-480F-B27E-346BB4A2EB8C}"/>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B52F7D5B-DACC-4609-8D63-0F30499B2F1D}"/>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00C6C315-9A60-4FA2-9497-9A7461AA81BA}"/>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987DBB40-E791-4BD6-B632-5A16B0225C18}"/>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147A0B82-05F2-42D9-A4DF-E75BD5C48A50}"/>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A380188F-44B8-40C5-AED9-AA24FB6BD176}"/>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7" name="Tekstvak 16">
          <a:extLst>
            <a:ext uri="{FF2B5EF4-FFF2-40B4-BE49-F238E27FC236}">
              <a16:creationId xmlns:a16="http://schemas.microsoft.com/office/drawing/2014/main" id="{1DB8FE5B-6E91-45F3-BEE2-C01AF5805074}"/>
            </a:ext>
          </a:extLst>
        </xdr:cNvPr>
        <xdr:cNvSpPr txBox="1"/>
      </xdr:nvSpPr>
      <xdr:spPr>
        <a:xfrm>
          <a:off x="0" y="10191750"/>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8" name="Tekstvak 17">
          <a:extLst>
            <a:ext uri="{FF2B5EF4-FFF2-40B4-BE49-F238E27FC236}">
              <a16:creationId xmlns:a16="http://schemas.microsoft.com/office/drawing/2014/main" id="{9F17F64A-425C-4899-B9F2-E37E5DE96BF6}"/>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38</xdr:row>
      <xdr:rowOff>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24661185" y="215025"/>
          <a:ext cx="8252793" cy="16882350"/>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1129427</xdr:colOff>
      <xdr:row>51</xdr:row>
      <xdr:rowOff>28576</xdr:rowOff>
    </xdr:from>
    <xdr:to>
      <xdr:col>2</xdr:col>
      <xdr:colOff>193192</xdr:colOff>
      <xdr:row>76</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11540219"/>
          <a:ext cx="5350265" cy="4479471"/>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51</xdr:row>
      <xdr:rowOff>89807</xdr:rowOff>
    </xdr:from>
    <xdr:to>
      <xdr:col>3</xdr:col>
      <xdr:colOff>762566</xdr:colOff>
      <xdr:row>55</xdr:row>
      <xdr:rowOff>21321</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tabSelected="1" workbookViewId="0">
      <selection activeCell="M31" sqref="M31"/>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A5FF-E0B2-46B1-9C66-A0976B049D6E}">
  <dimension ref="A1"/>
  <sheetViews>
    <sheetView workbookViewId="0">
      <selection activeCell="C29" sqref="C29"/>
    </sheetView>
  </sheetViews>
  <sheetFormatPr defaultRowHeight="14.25" x14ac:dyDescent="0.45"/>
  <cols>
    <col min="1" max="1" width="90.19921875" customWidth="1"/>
  </cols>
  <sheetData>
    <row r="1" spans="1:1" ht="21" x14ac:dyDescent="0.65">
      <c r="A1" s="68" t="s">
        <v>281</v>
      </c>
    </row>
  </sheetData>
  <sheetProtection sheet="1" objects="1" scenarios="1"/>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4F0BA-22B1-424E-804C-CC9606F9A9FF}">
  <dimension ref="A1:A13"/>
  <sheetViews>
    <sheetView workbookViewId="0">
      <selection activeCell="D19" sqref="D19"/>
    </sheetView>
  </sheetViews>
  <sheetFormatPr defaultRowHeight="14.25" x14ac:dyDescent="0.45"/>
  <cols>
    <col min="1" max="1" width="75.265625" customWidth="1"/>
  </cols>
  <sheetData>
    <row r="1" spans="1:1" ht="21" x14ac:dyDescent="0.65">
      <c r="A1" s="142" t="s">
        <v>282</v>
      </c>
    </row>
    <row r="2" spans="1:1" x14ac:dyDescent="0.45">
      <c r="A2" s="105"/>
    </row>
    <row r="3" spans="1:1" x14ac:dyDescent="0.45">
      <c r="A3" s="143" t="s">
        <v>284</v>
      </c>
    </row>
    <row r="4" spans="1:1" x14ac:dyDescent="0.45">
      <c r="A4" s="143" t="s">
        <v>285</v>
      </c>
    </row>
    <row r="5" spans="1:1" x14ac:dyDescent="0.45">
      <c r="A5" s="143" t="s">
        <v>286</v>
      </c>
    </row>
    <row r="6" spans="1:1" x14ac:dyDescent="0.45">
      <c r="A6" s="143" t="s">
        <v>287</v>
      </c>
    </row>
    <row r="7" spans="1:1" x14ac:dyDescent="0.45">
      <c r="A7" s="143" t="s">
        <v>288</v>
      </c>
    </row>
    <row r="8" spans="1:1" x14ac:dyDescent="0.45">
      <c r="A8" s="143" t="s">
        <v>289</v>
      </c>
    </row>
    <row r="9" spans="1:1" x14ac:dyDescent="0.45">
      <c r="A9" s="143" t="s">
        <v>290</v>
      </c>
    </row>
    <row r="10" spans="1:1" x14ac:dyDescent="0.45">
      <c r="A10" s="143" t="s">
        <v>291</v>
      </c>
    </row>
    <row r="11" spans="1:1" x14ac:dyDescent="0.45">
      <c r="A11" s="143" t="s">
        <v>292</v>
      </c>
    </row>
    <row r="12" spans="1:1" x14ac:dyDescent="0.45">
      <c r="A12" s="143" t="s">
        <v>293</v>
      </c>
    </row>
    <row r="13" spans="1:1" x14ac:dyDescent="0.45">
      <c r="A13" s="143" t="s">
        <v>294</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9360F-1E84-42BE-8AA2-2DA8DA23E065}">
  <dimension ref="A2:I2"/>
  <sheetViews>
    <sheetView workbookViewId="0">
      <selection activeCell="I13" sqref="I13"/>
    </sheetView>
  </sheetViews>
  <sheetFormatPr defaultRowHeight="14.25" x14ac:dyDescent="0.45"/>
  <cols>
    <col min="1" max="1" width="23.33203125" customWidth="1"/>
  </cols>
  <sheetData>
    <row r="2" spans="1:9" ht="23.25" x14ac:dyDescent="0.7">
      <c r="A2" s="144" t="s">
        <v>283</v>
      </c>
      <c r="B2" s="144"/>
      <c r="C2" s="144"/>
      <c r="D2" s="144"/>
      <c r="E2" s="144"/>
      <c r="F2" s="144"/>
      <c r="G2" s="144"/>
      <c r="H2" s="144"/>
      <c r="I2" s="144"/>
    </row>
  </sheetData>
  <sheetProtection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9937-F695-47EB-97BD-0018C2E7C04B}">
  <dimension ref="A1:B12"/>
  <sheetViews>
    <sheetView workbookViewId="0">
      <selection activeCell="B23" sqref="B23"/>
    </sheetView>
  </sheetViews>
  <sheetFormatPr defaultRowHeight="14.25" x14ac:dyDescent="0.45"/>
  <cols>
    <col min="1" max="1" width="17.1328125" bestFit="1" customWidth="1"/>
    <col min="2" max="2" width="100" customWidth="1"/>
  </cols>
  <sheetData>
    <row r="1" spans="1:2" ht="25.9" x14ac:dyDescent="0.9">
      <c r="A1" s="133" t="s">
        <v>102</v>
      </c>
      <c r="B1" s="71" t="s">
        <v>136</v>
      </c>
    </row>
    <row r="2" spans="1:2" ht="20.65" x14ac:dyDescent="0.75">
      <c r="A2" s="20" t="s">
        <v>45</v>
      </c>
      <c r="B2" s="69" t="s">
        <v>137</v>
      </c>
    </row>
    <row r="3" spans="1:2" ht="20.65" x14ac:dyDescent="0.75">
      <c r="A3" s="20" t="s">
        <v>46</v>
      </c>
      <c r="B3" s="69" t="s">
        <v>2</v>
      </c>
    </row>
    <row r="4" spans="1:2" ht="20.65" x14ac:dyDescent="0.75">
      <c r="A4" s="20" t="s">
        <v>47</v>
      </c>
      <c r="B4" s="69" t="s">
        <v>163</v>
      </c>
    </row>
    <row r="5" spans="1:2" ht="20.65" x14ac:dyDescent="0.75">
      <c r="A5" s="20" t="s">
        <v>48</v>
      </c>
      <c r="B5" s="69" t="s">
        <v>171</v>
      </c>
    </row>
    <row r="6" spans="1:2" ht="20.65" x14ac:dyDescent="0.75">
      <c r="A6" s="20" t="s">
        <v>49</v>
      </c>
      <c r="B6" s="69" t="s">
        <v>175</v>
      </c>
    </row>
    <row r="7" spans="1:2" ht="20.65" x14ac:dyDescent="0.75">
      <c r="A7" s="20" t="s">
        <v>50</v>
      </c>
      <c r="B7" s="69" t="s">
        <v>182</v>
      </c>
    </row>
    <row r="8" spans="1:2" ht="20.65" x14ac:dyDescent="0.75">
      <c r="A8" s="20" t="s">
        <v>51</v>
      </c>
      <c r="B8" s="69" t="s">
        <v>186</v>
      </c>
    </row>
    <row r="9" spans="1:2" ht="20.65" x14ac:dyDescent="0.75">
      <c r="A9" s="20" t="s">
        <v>52</v>
      </c>
      <c r="B9" s="69" t="s">
        <v>212</v>
      </c>
    </row>
    <row r="10" spans="1:2" ht="20.65" x14ac:dyDescent="0.75">
      <c r="A10" s="20" t="s">
        <v>53</v>
      </c>
      <c r="B10" s="69" t="s">
        <v>241</v>
      </c>
    </row>
    <row r="11" spans="1:2" ht="20.65" x14ac:dyDescent="0.75">
      <c r="A11" s="20" t="s">
        <v>54</v>
      </c>
      <c r="B11" s="69" t="s">
        <v>249</v>
      </c>
    </row>
    <row r="12" spans="1:2" ht="20.65" x14ac:dyDescent="0.75">
      <c r="A12" s="20" t="s">
        <v>110</v>
      </c>
      <c r="B12" s="69" t="s">
        <v>263</v>
      </c>
    </row>
  </sheetData>
  <sheetProtection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427"/>
  <sheetViews>
    <sheetView showGridLines="0" showRuler="0" zoomScale="80" zoomScaleNormal="80" zoomScaleSheetLayoutView="10" zoomScalePageLayoutView="25" workbookViewId="0">
      <selection activeCell="B22" sqref="B22"/>
    </sheetView>
  </sheetViews>
  <sheetFormatPr defaultColWidth="0" defaultRowHeight="14.25" zeroHeight="1" outlineLevelRow="1" outlineLevelCol="1" x14ac:dyDescent="0.45"/>
  <cols>
    <col min="1" max="1" width="17.1328125" style="75" bestFit="1" customWidth="1"/>
    <col min="2" max="2" width="100" style="76" customWidth="1"/>
    <col min="3" max="3" width="24.1328125" style="77" customWidth="1"/>
    <col min="4" max="4" width="36.59765625" style="76" customWidth="1" outlineLevel="1"/>
    <col min="5" max="5" width="18.19921875" style="76" customWidth="1" outlineLevel="1"/>
    <col min="6" max="6" width="4.3984375" customWidth="1"/>
    <col min="7" max="7" width="24.1328125" style="75" customWidth="1"/>
    <col min="8" max="8" width="37" style="78" customWidth="1"/>
    <col min="9" max="9" width="4.3984375" style="11" customWidth="1"/>
    <col min="10" max="14" width="15.265625" style="77" customWidth="1" outlineLevel="1"/>
    <col min="15"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45">
      <c r="A1" s="12"/>
      <c r="B1" s="23"/>
      <c r="C1" s="13"/>
      <c r="D1" s="23"/>
      <c r="E1" s="23"/>
      <c r="G1" s="12"/>
      <c r="H1" s="14"/>
      <c r="J1" s="13"/>
      <c r="K1" s="13"/>
      <c r="L1" s="13"/>
      <c r="M1" s="13"/>
      <c r="N1" s="13"/>
    </row>
    <row r="2" spans="1:14" s="72" customFormat="1" ht="54.75" customHeight="1" x14ac:dyDescent="0.6">
      <c r="A2" s="133" t="s">
        <v>102</v>
      </c>
      <c r="B2" s="71" t="s">
        <v>136</v>
      </c>
      <c r="C2" s="18" t="s">
        <v>44</v>
      </c>
      <c r="D2" s="25" t="s">
        <v>13</v>
      </c>
      <c r="E2" s="22" t="s">
        <v>14</v>
      </c>
      <c r="G2" s="18" t="s">
        <v>43</v>
      </c>
      <c r="H2" s="70" t="s">
        <v>15</v>
      </c>
      <c r="J2" s="22" t="s">
        <v>16</v>
      </c>
      <c r="K2" s="22"/>
      <c r="L2" s="22" t="s">
        <v>91</v>
      </c>
      <c r="M2" s="22" t="s">
        <v>92</v>
      </c>
      <c r="N2" s="22"/>
    </row>
    <row r="3" spans="1:14" outlineLevel="1" x14ac:dyDescent="0.45">
      <c r="A3" s="12"/>
      <c r="B3" s="23"/>
      <c r="C3" s="146" t="s">
        <v>17</v>
      </c>
      <c r="D3" s="146"/>
      <c r="E3" s="146"/>
      <c r="G3" s="13"/>
      <c r="H3" s="13" t="s">
        <v>15</v>
      </c>
      <c r="J3" s="12"/>
      <c r="K3" s="12"/>
      <c r="L3" s="12">
        <f>SUBTOTAL(9,L7:L233)</f>
        <v>3</v>
      </c>
      <c r="M3" s="12">
        <f>SUBTOTAL(9,M7:M233)</f>
        <v>3</v>
      </c>
      <c r="N3" s="12"/>
    </row>
    <row r="4" spans="1:14" ht="31.5" customHeight="1" outlineLevel="1" x14ac:dyDescent="0.45">
      <c r="A4" s="12"/>
      <c r="B4" s="23"/>
      <c r="C4" s="146" t="s">
        <v>18</v>
      </c>
      <c r="D4" s="146"/>
      <c r="E4" s="146"/>
      <c r="G4" s="12" t="s">
        <v>5</v>
      </c>
      <c r="H4" s="14"/>
      <c r="J4" s="12"/>
      <c r="K4" s="12"/>
      <c r="L4" s="12"/>
      <c r="M4" s="12"/>
      <c r="N4" s="12"/>
    </row>
    <row r="5" spans="1:14" ht="32.25" customHeight="1" outlineLevel="1" x14ac:dyDescent="0.45">
      <c r="A5" s="12"/>
      <c r="B5" s="14"/>
      <c r="C5" s="146" t="s">
        <v>19</v>
      </c>
      <c r="D5" s="146"/>
      <c r="E5" s="146"/>
      <c r="G5" s="12" t="s">
        <v>6</v>
      </c>
      <c r="H5" s="14"/>
      <c r="J5" s="12"/>
      <c r="K5" s="12"/>
      <c r="L5" s="12"/>
      <c r="M5" s="12"/>
      <c r="N5" s="12"/>
    </row>
    <row r="6" spans="1:14" ht="27.75" customHeight="1" outlineLevel="1" x14ac:dyDescent="0.45">
      <c r="A6" s="12"/>
      <c r="B6" s="23"/>
      <c r="C6" s="146"/>
      <c r="D6" s="146"/>
      <c r="E6" s="146"/>
      <c r="G6" s="12" t="s">
        <v>10</v>
      </c>
      <c r="H6" s="14"/>
      <c r="J6" s="12"/>
      <c r="K6" s="12" t="s">
        <v>21</v>
      </c>
      <c r="L6" s="12" t="s">
        <v>22</v>
      </c>
      <c r="M6" s="12" t="s">
        <v>23</v>
      </c>
      <c r="N6" s="12"/>
    </row>
    <row r="7" spans="1:14" s="21" customFormat="1" ht="30.75" customHeight="1" x14ac:dyDescent="0.5">
      <c r="A7" s="20" t="s">
        <v>45</v>
      </c>
      <c r="B7" s="69" t="s">
        <v>137</v>
      </c>
      <c r="C7" s="45" t="s">
        <v>71</v>
      </c>
      <c r="D7" s="43"/>
      <c r="E7" s="44"/>
      <c r="G7" s="46">
        <f>SUBTOTAL(3,G10:G12)/SUBTOTAL(3,C10:C12)</f>
        <v>0.33333333333333331</v>
      </c>
      <c r="H7" s="19"/>
      <c r="J7" s="51"/>
      <c r="K7" s="51"/>
      <c r="L7" s="51">
        <f>SUBTOTAL(9,L10:L12)</f>
        <v>3</v>
      </c>
      <c r="M7" s="51">
        <f>SUBTOTAL(9,M10:M12)</f>
        <v>3</v>
      </c>
      <c r="N7" s="51"/>
    </row>
    <row r="8" spans="1:14" outlineLevel="1" x14ac:dyDescent="0.45">
      <c r="A8" s="15"/>
      <c r="B8" s="16" t="s">
        <v>103</v>
      </c>
      <c r="C8" s="15"/>
      <c r="D8" s="24"/>
      <c r="E8" s="17"/>
      <c r="G8" s="15"/>
      <c r="H8" s="16"/>
      <c r="J8" s="15"/>
      <c r="K8" s="15"/>
      <c r="L8" s="15"/>
      <c r="M8" s="15"/>
      <c r="N8" s="15"/>
    </row>
    <row r="9" spans="1:14" outlineLevel="1" x14ac:dyDescent="0.45">
      <c r="A9" s="15"/>
      <c r="B9" s="16" t="s">
        <v>0</v>
      </c>
      <c r="C9" s="15"/>
      <c r="D9" s="24"/>
      <c r="E9" s="17"/>
      <c r="G9" s="15"/>
      <c r="H9" s="16"/>
      <c r="J9" s="15"/>
      <c r="K9" s="15"/>
      <c r="L9" s="15"/>
      <c r="M9" s="15"/>
      <c r="N9" s="15"/>
    </row>
    <row r="10" spans="1:14" ht="27.75" outlineLevel="1" collapsed="1" x14ac:dyDescent="0.45">
      <c r="A10" s="27">
        <v>1</v>
      </c>
      <c r="B10" s="26" t="s">
        <v>104</v>
      </c>
      <c r="C10" s="27">
        <v>3</v>
      </c>
      <c r="D10" s="28" t="s">
        <v>4</v>
      </c>
      <c r="E10" s="29"/>
      <c r="G10" s="37" t="s">
        <v>5</v>
      </c>
      <c r="H10" s="38"/>
      <c r="J10" s="27" t="s">
        <v>9</v>
      </c>
      <c r="K10" s="27" t="str">
        <f>C10&amp;J10&amp;G10</f>
        <v>3X3Ja</v>
      </c>
      <c r="L10" s="27">
        <f>IFERROR(VLOOKUP($K10,Mapping!$F:$H,2,0),"")</f>
        <v>3</v>
      </c>
      <c r="M10" s="27">
        <f>IFERROR(VLOOKUP($K10,Mapping!$F:$H,3,0),"")</f>
        <v>3</v>
      </c>
      <c r="N10" s="27" t="str">
        <f>C10&amp;G10</f>
        <v>3Ja</v>
      </c>
    </row>
    <row r="11" spans="1:14" ht="27.75" outlineLevel="1" x14ac:dyDescent="0.45">
      <c r="A11" s="31">
        <v>2</v>
      </c>
      <c r="B11" s="30" t="s">
        <v>105</v>
      </c>
      <c r="C11" s="31">
        <v>3</v>
      </c>
      <c r="D11" s="32" t="s">
        <v>4</v>
      </c>
      <c r="E11" s="33"/>
      <c r="G11" s="39"/>
      <c r="H11" s="40"/>
      <c r="J11" s="31" t="s">
        <v>7</v>
      </c>
      <c r="K11" s="31" t="str">
        <f>C11&amp;J11&amp;G11</f>
        <v>3X2</v>
      </c>
      <c r="L11" s="31" t="str">
        <f>IFERROR(VLOOKUP($K11,Mapping!F:H,2,0),"")</f>
        <v/>
      </c>
      <c r="M11" s="31" t="str">
        <f>IFERROR(VLOOKUP($K11,Mapping!$F:$H,3,0),"")</f>
        <v/>
      </c>
      <c r="N11" s="31" t="str">
        <f t="shared" ref="N11:N27" si="0">C11&amp;G11</f>
        <v>3</v>
      </c>
    </row>
    <row r="12" spans="1:14" ht="27.75" outlineLevel="1" x14ac:dyDescent="0.45">
      <c r="A12" s="31">
        <v>3</v>
      </c>
      <c r="B12" s="30" t="s">
        <v>106</v>
      </c>
      <c r="C12" s="31">
        <v>3</v>
      </c>
      <c r="D12" s="32" t="s">
        <v>4</v>
      </c>
      <c r="E12" s="33"/>
      <c r="G12" s="39"/>
      <c r="H12" s="40"/>
      <c r="J12" s="31" t="s">
        <v>8</v>
      </c>
      <c r="K12" s="31" t="str">
        <f>C12&amp;J12&amp;G12</f>
        <v>3X1</v>
      </c>
      <c r="L12" s="31" t="str">
        <f>IFERROR(VLOOKUP($K12,Mapping!F:H,2,0),"")</f>
        <v/>
      </c>
      <c r="M12" s="31" t="str">
        <f>IFERROR(VLOOKUP($K12,Mapping!$F:$H,3,0),"")</f>
        <v/>
      </c>
      <c r="N12" s="31" t="str">
        <f t="shared" si="0"/>
        <v>3</v>
      </c>
    </row>
    <row r="13" spans="1:14" s="21" customFormat="1" ht="28.5" customHeight="1" x14ac:dyDescent="0.5">
      <c r="A13" s="20" t="s">
        <v>46</v>
      </c>
      <c r="B13" s="69" t="s">
        <v>2</v>
      </c>
      <c r="C13" s="45" t="s">
        <v>71</v>
      </c>
      <c r="D13" s="43"/>
      <c r="E13" s="44"/>
      <c r="G13" s="46">
        <f>SUBTOTAL(3,G16:G38)/(SUBTOTAL(3,C16:C38)-3)</f>
        <v>0</v>
      </c>
      <c r="H13" s="19"/>
      <c r="J13" s="51"/>
      <c r="K13" s="51"/>
      <c r="L13" s="51">
        <f>SUBTOTAL(9,L16:L38)</f>
        <v>0</v>
      </c>
      <c r="M13" s="51">
        <f>SUBTOTAL(9,M16:M38)</f>
        <v>0</v>
      </c>
      <c r="N13" s="51"/>
    </row>
    <row r="14" spans="1:14" outlineLevel="1" x14ac:dyDescent="0.45">
      <c r="A14" s="15"/>
      <c r="B14" s="16" t="s">
        <v>103</v>
      </c>
      <c r="C14" s="15"/>
      <c r="D14" s="24"/>
      <c r="E14" s="17"/>
      <c r="G14" s="15"/>
      <c r="H14" s="16"/>
      <c r="J14" s="15"/>
      <c r="K14" s="15"/>
      <c r="L14" s="15"/>
      <c r="M14" s="15"/>
      <c r="N14" s="15"/>
    </row>
    <row r="15" spans="1:14" outlineLevel="1" x14ac:dyDescent="0.45">
      <c r="A15" s="15"/>
      <c r="B15" s="16" t="s">
        <v>0</v>
      </c>
      <c r="C15" s="15"/>
      <c r="D15" s="24"/>
      <c r="E15" s="17"/>
      <c r="G15" s="15"/>
      <c r="H15" s="16"/>
      <c r="J15" s="15"/>
      <c r="K15" s="15"/>
      <c r="L15" s="15"/>
      <c r="M15" s="15"/>
      <c r="N15" s="15"/>
    </row>
    <row r="16" spans="1:14" outlineLevel="1" x14ac:dyDescent="0.45">
      <c r="A16" s="27">
        <v>1</v>
      </c>
      <c r="B16" s="26" t="s">
        <v>138</v>
      </c>
      <c r="C16" s="73">
        <v>3</v>
      </c>
      <c r="D16" s="28" t="s">
        <v>3</v>
      </c>
      <c r="E16" s="26"/>
      <c r="G16" s="37"/>
      <c r="H16" s="38"/>
      <c r="J16" s="27" t="s">
        <v>8</v>
      </c>
      <c r="K16" s="27" t="str">
        <f t="shared" ref="K16:K38" si="1">C16&amp;J16&amp;G16</f>
        <v>3X1</v>
      </c>
      <c r="L16" s="27" t="str">
        <f>IFERROR(VLOOKUP($K16,Mapping!F:H,2,0),"")</f>
        <v/>
      </c>
      <c r="M16" s="27" t="str">
        <f>IFERROR(VLOOKUP($K16,Mapping!$F:$H,3,0),"")</f>
        <v/>
      </c>
      <c r="N16" s="27" t="str">
        <f t="shared" si="0"/>
        <v>3</v>
      </c>
    </row>
    <row r="17" spans="1:14" ht="27.75" outlineLevel="1" x14ac:dyDescent="0.45">
      <c r="A17" s="27">
        <v>2</v>
      </c>
      <c r="B17" s="30" t="s">
        <v>139</v>
      </c>
      <c r="C17" s="31">
        <v>3</v>
      </c>
      <c r="D17" s="28" t="s">
        <v>3</v>
      </c>
      <c r="E17" s="30"/>
      <c r="G17" s="39"/>
      <c r="H17" s="40"/>
      <c r="J17" s="31" t="s">
        <v>8</v>
      </c>
      <c r="K17" s="31" t="str">
        <f t="shared" si="1"/>
        <v>3X1</v>
      </c>
      <c r="L17" s="31" t="str">
        <f>IFERROR(VLOOKUP($K17,Mapping!F:H,2,0),"")</f>
        <v/>
      </c>
      <c r="M17" s="31" t="str">
        <f>IFERROR(VLOOKUP($K17,Mapping!$F:$H,3,0),"")</f>
        <v/>
      </c>
      <c r="N17" s="31" t="str">
        <f t="shared" si="0"/>
        <v>3</v>
      </c>
    </row>
    <row r="18" spans="1:14" outlineLevel="1" x14ac:dyDescent="0.45">
      <c r="A18" s="27">
        <v>3</v>
      </c>
      <c r="B18" s="34" t="s">
        <v>140</v>
      </c>
      <c r="C18" s="35">
        <v>3</v>
      </c>
      <c r="D18" s="28" t="s">
        <v>3</v>
      </c>
      <c r="E18" s="34"/>
      <c r="G18" s="41"/>
      <c r="H18" s="42"/>
      <c r="J18" s="35" t="s">
        <v>8</v>
      </c>
      <c r="K18" s="35" t="str">
        <f t="shared" si="1"/>
        <v>3X1</v>
      </c>
      <c r="L18" s="35" t="str">
        <f>IFERROR(VLOOKUP($K18,Mapping!F:H,2,0),"")</f>
        <v/>
      </c>
      <c r="M18" s="35" t="str">
        <f>IFERROR(VLOOKUP($K18,Mapping!$F:$H,3,0),"")</f>
        <v/>
      </c>
      <c r="N18" s="35" t="str">
        <f t="shared" si="0"/>
        <v>3</v>
      </c>
    </row>
    <row r="19" spans="1:14" outlineLevel="1" x14ac:dyDescent="0.45">
      <c r="A19" s="27">
        <v>4</v>
      </c>
      <c r="B19" s="34" t="s">
        <v>141</v>
      </c>
      <c r="C19" s="35">
        <v>3</v>
      </c>
      <c r="D19" s="28" t="s">
        <v>3</v>
      </c>
      <c r="E19" s="34"/>
      <c r="G19" s="41"/>
      <c r="H19" s="42"/>
      <c r="J19" s="35" t="s">
        <v>8</v>
      </c>
      <c r="K19" s="35" t="str">
        <f t="shared" si="1"/>
        <v>3X1</v>
      </c>
      <c r="L19" s="35" t="str">
        <f>IFERROR(VLOOKUP($K19,Mapping!F:H,2,0),"")</f>
        <v/>
      </c>
      <c r="M19" s="35" t="str">
        <f>IFERROR(VLOOKUP($K19,Mapping!$F:$H,3,0),"")</f>
        <v/>
      </c>
      <c r="N19" s="35" t="str">
        <f t="shared" si="0"/>
        <v>3</v>
      </c>
    </row>
    <row r="20" spans="1:14" outlineLevel="1" x14ac:dyDescent="0.45">
      <c r="A20" s="27">
        <v>5</v>
      </c>
      <c r="B20" s="34" t="s">
        <v>142</v>
      </c>
      <c r="C20" s="35">
        <v>3</v>
      </c>
      <c r="D20" s="28" t="s">
        <v>3</v>
      </c>
      <c r="E20" s="34"/>
      <c r="G20" s="41"/>
      <c r="H20" s="42"/>
      <c r="J20" s="35" t="s">
        <v>8</v>
      </c>
      <c r="K20" s="35" t="str">
        <f t="shared" si="1"/>
        <v>3X1</v>
      </c>
      <c r="L20" s="35" t="str">
        <f>IFERROR(VLOOKUP($K20,Mapping!F:H,2,0),"")</f>
        <v/>
      </c>
      <c r="M20" s="35" t="str">
        <f>IFERROR(VLOOKUP($K20,Mapping!$F:$H,3,0),"")</f>
        <v/>
      </c>
      <c r="N20" s="35" t="str">
        <f t="shared" si="0"/>
        <v>3</v>
      </c>
    </row>
    <row r="21" spans="1:14" ht="63.75" customHeight="1" outlineLevel="1" x14ac:dyDescent="0.45">
      <c r="A21" s="27">
        <v>6</v>
      </c>
      <c r="B21" s="34" t="s">
        <v>143</v>
      </c>
      <c r="C21" s="35">
        <v>1</v>
      </c>
      <c r="D21" s="148" t="s">
        <v>275</v>
      </c>
      <c r="E21" s="148"/>
      <c r="G21" s="41"/>
      <c r="H21" s="42"/>
      <c r="J21" s="35" t="s">
        <v>8</v>
      </c>
      <c r="K21" s="35" t="str">
        <f t="shared" si="1"/>
        <v>1X1</v>
      </c>
      <c r="L21" s="35" t="str">
        <f>IFERROR(VLOOKUP($K21,Mapping!F:H,2,0),"")</f>
        <v/>
      </c>
      <c r="M21" s="35" t="str">
        <f>IFERROR(VLOOKUP($K21,Mapping!$F:$H,3,0),"")</f>
        <v/>
      </c>
      <c r="N21" s="35" t="str">
        <f t="shared" si="0"/>
        <v>1</v>
      </c>
    </row>
    <row r="22" spans="1:14" ht="69" customHeight="1" outlineLevel="1" x14ac:dyDescent="0.45">
      <c r="A22" s="27">
        <v>7</v>
      </c>
      <c r="B22" s="34" t="s">
        <v>144</v>
      </c>
      <c r="C22" s="35">
        <v>1</v>
      </c>
      <c r="D22" s="148" t="s">
        <v>275</v>
      </c>
      <c r="E22" s="148"/>
      <c r="G22" s="41"/>
      <c r="H22" s="42"/>
      <c r="J22" s="35" t="s">
        <v>8</v>
      </c>
      <c r="K22" s="35" t="str">
        <f t="shared" si="1"/>
        <v>1X1</v>
      </c>
      <c r="L22" s="35" t="str">
        <f>IFERROR(VLOOKUP($K22,Mapping!F:H,2,0),"")</f>
        <v/>
      </c>
      <c r="M22" s="35" t="str">
        <f>IFERROR(VLOOKUP($K22,Mapping!$F:$H,3,0),"")</f>
        <v/>
      </c>
      <c r="N22" s="35" t="str">
        <f t="shared" si="0"/>
        <v>1</v>
      </c>
    </row>
    <row r="23" spans="1:14" ht="72" customHeight="1" outlineLevel="1" x14ac:dyDescent="0.45">
      <c r="A23" s="27">
        <v>8</v>
      </c>
      <c r="B23" s="34" t="s">
        <v>145</v>
      </c>
      <c r="C23" s="35">
        <v>1</v>
      </c>
      <c r="D23" s="148" t="s">
        <v>275</v>
      </c>
      <c r="E23" s="148"/>
      <c r="G23" s="41"/>
      <c r="H23" s="42"/>
      <c r="J23" s="35" t="s">
        <v>8</v>
      </c>
      <c r="K23" s="35" t="str">
        <f t="shared" si="1"/>
        <v>1X1</v>
      </c>
      <c r="L23" s="35" t="str">
        <f>IFERROR(VLOOKUP($K23,Mapping!F:H,2,0),"")</f>
        <v/>
      </c>
      <c r="M23" s="35" t="str">
        <f>IFERROR(VLOOKUP($K23,Mapping!$F:$H,3,0),"")</f>
        <v/>
      </c>
      <c r="N23" s="35" t="str">
        <f t="shared" si="0"/>
        <v>1</v>
      </c>
    </row>
    <row r="24" spans="1:14" ht="65.25" customHeight="1" outlineLevel="1" x14ac:dyDescent="0.45">
      <c r="A24" s="27">
        <v>9</v>
      </c>
      <c r="B24" s="34" t="s">
        <v>146</v>
      </c>
      <c r="C24" s="35">
        <v>1</v>
      </c>
      <c r="D24" s="148" t="s">
        <v>275</v>
      </c>
      <c r="E24" s="148"/>
      <c r="G24" s="41"/>
      <c r="H24" s="42"/>
      <c r="J24" s="35" t="s">
        <v>8</v>
      </c>
      <c r="K24" s="35" t="str">
        <f t="shared" si="1"/>
        <v>1X1</v>
      </c>
      <c r="L24" s="35" t="str">
        <f>IFERROR(VLOOKUP($K24,Mapping!F:H,2,0),"")</f>
        <v/>
      </c>
      <c r="M24" s="35" t="str">
        <f>IFERROR(VLOOKUP($K24,Mapping!$F:$H,3,0),"")</f>
        <v/>
      </c>
      <c r="N24" s="35" t="str">
        <f t="shared" si="0"/>
        <v>1</v>
      </c>
    </row>
    <row r="25" spans="1:14" ht="66.75" customHeight="1" outlineLevel="1" x14ac:dyDescent="0.45">
      <c r="A25" s="27">
        <v>10</v>
      </c>
      <c r="B25" s="34" t="s">
        <v>147</v>
      </c>
      <c r="C25" s="35">
        <v>1</v>
      </c>
      <c r="D25" s="148" t="s">
        <v>275</v>
      </c>
      <c r="E25" s="148"/>
      <c r="G25" s="41"/>
      <c r="H25" s="42"/>
      <c r="J25" s="35" t="s">
        <v>8</v>
      </c>
      <c r="K25" s="35" t="str">
        <f t="shared" si="1"/>
        <v>1X1</v>
      </c>
      <c r="L25" s="35" t="str">
        <f>IFERROR(VLOOKUP($K25,Mapping!F:H,2,0),"")</f>
        <v/>
      </c>
      <c r="M25" s="35" t="str">
        <f>IFERROR(VLOOKUP($K25,Mapping!$F:$H,3,0),"")</f>
        <v/>
      </c>
      <c r="N25" s="35" t="str">
        <f t="shared" si="0"/>
        <v>1</v>
      </c>
    </row>
    <row r="26" spans="1:14" ht="65.25" customHeight="1" outlineLevel="1" x14ac:dyDescent="0.45">
      <c r="A26" s="27">
        <v>11</v>
      </c>
      <c r="B26" s="34" t="s">
        <v>148</v>
      </c>
      <c r="C26" s="35">
        <v>1</v>
      </c>
      <c r="D26" s="148" t="s">
        <v>275</v>
      </c>
      <c r="E26" s="148"/>
      <c r="G26" s="41"/>
      <c r="H26" s="42"/>
      <c r="J26" s="35" t="s">
        <v>8</v>
      </c>
      <c r="K26" s="35" t="str">
        <f t="shared" si="1"/>
        <v>1X1</v>
      </c>
      <c r="L26" s="35" t="str">
        <f>IFERROR(VLOOKUP($K26,Mapping!F:H,2,0),"")</f>
        <v/>
      </c>
      <c r="M26" s="35" t="str">
        <f>IFERROR(VLOOKUP($K26,Mapping!$F:$H,3,0),"")</f>
        <v/>
      </c>
      <c r="N26" s="35" t="str">
        <f t="shared" si="0"/>
        <v>1</v>
      </c>
    </row>
    <row r="27" spans="1:14" ht="72.75" customHeight="1" outlineLevel="1" x14ac:dyDescent="0.45">
      <c r="A27" s="27">
        <v>12</v>
      </c>
      <c r="B27" s="34" t="s">
        <v>149</v>
      </c>
      <c r="C27" s="35">
        <v>1</v>
      </c>
      <c r="D27" s="148" t="s">
        <v>275</v>
      </c>
      <c r="E27" s="148"/>
      <c r="G27" s="41"/>
      <c r="H27" s="42"/>
      <c r="J27" s="35" t="s">
        <v>8</v>
      </c>
      <c r="K27" s="35" t="str">
        <f t="shared" si="1"/>
        <v>1X1</v>
      </c>
      <c r="L27" s="35" t="str">
        <f>IFERROR(VLOOKUP($K27,Mapping!F:H,2,0),"")</f>
        <v/>
      </c>
      <c r="M27" s="35" t="str">
        <f>IFERROR(VLOOKUP($K27,Mapping!$F:$H,3,0),"")</f>
        <v/>
      </c>
      <c r="N27" s="35" t="str">
        <f t="shared" si="0"/>
        <v>1</v>
      </c>
    </row>
    <row r="28" spans="1:14" ht="72" customHeight="1" outlineLevel="1" x14ac:dyDescent="0.45">
      <c r="A28" s="27">
        <v>13</v>
      </c>
      <c r="B28" s="30" t="s">
        <v>150</v>
      </c>
      <c r="C28" s="31">
        <v>1</v>
      </c>
      <c r="D28" s="148" t="s">
        <v>275</v>
      </c>
      <c r="E28" s="148"/>
      <c r="G28" s="39"/>
      <c r="H28" s="40"/>
      <c r="J28" s="31" t="s">
        <v>8</v>
      </c>
      <c r="K28" s="31" t="str">
        <f t="shared" si="1"/>
        <v>1X1</v>
      </c>
      <c r="L28" s="31" t="str">
        <f>IFERROR(VLOOKUP($K28,Mapping!F:H,2,0),"")</f>
        <v/>
      </c>
      <c r="M28" s="31" t="str">
        <f>IFERROR(VLOOKUP($K28,Mapping!$F:$H,3,0),"")</f>
        <v/>
      </c>
      <c r="N28" s="31" t="str">
        <f t="shared" ref="N28:N38" si="2">C28&amp;G28</f>
        <v>1</v>
      </c>
    </row>
    <row r="29" spans="1:14" ht="27.75" outlineLevel="1" x14ac:dyDescent="0.45">
      <c r="A29" s="27">
        <v>14</v>
      </c>
      <c r="B29" s="34" t="s">
        <v>151</v>
      </c>
      <c r="C29" s="35">
        <v>3</v>
      </c>
      <c r="D29" s="36" t="s">
        <v>3</v>
      </c>
      <c r="E29" s="34"/>
      <c r="G29" s="41"/>
      <c r="H29" s="42"/>
      <c r="J29" s="35" t="s">
        <v>8</v>
      </c>
      <c r="K29" s="35" t="str">
        <f t="shared" si="1"/>
        <v>3X1</v>
      </c>
      <c r="L29" s="35" t="str">
        <f>IFERROR(VLOOKUP($K29,Mapping!F:H,2,0),"")</f>
        <v/>
      </c>
      <c r="M29" s="35" t="str">
        <f>IFERROR(VLOOKUP($K29,Mapping!$F:$H,3,0),"")</f>
        <v/>
      </c>
      <c r="N29" s="35" t="str">
        <f t="shared" si="2"/>
        <v>3</v>
      </c>
    </row>
    <row r="30" spans="1:14" ht="27.75" outlineLevel="1" x14ac:dyDescent="0.45">
      <c r="A30" s="27">
        <v>15</v>
      </c>
      <c r="B30" s="34" t="s">
        <v>152</v>
      </c>
      <c r="C30" s="35">
        <v>3</v>
      </c>
      <c r="D30" s="36" t="s">
        <v>3</v>
      </c>
      <c r="E30" s="34"/>
      <c r="G30" s="41"/>
      <c r="H30" s="42"/>
      <c r="J30" s="35" t="s">
        <v>8</v>
      </c>
      <c r="K30" s="35" t="str">
        <f t="shared" si="1"/>
        <v>3X1</v>
      </c>
      <c r="L30" s="35" t="str">
        <f>IFERROR(VLOOKUP($K30,Mapping!F:H,2,0),"")</f>
        <v/>
      </c>
      <c r="M30" s="35" t="str">
        <f>IFERROR(VLOOKUP($K30,Mapping!$F:$H,3,0),"")</f>
        <v/>
      </c>
      <c r="N30" s="35" t="str">
        <f t="shared" si="2"/>
        <v>3</v>
      </c>
    </row>
    <row r="31" spans="1:14" ht="73.5" customHeight="1" outlineLevel="1" x14ac:dyDescent="0.45">
      <c r="A31" s="27">
        <v>16</v>
      </c>
      <c r="B31" s="34" t="s">
        <v>153</v>
      </c>
      <c r="C31" s="35">
        <v>1</v>
      </c>
      <c r="D31" s="148" t="s">
        <v>275</v>
      </c>
      <c r="E31" s="148"/>
      <c r="G31" s="41"/>
      <c r="H31" s="42"/>
      <c r="J31" s="35" t="s">
        <v>8</v>
      </c>
      <c r="K31" s="35" t="str">
        <f t="shared" si="1"/>
        <v>1X1</v>
      </c>
      <c r="L31" s="35" t="str">
        <f>IFERROR(VLOOKUP($K31,Mapping!F:H,2,0),"")</f>
        <v/>
      </c>
      <c r="M31" s="35" t="str">
        <f>IFERROR(VLOOKUP($K31,Mapping!$F:$H,3,0),"")</f>
        <v/>
      </c>
      <c r="N31" s="35" t="str">
        <f t="shared" si="2"/>
        <v>1</v>
      </c>
    </row>
    <row r="32" spans="1:14" ht="27.75" outlineLevel="1" x14ac:dyDescent="0.45">
      <c r="A32" s="27">
        <v>17</v>
      </c>
      <c r="B32" s="34" t="s">
        <v>154</v>
      </c>
      <c r="C32" s="35">
        <v>3</v>
      </c>
      <c r="D32" s="36" t="s">
        <v>3</v>
      </c>
      <c r="E32" s="34"/>
      <c r="G32" s="41"/>
      <c r="H32" s="42"/>
      <c r="J32" s="35" t="s">
        <v>8</v>
      </c>
      <c r="K32" s="35" t="str">
        <f t="shared" si="1"/>
        <v>3X1</v>
      </c>
      <c r="L32" s="35" t="str">
        <f>IFERROR(VLOOKUP($K32,Mapping!F:H,2,0),"")</f>
        <v/>
      </c>
      <c r="M32" s="35" t="str">
        <f>IFERROR(VLOOKUP($K32,Mapping!$F:$H,3,0),"")</f>
        <v/>
      </c>
      <c r="N32" s="35" t="str">
        <f t="shared" si="2"/>
        <v>3</v>
      </c>
    </row>
    <row r="33" spans="1:14" outlineLevel="1" x14ac:dyDescent="0.45">
      <c r="A33" s="27">
        <v>18</v>
      </c>
      <c r="B33" s="34" t="s">
        <v>155</v>
      </c>
      <c r="C33" s="35">
        <v>3</v>
      </c>
      <c r="D33" s="36" t="s">
        <v>3</v>
      </c>
      <c r="E33" s="34"/>
      <c r="G33" s="41"/>
      <c r="H33" s="42"/>
      <c r="J33" s="35" t="s">
        <v>8</v>
      </c>
      <c r="K33" s="35" t="str">
        <f t="shared" si="1"/>
        <v>3X1</v>
      </c>
      <c r="L33" s="35" t="str">
        <f>IFERROR(VLOOKUP($K33,Mapping!F:H,2,0),"")</f>
        <v/>
      </c>
      <c r="M33" s="35" t="str">
        <f>IFERROR(VLOOKUP($K33,Mapping!$F:$H,3,0),"")</f>
        <v/>
      </c>
      <c r="N33" s="35" t="str">
        <f t="shared" si="2"/>
        <v>3</v>
      </c>
    </row>
    <row r="34" spans="1:14" ht="27.75" outlineLevel="1" x14ac:dyDescent="0.45">
      <c r="A34" s="27">
        <v>19</v>
      </c>
      <c r="B34" s="34" t="s">
        <v>156</v>
      </c>
      <c r="C34" s="35">
        <v>3</v>
      </c>
      <c r="D34" s="36" t="s">
        <v>3</v>
      </c>
      <c r="E34" s="34"/>
      <c r="G34" s="41"/>
      <c r="H34" s="42"/>
      <c r="J34" s="35" t="s">
        <v>8</v>
      </c>
      <c r="K34" s="35" t="str">
        <f t="shared" si="1"/>
        <v>3X1</v>
      </c>
      <c r="L34" s="35" t="str">
        <f>IFERROR(VLOOKUP($K34,Mapping!F:H,2,0),"")</f>
        <v/>
      </c>
      <c r="M34" s="35" t="str">
        <f>IFERROR(VLOOKUP($K34,Mapping!$F:$H,3,0),"")</f>
        <v/>
      </c>
      <c r="N34" s="35" t="str">
        <f t="shared" si="2"/>
        <v>3</v>
      </c>
    </row>
    <row r="35" spans="1:14" ht="41.25" outlineLevel="1" x14ac:dyDescent="0.45">
      <c r="A35" s="27">
        <v>20</v>
      </c>
      <c r="B35" s="34" t="s">
        <v>157</v>
      </c>
      <c r="C35" s="35">
        <v>3</v>
      </c>
      <c r="D35" s="36" t="s">
        <v>3</v>
      </c>
      <c r="E35" s="34"/>
      <c r="G35" s="41"/>
      <c r="H35" s="42"/>
      <c r="J35" s="35" t="s">
        <v>8</v>
      </c>
      <c r="K35" s="35" t="str">
        <f t="shared" si="1"/>
        <v>3X1</v>
      </c>
      <c r="L35" s="35" t="str">
        <f>IFERROR(VLOOKUP($K35,Mapping!F:H,2,0),"")</f>
        <v/>
      </c>
      <c r="M35" s="35" t="str">
        <f>IFERROR(VLOOKUP($K35,Mapping!$F:$H,3,0),"")</f>
        <v/>
      </c>
      <c r="N35" s="35" t="str">
        <f t="shared" si="2"/>
        <v>3</v>
      </c>
    </row>
    <row r="36" spans="1:14" ht="27.75" outlineLevel="1" x14ac:dyDescent="0.45">
      <c r="A36" s="27">
        <v>21</v>
      </c>
      <c r="B36" s="34" t="s">
        <v>158</v>
      </c>
      <c r="C36" s="35">
        <v>3</v>
      </c>
      <c r="D36" s="36" t="s">
        <v>3</v>
      </c>
      <c r="E36" s="34"/>
      <c r="G36" s="41"/>
      <c r="H36" s="42"/>
      <c r="J36" s="35" t="s">
        <v>8</v>
      </c>
      <c r="K36" s="35" t="str">
        <f t="shared" si="1"/>
        <v>3X1</v>
      </c>
      <c r="L36" s="35" t="str">
        <f>IFERROR(VLOOKUP($K36,Mapping!F:H,2,0),"")</f>
        <v/>
      </c>
      <c r="M36" s="35" t="str">
        <f>IFERROR(VLOOKUP($K36,Mapping!$F:$H,3,0),"")</f>
        <v/>
      </c>
      <c r="N36" s="35" t="str">
        <f t="shared" si="2"/>
        <v>3</v>
      </c>
    </row>
    <row r="37" spans="1:14" ht="27.75" outlineLevel="1" x14ac:dyDescent="0.45">
      <c r="A37" s="27">
        <v>22</v>
      </c>
      <c r="B37" s="34" t="s">
        <v>159</v>
      </c>
      <c r="C37" s="35">
        <v>3</v>
      </c>
      <c r="D37" s="36" t="s">
        <v>3</v>
      </c>
      <c r="E37" s="34"/>
      <c r="G37" s="41"/>
      <c r="H37" s="42"/>
      <c r="J37" s="35" t="s">
        <v>8</v>
      </c>
      <c r="K37" s="35" t="str">
        <f t="shared" si="1"/>
        <v>3X1</v>
      </c>
      <c r="L37" s="35" t="str">
        <f>IFERROR(VLOOKUP($K37,Mapping!F:H,2,0),"")</f>
        <v/>
      </c>
      <c r="M37" s="35" t="str">
        <f>IFERROR(VLOOKUP($K37,Mapping!$F:$H,3,0),"")</f>
        <v/>
      </c>
      <c r="N37" s="35" t="str">
        <f t="shared" si="2"/>
        <v>3</v>
      </c>
    </row>
    <row r="38" spans="1:14" ht="42" customHeight="1" outlineLevel="1" x14ac:dyDescent="0.45">
      <c r="A38" s="27">
        <v>23</v>
      </c>
      <c r="B38" s="34" t="s">
        <v>160</v>
      </c>
      <c r="C38" s="35">
        <v>1</v>
      </c>
      <c r="D38" s="34" t="s">
        <v>276</v>
      </c>
      <c r="E38" s="34" t="s">
        <v>162</v>
      </c>
      <c r="G38" s="41"/>
      <c r="H38" s="42"/>
      <c r="J38" s="35" t="s">
        <v>8</v>
      </c>
      <c r="K38" s="35" t="str">
        <f t="shared" si="1"/>
        <v>1X1</v>
      </c>
      <c r="L38" s="35" t="str">
        <f>IFERROR(VLOOKUP($K38,Mapping!F:H,2,0),"")</f>
        <v/>
      </c>
      <c r="M38" s="35" t="str">
        <f>IFERROR(VLOOKUP($K38,Mapping!$F:$H,3,0),"")</f>
        <v/>
      </c>
      <c r="N38" s="35" t="str">
        <f t="shared" si="2"/>
        <v>1</v>
      </c>
    </row>
    <row r="39" spans="1:14" s="21" customFormat="1" ht="33" customHeight="1" x14ac:dyDescent="0.5">
      <c r="A39" s="20" t="s">
        <v>47</v>
      </c>
      <c r="B39" s="69" t="s">
        <v>163</v>
      </c>
      <c r="C39" s="45" t="s">
        <v>71</v>
      </c>
      <c r="D39" s="43"/>
      <c r="E39" s="44"/>
      <c r="G39" s="46">
        <f>SUBTOTAL(3,G42:G46)/(SUBTOTAL(3,C42:C46)-3)</f>
        <v>0</v>
      </c>
      <c r="H39" s="19"/>
      <c r="J39" s="51"/>
      <c r="K39" s="51"/>
      <c r="L39" s="51">
        <f>SUBTOTAL(9,L42:L46)</f>
        <v>0</v>
      </c>
      <c r="M39" s="51">
        <f>SUBTOTAL(9,M42:M46)</f>
        <v>0</v>
      </c>
      <c r="N39" s="51"/>
    </row>
    <row r="40" spans="1:14" ht="13.5" outlineLevel="1" x14ac:dyDescent="0.35">
      <c r="A40" s="15"/>
      <c r="B40" s="16" t="s">
        <v>109</v>
      </c>
      <c r="C40" s="15"/>
      <c r="D40" s="24"/>
      <c r="E40" s="17"/>
      <c r="F40" s="11"/>
      <c r="G40" s="15"/>
      <c r="H40" s="16"/>
      <c r="J40" s="15"/>
      <c r="K40" s="15"/>
      <c r="L40" s="15"/>
      <c r="M40" s="15"/>
      <c r="N40" s="15"/>
    </row>
    <row r="41" spans="1:14" ht="13.5" outlineLevel="1" x14ac:dyDescent="0.35">
      <c r="A41" s="15"/>
      <c r="B41" s="16" t="s">
        <v>0</v>
      </c>
      <c r="C41" s="15"/>
      <c r="D41" s="24"/>
      <c r="E41" s="17"/>
      <c r="F41" s="11"/>
      <c r="G41" s="15"/>
      <c r="H41" s="16"/>
      <c r="J41" s="15"/>
      <c r="K41" s="15"/>
      <c r="L41" s="15"/>
      <c r="M41" s="15"/>
      <c r="N41" s="15"/>
    </row>
    <row r="42" spans="1:14" outlineLevel="1" x14ac:dyDescent="0.45">
      <c r="A42" s="27">
        <v>1</v>
      </c>
      <c r="B42" s="26" t="s">
        <v>164</v>
      </c>
      <c r="C42" s="73">
        <v>3</v>
      </c>
      <c r="D42" s="28" t="s">
        <v>161</v>
      </c>
      <c r="E42" s="26"/>
      <c r="F42" s="11"/>
      <c r="G42" s="37"/>
      <c r="H42" s="38"/>
      <c r="J42" s="27" t="s">
        <v>8</v>
      </c>
      <c r="K42" s="27" t="str">
        <f>C42&amp;J42&amp;G42</f>
        <v>3X1</v>
      </c>
      <c r="L42" s="27" t="str">
        <f>IFERROR(VLOOKUP($K42,Mapping!F:H,2,0),"")</f>
        <v/>
      </c>
      <c r="M42" s="27" t="str">
        <f>IFERROR(VLOOKUP($K42,Mapping!$F:$H,3,0),"")</f>
        <v/>
      </c>
      <c r="N42" s="27" t="str">
        <f t="shared" ref="N42" si="3">C42&amp;G42</f>
        <v>3</v>
      </c>
    </row>
    <row r="43" spans="1:14" outlineLevel="1" x14ac:dyDescent="0.45">
      <c r="A43" s="27">
        <v>2</v>
      </c>
      <c r="B43" s="30" t="s">
        <v>165</v>
      </c>
      <c r="C43" s="74">
        <v>3</v>
      </c>
      <c r="D43" s="32" t="s">
        <v>161</v>
      </c>
      <c r="E43" s="30"/>
      <c r="F43" s="11"/>
      <c r="G43" s="39"/>
      <c r="H43" s="40"/>
      <c r="J43" s="31" t="s">
        <v>8</v>
      </c>
      <c r="K43" s="31" t="str">
        <f>C43&amp;J43&amp;G43</f>
        <v>3X1</v>
      </c>
      <c r="L43" s="31" t="str">
        <f>IFERROR(VLOOKUP($K43,Mapping!F:H,2,0),"")</f>
        <v/>
      </c>
      <c r="M43" s="31" t="str">
        <f>IFERROR(VLOOKUP($K43,Mapping!$F:$H,3,0),"")</f>
        <v/>
      </c>
      <c r="N43" s="31" t="str">
        <f t="shared" ref="N43:N46" si="4">C43&amp;G43</f>
        <v>3</v>
      </c>
    </row>
    <row r="44" spans="1:14" outlineLevel="1" x14ac:dyDescent="0.45">
      <c r="A44" s="27">
        <v>3</v>
      </c>
      <c r="B44" s="30" t="s">
        <v>166</v>
      </c>
      <c r="C44" s="74">
        <v>3</v>
      </c>
      <c r="D44" s="32" t="s">
        <v>161</v>
      </c>
      <c r="E44" s="30"/>
      <c r="F44" s="11"/>
      <c r="G44" s="39"/>
      <c r="H44" s="40"/>
      <c r="J44" s="31" t="s">
        <v>8</v>
      </c>
      <c r="K44" s="31" t="str">
        <f>C44&amp;J44&amp;G44</f>
        <v>3X1</v>
      </c>
      <c r="L44" s="31" t="str">
        <f>IFERROR(VLOOKUP($K44,Mapping!F:H,2,0),"")</f>
        <v/>
      </c>
      <c r="M44" s="31" t="str">
        <f>IFERROR(VLOOKUP($K44,Mapping!$F:$H,3,0),"")</f>
        <v/>
      </c>
      <c r="N44" s="31" t="str">
        <f t="shared" si="4"/>
        <v>3</v>
      </c>
    </row>
    <row r="45" spans="1:14" outlineLevel="1" x14ac:dyDescent="0.45">
      <c r="A45" s="27">
        <v>4</v>
      </c>
      <c r="B45" s="30" t="s">
        <v>167</v>
      </c>
      <c r="C45" s="74">
        <v>2</v>
      </c>
      <c r="D45" s="32" t="s">
        <v>169</v>
      </c>
      <c r="E45" s="30"/>
      <c r="F45" s="11"/>
      <c r="G45" s="39"/>
      <c r="H45" s="40"/>
      <c r="J45" s="35" t="s">
        <v>8</v>
      </c>
      <c r="K45" s="35" t="str">
        <f>C45&amp;J45&amp;G45</f>
        <v>2X1</v>
      </c>
      <c r="L45" s="35" t="str">
        <f>IFERROR(VLOOKUP($K45,Mapping!F:H,2,0),"")</f>
        <v/>
      </c>
      <c r="M45" s="35" t="str">
        <f>IFERROR(VLOOKUP($K45,Mapping!$F:$H,3,0),"")</f>
        <v/>
      </c>
      <c r="N45" s="35" t="str">
        <f t="shared" si="4"/>
        <v>2</v>
      </c>
    </row>
    <row r="46" spans="1:14" outlineLevel="1" x14ac:dyDescent="0.45">
      <c r="A46" s="27">
        <v>5</v>
      </c>
      <c r="B46" s="26" t="s">
        <v>168</v>
      </c>
      <c r="C46" s="73">
        <v>2</v>
      </c>
      <c r="D46" s="28" t="s">
        <v>170</v>
      </c>
      <c r="E46" s="26"/>
      <c r="F46" s="11"/>
      <c r="G46" s="37"/>
      <c r="H46" s="38"/>
      <c r="J46" s="27" t="s">
        <v>8</v>
      </c>
      <c r="K46" s="27" t="str">
        <f>C46&amp;J46&amp;G46</f>
        <v>2X1</v>
      </c>
      <c r="L46" s="27" t="str">
        <f>IFERROR(VLOOKUP($K46,Mapping!F:H,2,0),"")</f>
        <v/>
      </c>
      <c r="M46" s="27" t="str">
        <f>IFERROR(VLOOKUP($K46,Mapping!$F:$H,3,0),"")</f>
        <v/>
      </c>
      <c r="N46" s="27" t="str">
        <f t="shared" si="4"/>
        <v>2</v>
      </c>
    </row>
    <row r="47" spans="1:14" s="21" customFormat="1" ht="33" customHeight="1" x14ac:dyDescent="0.5">
      <c r="A47" s="20" t="s">
        <v>48</v>
      </c>
      <c r="B47" s="69" t="s">
        <v>171</v>
      </c>
      <c r="C47" s="45" t="s">
        <v>71</v>
      </c>
      <c r="D47" s="43"/>
      <c r="E47" s="44"/>
      <c r="G47" s="46">
        <f>SUBTOTAL(3,G50:G51)/(SUBTOTAL(3,C50:C51)-0)</f>
        <v>0</v>
      </c>
      <c r="H47" s="19"/>
      <c r="J47" s="51"/>
      <c r="K47" s="51"/>
      <c r="L47" s="51">
        <f>SUBTOTAL(9,L50:L51)</f>
        <v>0</v>
      </c>
      <c r="M47" s="51">
        <f>SUBTOTAL(9,M50:M51)</f>
        <v>0</v>
      </c>
      <c r="N47" s="51"/>
    </row>
    <row r="48" spans="1:14" ht="13.5" outlineLevel="1" x14ac:dyDescent="0.35">
      <c r="A48" s="15"/>
      <c r="B48" s="16" t="s">
        <v>103</v>
      </c>
      <c r="C48" s="15"/>
      <c r="D48" s="24"/>
      <c r="E48" s="17"/>
      <c r="F48" s="11"/>
      <c r="G48" s="15"/>
      <c r="H48" s="16"/>
      <c r="J48" s="15"/>
      <c r="K48" s="15"/>
      <c r="L48" s="15"/>
      <c r="M48" s="15"/>
      <c r="N48" s="15"/>
    </row>
    <row r="49" spans="1:14" ht="13.5" outlineLevel="1" x14ac:dyDescent="0.35">
      <c r="A49" s="15"/>
      <c r="B49" s="16" t="s">
        <v>0</v>
      </c>
      <c r="C49" s="15"/>
      <c r="D49" s="24"/>
      <c r="E49" s="17"/>
      <c r="F49" s="11"/>
      <c r="G49" s="15"/>
      <c r="H49" s="16"/>
      <c r="J49" s="15"/>
      <c r="K49" s="15"/>
      <c r="L49" s="15"/>
      <c r="M49" s="15"/>
      <c r="N49" s="15"/>
    </row>
    <row r="50" spans="1:14" ht="41.25" outlineLevel="1" collapsed="1" x14ac:dyDescent="0.45">
      <c r="A50" s="27">
        <v>1</v>
      </c>
      <c r="B50" s="26" t="s">
        <v>172</v>
      </c>
      <c r="C50" s="27">
        <v>1</v>
      </c>
      <c r="D50" s="26" t="s">
        <v>277</v>
      </c>
      <c r="E50" s="26" t="s">
        <v>174</v>
      </c>
      <c r="G50" s="37"/>
      <c r="H50" s="38"/>
      <c r="J50" s="27" t="s">
        <v>8</v>
      </c>
      <c r="K50" s="27" t="str">
        <f t="shared" ref="K50:K51" si="5">C50&amp;J50&amp;G50</f>
        <v>1X1</v>
      </c>
      <c r="L50" s="27" t="str">
        <f>IFERROR(VLOOKUP($K50,Mapping!F:H,2,0),"")</f>
        <v/>
      </c>
      <c r="M50" s="27" t="str">
        <f>IFERROR(VLOOKUP($K50,Mapping!$F:$H,3,0),"")</f>
        <v/>
      </c>
      <c r="N50" s="27" t="str">
        <f t="shared" ref="N50:N51" si="6">C50&amp;G50</f>
        <v>1</v>
      </c>
    </row>
    <row r="51" spans="1:14" ht="27.75" outlineLevel="1" x14ac:dyDescent="0.45">
      <c r="A51" s="31">
        <v>2</v>
      </c>
      <c r="B51" s="30" t="s">
        <v>173</v>
      </c>
      <c r="C51" s="74">
        <v>3</v>
      </c>
      <c r="D51" s="28" t="s">
        <v>3</v>
      </c>
      <c r="E51" s="26"/>
      <c r="G51" s="39"/>
      <c r="H51" s="40"/>
      <c r="J51" s="31" t="s">
        <v>8</v>
      </c>
      <c r="K51" s="31" t="str">
        <f t="shared" si="5"/>
        <v>3X1</v>
      </c>
      <c r="L51" s="31" t="str">
        <f>IFERROR(VLOOKUP($K51,Mapping!F:H,2,0),"")</f>
        <v/>
      </c>
      <c r="M51" s="31" t="str">
        <f>IFERROR(VLOOKUP($K51,Mapping!$F:$H,3,0),"")</f>
        <v/>
      </c>
      <c r="N51" s="31" t="str">
        <f t="shared" si="6"/>
        <v>3</v>
      </c>
    </row>
    <row r="52" spans="1:14" s="21" customFormat="1" ht="33" customHeight="1" x14ac:dyDescent="0.5">
      <c r="A52" s="20" t="s">
        <v>49</v>
      </c>
      <c r="B52" s="69" t="s">
        <v>175</v>
      </c>
      <c r="C52" s="45" t="s">
        <v>71</v>
      </c>
      <c r="D52" s="43"/>
      <c r="E52" s="44"/>
      <c r="G52" s="46">
        <f>SUBTOTAL(3,G55:G58)/(SUBTOTAL(3,C55:C58)-0)</f>
        <v>0</v>
      </c>
      <c r="H52" s="19"/>
      <c r="J52" s="51"/>
      <c r="K52" s="51"/>
      <c r="L52" s="51">
        <f>SUBTOTAL(9,L55:L58)</f>
        <v>0</v>
      </c>
      <c r="M52" s="51">
        <f>SUBTOTAL(9,M55:M58)</f>
        <v>0</v>
      </c>
      <c r="N52" s="51"/>
    </row>
    <row r="53" spans="1:14" outlineLevel="1" x14ac:dyDescent="0.45">
      <c r="A53" s="15"/>
      <c r="B53" s="16" t="s">
        <v>103</v>
      </c>
      <c r="C53" s="15"/>
      <c r="D53" s="24"/>
      <c r="E53" s="17"/>
      <c r="G53" s="15"/>
      <c r="H53" s="16"/>
      <c r="J53" s="15"/>
      <c r="K53" s="15"/>
      <c r="L53" s="15"/>
      <c r="M53" s="15"/>
      <c r="N53" s="15"/>
    </row>
    <row r="54" spans="1:14" ht="13.5" outlineLevel="1" x14ac:dyDescent="0.35">
      <c r="A54" s="15"/>
      <c r="B54" s="16" t="s">
        <v>0</v>
      </c>
      <c r="C54" s="15"/>
      <c r="D54" s="24"/>
      <c r="E54" s="17"/>
      <c r="F54" s="11"/>
      <c r="G54" s="15"/>
      <c r="H54" s="16"/>
      <c r="J54" s="15"/>
      <c r="K54" s="15"/>
      <c r="L54" s="15"/>
      <c r="M54" s="15"/>
      <c r="N54" s="15"/>
    </row>
    <row r="55" spans="1:14" ht="31.5" customHeight="1" outlineLevel="1" collapsed="1" x14ac:dyDescent="0.45">
      <c r="A55" s="27">
        <v>1</v>
      </c>
      <c r="B55" s="26" t="s">
        <v>176</v>
      </c>
      <c r="C55" s="73">
        <v>1</v>
      </c>
      <c r="D55" s="147" t="s">
        <v>180</v>
      </c>
      <c r="E55" s="147"/>
      <c r="G55" s="37"/>
      <c r="H55" s="38"/>
      <c r="J55" s="27" t="s">
        <v>8</v>
      </c>
      <c r="K55" s="27" t="str">
        <f t="shared" ref="K55:K58" si="7">C55&amp;J55&amp;G55</f>
        <v>1X1</v>
      </c>
      <c r="L55" s="27" t="str">
        <f>IFERROR(VLOOKUP($K55,Mapping!F:H,2,0),"")</f>
        <v/>
      </c>
      <c r="M55" s="27" t="str">
        <f>IFERROR(VLOOKUP($K55,Mapping!$F:$H,3,0),"")</f>
        <v/>
      </c>
      <c r="N55" s="27" t="str">
        <f t="shared" ref="N55:N58" si="8">C55&amp;G55</f>
        <v>1</v>
      </c>
    </row>
    <row r="56" spans="1:14" ht="41.25" outlineLevel="1" x14ac:dyDescent="0.45">
      <c r="A56" s="31">
        <v>2</v>
      </c>
      <c r="B56" s="30" t="s">
        <v>177</v>
      </c>
      <c r="C56" s="74">
        <v>1</v>
      </c>
      <c r="D56" s="26" t="s">
        <v>278</v>
      </c>
      <c r="E56" s="26" t="s">
        <v>279</v>
      </c>
      <c r="G56" s="39"/>
      <c r="H56" s="40"/>
      <c r="J56" s="31" t="s">
        <v>8</v>
      </c>
      <c r="K56" s="31" t="str">
        <f t="shared" si="7"/>
        <v>1X1</v>
      </c>
      <c r="L56" s="31" t="str">
        <f>IFERROR(VLOOKUP($K56,Mapping!F:H,2,0),"")</f>
        <v/>
      </c>
      <c r="M56" s="31" t="str">
        <f>IFERROR(VLOOKUP($K56,Mapping!$F:$H,3,0),"")</f>
        <v/>
      </c>
      <c r="N56" s="31" t="str">
        <f t="shared" si="8"/>
        <v>1</v>
      </c>
    </row>
    <row r="57" spans="1:14" outlineLevel="1" x14ac:dyDescent="0.45">
      <c r="A57" s="31">
        <v>3</v>
      </c>
      <c r="B57" s="30" t="s">
        <v>178</v>
      </c>
      <c r="C57" s="31">
        <v>1</v>
      </c>
      <c r="D57" s="28" t="s">
        <v>108</v>
      </c>
      <c r="E57" s="26" t="s">
        <v>181</v>
      </c>
      <c r="G57" s="39"/>
      <c r="H57" s="40"/>
      <c r="J57" s="31" t="s">
        <v>8</v>
      </c>
      <c r="K57" s="31" t="str">
        <f t="shared" si="7"/>
        <v>1X1</v>
      </c>
      <c r="L57" s="31" t="str">
        <f>IFERROR(VLOOKUP($K57,Mapping!F:H,2,0),"")</f>
        <v/>
      </c>
      <c r="M57" s="31" t="str">
        <f>IFERROR(VLOOKUP($K57,Mapping!$F:$H,3,0),"")</f>
        <v/>
      </c>
      <c r="N57" s="31" t="str">
        <f t="shared" si="8"/>
        <v>1</v>
      </c>
    </row>
    <row r="58" spans="1:14" outlineLevel="1" x14ac:dyDescent="0.45">
      <c r="A58" s="31">
        <v>4</v>
      </c>
      <c r="B58" s="30" t="s">
        <v>179</v>
      </c>
      <c r="C58" s="74">
        <v>3</v>
      </c>
      <c r="D58" s="28" t="s">
        <v>3</v>
      </c>
      <c r="E58" s="26"/>
      <c r="G58" s="39"/>
      <c r="H58" s="40"/>
      <c r="J58" s="31" t="s">
        <v>8</v>
      </c>
      <c r="K58" s="31" t="str">
        <f t="shared" si="7"/>
        <v>3X1</v>
      </c>
      <c r="L58" s="31" t="str">
        <f>IFERROR(VLOOKUP($K58,Mapping!F:H,2,0),"")</f>
        <v/>
      </c>
      <c r="M58" s="31" t="str">
        <f>IFERROR(VLOOKUP($K58,Mapping!$F:$H,3,0),"")</f>
        <v/>
      </c>
      <c r="N58" s="31" t="str">
        <f t="shared" si="8"/>
        <v>3</v>
      </c>
    </row>
    <row r="59" spans="1:14" s="21" customFormat="1" ht="33" customHeight="1" x14ac:dyDescent="0.5">
      <c r="A59" s="20" t="s">
        <v>50</v>
      </c>
      <c r="B59" s="69" t="s">
        <v>182</v>
      </c>
      <c r="C59" s="45" t="s">
        <v>71</v>
      </c>
      <c r="D59" s="43"/>
      <c r="E59" s="44"/>
      <c r="G59" s="46">
        <f>SUBTOTAL(3,G62:G64)/(SUBTOTAL(3,C62:C64)-0)</f>
        <v>0</v>
      </c>
      <c r="H59" s="19"/>
      <c r="J59" s="51"/>
      <c r="K59" s="51"/>
      <c r="L59" s="51">
        <f>SUBTOTAL(9,L62:L64)</f>
        <v>0</v>
      </c>
      <c r="M59" s="51">
        <f>SUBTOTAL(9,M62:M64)</f>
        <v>0</v>
      </c>
      <c r="N59" s="51"/>
    </row>
    <row r="60" spans="1:14" outlineLevel="1" x14ac:dyDescent="0.45">
      <c r="A60" s="15"/>
      <c r="B60" s="16" t="s">
        <v>103</v>
      </c>
      <c r="C60" s="15"/>
      <c r="D60" s="24"/>
      <c r="E60" s="17"/>
      <c r="G60" s="15"/>
      <c r="H60" s="16"/>
      <c r="J60" s="15"/>
      <c r="K60" s="15"/>
      <c r="L60" s="15"/>
      <c r="M60" s="15"/>
      <c r="N60" s="15"/>
    </row>
    <row r="61" spans="1:14" ht="13.5" outlineLevel="1" x14ac:dyDescent="0.35">
      <c r="A61" s="15"/>
      <c r="B61" s="16" t="s">
        <v>0</v>
      </c>
      <c r="C61" s="15"/>
      <c r="D61" s="24"/>
      <c r="E61" s="17"/>
      <c r="F61" s="11"/>
      <c r="G61" s="15"/>
      <c r="H61" s="16"/>
      <c r="J61" s="15"/>
      <c r="K61" s="15"/>
      <c r="L61" s="15"/>
      <c r="M61" s="15"/>
      <c r="N61" s="15"/>
    </row>
    <row r="62" spans="1:14" outlineLevel="1" collapsed="1" x14ac:dyDescent="0.45">
      <c r="A62" s="27">
        <v>1</v>
      </c>
      <c r="B62" s="26" t="s">
        <v>183</v>
      </c>
      <c r="C62" s="73">
        <v>3</v>
      </c>
      <c r="D62" s="26" t="s">
        <v>3</v>
      </c>
      <c r="E62" s="26"/>
      <c r="G62" s="37"/>
      <c r="H62" s="38"/>
      <c r="J62" s="27" t="s">
        <v>8</v>
      </c>
      <c r="K62" s="27" t="str">
        <f t="shared" ref="K62:K64" si="9">C62&amp;J62&amp;G62</f>
        <v>3X1</v>
      </c>
      <c r="L62" s="27" t="str">
        <f>IFERROR(VLOOKUP($K62,Mapping!F:H,2,0),"")</f>
        <v/>
      </c>
      <c r="M62" s="27" t="str">
        <f>IFERROR(VLOOKUP($K62,Mapping!$F:$H,3,0),"")</f>
        <v/>
      </c>
      <c r="N62" s="27" t="str">
        <f t="shared" ref="N62:N64" si="10">C62&amp;G62</f>
        <v>3</v>
      </c>
    </row>
    <row r="63" spans="1:14" ht="27.75" outlineLevel="1" x14ac:dyDescent="0.45">
      <c r="A63" s="31">
        <v>2</v>
      </c>
      <c r="B63" s="30" t="s">
        <v>184</v>
      </c>
      <c r="C63" s="74">
        <v>3</v>
      </c>
      <c r="D63" s="26" t="s">
        <v>3</v>
      </c>
      <c r="E63" s="26"/>
      <c r="G63" s="39"/>
      <c r="H63" s="40"/>
      <c r="J63" s="31" t="s">
        <v>8</v>
      </c>
      <c r="K63" s="31" t="str">
        <f t="shared" si="9"/>
        <v>3X1</v>
      </c>
      <c r="L63" s="31" t="str">
        <f>IFERROR(VLOOKUP($K63,Mapping!F:H,2,0),"")</f>
        <v/>
      </c>
      <c r="M63" s="31" t="str">
        <f>IFERROR(VLOOKUP($K63,Mapping!$F:$H,3,0),"")</f>
        <v/>
      </c>
      <c r="N63" s="31" t="str">
        <f t="shared" si="10"/>
        <v>3</v>
      </c>
    </row>
    <row r="64" spans="1:14" ht="27.75" outlineLevel="1" x14ac:dyDescent="0.45">
      <c r="A64" s="31">
        <v>3</v>
      </c>
      <c r="B64" s="30" t="s">
        <v>185</v>
      </c>
      <c r="C64" s="31">
        <v>3</v>
      </c>
      <c r="D64" s="26" t="s">
        <v>3</v>
      </c>
      <c r="E64" s="26"/>
      <c r="G64" s="39"/>
      <c r="H64" s="40"/>
      <c r="J64" s="31" t="s">
        <v>8</v>
      </c>
      <c r="K64" s="31" t="str">
        <f t="shared" si="9"/>
        <v>3X1</v>
      </c>
      <c r="L64" s="31" t="str">
        <f>IFERROR(VLOOKUP($K64,Mapping!F:H,2,0),"")</f>
        <v/>
      </c>
      <c r="M64" s="31" t="str">
        <f>IFERROR(VLOOKUP($K64,Mapping!$F:$H,3,0),"")</f>
        <v/>
      </c>
      <c r="N64" s="31" t="str">
        <f t="shared" si="10"/>
        <v>3</v>
      </c>
    </row>
    <row r="65" spans="1:14" s="21" customFormat="1" ht="33" customHeight="1" x14ac:dyDescent="0.5">
      <c r="A65" s="20" t="s">
        <v>51</v>
      </c>
      <c r="B65" s="69" t="s">
        <v>186</v>
      </c>
      <c r="C65" s="45" t="s">
        <v>71</v>
      </c>
      <c r="D65" s="43"/>
      <c r="E65" s="44"/>
      <c r="G65" s="46">
        <f>SUBTOTAL(3,G68:G90)/(SUBTOTAL(3,C68:C90)-0)</f>
        <v>0</v>
      </c>
      <c r="H65" s="19"/>
      <c r="J65" s="51"/>
      <c r="K65" s="51"/>
      <c r="L65" s="51">
        <f>SUBTOTAL(9,L68:L90)</f>
        <v>0</v>
      </c>
      <c r="M65" s="51">
        <f>SUBTOTAL(9,M68:M90)</f>
        <v>0</v>
      </c>
      <c r="N65" s="51"/>
    </row>
    <row r="66" spans="1:14" outlineLevel="1" x14ac:dyDescent="0.45">
      <c r="A66" s="15"/>
      <c r="B66" s="16" t="s">
        <v>103</v>
      </c>
      <c r="C66" s="15"/>
      <c r="D66" s="24"/>
      <c r="E66" s="17"/>
      <c r="G66" s="15"/>
      <c r="H66" s="16"/>
      <c r="J66" s="15"/>
      <c r="K66" s="15"/>
      <c r="L66" s="15"/>
      <c r="M66" s="15"/>
      <c r="N66" s="15"/>
    </row>
    <row r="67" spans="1:14" ht="13.5" outlineLevel="1" x14ac:dyDescent="0.35">
      <c r="A67" s="15"/>
      <c r="B67" s="16" t="s">
        <v>0</v>
      </c>
      <c r="C67" s="15"/>
      <c r="D67" s="24"/>
      <c r="E67" s="17"/>
      <c r="F67" s="11"/>
      <c r="G67" s="15"/>
      <c r="H67" s="16"/>
      <c r="J67" s="15"/>
      <c r="K67" s="15"/>
      <c r="L67" s="15"/>
      <c r="M67" s="15"/>
      <c r="N67" s="15"/>
    </row>
    <row r="68" spans="1:14" outlineLevel="1" collapsed="1" x14ac:dyDescent="0.45">
      <c r="A68" s="27">
        <v>1</v>
      </c>
      <c r="B68" s="26" t="s">
        <v>187</v>
      </c>
      <c r="C68" s="73">
        <v>3</v>
      </c>
      <c r="D68" s="26" t="s">
        <v>3</v>
      </c>
      <c r="E68" s="26"/>
      <c r="G68" s="37"/>
      <c r="H68" s="38"/>
      <c r="J68" s="27" t="s">
        <v>8</v>
      </c>
      <c r="K68" s="27" t="str">
        <f t="shared" ref="K68:K90" si="11">C68&amp;J68&amp;G68</f>
        <v>3X1</v>
      </c>
      <c r="L68" s="27" t="str">
        <f>IFERROR(VLOOKUP($K68,Mapping!F:H,2,0),"")</f>
        <v/>
      </c>
      <c r="M68" s="27" t="str">
        <f>IFERROR(VLOOKUP($K68,Mapping!$F:$H,3,0),"")</f>
        <v/>
      </c>
      <c r="N68" s="27" t="str">
        <f t="shared" ref="N68:N90" si="12">C68&amp;G68</f>
        <v>3</v>
      </c>
    </row>
    <row r="69" spans="1:14" outlineLevel="1" x14ac:dyDescent="0.45">
      <c r="A69" s="27">
        <v>2</v>
      </c>
      <c r="B69" s="30" t="s">
        <v>188</v>
      </c>
      <c r="C69" s="74">
        <v>3</v>
      </c>
      <c r="D69" s="26" t="s">
        <v>3</v>
      </c>
      <c r="E69" s="26"/>
      <c r="G69" s="39"/>
      <c r="H69" s="40"/>
      <c r="J69" s="31" t="s">
        <v>8</v>
      </c>
      <c r="K69" s="31" t="str">
        <f t="shared" si="11"/>
        <v>3X1</v>
      </c>
      <c r="L69" s="31" t="str">
        <f>IFERROR(VLOOKUP($K69,Mapping!F:H,2,0),"")</f>
        <v/>
      </c>
      <c r="M69" s="31" t="str">
        <f>IFERROR(VLOOKUP($K69,Mapping!$F:$H,3,0),"")</f>
        <v/>
      </c>
      <c r="N69" s="31" t="str">
        <f t="shared" si="12"/>
        <v>3</v>
      </c>
    </row>
    <row r="70" spans="1:14" outlineLevel="1" x14ac:dyDescent="0.45">
      <c r="A70" s="27">
        <v>3</v>
      </c>
      <c r="B70" s="30" t="s">
        <v>189</v>
      </c>
      <c r="C70" s="31">
        <v>3</v>
      </c>
      <c r="D70" s="26" t="s">
        <v>3</v>
      </c>
      <c r="E70" s="26"/>
      <c r="G70" s="39"/>
      <c r="H70" s="40"/>
      <c r="J70" s="31" t="s">
        <v>8</v>
      </c>
      <c r="K70" s="31" t="str">
        <f t="shared" si="11"/>
        <v>3X1</v>
      </c>
      <c r="L70" s="31" t="str">
        <f>IFERROR(VLOOKUP($K70,Mapping!F:H,2,0),"")</f>
        <v/>
      </c>
      <c r="M70" s="31" t="str">
        <f>IFERROR(VLOOKUP($K70,Mapping!$F:$H,3,0),"")</f>
        <v/>
      </c>
      <c r="N70" s="31" t="str">
        <f t="shared" si="12"/>
        <v>3</v>
      </c>
    </row>
    <row r="71" spans="1:14" ht="31.5" customHeight="1" outlineLevel="1" collapsed="1" x14ac:dyDescent="0.45">
      <c r="A71" s="27">
        <v>4</v>
      </c>
      <c r="B71" s="26" t="s">
        <v>190</v>
      </c>
      <c r="C71" s="73">
        <v>1</v>
      </c>
      <c r="D71" s="145" t="s">
        <v>210</v>
      </c>
      <c r="E71" s="145"/>
      <c r="G71" s="37"/>
      <c r="H71" s="38"/>
      <c r="J71" s="27" t="s">
        <v>8</v>
      </c>
      <c r="K71" s="27" t="str">
        <f t="shared" si="11"/>
        <v>1X1</v>
      </c>
      <c r="L71" s="27" t="str">
        <f>IFERROR(VLOOKUP($K71,Mapping!F:H,2,0),"")</f>
        <v/>
      </c>
      <c r="M71" s="27" t="str">
        <f>IFERROR(VLOOKUP($K71,Mapping!$F:$H,3,0),"")</f>
        <v/>
      </c>
      <c r="N71" s="27" t="str">
        <f t="shared" si="12"/>
        <v>1</v>
      </c>
    </row>
    <row r="72" spans="1:14" ht="41.25" outlineLevel="1" x14ac:dyDescent="0.45">
      <c r="A72" s="27">
        <v>5</v>
      </c>
      <c r="B72" s="30" t="s">
        <v>191</v>
      </c>
      <c r="C72" s="74">
        <v>3</v>
      </c>
      <c r="D72" s="26" t="s">
        <v>3</v>
      </c>
      <c r="E72" s="26"/>
      <c r="G72" s="39"/>
      <c r="H72" s="40"/>
      <c r="J72" s="31" t="s">
        <v>8</v>
      </c>
      <c r="K72" s="31" t="str">
        <f t="shared" si="11"/>
        <v>3X1</v>
      </c>
      <c r="L72" s="31" t="str">
        <f>IFERROR(VLOOKUP($K72,Mapping!F:H,2,0),"")</f>
        <v/>
      </c>
      <c r="M72" s="31" t="str">
        <f>IFERROR(VLOOKUP($K72,Mapping!$F:$H,3,0),"")</f>
        <v/>
      </c>
      <c r="N72" s="31" t="str">
        <f t="shared" si="12"/>
        <v>3</v>
      </c>
    </row>
    <row r="73" spans="1:14" ht="41.25" outlineLevel="1" x14ac:dyDescent="0.45">
      <c r="A73" s="27">
        <v>6</v>
      </c>
      <c r="B73" s="30" t="s">
        <v>192</v>
      </c>
      <c r="C73" s="31">
        <v>3</v>
      </c>
      <c r="D73" s="26" t="s">
        <v>3</v>
      </c>
      <c r="E73" s="26"/>
      <c r="G73" s="39"/>
      <c r="H73" s="40"/>
      <c r="J73" s="31" t="s">
        <v>8</v>
      </c>
      <c r="K73" s="31" t="str">
        <f t="shared" si="11"/>
        <v>3X1</v>
      </c>
      <c r="L73" s="31" t="str">
        <f>IFERROR(VLOOKUP($K73,Mapping!F:H,2,0),"")</f>
        <v/>
      </c>
      <c r="M73" s="31" t="str">
        <f>IFERROR(VLOOKUP($K73,Mapping!$F:$H,3,0),"")</f>
        <v/>
      </c>
      <c r="N73" s="31" t="str">
        <f t="shared" si="12"/>
        <v>3</v>
      </c>
    </row>
    <row r="74" spans="1:14" ht="20.25" customHeight="1" outlineLevel="1" collapsed="1" x14ac:dyDescent="0.45">
      <c r="A74" s="27">
        <v>7</v>
      </c>
      <c r="B74" s="26" t="s">
        <v>193</v>
      </c>
      <c r="C74" s="73">
        <v>1</v>
      </c>
      <c r="D74" s="145" t="s">
        <v>211</v>
      </c>
      <c r="E74" s="145"/>
      <c r="G74" s="37"/>
      <c r="H74" s="38"/>
      <c r="J74" s="27" t="s">
        <v>8</v>
      </c>
      <c r="K74" s="27" t="str">
        <f t="shared" si="11"/>
        <v>1X1</v>
      </c>
      <c r="L74" s="27" t="str">
        <f>IFERROR(VLOOKUP($K74,Mapping!F:H,2,0),"")</f>
        <v/>
      </c>
      <c r="M74" s="27" t="str">
        <f>IFERROR(VLOOKUP($K74,Mapping!$F:$H,3,0),"")</f>
        <v/>
      </c>
      <c r="N74" s="27" t="str">
        <f t="shared" si="12"/>
        <v>1</v>
      </c>
    </row>
    <row r="75" spans="1:14" ht="27.75" outlineLevel="1" x14ac:dyDescent="0.45">
      <c r="A75" s="27">
        <v>8</v>
      </c>
      <c r="B75" s="30" t="s">
        <v>194</v>
      </c>
      <c r="C75" s="74">
        <v>3</v>
      </c>
      <c r="D75" s="26" t="s">
        <v>3</v>
      </c>
      <c r="E75" s="26"/>
      <c r="G75" s="39"/>
      <c r="H75" s="40"/>
      <c r="J75" s="31" t="s">
        <v>8</v>
      </c>
      <c r="K75" s="31" t="str">
        <f t="shared" si="11"/>
        <v>3X1</v>
      </c>
      <c r="L75" s="31" t="str">
        <f>IFERROR(VLOOKUP($K75,Mapping!F:H,2,0),"")</f>
        <v/>
      </c>
      <c r="M75" s="31" t="str">
        <f>IFERROR(VLOOKUP($K75,Mapping!$F:$H,3,0),"")</f>
        <v/>
      </c>
      <c r="N75" s="31" t="str">
        <f t="shared" si="12"/>
        <v>3</v>
      </c>
    </row>
    <row r="76" spans="1:14" ht="27.75" outlineLevel="1" x14ac:dyDescent="0.45">
      <c r="A76" s="27">
        <v>9</v>
      </c>
      <c r="B76" s="30" t="s">
        <v>195</v>
      </c>
      <c r="C76" s="31">
        <v>3</v>
      </c>
      <c r="D76" s="26" t="s">
        <v>3</v>
      </c>
      <c r="E76" s="26"/>
      <c r="G76" s="39"/>
      <c r="H76" s="40"/>
      <c r="J76" s="31" t="s">
        <v>8</v>
      </c>
      <c r="K76" s="31" t="str">
        <f t="shared" si="11"/>
        <v>3X1</v>
      </c>
      <c r="L76" s="31" t="str">
        <f>IFERROR(VLOOKUP($K76,Mapping!F:H,2,0),"")</f>
        <v/>
      </c>
      <c r="M76" s="31" t="str">
        <f>IFERROR(VLOOKUP($K76,Mapping!$F:$H,3,0),"")</f>
        <v/>
      </c>
      <c r="N76" s="31" t="str">
        <f t="shared" si="12"/>
        <v>3</v>
      </c>
    </row>
    <row r="77" spans="1:14" ht="27.75" outlineLevel="1" collapsed="1" x14ac:dyDescent="0.45">
      <c r="A77" s="27">
        <v>10</v>
      </c>
      <c r="B77" s="26" t="s">
        <v>196</v>
      </c>
      <c r="C77" s="73">
        <v>3</v>
      </c>
      <c r="D77" s="26" t="s">
        <v>3</v>
      </c>
      <c r="E77" s="26"/>
      <c r="G77" s="37"/>
      <c r="H77" s="38"/>
      <c r="J77" s="27" t="s">
        <v>8</v>
      </c>
      <c r="K77" s="27" t="str">
        <f t="shared" si="11"/>
        <v>3X1</v>
      </c>
      <c r="L77" s="27" t="str">
        <f>IFERROR(VLOOKUP($K77,Mapping!F:H,2,0),"")</f>
        <v/>
      </c>
      <c r="M77" s="27" t="str">
        <f>IFERROR(VLOOKUP($K77,Mapping!$F:$H,3,0),"")</f>
        <v/>
      </c>
      <c r="N77" s="27" t="str">
        <f t="shared" si="12"/>
        <v>3</v>
      </c>
    </row>
    <row r="78" spans="1:14" outlineLevel="1" x14ac:dyDescent="0.45">
      <c r="A78" s="27">
        <v>11</v>
      </c>
      <c r="B78" s="30" t="s">
        <v>197</v>
      </c>
      <c r="C78" s="74">
        <v>3</v>
      </c>
      <c r="D78" s="26" t="s">
        <v>3</v>
      </c>
      <c r="E78" s="26"/>
      <c r="G78" s="39"/>
      <c r="H78" s="40"/>
      <c r="J78" s="31" t="s">
        <v>8</v>
      </c>
      <c r="K78" s="31" t="str">
        <f t="shared" si="11"/>
        <v>3X1</v>
      </c>
      <c r="L78" s="31" t="str">
        <f>IFERROR(VLOOKUP($K78,Mapping!F:H,2,0),"")</f>
        <v/>
      </c>
      <c r="M78" s="31" t="str">
        <f>IFERROR(VLOOKUP($K78,Mapping!$F:$H,3,0),"")</f>
        <v/>
      </c>
      <c r="N78" s="31" t="str">
        <f t="shared" si="12"/>
        <v>3</v>
      </c>
    </row>
    <row r="79" spans="1:14" outlineLevel="1" x14ac:dyDescent="0.45">
      <c r="A79" s="27">
        <v>12</v>
      </c>
      <c r="B79" s="30" t="s">
        <v>198</v>
      </c>
      <c r="C79" s="31">
        <v>3</v>
      </c>
      <c r="D79" s="26" t="s">
        <v>3</v>
      </c>
      <c r="E79" s="26"/>
      <c r="G79" s="39"/>
      <c r="H79" s="40"/>
      <c r="J79" s="31" t="s">
        <v>8</v>
      </c>
      <c r="K79" s="31" t="str">
        <f t="shared" si="11"/>
        <v>3X1</v>
      </c>
      <c r="L79" s="31" t="str">
        <f>IFERROR(VLOOKUP($K79,Mapping!F:H,2,0),"")</f>
        <v/>
      </c>
      <c r="M79" s="31" t="str">
        <f>IFERROR(VLOOKUP($K79,Mapping!$F:$H,3,0),"")</f>
        <v/>
      </c>
      <c r="N79" s="31" t="str">
        <f t="shared" si="12"/>
        <v>3</v>
      </c>
    </row>
    <row r="80" spans="1:14" ht="27.75" outlineLevel="1" collapsed="1" x14ac:dyDescent="0.45">
      <c r="A80" s="27">
        <v>13</v>
      </c>
      <c r="B80" s="26" t="s">
        <v>199</v>
      </c>
      <c r="C80" s="73">
        <v>3</v>
      </c>
      <c r="D80" s="26" t="s">
        <v>3</v>
      </c>
      <c r="E80" s="26"/>
      <c r="G80" s="37"/>
      <c r="H80" s="38"/>
      <c r="J80" s="27" t="s">
        <v>8</v>
      </c>
      <c r="K80" s="27" t="str">
        <f t="shared" si="11"/>
        <v>3X1</v>
      </c>
      <c r="L80" s="27" t="str">
        <f>IFERROR(VLOOKUP($K80,Mapping!F:H,2,0),"")</f>
        <v/>
      </c>
      <c r="M80" s="27" t="str">
        <f>IFERROR(VLOOKUP($K80,Mapping!$F:$H,3,0),"")</f>
        <v/>
      </c>
      <c r="N80" s="27" t="str">
        <f t="shared" si="12"/>
        <v>3</v>
      </c>
    </row>
    <row r="81" spans="1:14" outlineLevel="1" x14ac:dyDescent="0.45">
      <c r="A81" s="27">
        <v>14</v>
      </c>
      <c r="B81" s="30" t="s">
        <v>200</v>
      </c>
      <c r="C81" s="74">
        <v>3</v>
      </c>
      <c r="D81" s="26" t="s">
        <v>3</v>
      </c>
      <c r="E81" s="26"/>
      <c r="G81" s="39"/>
      <c r="H81" s="40"/>
      <c r="J81" s="31" t="s">
        <v>8</v>
      </c>
      <c r="K81" s="31" t="str">
        <f t="shared" si="11"/>
        <v>3X1</v>
      </c>
      <c r="L81" s="31" t="str">
        <f>IFERROR(VLOOKUP($K81,Mapping!F:H,2,0),"")</f>
        <v/>
      </c>
      <c r="M81" s="31" t="str">
        <f>IFERROR(VLOOKUP($K81,Mapping!$F:$H,3,0),"")</f>
        <v/>
      </c>
      <c r="N81" s="31" t="str">
        <f t="shared" si="12"/>
        <v>3</v>
      </c>
    </row>
    <row r="82" spans="1:14" outlineLevel="1" x14ac:dyDescent="0.45">
      <c r="A82" s="27">
        <v>15</v>
      </c>
      <c r="B82" s="30" t="s">
        <v>201</v>
      </c>
      <c r="C82" s="31">
        <v>3</v>
      </c>
      <c r="D82" s="26" t="s">
        <v>3</v>
      </c>
      <c r="E82" s="26"/>
      <c r="G82" s="39"/>
      <c r="H82" s="40"/>
      <c r="J82" s="31" t="s">
        <v>8</v>
      </c>
      <c r="K82" s="31" t="str">
        <f t="shared" si="11"/>
        <v>3X1</v>
      </c>
      <c r="L82" s="31" t="str">
        <f>IFERROR(VLOOKUP($K82,Mapping!F:H,2,0),"")</f>
        <v/>
      </c>
      <c r="M82" s="31" t="str">
        <f>IFERROR(VLOOKUP($K82,Mapping!$F:$H,3,0),"")</f>
        <v/>
      </c>
      <c r="N82" s="31" t="str">
        <f t="shared" si="12"/>
        <v>3</v>
      </c>
    </row>
    <row r="83" spans="1:14" outlineLevel="1" collapsed="1" x14ac:dyDescent="0.45">
      <c r="A83" s="27">
        <v>16</v>
      </c>
      <c r="B83" s="26" t="s">
        <v>202</v>
      </c>
      <c r="C83" s="73">
        <v>3</v>
      </c>
      <c r="D83" s="26" t="s">
        <v>3</v>
      </c>
      <c r="E83" s="26"/>
      <c r="G83" s="37"/>
      <c r="H83" s="38"/>
      <c r="J83" s="27" t="s">
        <v>8</v>
      </c>
      <c r="K83" s="27" t="str">
        <f t="shared" si="11"/>
        <v>3X1</v>
      </c>
      <c r="L83" s="27" t="str">
        <f>IFERROR(VLOOKUP($K83,Mapping!F:H,2,0),"")</f>
        <v/>
      </c>
      <c r="M83" s="27" t="str">
        <f>IFERROR(VLOOKUP($K83,Mapping!$F:$H,3,0),"")</f>
        <v/>
      </c>
      <c r="N83" s="27" t="str">
        <f t="shared" si="12"/>
        <v>3</v>
      </c>
    </row>
    <row r="84" spans="1:14" ht="27.75" outlineLevel="1" x14ac:dyDescent="0.45">
      <c r="A84" s="27">
        <v>17</v>
      </c>
      <c r="B84" s="30" t="s">
        <v>203</v>
      </c>
      <c r="C84" s="74">
        <v>3</v>
      </c>
      <c r="D84" s="26" t="s">
        <v>3</v>
      </c>
      <c r="E84" s="26"/>
      <c r="G84" s="39"/>
      <c r="H84" s="40"/>
      <c r="J84" s="31" t="s">
        <v>8</v>
      </c>
      <c r="K84" s="31" t="str">
        <f t="shared" si="11"/>
        <v>3X1</v>
      </c>
      <c r="L84" s="31" t="str">
        <f>IFERROR(VLOOKUP($K84,Mapping!F:H,2,0),"")</f>
        <v/>
      </c>
      <c r="M84" s="31" t="str">
        <f>IFERROR(VLOOKUP($K84,Mapping!$F:$H,3,0),"")</f>
        <v/>
      </c>
      <c r="N84" s="31" t="str">
        <f t="shared" si="12"/>
        <v>3</v>
      </c>
    </row>
    <row r="85" spans="1:14" ht="27.75" outlineLevel="1" x14ac:dyDescent="0.45">
      <c r="A85" s="27">
        <v>18</v>
      </c>
      <c r="B85" s="30" t="s">
        <v>204</v>
      </c>
      <c r="C85" s="31">
        <v>3</v>
      </c>
      <c r="D85" s="26" t="s">
        <v>3</v>
      </c>
      <c r="E85" s="26"/>
      <c r="G85" s="39"/>
      <c r="H85" s="40"/>
      <c r="J85" s="31" t="s">
        <v>8</v>
      </c>
      <c r="K85" s="31" t="str">
        <f t="shared" si="11"/>
        <v>3X1</v>
      </c>
      <c r="L85" s="31" t="str">
        <f>IFERROR(VLOOKUP($K85,Mapping!F:H,2,0),"")</f>
        <v/>
      </c>
      <c r="M85" s="31" t="str">
        <f>IFERROR(VLOOKUP($K85,Mapping!$F:$H,3,0),"")</f>
        <v/>
      </c>
      <c r="N85" s="31" t="str">
        <f t="shared" si="12"/>
        <v>3</v>
      </c>
    </row>
    <row r="86" spans="1:14" ht="41.25" outlineLevel="1" collapsed="1" x14ac:dyDescent="0.45">
      <c r="A86" s="27">
        <v>19</v>
      </c>
      <c r="B86" s="26" t="s">
        <v>205</v>
      </c>
      <c r="C86" s="73">
        <v>3</v>
      </c>
      <c r="D86" s="26" t="s">
        <v>3</v>
      </c>
      <c r="E86" s="26"/>
      <c r="G86" s="37"/>
      <c r="H86" s="38"/>
      <c r="J86" s="27" t="s">
        <v>8</v>
      </c>
      <c r="K86" s="27" t="str">
        <f t="shared" si="11"/>
        <v>3X1</v>
      </c>
      <c r="L86" s="27" t="str">
        <f>IFERROR(VLOOKUP($K86,Mapping!F:H,2,0),"")</f>
        <v/>
      </c>
      <c r="M86" s="27" t="str">
        <f>IFERROR(VLOOKUP($K86,Mapping!$F:$H,3,0),"")</f>
        <v/>
      </c>
      <c r="N86" s="27" t="str">
        <f t="shared" si="12"/>
        <v>3</v>
      </c>
    </row>
    <row r="87" spans="1:14" ht="41.25" outlineLevel="1" x14ac:dyDescent="0.45">
      <c r="A87" s="27">
        <v>20</v>
      </c>
      <c r="B87" s="30" t="s">
        <v>206</v>
      </c>
      <c r="C87" s="74">
        <v>3</v>
      </c>
      <c r="D87" s="26" t="s">
        <v>3</v>
      </c>
      <c r="E87" s="26"/>
      <c r="G87" s="39"/>
      <c r="H87" s="40"/>
      <c r="J87" s="31" t="s">
        <v>8</v>
      </c>
      <c r="K87" s="31" t="str">
        <f t="shared" si="11"/>
        <v>3X1</v>
      </c>
      <c r="L87" s="31" t="str">
        <f>IFERROR(VLOOKUP($K87,Mapping!F:H,2,0),"")</f>
        <v/>
      </c>
      <c r="M87" s="31" t="str">
        <f>IFERROR(VLOOKUP($K87,Mapping!$F:$H,3,0),"")</f>
        <v/>
      </c>
      <c r="N87" s="31" t="str">
        <f t="shared" si="12"/>
        <v>3</v>
      </c>
    </row>
    <row r="88" spans="1:14" ht="41.25" outlineLevel="1" x14ac:dyDescent="0.45">
      <c r="A88" s="27">
        <v>21</v>
      </c>
      <c r="B88" s="30" t="s">
        <v>207</v>
      </c>
      <c r="C88" s="31">
        <v>3</v>
      </c>
      <c r="D88" s="26" t="s">
        <v>3</v>
      </c>
      <c r="E88" s="26"/>
      <c r="G88" s="39"/>
      <c r="H88" s="40"/>
      <c r="J88" s="31" t="s">
        <v>8</v>
      </c>
      <c r="K88" s="31" t="str">
        <f t="shared" si="11"/>
        <v>3X1</v>
      </c>
      <c r="L88" s="31" t="str">
        <f>IFERROR(VLOOKUP($K88,Mapping!F:H,2,0),"")</f>
        <v/>
      </c>
      <c r="M88" s="31" t="str">
        <f>IFERROR(VLOOKUP($K88,Mapping!$F:$H,3,0),"")</f>
        <v/>
      </c>
      <c r="N88" s="31" t="str">
        <f t="shared" si="12"/>
        <v>3</v>
      </c>
    </row>
    <row r="89" spans="1:14" ht="41.25" outlineLevel="1" collapsed="1" x14ac:dyDescent="0.45">
      <c r="A89" s="27">
        <v>22</v>
      </c>
      <c r="B89" s="26" t="s">
        <v>208</v>
      </c>
      <c r="C89" s="73">
        <v>3</v>
      </c>
      <c r="D89" s="26" t="s">
        <v>3</v>
      </c>
      <c r="E89" s="26"/>
      <c r="G89" s="37"/>
      <c r="H89" s="38"/>
      <c r="J89" s="27" t="s">
        <v>8</v>
      </c>
      <c r="K89" s="27" t="str">
        <f t="shared" si="11"/>
        <v>3X1</v>
      </c>
      <c r="L89" s="27" t="str">
        <f>IFERROR(VLOOKUP($K89,Mapping!F:H,2,0),"")</f>
        <v/>
      </c>
      <c r="M89" s="27" t="str">
        <f>IFERROR(VLOOKUP($K89,Mapping!$F:$H,3,0),"")</f>
        <v/>
      </c>
      <c r="N89" s="27" t="str">
        <f t="shared" si="12"/>
        <v>3</v>
      </c>
    </row>
    <row r="90" spans="1:14" outlineLevel="1" x14ac:dyDescent="0.45">
      <c r="A90" s="27">
        <v>23</v>
      </c>
      <c r="B90" s="30" t="s">
        <v>209</v>
      </c>
      <c r="C90" s="74">
        <v>3</v>
      </c>
      <c r="D90" s="26" t="s">
        <v>3</v>
      </c>
      <c r="E90" s="26"/>
      <c r="G90" s="39"/>
      <c r="H90" s="40"/>
      <c r="J90" s="31" t="s">
        <v>8</v>
      </c>
      <c r="K90" s="31" t="str">
        <f t="shared" si="11"/>
        <v>3X1</v>
      </c>
      <c r="L90" s="31" t="str">
        <f>IFERROR(VLOOKUP($K90,Mapping!F:H,2,0),"")</f>
        <v/>
      </c>
      <c r="M90" s="31" t="str">
        <f>IFERROR(VLOOKUP($K90,Mapping!$F:$H,3,0),"")</f>
        <v/>
      </c>
      <c r="N90" s="31" t="str">
        <f t="shared" si="12"/>
        <v>3</v>
      </c>
    </row>
    <row r="91" spans="1:14" s="21" customFormat="1" ht="33" customHeight="1" x14ac:dyDescent="0.5">
      <c r="A91" s="20" t="s">
        <v>52</v>
      </c>
      <c r="B91" s="69" t="s">
        <v>212</v>
      </c>
      <c r="C91" s="45" t="s">
        <v>71</v>
      </c>
      <c r="D91" s="43"/>
      <c r="E91" s="44"/>
      <c r="G91" s="46">
        <f>SUBTOTAL(3,G94:G116)/(SUBTOTAL(3,C94:C116)-0)</f>
        <v>0</v>
      </c>
      <c r="H91" s="19"/>
      <c r="J91" s="51"/>
      <c r="K91" s="51"/>
      <c r="L91" s="51">
        <f>SUBTOTAL(9,L94:L116)</f>
        <v>0</v>
      </c>
      <c r="M91" s="51">
        <f>SUBTOTAL(9,M94:M116)</f>
        <v>0</v>
      </c>
      <c r="N91" s="51"/>
    </row>
    <row r="92" spans="1:14" outlineLevel="1" x14ac:dyDescent="0.45">
      <c r="A92" s="15"/>
      <c r="B92" s="16" t="s">
        <v>103</v>
      </c>
      <c r="C92" s="15"/>
      <c r="D92" s="24"/>
      <c r="E92" s="17"/>
      <c r="G92" s="15"/>
      <c r="H92" s="16"/>
      <c r="J92" s="15"/>
      <c r="K92" s="15"/>
      <c r="L92" s="15"/>
      <c r="M92" s="15"/>
      <c r="N92" s="15"/>
    </row>
    <row r="93" spans="1:14" ht="13.5" outlineLevel="1" x14ac:dyDescent="0.35">
      <c r="A93" s="15"/>
      <c r="B93" s="16" t="s">
        <v>0</v>
      </c>
      <c r="C93" s="15"/>
      <c r="D93" s="24"/>
      <c r="E93" s="17"/>
      <c r="F93" s="11"/>
      <c r="G93" s="15"/>
      <c r="H93" s="16"/>
      <c r="J93" s="15"/>
      <c r="K93" s="15"/>
      <c r="L93" s="15"/>
      <c r="M93" s="15"/>
      <c r="N93" s="15"/>
    </row>
    <row r="94" spans="1:14" outlineLevel="1" collapsed="1" x14ac:dyDescent="0.45">
      <c r="A94" s="27">
        <v>1</v>
      </c>
      <c r="B94" s="26" t="s">
        <v>213</v>
      </c>
      <c r="C94" s="73">
        <v>3</v>
      </c>
      <c r="D94" s="26" t="s">
        <v>3</v>
      </c>
      <c r="E94" s="26"/>
      <c r="G94" s="37"/>
      <c r="H94" s="38"/>
      <c r="J94" s="27" t="s">
        <v>8</v>
      </c>
      <c r="K94" s="27" t="str">
        <f t="shared" ref="K94:K105" si="13">C94&amp;J94&amp;G94</f>
        <v>3X1</v>
      </c>
      <c r="L94" s="27" t="str">
        <f>IFERROR(VLOOKUP($K94,Mapping!F:H,2,0),"")</f>
        <v/>
      </c>
      <c r="M94" s="27" t="str">
        <f>IFERROR(VLOOKUP($K94,Mapping!$F:$H,3,0),"")</f>
        <v/>
      </c>
      <c r="N94" s="27" t="str">
        <f t="shared" ref="N94:N105" si="14">C94&amp;G94</f>
        <v>3</v>
      </c>
    </row>
    <row r="95" spans="1:14" outlineLevel="1" x14ac:dyDescent="0.45">
      <c r="A95" s="27">
        <v>2</v>
      </c>
      <c r="B95" s="30" t="s">
        <v>214</v>
      </c>
      <c r="C95" s="74">
        <v>3</v>
      </c>
      <c r="D95" s="26" t="s">
        <v>3</v>
      </c>
      <c r="E95" s="26"/>
      <c r="G95" s="39"/>
      <c r="H95" s="40"/>
      <c r="J95" s="31" t="s">
        <v>8</v>
      </c>
      <c r="K95" s="31" t="str">
        <f t="shared" si="13"/>
        <v>3X1</v>
      </c>
      <c r="L95" s="31" t="str">
        <f>IFERROR(VLOOKUP($K95,Mapping!F:H,2,0),"")</f>
        <v/>
      </c>
      <c r="M95" s="31" t="str">
        <f>IFERROR(VLOOKUP($K95,Mapping!$F:$H,3,0),"")</f>
        <v/>
      </c>
      <c r="N95" s="31" t="str">
        <f t="shared" si="14"/>
        <v>3</v>
      </c>
    </row>
    <row r="96" spans="1:14" ht="68.25" outlineLevel="1" x14ac:dyDescent="0.45">
      <c r="A96" s="27">
        <v>3</v>
      </c>
      <c r="B96" s="30" t="s">
        <v>215</v>
      </c>
      <c r="C96" s="31">
        <v>1</v>
      </c>
      <c r="D96" s="26" t="s">
        <v>239</v>
      </c>
      <c r="E96" s="26" t="s">
        <v>238</v>
      </c>
      <c r="G96" s="39"/>
      <c r="H96" s="40"/>
      <c r="J96" s="31" t="s">
        <v>8</v>
      </c>
      <c r="K96" s="31" t="str">
        <f t="shared" si="13"/>
        <v>1X1</v>
      </c>
      <c r="L96" s="31" t="str">
        <f>IFERROR(VLOOKUP($K96,Mapping!F:H,2,0),"")</f>
        <v/>
      </c>
      <c r="M96" s="31" t="str">
        <f>IFERROR(VLOOKUP($K96,Mapping!$F:$H,3,0),"")</f>
        <v/>
      </c>
      <c r="N96" s="31" t="str">
        <f t="shared" si="14"/>
        <v>1</v>
      </c>
    </row>
    <row r="97" spans="1:14" ht="24" customHeight="1" outlineLevel="1" collapsed="1" x14ac:dyDescent="0.45">
      <c r="A97" s="27">
        <v>4</v>
      </c>
      <c r="B97" s="141" t="s">
        <v>216</v>
      </c>
      <c r="C97" s="73">
        <v>3</v>
      </c>
      <c r="D97" s="26" t="s">
        <v>3</v>
      </c>
      <c r="E97" s="26"/>
      <c r="G97" s="37"/>
      <c r="H97" s="38"/>
      <c r="J97" s="27" t="s">
        <v>8</v>
      </c>
      <c r="K97" s="27" t="str">
        <f t="shared" si="13"/>
        <v>3X1</v>
      </c>
      <c r="L97" s="27" t="str">
        <f>IFERROR(VLOOKUP($K97,Mapping!F:H,2,0),"")</f>
        <v/>
      </c>
      <c r="M97" s="27" t="str">
        <f>IFERROR(VLOOKUP($K97,Mapping!$F:$H,3,0),"")</f>
        <v/>
      </c>
      <c r="N97" s="27" t="str">
        <f t="shared" si="14"/>
        <v>3</v>
      </c>
    </row>
    <row r="98" spans="1:14" ht="27.75" outlineLevel="1" x14ac:dyDescent="0.45">
      <c r="A98" s="27">
        <v>5</v>
      </c>
      <c r="B98" s="30" t="s">
        <v>217</v>
      </c>
      <c r="C98" s="74">
        <v>1</v>
      </c>
      <c r="D98" s="26" t="s">
        <v>108</v>
      </c>
      <c r="E98" s="26" t="s">
        <v>238</v>
      </c>
      <c r="G98" s="39"/>
      <c r="H98" s="40"/>
      <c r="J98" s="31" t="s">
        <v>8</v>
      </c>
      <c r="K98" s="31" t="str">
        <f t="shared" si="13"/>
        <v>1X1</v>
      </c>
      <c r="L98" s="31" t="str">
        <f>IFERROR(VLOOKUP($K98,Mapping!F:H,2,0),"")</f>
        <v/>
      </c>
      <c r="M98" s="31" t="str">
        <f>IFERROR(VLOOKUP($K98,Mapping!$F:$H,3,0),"")</f>
        <v/>
      </c>
      <c r="N98" s="31" t="str">
        <f t="shared" si="14"/>
        <v>1</v>
      </c>
    </row>
    <row r="99" spans="1:14" ht="41.25" outlineLevel="1" x14ac:dyDescent="0.45">
      <c r="A99" s="27">
        <v>6</v>
      </c>
      <c r="B99" s="30" t="s">
        <v>218</v>
      </c>
      <c r="C99" s="31">
        <v>1</v>
      </c>
      <c r="D99" s="26" t="s">
        <v>108</v>
      </c>
      <c r="E99" s="26" t="s">
        <v>238</v>
      </c>
      <c r="G99" s="39"/>
      <c r="H99" s="40"/>
      <c r="J99" s="31" t="s">
        <v>8</v>
      </c>
      <c r="K99" s="31" t="str">
        <f t="shared" si="13"/>
        <v>1X1</v>
      </c>
      <c r="L99" s="31" t="str">
        <f>IFERROR(VLOOKUP($K99,Mapping!F:H,2,0),"")</f>
        <v/>
      </c>
      <c r="M99" s="31" t="str">
        <f>IFERROR(VLOOKUP($K99,Mapping!$F:$H,3,0),"")</f>
        <v/>
      </c>
      <c r="N99" s="31" t="str">
        <f t="shared" si="14"/>
        <v>1</v>
      </c>
    </row>
    <row r="100" spans="1:14" ht="27.75" outlineLevel="1" collapsed="1" x14ac:dyDescent="0.45">
      <c r="A100" s="27">
        <v>7</v>
      </c>
      <c r="B100" s="26" t="s">
        <v>219</v>
      </c>
      <c r="C100" s="73">
        <v>3</v>
      </c>
      <c r="D100" s="26" t="s">
        <v>3</v>
      </c>
      <c r="E100" s="26"/>
      <c r="G100" s="37"/>
      <c r="H100" s="38"/>
      <c r="J100" s="27" t="s">
        <v>8</v>
      </c>
      <c r="K100" s="27" t="str">
        <f t="shared" si="13"/>
        <v>3X1</v>
      </c>
      <c r="L100" s="27" t="str">
        <f>IFERROR(VLOOKUP($K100,Mapping!F:H,2,0),"")</f>
        <v/>
      </c>
      <c r="M100" s="27" t="str">
        <f>IFERROR(VLOOKUP($K100,Mapping!$F:$H,3,0),"")</f>
        <v/>
      </c>
      <c r="N100" s="27" t="str">
        <f t="shared" si="14"/>
        <v>3</v>
      </c>
    </row>
    <row r="101" spans="1:14" ht="27.75" outlineLevel="1" x14ac:dyDescent="0.45">
      <c r="A101" s="27">
        <v>8</v>
      </c>
      <c r="B101" s="30" t="s">
        <v>220</v>
      </c>
      <c r="C101" s="74">
        <v>1</v>
      </c>
      <c r="D101" s="26" t="s">
        <v>107</v>
      </c>
      <c r="E101" s="26" t="s">
        <v>238</v>
      </c>
      <c r="G101" s="39"/>
      <c r="H101" s="40"/>
      <c r="J101" s="31" t="s">
        <v>8</v>
      </c>
      <c r="K101" s="31" t="str">
        <f t="shared" si="13"/>
        <v>1X1</v>
      </c>
      <c r="L101" s="31" t="str">
        <f>IFERROR(VLOOKUP($K101,Mapping!F:H,2,0),"")</f>
        <v/>
      </c>
      <c r="M101" s="31" t="str">
        <f>IFERROR(VLOOKUP($K101,Mapping!$F:$H,3,0),"")</f>
        <v/>
      </c>
      <c r="N101" s="31" t="str">
        <f t="shared" si="14"/>
        <v>1</v>
      </c>
    </row>
    <row r="102" spans="1:14" outlineLevel="1" x14ac:dyDescent="0.45">
      <c r="A102" s="27">
        <v>9</v>
      </c>
      <c r="B102" s="30" t="s">
        <v>221</v>
      </c>
      <c r="C102" s="31">
        <v>1</v>
      </c>
      <c r="D102" s="26" t="s">
        <v>108</v>
      </c>
      <c r="E102" s="26" t="s">
        <v>238</v>
      </c>
      <c r="G102" s="39"/>
      <c r="H102" s="40"/>
      <c r="J102" s="31" t="s">
        <v>8</v>
      </c>
      <c r="K102" s="31" t="str">
        <f t="shared" si="13"/>
        <v>1X1</v>
      </c>
      <c r="L102" s="31" t="str">
        <f>IFERROR(VLOOKUP($K102,Mapping!F:H,2,0),"")</f>
        <v/>
      </c>
      <c r="M102" s="31" t="str">
        <f>IFERROR(VLOOKUP($K102,Mapping!$F:$H,3,0),"")</f>
        <v/>
      </c>
      <c r="N102" s="31" t="str">
        <f t="shared" si="14"/>
        <v>1</v>
      </c>
    </row>
    <row r="103" spans="1:14" outlineLevel="1" collapsed="1" x14ac:dyDescent="0.45">
      <c r="A103" s="27">
        <v>10</v>
      </c>
      <c r="B103" s="26" t="s">
        <v>222</v>
      </c>
      <c r="C103" s="73">
        <v>1</v>
      </c>
      <c r="D103" s="26" t="s">
        <v>108</v>
      </c>
      <c r="E103" s="26" t="s">
        <v>238</v>
      </c>
      <c r="G103" s="37"/>
      <c r="H103" s="38"/>
      <c r="J103" s="27" t="s">
        <v>8</v>
      </c>
      <c r="K103" s="27" t="str">
        <f t="shared" si="13"/>
        <v>1X1</v>
      </c>
      <c r="L103" s="27" t="str">
        <f>IFERROR(VLOOKUP($K103,Mapping!F:H,2,0),"")</f>
        <v/>
      </c>
      <c r="M103" s="27" t="str">
        <f>IFERROR(VLOOKUP($K103,Mapping!$F:$H,3,0),"")</f>
        <v/>
      </c>
      <c r="N103" s="27" t="str">
        <f t="shared" si="14"/>
        <v>1</v>
      </c>
    </row>
    <row r="104" spans="1:14" outlineLevel="1" x14ac:dyDescent="0.45">
      <c r="A104" s="27">
        <v>11</v>
      </c>
      <c r="B104" s="30" t="s">
        <v>223</v>
      </c>
      <c r="C104" s="74">
        <v>3</v>
      </c>
      <c r="D104" s="26" t="s">
        <v>3</v>
      </c>
      <c r="E104" s="26"/>
      <c r="G104" s="39"/>
      <c r="H104" s="40"/>
      <c r="J104" s="31" t="s">
        <v>8</v>
      </c>
      <c r="K104" s="31" t="str">
        <f t="shared" si="13"/>
        <v>3X1</v>
      </c>
      <c r="L104" s="31" t="str">
        <f>IFERROR(VLOOKUP($K104,Mapping!F:H,2,0),"")</f>
        <v/>
      </c>
      <c r="M104" s="31" t="str">
        <f>IFERROR(VLOOKUP($K104,Mapping!$F:$H,3,0),"")</f>
        <v/>
      </c>
      <c r="N104" s="31" t="str">
        <f t="shared" si="14"/>
        <v>3</v>
      </c>
    </row>
    <row r="105" spans="1:14" outlineLevel="1" x14ac:dyDescent="0.45">
      <c r="A105" s="27">
        <v>12</v>
      </c>
      <c r="B105" s="30" t="s">
        <v>224</v>
      </c>
      <c r="C105" s="31">
        <v>3</v>
      </c>
      <c r="D105" s="26" t="s">
        <v>3</v>
      </c>
      <c r="E105" s="26"/>
      <c r="G105" s="39"/>
      <c r="H105" s="40"/>
      <c r="J105" s="31" t="s">
        <v>8</v>
      </c>
      <c r="K105" s="31" t="str">
        <f t="shared" si="13"/>
        <v>3X1</v>
      </c>
      <c r="L105" s="31" t="str">
        <f>IFERROR(VLOOKUP($K105,Mapping!F:H,2,0),"")</f>
        <v/>
      </c>
      <c r="M105" s="31" t="str">
        <f>IFERROR(VLOOKUP($K105,Mapping!$F:$H,3,0),"")</f>
        <v/>
      </c>
      <c r="N105" s="31" t="str">
        <f t="shared" si="14"/>
        <v>3</v>
      </c>
    </row>
    <row r="106" spans="1:14" ht="41.25" outlineLevel="1" collapsed="1" x14ac:dyDescent="0.45">
      <c r="A106" s="27">
        <v>13</v>
      </c>
      <c r="B106" s="26" t="s">
        <v>225</v>
      </c>
      <c r="C106" s="73">
        <v>1</v>
      </c>
      <c r="D106" s="26" t="s">
        <v>108</v>
      </c>
      <c r="E106" s="26" t="s">
        <v>240</v>
      </c>
      <c r="G106" s="37"/>
      <c r="H106" s="38"/>
      <c r="J106" s="27" t="s">
        <v>8</v>
      </c>
      <c r="K106" s="27" t="str">
        <f t="shared" ref="K106" si="15">C106&amp;J106&amp;G106</f>
        <v>1X1</v>
      </c>
      <c r="L106" s="27" t="str">
        <f>IFERROR(VLOOKUP($K106,Mapping!F:H,2,0),"")</f>
        <v/>
      </c>
      <c r="M106" s="27" t="str">
        <f>IFERROR(VLOOKUP($K106,Mapping!$F:$H,3,0),"")</f>
        <v/>
      </c>
      <c r="N106" s="27" t="str">
        <f t="shared" ref="N106" si="16">C106&amp;G106</f>
        <v>1</v>
      </c>
    </row>
    <row r="107" spans="1:14" ht="27.75" outlineLevel="1" x14ac:dyDescent="0.45">
      <c r="A107" s="27">
        <v>14</v>
      </c>
      <c r="B107" s="30" t="s">
        <v>226</v>
      </c>
      <c r="C107" s="74">
        <v>3</v>
      </c>
      <c r="D107" s="26" t="s">
        <v>3</v>
      </c>
      <c r="E107" s="26"/>
      <c r="G107" s="39"/>
      <c r="H107" s="40"/>
      <c r="J107" s="31" t="s">
        <v>8</v>
      </c>
      <c r="K107" s="31" t="str">
        <f t="shared" ref="K107:K116" si="17">C107&amp;J107&amp;G107</f>
        <v>3X1</v>
      </c>
      <c r="L107" s="31" t="str">
        <f>IFERROR(VLOOKUP($K107,Mapping!F:H,2,0),"")</f>
        <v/>
      </c>
      <c r="M107" s="31" t="str">
        <f>IFERROR(VLOOKUP($K107,Mapping!$F:$H,3,0),"")</f>
        <v/>
      </c>
      <c r="N107" s="31" t="str">
        <f t="shared" ref="N107:N116" si="18">C107&amp;G107</f>
        <v>3</v>
      </c>
    </row>
    <row r="108" spans="1:14" outlineLevel="1" x14ac:dyDescent="0.45">
      <c r="A108" s="27">
        <v>15</v>
      </c>
      <c r="B108" s="30" t="s">
        <v>227</v>
      </c>
      <c r="C108" s="31">
        <v>3</v>
      </c>
      <c r="D108" s="26" t="s">
        <v>3</v>
      </c>
      <c r="E108" s="26"/>
      <c r="G108" s="39"/>
      <c r="H108" s="40"/>
      <c r="J108" s="31" t="s">
        <v>8</v>
      </c>
      <c r="K108" s="31" t="str">
        <f t="shared" si="17"/>
        <v>3X1</v>
      </c>
      <c r="L108" s="31" t="str">
        <f>IFERROR(VLOOKUP($K108,Mapping!F:H,2,0),"")</f>
        <v/>
      </c>
      <c r="M108" s="31" t="str">
        <f>IFERROR(VLOOKUP($K108,Mapping!$F:$H,3,0),"")</f>
        <v/>
      </c>
      <c r="N108" s="31" t="str">
        <f t="shared" si="18"/>
        <v>3</v>
      </c>
    </row>
    <row r="109" spans="1:14" ht="27.75" outlineLevel="1" collapsed="1" x14ac:dyDescent="0.45">
      <c r="A109" s="27">
        <v>16</v>
      </c>
      <c r="B109" s="26" t="s">
        <v>228</v>
      </c>
      <c r="C109" s="73">
        <v>3</v>
      </c>
      <c r="D109" s="26" t="s">
        <v>3</v>
      </c>
      <c r="E109" s="26"/>
      <c r="G109" s="37"/>
      <c r="H109" s="38"/>
      <c r="J109" s="27" t="s">
        <v>8</v>
      </c>
      <c r="K109" s="27" t="str">
        <f t="shared" si="17"/>
        <v>3X1</v>
      </c>
      <c r="L109" s="27" t="str">
        <f>IFERROR(VLOOKUP($K109,Mapping!F:H,2,0),"")</f>
        <v/>
      </c>
      <c r="M109" s="27" t="str">
        <f>IFERROR(VLOOKUP($K109,Mapping!$F:$H,3,0),"")</f>
        <v/>
      </c>
      <c r="N109" s="27" t="str">
        <f t="shared" si="18"/>
        <v>3</v>
      </c>
    </row>
    <row r="110" spans="1:14" ht="27.75" outlineLevel="1" x14ac:dyDescent="0.45">
      <c r="A110" s="27">
        <v>17</v>
      </c>
      <c r="B110" s="30" t="s">
        <v>229</v>
      </c>
      <c r="C110" s="74">
        <v>3</v>
      </c>
      <c r="D110" s="26" t="s">
        <v>3</v>
      </c>
      <c r="E110" s="26"/>
      <c r="G110" s="39"/>
      <c r="H110" s="40"/>
      <c r="J110" s="31" t="s">
        <v>8</v>
      </c>
      <c r="K110" s="31" t="str">
        <f t="shared" si="17"/>
        <v>3X1</v>
      </c>
      <c r="L110" s="31" t="str">
        <f>IFERROR(VLOOKUP($K110,Mapping!F:H,2,0),"")</f>
        <v/>
      </c>
      <c r="M110" s="31" t="str">
        <f>IFERROR(VLOOKUP($K110,Mapping!$F:$H,3,0),"")</f>
        <v/>
      </c>
      <c r="N110" s="31" t="str">
        <f t="shared" si="18"/>
        <v>3</v>
      </c>
    </row>
    <row r="111" spans="1:14" ht="79.5" customHeight="1" outlineLevel="1" x14ac:dyDescent="0.45">
      <c r="A111" s="27">
        <v>18</v>
      </c>
      <c r="B111" s="30" t="s">
        <v>230</v>
      </c>
      <c r="C111" s="31">
        <v>1</v>
      </c>
      <c r="D111" s="145" t="s">
        <v>236</v>
      </c>
      <c r="E111" s="145"/>
      <c r="G111" s="39"/>
      <c r="H111" s="40"/>
      <c r="J111" s="31" t="s">
        <v>8</v>
      </c>
      <c r="K111" s="31" t="str">
        <f t="shared" si="17"/>
        <v>1X1</v>
      </c>
      <c r="L111" s="31" t="str">
        <f>IFERROR(VLOOKUP($K111,Mapping!F:H,2,0),"")</f>
        <v/>
      </c>
      <c r="M111" s="31" t="str">
        <f>IFERROR(VLOOKUP($K111,Mapping!$F:$H,3,0),"")</f>
        <v/>
      </c>
      <c r="N111" s="31" t="str">
        <f t="shared" si="18"/>
        <v>1</v>
      </c>
    </row>
    <row r="112" spans="1:14" ht="81" customHeight="1" outlineLevel="1" collapsed="1" x14ac:dyDescent="0.45">
      <c r="A112" s="27">
        <v>19</v>
      </c>
      <c r="B112" s="26" t="s">
        <v>231</v>
      </c>
      <c r="C112" s="73">
        <v>1</v>
      </c>
      <c r="D112" s="145" t="s">
        <v>236</v>
      </c>
      <c r="E112" s="145"/>
      <c r="G112" s="37"/>
      <c r="H112" s="38"/>
      <c r="J112" s="27" t="s">
        <v>8</v>
      </c>
      <c r="K112" s="27" t="str">
        <f t="shared" si="17"/>
        <v>1X1</v>
      </c>
      <c r="L112" s="27" t="str">
        <f>IFERROR(VLOOKUP($K112,Mapping!F:H,2,0),"")</f>
        <v/>
      </c>
      <c r="M112" s="27" t="str">
        <f>IFERROR(VLOOKUP($K112,Mapping!$F:$H,3,0),"")</f>
        <v/>
      </c>
      <c r="N112" s="27" t="str">
        <f t="shared" si="18"/>
        <v>1</v>
      </c>
    </row>
    <row r="113" spans="1:14" ht="27.75" outlineLevel="1" x14ac:dyDescent="0.45">
      <c r="A113" s="27">
        <v>20</v>
      </c>
      <c r="B113" s="30" t="s">
        <v>232</v>
      </c>
      <c r="C113" s="74">
        <v>3</v>
      </c>
      <c r="D113" s="26" t="s">
        <v>3</v>
      </c>
      <c r="E113" s="26"/>
      <c r="G113" s="39"/>
      <c r="H113" s="40"/>
      <c r="J113" s="31" t="s">
        <v>8</v>
      </c>
      <c r="K113" s="31" t="str">
        <f t="shared" si="17"/>
        <v>3X1</v>
      </c>
      <c r="L113" s="31" t="str">
        <f>IFERROR(VLOOKUP($K113,Mapping!F:H,2,0),"")</f>
        <v/>
      </c>
      <c r="M113" s="31" t="str">
        <f>IFERROR(VLOOKUP($K113,Mapping!$F:$H,3,0),"")</f>
        <v/>
      </c>
      <c r="N113" s="31" t="str">
        <f t="shared" si="18"/>
        <v>3</v>
      </c>
    </row>
    <row r="114" spans="1:14" outlineLevel="1" x14ac:dyDescent="0.45">
      <c r="A114" s="27">
        <v>21</v>
      </c>
      <c r="B114" s="30" t="s">
        <v>233</v>
      </c>
      <c r="C114" s="31">
        <v>3</v>
      </c>
      <c r="D114" s="26" t="s">
        <v>3</v>
      </c>
      <c r="E114" s="26"/>
      <c r="G114" s="39"/>
      <c r="H114" s="40"/>
      <c r="J114" s="31" t="s">
        <v>8</v>
      </c>
      <c r="K114" s="31" t="str">
        <f t="shared" si="17"/>
        <v>3X1</v>
      </c>
      <c r="L114" s="31" t="str">
        <f>IFERROR(VLOOKUP($K114,Mapping!F:H,2,0),"")</f>
        <v/>
      </c>
      <c r="M114" s="31" t="str">
        <f>IFERROR(VLOOKUP($K114,Mapping!$F:$H,3,0),"")</f>
        <v/>
      </c>
      <c r="N114" s="31" t="str">
        <f t="shared" si="18"/>
        <v>3</v>
      </c>
    </row>
    <row r="115" spans="1:14" ht="99" customHeight="1" outlineLevel="1" collapsed="1" x14ac:dyDescent="0.45">
      <c r="A115" s="27">
        <v>22</v>
      </c>
      <c r="B115" s="26" t="s">
        <v>234</v>
      </c>
      <c r="C115" s="73">
        <v>1</v>
      </c>
      <c r="D115" s="145" t="s">
        <v>237</v>
      </c>
      <c r="E115" s="145"/>
      <c r="G115" s="37"/>
      <c r="H115" s="38"/>
      <c r="J115" s="27" t="s">
        <v>8</v>
      </c>
      <c r="K115" s="27" t="str">
        <f t="shared" si="17"/>
        <v>1X1</v>
      </c>
      <c r="L115" s="27" t="str">
        <f>IFERROR(VLOOKUP($K115,Mapping!F:H,2,0),"")</f>
        <v/>
      </c>
      <c r="M115" s="27" t="str">
        <f>IFERROR(VLOOKUP($K115,Mapping!$F:$H,3,0),"")</f>
        <v/>
      </c>
      <c r="N115" s="27" t="str">
        <f t="shared" si="18"/>
        <v>1</v>
      </c>
    </row>
    <row r="116" spans="1:14" outlineLevel="1" x14ac:dyDescent="0.45">
      <c r="A116" s="27">
        <v>23</v>
      </c>
      <c r="B116" s="30" t="s">
        <v>235</v>
      </c>
      <c r="C116" s="74">
        <v>3</v>
      </c>
      <c r="D116" s="26" t="s">
        <v>3</v>
      </c>
      <c r="E116" s="26"/>
      <c r="G116" s="39"/>
      <c r="H116" s="40"/>
      <c r="J116" s="31" t="s">
        <v>8</v>
      </c>
      <c r="K116" s="31" t="str">
        <f t="shared" si="17"/>
        <v>3X1</v>
      </c>
      <c r="L116" s="31" t="str">
        <f>IFERROR(VLOOKUP($K116,Mapping!F:H,2,0),"")</f>
        <v/>
      </c>
      <c r="M116" s="31" t="str">
        <f>IFERROR(VLOOKUP($K116,Mapping!$F:$H,3,0),"")</f>
        <v/>
      </c>
      <c r="N116" s="31" t="str">
        <f t="shared" si="18"/>
        <v>3</v>
      </c>
    </row>
    <row r="117" spans="1:14" ht="33" customHeight="1" x14ac:dyDescent="0.5">
      <c r="A117" s="20" t="s">
        <v>53</v>
      </c>
      <c r="B117" s="69" t="s">
        <v>241</v>
      </c>
      <c r="C117" s="45" t="s">
        <v>71</v>
      </c>
      <c r="D117" s="43"/>
      <c r="E117" s="44"/>
      <c r="G117" s="46">
        <f>SUBTOTAL(3,G120:G126)/(SUBTOTAL(3,C120:C126)-0)</f>
        <v>0</v>
      </c>
      <c r="H117" s="19"/>
      <c r="J117" s="51"/>
      <c r="K117" s="51"/>
      <c r="L117" s="51">
        <f>SUBTOTAL(9,L120:L126)</f>
        <v>0</v>
      </c>
      <c r="M117" s="51">
        <f>SUBTOTAL(9,M120:M126)</f>
        <v>0</v>
      </c>
      <c r="N117" s="51"/>
    </row>
    <row r="118" spans="1:14" outlineLevel="1" x14ac:dyDescent="0.45">
      <c r="A118" s="15"/>
      <c r="B118" s="16" t="s">
        <v>103</v>
      </c>
      <c r="C118" s="15"/>
      <c r="D118" s="24"/>
      <c r="E118" s="17"/>
      <c r="G118" s="15"/>
      <c r="H118" s="16"/>
      <c r="J118" s="15"/>
      <c r="K118" s="15"/>
      <c r="L118" s="15"/>
      <c r="M118" s="15"/>
      <c r="N118" s="15"/>
    </row>
    <row r="119" spans="1:14" outlineLevel="1" x14ac:dyDescent="0.45">
      <c r="A119" s="15"/>
      <c r="B119" s="16" t="s">
        <v>0</v>
      </c>
      <c r="C119" s="15"/>
      <c r="D119" s="24"/>
      <c r="E119" s="17"/>
      <c r="G119" s="15"/>
      <c r="H119" s="16"/>
      <c r="J119" s="15"/>
      <c r="K119" s="15"/>
      <c r="L119" s="15"/>
      <c r="M119" s="15"/>
      <c r="N119" s="15"/>
    </row>
    <row r="120" spans="1:14" outlineLevel="1" collapsed="1" x14ac:dyDescent="0.45">
      <c r="A120" s="27">
        <v>1</v>
      </c>
      <c r="B120" s="26" t="s">
        <v>242</v>
      </c>
      <c r="C120" s="73">
        <v>3</v>
      </c>
      <c r="D120" s="26" t="s">
        <v>3</v>
      </c>
      <c r="E120" s="28"/>
      <c r="G120" s="37"/>
      <c r="H120" s="38"/>
      <c r="J120" s="73" t="s">
        <v>8</v>
      </c>
      <c r="K120" s="73" t="str">
        <f t="shared" ref="K120:K124" si="19">C120&amp;J120&amp;G120</f>
        <v>3X1</v>
      </c>
      <c r="L120" s="73" t="str">
        <f>IFERROR(VLOOKUP($K120,Mapping!F:H,2,0),"")</f>
        <v/>
      </c>
      <c r="M120" s="73" t="str">
        <f>IFERROR(VLOOKUP($K120,Mapping!$F:$H,3,0),"")</f>
        <v/>
      </c>
      <c r="N120" s="73" t="str">
        <f t="shared" ref="N120:N124" si="20">C120&amp;G120</f>
        <v>3</v>
      </c>
    </row>
    <row r="121" spans="1:14" outlineLevel="1" x14ac:dyDescent="0.45">
      <c r="A121" s="27">
        <v>2</v>
      </c>
      <c r="B121" s="30" t="s">
        <v>243</v>
      </c>
      <c r="C121" s="31">
        <v>3</v>
      </c>
      <c r="D121" s="26" t="s">
        <v>3</v>
      </c>
      <c r="E121" s="32"/>
      <c r="G121" s="39"/>
      <c r="H121" s="40"/>
      <c r="J121" s="74" t="s">
        <v>8</v>
      </c>
      <c r="K121" s="74" t="str">
        <f t="shared" si="19"/>
        <v>3X1</v>
      </c>
      <c r="L121" s="74" t="str">
        <f>IFERROR(VLOOKUP($K121,Mapping!F:H,2,0),"")</f>
        <v/>
      </c>
      <c r="M121" s="74" t="str">
        <f>IFERROR(VLOOKUP($K121,Mapping!$F:$H,3,0),"")</f>
        <v/>
      </c>
      <c r="N121" s="74" t="str">
        <f t="shared" si="20"/>
        <v>3</v>
      </c>
    </row>
    <row r="122" spans="1:14" ht="27.75" outlineLevel="1" x14ac:dyDescent="0.45">
      <c r="A122" s="27">
        <v>3</v>
      </c>
      <c r="B122" s="30" t="s">
        <v>244</v>
      </c>
      <c r="C122" s="31">
        <v>3</v>
      </c>
      <c r="D122" s="26" t="s">
        <v>3</v>
      </c>
      <c r="E122" s="32"/>
      <c r="G122" s="39"/>
      <c r="H122" s="40"/>
      <c r="J122" s="74" t="s">
        <v>8</v>
      </c>
      <c r="K122" s="74" t="str">
        <f t="shared" si="19"/>
        <v>3X1</v>
      </c>
      <c r="L122" s="74" t="str">
        <f>IFERROR(VLOOKUP($K122,Mapping!F:H,2,0),"")</f>
        <v/>
      </c>
      <c r="M122" s="74" t="str">
        <f>IFERROR(VLOOKUP($K122,Mapping!$F:$H,3,0),"")</f>
        <v/>
      </c>
      <c r="N122" s="74" t="str">
        <f t="shared" si="20"/>
        <v>3</v>
      </c>
    </row>
    <row r="123" spans="1:14" outlineLevel="1" x14ac:dyDescent="0.45">
      <c r="A123" s="27">
        <v>4</v>
      </c>
      <c r="B123" s="30" t="s">
        <v>245</v>
      </c>
      <c r="C123" s="31">
        <v>3</v>
      </c>
      <c r="D123" s="26" t="s">
        <v>3</v>
      </c>
      <c r="E123" s="32"/>
      <c r="G123" s="39"/>
      <c r="H123" s="40"/>
      <c r="J123" s="74" t="s">
        <v>8</v>
      </c>
      <c r="K123" s="74" t="str">
        <f t="shared" si="19"/>
        <v>3X1</v>
      </c>
      <c r="L123" s="74" t="str">
        <f>IFERROR(VLOOKUP($K123,Mapping!F:H,2,0),"")</f>
        <v/>
      </c>
      <c r="M123" s="74" t="str">
        <f>IFERROR(VLOOKUP($K123,Mapping!$F:$H,3,0),"")</f>
        <v/>
      </c>
      <c r="N123" s="74" t="str">
        <f t="shared" si="20"/>
        <v>3</v>
      </c>
    </row>
    <row r="124" spans="1:14" ht="27.75" outlineLevel="1" x14ac:dyDescent="0.45">
      <c r="A124" s="27">
        <v>5</v>
      </c>
      <c r="B124" s="30" t="s">
        <v>246</v>
      </c>
      <c r="C124" s="31">
        <v>3</v>
      </c>
      <c r="D124" s="26" t="s">
        <v>3</v>
      </c>
      <c r="E124" s="32"/>
      <c r="G124" s="39"/>
      <c r="H124" s="40"/>
      <c r="J124" s="74" t="s">
        <v>8</v>
      </c>
      <c r="K124" s="74" t="str">
        <f t="shared" si="19"/>
        <v>3X1</v>
      </c>
      <c r="L124" s="74" t="str">
        <f>IFERROR(VLOOKUP($K124,Mapping!F:H,2,0),"")</f>
        <v/>
      </c>
      <c r="M124" s="74" t="str">
        <f>IFERROR(VLOOKUP($K124,Mapping!$F:$H,3,0),"")</f>
        <v/>
      </c>
      <c r="N124" s="74" t="str">
        <f t="shared" si="20"/>
        <v>3</v>
      </c>
    </row>
    <row r="125" spans="1:14" ht="27.75" outlineLevel="1" collapsed="1" x14ac:dyDescent="0.45">
      <c r="A125" s="27">
        <v>6</v>
      </c>
      <c r="B125" s="26" t="s">
        <v>247</v>
      </c>
      <c r="C125" s="73">
        <v>3</v>
      </c>
      <c r="D125" s="26" t="s">
        <v>3</v>
      </c>
      <c r="E125" s="28"/>
      <c r="G125" s="37"/>
      <c r="H125" s="38"/>
      <c r="J125" s="73" t="s">
        <v>8</v>
      </c>
      <c r="K125" s="73" t="str">
        <f t="shared" ref="K125:K126" si="21">C125&amp;J125&amp;G125</f>
        <v>3X1</v>
      </c>
      <c r="L125" s="73" t="str">
        <f>IFERROR(VLOOKUP($K125,Mapping!F:H,2,0),"")</f>
        <v/>
      </c>
      <c r="M125" s="73" t="str">
        <f>IFERROR(VLOOKUP($K125,Mapping!$F:$H,3,0),"")</f>
        <v/>
      </c>
      <c r="N125" s="73" t="str">
        <f t="shared" ref="N125:N147" si="22">C125&amp;G125</f>
        <v>3</v>
      </c>
    </row>
    <row r="126" spans="1:14" ht="27.75" outlineLevel="1" x14ac:dyDescent="0.45">
      <c r="A126" s="27">
        <v>7</v>
      </c>
      <c r="B126" s="30" t="s">
        <v>248</v>
      </c>
      <c r="C126" s="31">
        <v>3</v>
      </c>
      <c r="D126" s="26" t="s">
        <v>3</v>
      </c>
      <c r="E126" s="32"/>
      <c r="G126" s="39"/>
      <c r="H126" s="40"/>
      <c r="J126" s="74" t="s">
        <v>8</v>
      </c>
      <c r="K126" s="74" t="str">
        <f t="shared" si="21"/>
        <v>3X1</v>
      </c>
      <c r="L126" s="74" t="str">
        <f>IFERROR(VLOOKUP($K126,Mapping!F:H,2,0),"")</f>
        <v/>
      </c>
      <c r="M126" s="74" t="str">
        <f>IFERROR(VLOOKUP($K126,Mapping!$F:$H,3,0),"")</f>
        <v/>
      </c>
      <c r="N126" s="74" t="str">
        <f t="shared" si="22"/>
        <v>3</v>
      </c>
    </row>
    <row r="127" spans="1:14" s="21" customFormat="1" ht="33" customHeight="1" x14ac:dyDescent="0.5">
      <c r="A127" s="20" t="s">
        <v>54</v>
      </c>
      <c r="B127" s="69" t="s">
        <v>249</v>
      </c>
      <c r="C127" s="45" t="s">
        <v>71</v>
      </c>
      <c r="D127" s="43"/>
      <c r="E127" s="44"/>
      <c r="G127" s="46">
        <f>SUBTOTAL(3,G130:G137)/(SUBTOTAL(3,C130:C137)-0)</f>
        <v>0</v>
      </c>
      <c r="H127" s="19"/>
      <c r="J127" s="51"/>
      <c r="K127" s="51"/>
      <c r="L127" s="51">
        <f>SUBTOTAL(9,L130:L137)</f>
        <v>0</v>
      </c>
      <c r="M127" s="51">
        <f>SUBTOTAL(9,M130:M137)</f>
        <v>0</v>
      </c>
      <c r="N127" s="51"/>
    </row>
    <row r="128" spans="1:14" outlineLevel="1" x14ac:dyDescent="0.45">
      <c r="A128" s="15"/>
      <c r="B128" s="16" t="s">
        <v>103</v>
      </c>
      <c r="C128" s="15"/>
      <c r="D128" s="24"/>
      <c r="E128" s="17"/>
      <c r="G128" s="15"/>
      <c r="H128" s="16"/>
      <c r="J128" s="15"/>
      <c r="K128" s="15"/>
      <c r="L128" s="15"/>
      <c r="M128" s="15"/>
      <c r="N128" s="15"/>
    </row>
    <row r="129" spans="1:14" outlineLevel="1" x14ac:dyDescent="0.45">
      <c r="A129" s="15"/>
      <c r="B129" s="16" t="s">
        <v>0</v>
      </c>
      <c r="C129" s="15"/>
      <c r="D129" s="24"/>
      <c r="E129" s="17"/>
      <c r="G129" s="15"/>
      <c r="H129" s="16"/>
      <c r="J129" s="15"/>
      <c r="K129" s="15"/>
      <c r="L129" s="15"/>
      <c r="M129" s="15"/>
      <c r="N129" s="15"/>
    </row>
    <row r="130" spans="1:14" ht="34.5" customHeight="1" outlineLevel="1" collapsed="1" x14ac:dyDescent="0.45">
      <c r="A130" s="27">
        <v>1</v>
      </c>
      <c r="B130" s="140" t="s">
        <v>250</v>
      </c>
      <c r="C130" s="27">
        <v>3</v>
      </c>
      <c r="D130" s="26" t="s">
        <v>3</v>
      </c>
      <c r="E130" s="28"/>
      <c r="G130" s="37"/>
      <c r="H130" s="38"/>
      <c r="J130" s="73" t="s">
        <v>8</v>
      </c>
      <c r="K130" s="73" t="str">
        <f t="shared" ref="K130:K137" si="23">C130&amp;J130&amp;G130</f>
        <v>3X1</v>
      </c>
      <c r="L130" s="73" t="str">
        <f>IFERROR(VLOOKUP($K130,Mapping!F:H,2,0),"")</f>
        <v/>
      </c>
      <c r="M130" s="73" t="str">
        <f>IFERROR(VLOOKUP($K130,Mapping!$F:$H,3,0),"")</f>
        <v/>
      </c>
      <c r="N130" s="73" t="str">
        <f t="shared" ref="N130:N137" si="24">C130&amp;G130</f>
        <v>3</v>
      </c>
    </row>
    <row r="131" spans="1:14" ht="48.75" customHeight="1" outlineLevel="1" x14ac:dyDescent="0.45">
      <c r="A131" s="31">
        <v>2</v>
      </c>
      <c r="B131" s="30" t="s">
        <v>251</v>
      </c>
      <c r="C131" s="31">
        <v>3</v>
      </c>
      <c r="D131" s="145" t="s">
        <v>258</v>
      </c>
      <c r="E131" s="145"/>
      <c r="G131" s="39"/>
      <c r="H131" s="40"/>
      <c r="J131" s="74" t="s">
        <v>8</v>
      </c>
      <c r="K131" s="74" t="str">
        <f t="shared" si="23"/>
        <v>3X1</v>
      </c>
      <c r="L131" s="74" t="str">
        <f>IFERROR(VLOOKUP($K131,Mapping!F:H,2,0),"")</f>
        <v/>
      </c>
      <c r="M131" s="74" t="str">
        <f>IFERROR(VLOOKUP($K131,Mapping!$F:$H,3,0),"")</f>
        <v/>
      </c>
      <c r="N131" s="74" t="str">
        <f t="shared" si="24"/>
        <v>3</v>
      </c>
    </row>
    <row r="132" spans="1:14" outlineLevel="1" x14ac:dyDescent="0.45">
      <c r="A132" s="31">
        <v>3</v>
      </c>
      <c r="B132" s="30" t="s">
        <v>252</v>
      </c>
      <c r="C132" s="31">
        <v>2</v>
      </c>
      <c r="D132" s="32" t="s">
        <v>260</v>
      </c>
      <c r="E132" s="32"/>
      <c r="G132" s="39"/>
      <c r="H132" s="40"/>
      <c r="J132" s="74" t="s">
        <v>8</v>
      </c>
      <c r="K132" s="74" t="str">
        <f t="shared" si="23"/>
        <v>2X1</v>
      </c>
      <c r="L132" s="74" t="str">
        <f>IFERROR(VLOOKUP($K132,Mapping!F:H,2,0),"")</f>
        <v/>
      </c>
      <c r="M132" s="74" t="str">
        <f>IFERROR(VLOOKUP($K132,Mapping!$F:$H,3,0),"")</f>
        <v/>
      </c>
      <c r="N132" s="74" t="str">
        <f t="shared" si="24"/>
        <v>2</v>
      </c>
    </row>
    <row r="133" spans="1:14" ht="27.75" outlineLevel="1" x14ac:dyDescent="0.45">
      <c r="A133" s="31">
        <v>4</v>
      </c>
      <c r="B133" s="30" t="s">
        <v>253</v>
      </c>
      <c r="C133" s="31">
        <v>2</v>
      </c>
      <c r="D133" s="32" t="s">
        <v>260</v>
      </c>
      <c r="E133" s="32"/>
      <c r="G133" s="39"/>
      <c r="H133" s="40"/>
      <c r="J133" s="74" t="s">
        <v>8</v>
      </c>
      <c r="K133" s="74" t="str">
        <f t="shared" si="23"/>
        <v>2X1</v>
      </c>
      <c r="L133" s="74" t="str">
        <f>IFERROR(VLOOKUP($K133,Mapping!F:H,2,0),"")</f>
        <v/>
      </c>
      <c r="M133" s="74" t="str">
        <f>IFERROR(VLOOKUP($K133,Mapping!$F:$H,3,0),"")</f>
        <v/>
      </c>
      <c r="N133" s="74" t="str">
        <f t="shared" si="24"/>
        <v>2</v>
      </c>
    </row>
    <row r="134" spans="1:14" ht="27.75" outlineLevel="1" x14ac:dyDescent="0.45">
      <c r="A134" s="31">
        <v>5</v>
      </c>
      <c r="B134" s="30" t="s">
        <v>254</v>
      </c>
      <c r="C134" s="31">
        <v>1</v>
      </c>
      <c r="D134" s="32" t="s">
        <v>262</v>
      </c>
      <c r="E134" s="32" t="s">
        <v>261</v>
      </c>
      <c r="G134" s="39"/>
      <c r="H134" s="40"/>
      <c r="J134" s="74" t="s">
        <v>8</v>
      </c>
      <c r="K134" s="74" t="str">
        <f t="shared" si="23"/>
        <v>1X1</v>
      </c>
      <c r="L134" s="74" t="str">
        <f>IFERROR(VLOOKUP($K134,Mapping!F:H,2,0),"")</f>
        <v/>
      </c>
      <c r="M134" s="74" t="str">
        <f>IFERROR(VLOOKUP($K134,Mapping!$F:$H,3,0),"")</f>
        <v/>
      </c>
      <c r="N134" s="74" t="str">
        <f t="shared" si="24"/>
        <v>1</v>
      </c>
    </row>
    <row r="135" spans="1:14" ht="27.75" outlineLevel="1" x14ac:dyDescent="0.45">
      <c r="A135" s="31">
        <v>6</v>
      </c>
      <c r="B135" s="30" t="s">
        <v>255</v>
      </c>
      <c r="C135" s="31">
        <v>2</v>
      </c>
      <c r="D135" s="32" t="s">
        <v>259</v>
      </c>
      <c r="E135" s="32"/>
      <c r="G135" s="39"/>
      <c r="H135" s="40"/>
      <c r="J135" s="74" t="s">
        <v>8</v>
      </c>
      <c r="K135" s="74" t="str">
        <f t="shared" si="23"/>
        <v>2X1</v>
      </c>
      <c r="L135" s="74" t="str">
        <f>IFERROR(VLOOKUP($K135,Mapping!F:H,2,0),"")</f>
        <v/>
      </c>
      <c r="M135" s="74" t="str">
        <f>IFERROR(VLOOKUP($K135,Mapping!$F:$H,3,0),"")</f>
        <v/>
      </c>
      <c r="N135" s="74" t="str">
        <f t="shared" si="24"/>
        <v>2</v>
      </c>
    </row>
    <row r="136" spans="1:14" ht="27.75" outlineLevel="1" x14ac:dyDescent="0.45">
      <c r="A136" s="31">
        <v>7</v>
      </c>
      <c r="B136" s="30" t="s">
        <v>256</v>
      </c>
      <c r="C136" s="74">
        <v>3</v>
      </c>
      <c r="D136" s="32" t="s">
        <v>3</v>
      </c>
      <c r="E136" s="32"/>
      <c r="G136" s="39"/>
      <c r="H136" s="40"/>
      <c r="J136" s="74" t="s">
        <v>8</v>
      </c>
      <c r="K136" s="74" t="str">
        <f t="shared" si="23"/>
        <v>3X1</v>
      </c>
      <c r="L136" s="74" t="str">
        <f>IFERROR(VLOOKUP($K136,Mapping!F:H,2,0),"")</f>
        <v/>
      </c>
      <c r="M136" s="74" t="str">
        <f>IFERROR(VLOOKUP($K136,Mapping!$F:$H,3,0),"")</f>
        <v/>
      </c>
      <c r="N136" s="74" t="str">
        <f t="shared" si="24"/>
        <v>3</v>
      </c>
    </row>
    <row r="137" spans="1:14" outlineLevel="1" x14ac:dyDescent="0.45">
      <c r="A137" s="31">
        <v>8</v>
      </c>
      <c r="B137" s="30" t="s">
        <v>257</v>
      </c>
      <c r="C137" s="74">
        <v>3</v>
      </c>
      <c r="D137" s="32" t="s">
        <v>3</v>
      </c>
      <c r="E137" s="32"/>
      <c r="G137" s="39"/>
      <c r="H137" s="40"/>
      <c r="J137" s="74" t="s">
        <v>8</v>
      </c>
      <c r="K137" s="74" t="str">
        <f t="shared" si="23"/>
        <v>3X1</v>
      </c>
      <c r="L137" s="74" t="str">
        <f>IFERROR(VLOOKUP($K137,Mapping!F:H,2,0),"")</f>
        <v/>
      </c>
      <c r="M137" s="74" t="str">
        <f>IFERROR(VLOOKUP($K137,Mapping!$F:$H,3,0),"")</f>
        <v/>
      </c>
      <c r="N137" s="74" t="str">
        <f t="shared" si="24"/>
        <v>3</v>
      </c>
    </row>
    <row r="138" spans="1:14" s="21" customFormat="1" ht="33" customHeight="1" x14ac:dyDescent="0.5">
      <c r="A138" s="20" t="s">
        <v>110</v>
      </c>
      <c r="B138" s="69" t="s">
        <v>263</v>
      </c>
      <c r="C138" s="45" t="s">
        <v>71</v>
      </c>
      <c r="D138" s="43"/>
      <c r="E138" s="44"/>
      <c r="G138" s="46">
        <f>SUBTOTAL(3,G141:G147)/(SUBTOTAL(3,C141:C147)-0)</f>
        <v>0</v>
      </c>
      <c r="H138" s="19"/>
      <c r="J138" s="51"/>
      <c r="K138" s="51"/>
      <c r="L138" s="51">
        <f>SUBTOTAL(9,L141:L147)</f>
        <v>0</v>
      </c>
      <c r="M138" s="51">
        <f>SUBTOTAL(9,M141:M147)</f>
        <v>0</v>
      </c>
      <c r="N138" s="51"/>
    </row>
    <row r="139" spans="1:14" outlineLevel="1" x14ac:dyDescent="0.45">
      <c r="A139" s="15"/>
      <c r="B139" s="16" t="s">
        <v>111</v>
      </c>
      <c r="C139" s="15"/>
      <c r="D139" s="24"/>
      <c r="E139" s="17"/>
      <c r="G139" s="15"/>
      <c r="H139" s="16"/>
      <c r="J139" s="15"/>
      <c r="K139" s="15"/>
      <c r="L139" s="15"/>
      <c r="M139" s="15"/>
      <c r="N139" s="15"/>
    </row>
    <row r="140" spans="1:14" outlineLevel="1" x14ac:dyDescent="0.45">
      <c r="A140" s="15"/>
      <c r="B140" s="16" t="s">
        <v>0</v>
      </c>
      <c r="C140" s="15"/>
      <c r="D140" s="24"/>
      <c r="E140" s="17"/>
      <c r="G140" s="15"/>
      <c r="H140" s="16"/>
      <c r="J140" s="15"/>
      <c r="K140" s="15"/>
      <c r="L140" s="15"/>
      <c r="M140" s="15"/>
      <c r="N140" s="15"/>
    </row>
    <row r="141" spans="1:14" outlineLevel="1" collapsed="1" x14ac:dyDescent="0.45">
      <c r="A141" s="27">
        <v>1</v>
      </c>
      <c r="B141" s="26" t="s">
        <v>264</v>
      </c>
      <c r="C141" s="27">
        <v>3</v>
      </c>
      <c r="D141" s="28" t="s">
        <v>271</v>
      </c>
      <c r="E141" s="28"/>
      <c r="G141" s="37"/>
      <c r="H141" s="38"/>
      <c r="J141" s="73" t="s">
        <v>8</v>
      </c>
      <c r="K141" s="73" t="str">
        <f t="shared" ref="K141:K147" si="25">C141&amp;J141&amp;G141</f>
        <v>3X1</v>
      </c>
      <c r="L141" s="73" t="str">
        <f>IFERROR(VLOOKUP($K141,Mapping!F:H,2,0),"")</f>
        <v/>
      </c>
      <c r="M141" s="73" t="str">
        <f>IFERROR(VLOOKUP($K141,Mapping!$F:$H,3,0),"")</f>
        <v/>
      </c>
      <c r="N141" s="73" t="str">
        <f t="shared" si="22"/>
        <v>3</v>
      </c>
    </row>
    <row r="142" spans="1:14" outlineLevel="1" x14ac:dyDescent="0.45">
      <c r="A142" s="27">
        <v>2</v>
      </c>
      <c r="B142" s="30" t="s">
        <v>265</v>
      </c>
      <c r="C142" s="31">
        <v>3</v>
      </c>
      <c r="D142" s="28" t="s">
        <v>271</v>
      </c>
      <c r="E142" s="32"/>
      <c r="G142" s="39"/>
      <c r="H142" s="40"/>
      <c r="J142" s="74" t="s">
        <v>8</v>
      </c>
      <c r="K142" s="74" t="str">
        <f t="shared" si="25"/>
        <v>3X1</v>
      </c>
      <c r="L142" s="74" t="str">
        <f>IFERROR(VLOOKUP($K142,Mapping!F:H,2,0),"")</f>
        <v/>
      </c>
      <c r="M142" s="74" t="str">
        <f>IFERROR(VLOOKUP($K142,Mapping!$F:$H,3,0),"")</f>
        <v/>
      </c>
      <c r="N142" s="74" t="str">
        <f t="shared" si="22"/>
        <v>3</v>
      </c>
    </row>
    <row r="143" spans="1:14" outlineLevel="1" x14ac:dyDescent="0.45">
      <c r="A143" s="27">
        <v>3</v>
      </c>
      <c r="B143" s="30" t="s">
        <v>266</v>
      </c>
      <c r="C143" s="31">
        <v>3</v>
      </c>
      <c r="D143" s="28" t="s">
        <v>271</v>
      </c>
      <c r="E143" s="32"/>
      <c r="G143" s="39"/>
      <c r="H143" s="40"/>
      <c r="J143" s="74" t="s">
        <v>8</v>
      </c>
      <c r="K143" s="74" t="str">
        <f t="shared" si="25"/>
        <v>3X1</v>
      </c>
      <c r="L143" s="74" t="str">
        <f>IFERROR(VLOOKUP($K143,Mapping!F:H,2,0),"")</f>
        <v/>
      </c>
      <c r="M143" s="74" t="str">
        <f>IFERROR(VLOOKUP($K143,Mapping!$F:$H,3,0),"")</f>
        <v/>
      </c>
      <c r="N143" s="74" t="str">
        <f t="shared" si="22"/>
        <v>3</v>
      </c>
    </row>
    <row r="144" spans="1:14" outlineLevel="1" x14ac:dyDescent="0.45">
      <c r="A144" s="27">
        <v>4</v>
      </c>
      <c r="B144" s="30" t="s">
        <v>267</v>
      </c>
      <c r="C144" s="31">
        <v>3</v>
      </c>
      <c r="D144" s="28" t="s">
        <v>271</v>
      </c>
      <c r="E144" s="32"/>
      <c r="G144" s="39"/>
      <c r="H144" s="40"/>
      <c r="J144" s="74" t="s">
        <v>8</v>
      </c>
      <c r="K144" s="74" t="str">
        <f t="shared" ref="K144:K145" si="26">C144&amp;J144&amp;G144</f>
        <v>3X1</v>
      </c>
      <c r="L144" s="74" t="str">
        <f>IFERROR(VLOOKUP($K144,Mapping!F:H,2,0),"")</f>
        <v/>
      </c>
      <c r="M144" s="74" t="str">
        <f>IFERROR(VLOOKUP($K144,Mapping!$F:$H,3,0),"")</f>
        <v/>
      </c>
      <c r="N144" s="74" t="str">
        <f t="shared" ref="N144:N145" si="27">C144&amp;G144</f>
        <v>3</v>
      </c>
    </row>
    <row r="145" spans="1:21" outlineLevel="1" x14ac:dyDescent="0.45">
      <c r="A145" s="27">
        <v>5</v>
      </c>
      <c r="B145" s="30" t="s">
        <v>268</v>
      </c>
      <c r="C145" s="31">
        <v>1</v>
      </c>
      <c r="D145" s="32" t="s">
        <v>108</v>
      </c>
      <c r="E145" s="32" t="s">
        <v>272</v>
      </c>
      <c r="G145" s="39"/>
      <c r="H145" s="40"/>
      <c r="J145" s="74" t="s">
        <v>8</v>
      </c>
      <c r="K145" s="74" t="str">
        <f t="shared" si="26"/>
        <v>1X1</v>
      </c>
      <c r="L145" s="74" t="str">
        <f>IFERROR(VLOOKUP($K145,Mapping!F:H,2,0),"")</f>
        <v/>
      </c>
      <c r="M145" s="74" t="str">
        <f>IFERROR(VLOOKUP($K145,Mapping!$F:$H,3,0),"")</f>
        <v/>
      </c>
      <c r="N145" s="74" t="str">
        <f t="shared" si="27"/>
        <v>1</v>
      </c>
    </row>
    <row r="146" spans="1:21" outlineLevel="1" x14ac:dyDescent="0.45">
      <c r="A146" s="27">
        <v>6</v>
      </c>
      <c r="B146" s="30" t="s">
        <v>269</v>
      </c>
      <c r="C146" s="31">
        <v>3</v>
      </c>
      <c r="D146" s="32" t="s">
        <v>3</v>
      </c>
      <c r="E146" s="32"/>
      <c r="G146" s="39"/>
      <c r="H146" s="40"/>
      <c r="J146" s="74" t="s">
        <v>8</v>
      </c>
      <c r="K146" s="74" t="str">
        <f t="shared" si="25"/>
        <v>3X1</v>
      </c>
      <c r="L146" s="74" t="str">
        <f>IFERROR(VLOOKUP($K146,Mapping!F:H,2,0),"")</f>
        <v/>
      </c>
      <c r="M146" s="74" t="str">
        <f>IFERROR(VLOOKUP($K146,Mapping!$F:$H,3,0),"")</f>
        <v/>
      </c>
      <c r="N146" s="74" t="str">
        <f t="shared" si="22"/>
        <v>3</v>
      </c>
    </row>
    <row r="147" spans="1:21" outlineLevel="1" x14ac:dyDescent="0.45">
      <c r="A147" s="27">
        <v>7</v>
      </c>
      <c r="B147" s="30" t="s">
        <v>270</v>
      </c>
      <c r="C147" s="31">
        <v>2</v>
      </c>
      <c r="D147" s="32" t="s">
        <v>273</v>
      </c>
      <c r="E147" s="32"/>
      <c r="G147" s="39"/>
      <c r="H147" s="40"/>
      <c r="J147" s="74" t="s">
        <v>8</v>
      </c>
      <c r="K147" s="74" t="str">
        <f t="shared" si="25"/>
        <v>2X1</v>
      </c>
      <c r="L147" s="74" t="str">
        <f>IFERROR(VLOOKUP($K147,Mapping!F:H,2,0),"")</f>
        <v/>
      </c>
      <c r="M147" s="74" t="str">
        <f>IFERROR(VLOOKUP($K147,Mapping!$F:$H,3,0),"")</f>
        <v/>
      </c>
      <c r="N147" s="74" t="str">
        <f t="shared" si="22"/>
        <v>2</v>
      </c>
    </row>
    <row r="148" spans="1:21" customFormat="1" x14ac:dyDescent="0.45"/>
    <row r="149" spans="1:21" customFormat="1" x14ac:dyDescent="0.45"/>
    <row r="150" spans="1:21" customFormat="1" x14ac:dyDescent="0.45"/>
    <row r="151" spans="1:21" customFormat="1" x14ac:dyDescent="0.45"/>
    <row r="152" spans="1:21" customFormat="1" x14ac:dyDescent="0.45"/>
    <row r="153" spans="1:21" customFormat="1" x14ac:dyDescent="0.45"/>
    <row r="154" spans="1:21" customFormat="1" x14ac:dyDescent="0.45">
      <c r="O154" s="11"/>
      <c r="P154" s="11"/>
      <c r="Q154" s="11"/>
      <c r="R154" s="11"/>
      <c r="S154" s="11"/>
      <c r="T154" s="11"/>
      <c r="U154" s="11"/>
    </row>
    <row r="155" spans="1:21" customFormat="1" x14ac:dyDescent="0.45">
      <c r="O155" s="79" t="s">
        <v>80</v>
      </c>
      <c r="P155" s="52"/>
      <c r="Q155" s="52"/>
      <c r="R155" s="52"/>
      <c r="S155" s="52"/>
      <c r="T155" s="52"/>
      <c r="U155" s="11"/>
    </row>
    <row r="156" spans="1:21" customFormat="1" ht="15.4" x14ac:dyDescent="0.45">
      <c r="O156" s="57"/>
      <c r="P156" s="57"/>
      <c r="Q156" s="57"/>
      <c r="R156" s="57"/>
      <c r="S156" s="57"/>
      <c r="T156" s="57"/>
      <c r="U156" s="11"/>
    </row>
    <row r="157" spans="1:21" customFormat="1" x14ac:dyDescent="0.45">
      <c r="O157" s="52"/>
      <c r="P157" s="80"/>
      <c r="Q157" s="52"/>
      <c r="R157" s="52"/>
      <c r="S157" s="52"/>
      <c r="T157" s="52"/>
      <c r="U157" s="11"/>
    </row>
    <row r="158" spans="1:21" customFormat="1" x14ac:dyDescent="0.45">
      <c r="O158" s="52"/>
      <c r="P158" s="52" t="s">
        <v>72</v>
      </c>
      <c r="Q158" s="52"/>
      <c r="R158" s="52"/>
      <c r="S158" s="52"/>
      <c r="T158" s="52"/>
      <c r="U158" s="11"/>
    </row>
    <row r="159" spans="1:21" customFormat="1" x14ac:dyDescent="0.45">
      <c r="O159" s="52"/>
      <c r="P159" s="52" t="s">
        <v>73</v>
      </c>
      <c r="Q159" s="52"/>
      <c r="R159" s="52"/>
      <c r="S159" s="52"/>
      <c r="T159" s="52"/>
      <c r="U159" s="11"/>
    </row>
    <row r="160" spans="1:21" customFormat="1" ht="17.25" x14ac:dyDescent="0.45">
      <c r="O160" s="53"/>
      <c r="P160" s="52" t="s">
        <v>74</v>
      </c>
      <c r="Q160" s="53"/>
      <c r="R160" s="52"/>
      <c r="S160" s="52"/>
      <c r="T160" s="52"/>
      <c r="U160" s="11"/>
    </row>
    <row r="161" spans="15:21" customFormat="1" x14ac:dyDescent="0.45">
      <c r="O161" s="52"/>
      <c r="P161" s="52"/>
      <c r="Q161" s="52"/>
      <c r="R161" s="52"/>
      <c r="S161" s="52"/>
      <c r="T161" s="52"/>
      <c r="U161" s="11"/>
    </row>
    <row r="162" spans="15:21" customFormat="1" x14ac:dyDescent="0.45">
      <c r="O162" s="52"/>
      <c r="P162" s="54"/>
      <c r="Q162" s="54" t="s">
        <v>5</v>
      </c>
      <c r="R162" s="54" t="s">
        <v>70</v>
      </c>
      <c r="S162" s="54" t="s">
        <v>10</v>
      </c>
      <c r="T162" s="52"/>
      <c r="U162" s="11"/>
    </row>
    <row r="163" spans="15:21" customFormat="1" x14ac:dyDescent="0.45">
      <c r="O163" s="52"/>
      <c r="P163" s="55" t="s">
        <v>67</v>
      </c>
      <c r="Q163" s="52">
        <f>+N243</f>
        <v>0</v>
      </c>
      <c r="R163" s="52">
        <f>+N237</f>
        <v>0</v>
      </c>
      <c r="S163" s="52">
        <f>+N240</f>
        <v>0</v>
      </c>
      <c r="T163" s="52"/>
      <c r="U163" s="11"/>
    </row>
    <row r="164" spans="15:21" customFormat="1" x14ac:dyDescent="0.45">
      <c r="O164" s="52"/>
      <c r="P164" s="55" t="s">
        <v>68</v>
      </c>
      <c r="Q164" s="52">
        <f>+N244</f>
        <v>0</v>
      </c>
      <c r="R164" s="52">
        <f>+N238</f>
        <v>0</v>
      </c>
      <c r="S164" s="52">
        <f>+N241</f>
        <v>0</v>
      </c>
      <c r="T164" s="52"/>
      <c r="U164" s="11"/>
    </row>
    <row r="165" spans="15:21" customFormat="1" x14ac:dyDescent="0.45">
      <c r="O165" s="52"/>
      <c r="P165" s="55" t="s">
        <v>69</v>
      </c>
      <c r="Q165" s="52">
        <f>+N245</f>
        <v>1</v>
      </c>
      <c r="R165" s="52">
        <f>+N239</f>
        <v>0</v>
      </c>
      <c r="S165" s="52">
        <f>+N242</f>
        <v>0</v>
      </c>
      <c r="T165" s="52"/>
      <c r="U165" s="11"/>
    </row>
    <row r="166" spans="15:21" customFormat="1" x14ac:dyDescent="0.45">
      <c r="O166" s="52"/>
      <c r="P166" s="52"/>
      <c r="Q166" s="52"/>
      <c r="R166" s="52"/>
      <c r="S166" s="52"/>
      <c r="T166" s="52"/>
      <c r="U166" s="11"/>
    </row>
    <row r="167" spans="15:21" customFormat="1" x14ac:dyDescent="0.45">
      <c r="O167" s="52"/>
      <c r="P167" s="54"/>
      <c r="Q167" s="54" t="s">
        <v>5</v>
      </c>
      <c r="R167" s="54" t="s">
        <v>70</v>
      </c>
      <c r="S167" s="54" t="s">
        <v>10</v>
      </c>
      <c r="T167" s="52"/>
      <c r="U167" s="11"/>
    </row>
    <row r="168" spans="15:21" customFormat="1" x14ac:dyDescent="0.45">
      <c r="O168" s="52"/>
      <c r="P168" s="55" t="s">
        <v>67</v>
      </c>
      <c r="Q168" s="56">
        <f t="shared" ref="Q168:S170" si="28">IFERROR(Q163/SUM($Q163:$S163),0)</f>
        <v>0</v>
      </c>
      <c r="R168" s="56">
        <f t="shared" si="28"/>
        <v>0</v>
      </c>
      <c r="S168" s="56">
        <f t="shared" si="28"/>
        <v>0</v>
      </c>
      <c r="T168" s="52"/>
      <c r="U168" s="11"/>
    </row>
    <row r="169" spans="15:21" customFormat="1" ht="15.4" x14ac:dyDescent="0.45">
      <c r="O169" s="57"/>
      <c r="P169" s="55" t="s">
        <v>68</v>
      </c>
      <c r="Q169" s="56">
        <f t="shared" si="28"/>
        <v>0</v>
      </c>
      <c r="R169" s="56">
        <f t="shared" si="28"/>
        <v>0</v>
      </c>
      <c r="S169" s="56">
        <f t="shared" si="28"/>
        <v>0</v>
      </c>
      <c r="T169" s="57"/>
      <c r="U169" s="11"/>
    </row>
    <row r="170" spans="15:21" customFormat="1" x14ac:dyDescent="0.45">
      <c r="O170" s="52"/>
      <c r="P170" s="55" t="s">
        <v>69</v>
      </c>
      <c r="Q170" s="56">
        <f t="shared" si="28"/>
        <v>1</v>
      </c>
      <c r="R170" s="56">
        <f t="shared" si="28"/>
        <v>0</v>
      </c>
      <c r="S170" s="56">
        <f t="shared" si="28"/>
        <v>0</v>
      </c>
      <c r="T170" s="52"/>
      <c r="U170" s="11"/>
    </row>
    <row r="171" spans="15:21" customFormat="1" x14ac:dyDescent="0.45">
      <c r="O171" s="52"/>
      <c r="P171" s="52"/>
      <c r="Q171" s="52"/>
      <c r="R171" s="52"/>
      <c r="S171" s="52"/>
      <c r="T171" s="52"/>
      <c r="U171" s="11"/>
    </row>
    <row r="172" spans="15:21" customFormat="1" x14ac:dyDescent="0.45">
      <c r="O172" s="52"/>
      <c r="P172" s="52"/>
      <c r="Q172" s="52"/>
      <c r="R172" s="52"/>
      <c r="S172" s="52"/>
      <c r="T172" s="52"/>
      <c r="U172" s="11"/>
    </row>
    <row r="173" spans="15:21" customFormat="1" x14ac:dyDescent="0.45">
      <c r="O173" s="52"/>
      <c r="P173" s="52"/>
      <c r="Q173" s="52"/>
      <c r="R173" s="52"/>
      <c r="S173" s="52"/>
      <c r="T173" s="52"/>
      <c r="U173" s="11"/>
    </row>
    <row r="174" spans="15:21" customFormat="1" x14ac:dyDescent="0.45">
      <c r="O174" s="11"/>
      <c r="P174" s="11"/>
      <c r="Q174" s="11"/>
      <c r="R174" s="11"/>
      <c r="S174" s="11"/>
      <c r="T174" s="11"/>
      <c r="U174" s="11"/>
    </row>
    <row r="175" spans="15:21" customFormat="1" x14ac:dyDescent="0.45">
      <c r="O175" s="11"/>
      <c r="P175" s="11"/>
      <c r="Q175" s="11"/>
      <c r="R175" s="11"/>
      <c r="S175" s="11"/>
      <c r="T175" s="11"/>
      <c r="U175" s="11"/>
    </row>
    <row r="176" spans="15:21" customFormat="1" hidden="1" x14ac:dyDescent="0.45">
      <c r="O176" s="11"/>
      <c r="P176" s="11"/>
      <c r="Q176" s="11"/>
      <c r="R176" s="11"/>
      <c r="S176" s="11"/>
      <c r="T176" s="11"/>
      <c r="U176" s="11"/>
    </row>
    <row r="177" customFormat="1" hidden="1" x14ac:dyDescent="0.45"/>
    <row r="178" customFormat="1" hidden="1" x14ac:dyDescent="0.45"/>
    <row r="179" customFormat="1" hidden="1" x14ac:dyDescent="0.45"/>
    <row r="180" customFormat="1" hidden="1" x14ac:dyDescent="0.45"/>
    <row r="181" customFormat="1" hidden="1" x14ac:dyDescent="0.45"/>
    <row r="182" customFormat="1" hidden="1" x14ac:dyDescent="0.45"/>
    <row r="183" customFormat="1" hidden="1" x14ac:dyDescent="0.45"/>
    <row r="184" customFormat="1" hidden="1" x14ac:dyDescent="0.45"/>
    <row r="185" customFormat="1" hidden="1" x14ac:dyDescent="0.45"/>
    <row r="186" customFormat="1" hidden="1" x14ac:dyDescent="0.45"/>
    <row r="187" customFormat="1" hidden="1" x14ac:dyDescent="0.45"/>
    <row r="188" customFormat="1" hidden="1" x14ac:dyDescent="0.45"/>
    <row r="189" customFormat="1" hidden="1" x14ac:dyDescent="0.45"/>
    <row r="190" customFormat="1" hidden="1" x14ac:dyDescent="0.45"/>
    <row r="191" customFormat="1" hidden="1" x14ac:dyDescent="0.45"/>
    <row r="192" customFormat="1" hidden="1" x14ac:dyDescent="0.45"/>
    <row r="193" customFormat="1" hidden="1" x14ac:dyDescent="0.45"/>
    <row r="194" customFormat="1" hidden="1" x14ac:dyDescent="0.45"/>
    <row r="195" customFormat="1" hidden="1" x14ac:dyDescent="0.45"/>
    <row r="196" customFormat="1" hidden="1" x14ac:dyDescent="0.45"/>
    <row r="197" customFormat="1" hidden="1" x14ac:dyDescent="0.45"/>
    <row r="198" customFormat="1" hidden="1" x14ac:dyDescent="0.45"/>
    <row r="199" customFormat="1" hidden="1" x14ac:dyDescent="0.45"/>
    <row r="200" customFormat="1" hidden="1" x14ac:dyDescent="0.45"/>
    <row r="201" customFormat="1" hidden="1" x14ac:dyDescent="0.45"/>
    <row r="202" customFormat="1" hidden="1" x14ac:dyDescent="0.45"/>
    <row r="203" customFormat="1" hidden="1" x14ac:dyDescent="0.45"/>
    <row r="204" customFormat="1" hidden="1" x14ac:dyDescent="0.45"/>
    <row r="205" customFormat="1" hidden="1" x14ac:dyDescent="0.45"/>
    <row r="206" customFormat="1" hidden="1" x14ac:dyDescent="0.45"/>
    <row r="207" customFormat="1" hidden="1" x14ac:dyDescent="0.45"/>
    <row r="208" customFormat="1" hidden="1" x14ac:dyDescent="0.45"/>
    <row r="209" customFormat="1" hidden="1" x14ac:dyDescent="0.45"/>
    <row r="210" customFormat="1" hidden="1" x14ac:dyDescent="0.45"/>
    <row r="211" customFormat="1" hidden="1" x14ac:dyDescent="0.45"/>
    <row r="212" customFormat="1" hidden="1" x14ac:dyDescent="0.45"/>
    <row r="213" customFormat="1" hidden="1" x14ac:dyDescent="0.45"/>
    <row r="214" customFormat="1" hidden="1" x14ac:dyDescent="0.45"/>
    <row r="215" customFormat="1" hidden="1" x14ac:dyDescent="0.45"/>
    <row r="216" customFormat="1" hidden="1" x14ac:dyDescent="0.45"/>
    <row r="217" customFormat="1" hidden="1" x14ac:dyDescent="0.45"/>
    <row r="218" customFormat="1" hidden="1" x14ac:dyDescent="0.45"/>
    <row r="219" customFormat="1" hidden="1" x14ac:dyDescent="0.45"/>
    <row r="220" customFormat="1" hidden="1" x14ac:dyDescent="0.45"/>
    <row r="221" customFormat="1" hidden="1" x14ac:dyDescent="0.45"/>
    <row r="222" customFormat="1" hidden="1" x14ac:dyDescent="0.45"/>
    <row r="223" customFormat="1" hidden="1" x14ac:dyDescent="0.45"/>
    <row r="224" customFormat="1" hidden="1" x14ac:dyDescent="0.45"/>
    <row r="225" spans="11:14" customFormat="1" hidden="1" x14ac:dyDescent="0.45"/>
    <row r="226" spans="11:14" customFormat="1" hidden="1" x14ac:dyDescent="0.45"/>
    <row r="227" spans="11:14" customFormat="1" hidden="1" x14ac:dyDescent="0.45"/>
    <row r="228" spans="11:14" customFormat="1" hidden="1" x14ac:dyDescent="0.45"/>
    <row r="229" spans="11:14" customFormat="1" hidden="1" x14ac:dyDescent="0.45"/>
    <row r="230" spans="11:14" customFormat="1" hidden="1" x14ac:dyDescent="0.45"/>
    <row r="231" spans="11:14" customFormat="1" hidden="1" x14ac:dyDescent="0.45"/>
    <row r="232" spans="11:14" customFormat="1" hidden="1" x14ac:dyDescent="0.45"/>
    <row r="233" spans="11:14" customFormat="1" hidden="1" x14ac:dyDescent="0.45"/>
    <row r="234" spans="11:14" x14ac:dyDescent="0.45"/>
    <row r="235" spans="11:14" x14ac:dyDescent="0.45"/>
    <row r="236" spans="11:14" x14ac:dyDescent="0.45"/>
    <row r="237" spans="11:14" hidden="1" x14ac:dyDescent="0.45">
      <c r="K237" s="77">
        <v>1</v>
      </c>
      <c r="L237" s="77">
        <f>COUNTIF($C$7:$C$233,$K237)</f>
        <v>28</v>
      </c>
      <c r="M237" s="77" t="s">
        <v>55</v>
      </c>
      <c r="N237" s="77">
        <f t="shared" ref="N237:N245" si="29">COUNTIF($N$7:$N$233,$M237)</f>
        <v>0</v>
      </c>
    </row>
    <row r="238" spans="11:14" hidden="1" x14ac:dyDescent="0.45">
      <c r="K238" s="77">
        <v>2</v>
      </c>
      <c r="L238" s="77">
        <f>COUNTIF($C$7:$C$233,$K238)</f>
        <v>6</v>
      </c>
      <c r="M238" s="77" t="s">
        <v>56</v>
      </c>
      <c r="N238" s="77">
        <f t="shared" si="29"/>
        <v>0</v>
      </c>
    </row>
    <row r="239" spans="11:14" hidden="1" x14ac:dyDescent="0.45">
      <c r="K239" s="77">
        <v>3</v>
      </c>
      <c r="L239" s="77">
        <f>COUNTIF($C$7:$C$233,$K239)</f>
        <v>74</v>
      </c>
      <c r="M239" s="77" t="s">
        <v>57</v>
      </c>
      <c r="N239" s="77">
        <f t="shared" si="29"/>
        <v>0</v>
      </c>
    </row>
    <row r="240" spans="11:14" hidden="1" x14ac:dyDescent="0.45">
      <c r="K240" s="77">
        <f>K237</f>
        <v>1</v>
      </c>
      <c r="L240" s="77">
        <f t="shared" ref="L240:L248" si="30">L237</f>
        <v>28</v>
      </c>
      <c r="M240" s="77" t="s">
        <v>58</v>
      </c>
      <c r="N240" s="77">
        <f t="shared" si="29"/>
        <v>0</v>
      </c>
    </row>
    <row r="241" spans="11:14" hidden="1" x14ac:dyDescent="0.45">
      <c r="K241" s="77">
        <f t="shared" ref="K241" si="31">K238</f>
        <v>2</v>
      </c>
      <c r="L241" s="77">
        <f>L238</f>
        <v>6</v>
      </c>
      <c r="M241" s="77" t="s">
        <v>59</v>
      </c>
      <c r="N241" s="77">
        <f t="shared" si="29"/>
        <v>0</v>
      </c>
    </row>
    <row r="242" spans="11:14" hidden="1" x14ac:dyDescent="0.45">
      <c r="K242" s="77">
        <f t="shared" ref="K242" si="32">K239</f>
        <v>3</v>
      </c>
      <c r="L242" s="77">
        <f t="shared" si="30"/>
        <v>74</v>
      </c>
      <c r="M242" s="77" t="s">
        <v>60</v>
      </c>
      <c r="N242" s="77">
        <f t="shared" si="29"/>
        <v>0</v>
      </c>
    </row>
    <row r="243" spans="11:14" hidden="1" x14ac:dyDescent="0.45">
      <c r="K243" s="77">
        <f t="shared" ref="K243" si="33">K240</f>
        <v>1</v>
      </c>
      <c r="L243" s="77">
        <f t="shared" si="30"/>
        <v>28</v>
      </c>
      <c r="M243" s="77" t="s">
        <v>61</v>
      </c>
      <c r="N243" s="77">
        <f t="shared" si="29"/>
        <v>0</v>
      </c>
    </row>
    <row r="244" spans="11:14" hidden="1" x14ac:dyDescent="0.45">
      <c r="K244" s="77">
        <f t="shared" ref="K244" si="34">K241</f>
        <v>2</v>
      </c>
      <c r="L244" s="77">
        <f t="shared" si="30"/>
        <v>6</v>
      </c>
      <c r="M244" s="77" t="s">
        <v>62</v>
      </c>
      <c r="N244" s="77">
        <f t="shared" si="29"/>
        <v>0</v>
      </c>
    </row>
    <row r="245" spans="11:14" hidden="1" x14ac:dyDescent="0.45">
      <c r="K245" s="77">
        <f t="shared" ref="K245" si="35">K242</f>
        <v>3</v>
      </c>
      <c r="L245" s="77">
        <f t="shared" si="30"/>
        <v>74</v>
      </c>
      <c r="M245" s="77" t="s">
        <v>63</v>
      </c>
      <c r="N245" s="77">
        <f t="shared" si="29"/>
        <v>1</v>
      </c>
    </row>
    <row r="246" spans="11:14" hidden="1" x14ac:dyDescent="0.45">
      <c r="K246" s="77">
        <f t="shared" ref="K246" si="36">K243</f>
        <v>1</v>
      </c>
      <c r="L246" s="77">
        <f t="shared" si="30"/>
        <v>28</v>
      </c>
      <c r="M246" s="77" t="s">
        <v>64</v>
      </c>
      <c r="N246" s="77">
        <f>+N237+N240+N243</f>
        <v>0</v>
      </c>
    </row>
    <row r="247" spans="11:14" hidden="1" x14ac:dyDescent="0.45">
      <c r="K247" s="77">
        <f t="shared" ref="K247" si="37">K244</f>
        <v>2</v>
      </c>
      <c r="L247" s="77">
        <f t="shared" si="30"/>
        <v>6</v>
      </c>
      <c r="M247" s="77" t="s">
        <v>65</v>
      </c>
      <c r="N247" s="77">
        <f>+N238+N241+N244</f>
        <v>0</v>
      </c>
    </row>
    <row r="248" spans="11:14" hidden="1" x14ac:dyDescent="0.45">
      <c r="K248" s="77">
        <f t="shared" ref="K248" si="38">K245</f>
        <v>3</v>
      </c>
      <c r="L248" s="77">
        <f t="shared" si="30"/>
        <v>74</v>
      </c>
      <c r="M248" s="77" t="s">
        <v>66</v>
      </c>
      <c r="N248" s="77">
        <f>+N239+N242+N245</f>
        <v>1</v>
      </c>
    </row>
    <row r="249" spans="11:14" x14ac:dyDescent="0.45"/>
    <row r="250" spans="11:14" x14ac:dyDescent="0.45"/>
    <row r="251" spans="11:14" x14ac:dyDescent="0.45"/>
    <row r="252" spans="11:14" hidden="1" x14ac:dyDescent="0.45">
      <c r="K252" s="77" t="s">
        <v>1</v>
      </c>
    </row>
    <row r="253" spans="11:14" hidden="1" x14ac:dyDescent="0.45">
      <c r="K253" s="77" t="s">
        <v>11</v>
      </c>
    </row>
    <row r="254" spans="11:14" hidden="1" x14ac:dyDescent="0.45">
      <c r="K254" s="77" t="s">
        <v>12</v>
      </c>
    </row>
    <row r="255" spans="11:14" x14ac:dyDescent="0.45"/>
    <row r="256" spans="11:14" x14ac:dyDescent="0.45"/>
    <row r="257" x14ac:dyDescent="0.45"/>
    <row r="258" x14ac:dyDescent="0.45"/>
    <row r="259" x14ac:dyDescent="0.45"/>
    <row r="260" x14ac:dyDescent="0.45"/>
    <row r="261" x14ac:dyDescent="0.45"/>
    <row r="262" x14ac:dyDescent="0.45"/>
    <row r="263" x14ac:dyDescent="0.45"/>
    <row r="264" x14ac:dyDescent="0.45"/>
    <row r="265" x14ac:dyDescent="0.45"/>
    <row r="266" x14ac:dyDescent="0.45"/>
    <row r="267" x14ac:dyDescent="0.45"/>
    <row r="268" x14ac:dyDescent="0.45"/>
    <row r="269" x14ac:dyDescent="0.45"/>
    <row r="270" x14ac:dyDescent="0.45"/>
    <row r="271" x14ac:dyDescent="0.45"/>
    <row r="272" x14ac:dyDescent="0.45"/>
    <row r="273" x14ac:dyDescent="0.45"/>
    <row r="274" x14ac:dyDescent="0.45"/>
    <row r="275" x14ac:dyDescent="0.45"/>
    <row r="276" x14ac:dyDescent="0.45"/>
    <row r="277" x14ac:dyDescent="0.45"/>
    <row r="278" x14ac:dyDescent="0.45"/>
    <row r="279" x14ac:dyDescent="0.45"/>
    <row r="280" x14ac:dyDescent="0.45"/>
    <row r="281" x14ac:dyDescent="0.45"/>
    <row r="282" x14ac:dyDescent="0.45"/>
    <row r="283" x14ac:dyDescent="0.45"/>
    <row r="284" x14ac:dyDescent="0.45"/>
    <row r="285" x14ac:dyDescent="0.45"/>
    <row r="286" x14ac:dyDescent="0.45"/>
    <row r="287" x14ac:dyDescent="0.45"/>
    <row r="288" x14ac:dyDescent="0.45"/>
    <row r="289" x14ac:dyDescent="0.45"/>
    <row r="290" x14ac:dyDescent="0.45"/>
    <row r="291" x14ac:dyDescent="0.45"/>
    <row r="292" x14ac:dyDescent="0.45"/>
    <row r="293" x14ac:dyDescent="0.45"/>
    <row r="294" x14ac:dyDescent="0.45"/>
    <row r="295" x14ac:dyDescent="0.45"/>
    <row r="296" x14ac:dyDescent="0.45"/>
    <row r="297" x14ac:dyDescent="0.45"/>
    <row r="298" x14ac:dyDescent="0.45"/>
    <row r="299" x14ac:dyDescent="0.45"/>
    <row r="300" x14ac:dyDescent="0.45"/>
    <row r="301" x14ac:dyDescent="0.45"/>
    <row r="302" x14ac:dyDescent="0.45"/>
    <row r="303" x14ac:dyDescent="0.45"/>
    <row r="304" x14ac:dyDescent="0.45"/>
    <row r="305" x14ac:dyDescent="0.45"/>
    <row r="306" x14ac:dyDescent="0.45"/>
    <row r="307" x14ac:dyDescent="0.45"/>
    <row r="308" x14ac:dyDescent="0.45"/>
    <row r="309" x14ac:dyDescent="0.45"/>
    <row r="310" x14ac:dyDescent="0.45"/>
    <row r="311" x14ac:dyDescent="0.45"/>
    <row r="312" x14ac:dyDescent="0.45"/>
    <row r="313" x14ac:dyDescent="0.45"/>
    <row r="314" x14ac:dyDescent="0.45"/>
    <row r="315" x14ac:dyDescent="0.45"/>
    <row r="316" x14ac:dyDescent="0.45"/>
    <row r="317" x14ac:dyDescent="0.45"/>
    <row r="318" x14ac:dyDescent="0.45"/>
    <row r="319" x14ac:dyDescent="0.45"/>
    <row r="320" x14ac:dyDescent="0.45"/>
    <row r="321" x14ac:dyDescent="0.45"/>
    <row r="322" x14ac:dyDescent="0.45"/>
    <row r="323" x14ac:dyDescent="0.45"/>
    <row r="324" x14ac:dyDescent="0.45"/>
    <row r="325" x14ac:dyDescent="0.45"/>
    <row r="326" x14ac:dyDescent="0.45"/>
    <row r="327" x14ac:dyDescent="0.45"/>
    <row r="328" x14ac:dyDescent="0.45"/>
    <row r="329" x14ac:dyDescent="0.45"/>
    <row r="330" x14ac:dyDescent="0.45"/>
    <row r="331" x14ac:dyDescent="0.45"/>
    <row r="332" x14ac:dyDescent="0.45"/>
    <row r="333" x14ac:dyDescent="0.45"/>
    <row r="334" x14ac:dyDescent="0.45"/>
    <row r="335" x14ac:dyDescent="0.45"/>
    <row r="336" x14ac:dyDescent="0.45"/>
    <row r="337" x14ac:dyDescent="0.45"/>
    <row r="338" x14ac:dyDescent="0.45"/>
    <row r="339" x14ac:dyDescent="0.45"/>
    <row r="340" x14ac:dyDescent="0.45"/>
    <row r="341" x14ac:dyDescent="0.45"/>
    <row r="342" x14ac:dyDescent="0.45"/>
    <row r="343" x14ac:dyDescent="0.45"/>
    <row r="344" x14ac:dyDescent="0.45"/>
    <row r="345" x14ac:dyDescent="0.45"/>
    <row r="346" x14ac:dyDescent="0.45"/>
    <row r="347" x14ac:dyDescent="0.45"/>
    <row r="348" x14ac:dyDescent="0.45"/>
    <row r="349" x14ac:dyDescent="0.45"/>
    <row r="350" x14ac:dyDescent="0.45"/>
    <row r="351" x14ac:dyDescent="0.45"/>
    <row r="352" x14ac:dyDescent="0.45"/>
    <row r="353" x14ac:dyDescent="0.45"/>
    <row r="354" x14ac:dyDescent="0.45"/>
    <row r="355" x14ac:dyDescent="0.45"/>
    <row r="356" x14ac:dyDescent="0.45"/>
    <row r="357" x14ac:dyDescent="0.45"/>
    <row r="358" x14ac:dyDescent="0.45"/>
    <row r="359" x14ac:dyDescent="0.45"/>
    <row r="360" x14ac:dyDescent="0.45"/>
    <row r="361" x14ac:dyDescent="0.45"/>
    <row r="362" x14ac:dyDescent="0.45"/>
    <row r="363" x14ac:dyDescent="0.45"/>
    <row r="364" x14ac:dyDescent="0.45"/>
    <row r="365" x14ac:dyDescent="0.45"/>
    <row r="366" x14ac:dyDescent="0.45"/>
    <row r="367" x14ac:dyDescent="0.45"/>
    <row r="368" x14ac:dyDescent="0.45"/>
    <row r="369" x14ac:dyDescent="0.45"/>
    <row r="370" x14ac:dyDescent="0.45"/>
    <row r="371" x14ac:dyDescent="0.45"/>
    <row r="372" x14ac:dyDescent="0.45"/>
    <row r="373" x14ac:dyDescent="0.45"/>
    <row r="374" x14ac:dyDescent="0.45"/>
    <row r="375" x14ac:dyDescent="0.45"/>
    <row r="376" x14ac:dyDescent="0.45"/>
    <row r="377" x14ac:dyDescent="0.45"/>
    <row r="378" x14ac:dyDescent="0.45"/>
    <row r="379" x14ac:dyDescent="0.45"/>
    <row r="380" x14ac:dyDescent="0.45"/>
    <row r="381" x14ac:dyDescent="0.45"/>
    <row r="382" x14ac:dyDescent="0.45"/>
    <row r="383" x14ac:dyDescent="0.45"/>
    <row r="384" x14ac:dyDescent="0.45"/>
    <row r="385" x14ac:dyDescent="0.45"/>
    <row r="386" x14ac:dyDescent="0.45"/>
    <row r="387" x14ac:dyDescent="0.45"/>
    <row r="388" x14ac:dyDescent="0.45"/>
    <row r="389" x14ac:dyDescent="0.45"/>
    <row r="390" x14ac:dyDescent="0.45"/>
    <row r="391" x14ac:dyDescent="0.45"/>
    <row r="392" x14ac:dyDescent="0.45"/>
    <row r="393" x14ac:dyDescent="0.45"/>
    <row r="394" x14ac:dyDescent="0.45"/>
    <row r="395" x14ac:dyDescent="0.45"/>
    <row r="396" x14ac:dyDescent="0.45"/>
    <row r="397" x14ac:dyDescent="0.45"/>
    <row r="398" x14ac:dyDescent="0.45"/>
    <row r="399" x14ac:dyDescent="0.45"/>
    <row r="400" x14ac:dyDescent="0.45"/>
    <row r="401" x14ac:dyDescent="0.45"/>
    <row r="402" x14ac:dyDescent="0.45"/>
    <row r="403" x14ac:dyDescent="0.45"/>
    <row r="404" x14ac:dyDescent="0.45"/>
    <row r="405" x14ac:dyDescent="0.45"/>
    <row r="406" x14ac:dyDescent="0.45"/>
    <row r="407" x14ac:dyDescent="0.45"/>
    <row r="408" x14ac:dyDescent="0.45"/>
    <row r="409" x14ac:dyDescent="0.45"/>
    <row r="410" x14ac:dyDescent="0.45"/>
    <row r="411" x14ac:dyDescent="0.45"/>
    <row r="412" x14ac:dyDescent="0.45"/>
    <row r="413" x14ac:dyDescent="0.45"/>
    <row r="414" x14ac:dyDescent="0.45"/>
    <row r="415" x14ac:dyDescent="0.45"/>
    <row r="416" x14ac:dyDescent="0.45"/>
    <row r="417" x14ac:dyDescent="0.45"/>
    <row r="418" x14ac:dyDescent="0.45"/>
    <row r="419" x14ac:dyDescent="0.45"/>
    <row r="420" x14ac:dyDescent="0.45"/>
    <row r="421" x14ac:dyDescent="0.45"/>
    <row r="422" x14ac:dyDescent="0.45"/>
    <row r="423" x14ac:dyDescent="0.45"/>
    <row r="424" x14ac:dyDescent="0.45"/>
    <row r="425" x14ac:dyDescent="0.45"/>
    <row r="426" x14ac:dyDescent="0.45"/>
    <row r="427" x14ac:dyDescent="0.45"/>
  </sheetData>
  <sheetProtection sheet="1" objects="1" scenarios="1"/>
  <autoFilter ref="A6:WVQ233" xr:uid="{1290FF67-BE29-48DE-B946-454CA4D5E1B0}"/>
  <mergeCells count="20">
    <mergeCell ref="D131:E131"/>
    <mergeCell ref="D55:E55"/>
    <mergeCell ref="D71:E71"/>
    <mergeCell ref="D74:E74"/>
    <mergeCell ref="D21:E21"/>
    <mergeCell ref="D22:E22"/>
    <mergeCell ref="D23:E23"/>
    <mergeCell ref="D24:E24"/>
    <mergeCell ref="D25:E25"/>
    <mergeCell ref="D26:E26"/>
    <mergeCell ref="D27:E27"/>
    <mergeCell ref="D28:E28"/>
    <mergeCell ref="D31:E31"/>
    <mergeCell ref="D112:E112"/>
    <mergeCell ref="D115:E115"/>
    <mergeCell ref="C4:E4"/>
    <mergeCell ref="C5:E5"/>
    <mergeCell ref="C6:E6"/>
    <mergeCell ref="C3:E3"/>
    <mergeCell ref="D111:E111"/>
  </mergeCells>
  <phoneticPr fontId="3" type="noConversion"/>
  <conditionalFormatting sqref="G7">
    <cfRule type="iconSet" priority="23">
      <iconSet>
        <cfvo type="percent" val="0"/>
        <cfvo type="num" val="0.5"/>
        <cfvo type="num" val="1"/>
      </iconSet>
    </cfRule>
  </conditionalFormatting>
  <conditionalFormatting sqref="G13">
    <cfRule type="iconSet" priority="13">
      <iconSet>
        <cfvo type="percent" val="0"/>
        <cfvo type="num" val="0.5"/>
        <cfvo type="num" val="1"/>
      </iconSet>
    </cfRule>
  </conditionalFormatting>
  <conditionalFormatting sqref="G39">
    <cfRule type="iconSet" priority="12">
      <iconSet>
        <cfvo type="percent" val="0"/>
        <cfvo type="num" val="0.5"/>
        <cfvo type="num" val="1"/>
      </iconSet>
    </cfRule>
  </conditionalFormatting>
  <conditionalFormatting sqref="G47">
    <cfRule type="iconSet" priority="11">
      <iconSet>
        <cfvo type="percent" val="0"/>
        <cfvo type="num" val="0.5"/>
        <cfvo type="num" val="1"/>
      </iconSet>
    </cfRule>
  </conditionalFormatting>
  <conditionalFormatting sqref="G52">
    <cfRule type="iconSet" priority="3">
      <iconSet>
        <cfvo type="percent" val="0"/>
        <cfvo type="num" val="0.5"/>
        <cfvo type="num" val="1"/>
      </iconSet>
    </cfRule>
  </conditionalFormatting>
  <conditionalFormatting sqref="G59">
    <cfRule type="iconSet" priority="2">
      <iconSet>
        <cfvo type="percent" val="0"/>
        <cfvo type="num" val="0.5"/>
        <cfvo type="num" val="1"/>
      </iconSet>
    </cfRule>
  </conditionalFormatting>
  <conditionalFormatting sqref="G65">
    <cfRule type="iconSet" priority="1">
      <iconSet>
        <cfvo type="percent" val="0"/>
        <cfvo type="num" val="0.5"/>
        <cfvo type="num" val="1"/>
      </iconSet>
    </cfRule>
  </conditionalFormatting>
  <conditionalFormatting sqref="G91">
    <cfRule type="iconSet" priority="10">
      <iconSet>
        <cfvo type="percent" val="0"/>
        <cfvo type="num" val="0.5"/>
        <cfvo type="num" val="1"/>
      </iconSet>
    </cfRule>
  </conditionalFormatting>
  <conditionalFormatting sqref="G117">
    <cfRule type="iconSet" priority="6">
      <iconSet>
        <cfvo type="percent" val="0"/>
        <cfvo type="num" val="0.5"/>
        <cfvo type="num" val="1"/>
      </iconSet>
    </cfRule>
  </conditionalFormatting>
  <conditionalFormatting sqref="G127">
    <cfRule type="iconSet" priority="4">
      <iconSet>
        <cfvo type="percent" val="0"/>
        <cfvo type="num" val="0.5"/>
        <cfvo type="num" val="1"/>
      </iconSet>
    </cfRule>
  </conditionalFormatting>
  <conditionalFormatting sqref="G138">
    <cfRule type="iconSet" priority="5">
      <iconSet>
        <cfvo type="percent" val="0"/>
        <cfvo type="num" val="0.5"/>
        <cfvo type="num" val="1"/>
      </iconSet>
    </cfRule>
  </conditionalFormatting>
  <dataValidations count="3">
    <dataValidation type="list" allowBlank="1" showInputMessage="1" showErrorMessage="1" sqref="G65445:G65490 JA65445:JA65490 SW65445:SW65490 ACS65445:ACS65490 AMO65445:AMO65490 AWK65445:AWK65490 BGG65445:BGG65490 BQC65445:BQC65490 BZY65445:BZY65490 CJU65445:CJU65490 CTQ65445:CTQ65490 DDM65445:DDM65490 DNI65445:DNI65490 DXE65445:DXE65490 EHA65445:EHA65490 EQW65445:EQW65490 FAS65445:FAS65490 FKO65445:FKO65490 FUK65445:FUK65490 GEG65445:GEG65490 GOC65445:GOC65490 GXY65445:GXY65490 HHU65445:HHU65490 HRQ65445:HRQ65490 IBM65445:IBM65490 ILI65445:ILI65490 IVE65445:IVE65490 JFA65445:JFA65490 JOW65445:JOW65490 JYS65445:JYS65490 KIO65445:KIO65490 KSK65445:KSK65490 LCG65445:LCG65490 LMC65445:LMC65490 LVY65445:LVY65490 MFU65445:MFU65490 MPQ65445:MPQ65490 MZM65445:MZM65490 NJI65445:NJI65490 NTE65445:NTE65490 ODA65445:ODA65490 OMW65445:OMW65490 OWS65445:OWS65490 PGO65445:PGO65490 PQK65445:PQK65490 QAG65445:QAG65490 QKC65445:QKC65490 QTY65445:QTY65490 RDU65445:RDU65490 RNQ65445:RNQ65490 RXM65445:RXM65490 SHI65445:SHI65490 SRE65445:SRE65490 TBA65445:TBA65490 TKW65445:TKW65490 TUS65445:TUS65490 UEO65445:UEO65490 UOK65445:UOK65490 UYG65445:UYG65490 VIC65445:VIC65490 VRY65445:VRY65490 WBU65445:WBU65490 WLQ65445:WLQ65490 WVM65445:WVM65490 G130981:G131026 JA130981:JA131026 SW130981:SW131026 ACS130981:ACS131026 AMO130981:AMO131026 AWK130981:AWK131026 BGG130981:BGG131026 BQC130981:BQC131026 BZY130981:BZY131026 CJU130981:CJU131026 CTQ130981:CTQ131026 DDM130981:DDM131026 DNI130981:DNI131026 DXE130981:DXE131026 EHA130981:EHA131026 EQW130981:EQW131026 FAS130981:FAS131026 FKO130981:FKO131026 FUK130981:FUK131026 GEG130981:GEG131026 GOC130981:GOC131026 GXY130981:GXY131026 HHU130981:HHU131026 HRQ130981:HRQ131026 IBM130981:IBM131026 ILI130981:ILI131026 IVE130981:IVE131026 JFA130981:JFA131026 JOW130981:JOW131026 JYS130981:JYS131026 KIO130981:KIO131026 KSK130981:KSK131026 LCG130981:LCG131026 LMC130981:LMC131026 LVY130981:LVY131026 MFU130981:MFU131026 MPQ130981:MPQ131026 MZM130981:MZM131026 NJI130981:NJI131026 NTE130981:NTE131026 ODA130981:ODA131026 OMW130981:OMW131026 OWS130981:OWS131026 PGO130981:PGO131026 PQK130981:PQK131026 QAG130981:QAG131026 QKC130981:QKC131026 QTY130981:QTY131026 RDU130981:RDU131026 RNQ130981:RNQ131026 RXM130981:RXM131026 SHI130981:SHI131026 SRE130981:SRE131026 TBA130981:TBA131026 TKW130981:TKW131026 TUS130981:TUS131026 UEO130981:UEO131026 UOK130981:UOK131026 UYG130981:UYG131026 VIC130981:VIC131026 VRY130981:VRY131026 WBU130981:WBU131026 WLQ130981:WLQ131026 WVM130981:WVM131026 G196517:G196562 JA196517:JA196562 SW196517:SW196562 ACS196517:ACS196562 AMO196517:AMO196562 AWK196517:AWK196562 BGG196517:BGG196562 BQC196517:BQC196562 BZY196517:BZY196562 CJU196517:CJU196562 CTQ196517:CTQ196562 DDM196517:DDM196562 DNI196517:DNI196562 DXE196517:DXE196562 EHA196517:EHA196562 EQW196517:EQW196562 FAS196517:FAS196562 FKO196517:FKO196562 FUK196517:FUK196562 GEG196517:GEG196562 GOC196517:GOC196562 GXY196517:GXY196562 HHU196517:HHU196562 HRQ196517:HRQ196562 IBM196517:IBM196562 ILI196517:ILI196562 IVE196517:IVE196562 JFA196517:JFA196562 JOW196517:JOW196562 JYS196517:JYS196562 KIO196517:KIO196562 KSK196517:KSK196562 LCG196517:LCG196562 LMC196517:LMC196562 LVY196517:LVY196562 MFU196517:MFU196562 MPQ196517:MPQ196562 MZM196517:MZM196562 NJI196517:NJI196562 NTE196517:NTE196562 ODA196517:ODA196562 OMW196517:OMW196562 OWS196517:OWS196562 PGO196517:PGO196562 PQK196517:PQK196562 QAG196517:QAG196562 QKC196517:QKC196562 QTY196517:QTY196562 RDU196517:RDU196562 RNQ196517:RNQ196562 RXM196517:RXM196562 SHI196517:SHI196562 SRE196517:SRE196562 TBA196517:TBA196562 TKW196517:TKW196562 TUS196517:TUS196562 UEO196517:UEO196562 UOK196517:UOK196562 UYG196517:UYG196562 VIC196517:VIC196562 VRY196517:VRY196562 WBU196517:WBU196562 WLQ196517:WLQ196562 WVM196517:WVM196562 G262053:G262098 JA262053:JA262098 SW262053:SW262098 ACS262053:ACS262098 AMO262053:AMO262098 AWK262053:AWK262098 BGG262053:BGG262098 BQC262053:BQC262098 BZY262053:BZY262098 CJU262053:CJU262098 CTQ262053:CTQ262098 DDM262053:DDM262098 DNI262053:DNI262098 DXE262053:DXE262098 EHA262053:EHA262098 EQW262053:EQW262098 FAS262053:FAS262098 FKO262053:FKO262098 FUK262053:FUK262098 GEG262053:GEG262098 GOC262053:GOC262098 GXY262053:GXY262098 HHU262053:HHU262098 HRQ262053:HRQ262098 IBM262053:IBM262098 ILI262053:ILI262098 IVE262053:IVE262098 JFA262053:JFA262098 JOW262053:JOW262098 JYS262053:JYS262098 KIO262053:KIO262098 KSK262053:KSK262098 LCG262053:LCG262098 LMC262053:LMC262098 LVY262053:LVY262098 MFU262053:MFU262098 MPQ262053:MPQ262098 MZM262053:MZM262098 NJI262053:NJI262098 NTE262053:NTE262098 ODA262053:ODA262098 OMW262053:OMW262098 OWS262053:OWS262098 PGO262053:PGO262098 PQK262053:PQK262098 QAG262053:QAG262098 QKC262053:QKC262098 QTY262053:QTY262098 RDU262053:RDU262098 RNQ262053:RNQ262098 RXM262053:RXM262098 SHI262053:SHI262098 SRE262053:SRE262098 TBA262053:TBA262098 TKW262053:TKW262098 TUS262053:TUS262098 UEO262053:UEO262098 UOK262053:UOK262098 UYG262053:UYG262098 VIC262053:VIC262098 VRY262053:VRY262098 WBU262053:WBU262098 WLQ262053:WLQ262098 WVM262053:WVM262098 G327589:G327634 JA327589:JA327634 SW327589:SW327634 ACS327589:ACS327634 AMO327589:AMO327634 AWK327589:AWK327634 BGG327589:BGG327634 BQC327589:BQC327634 BZY327589:BZY327634 CJU327589:CJU327634 CTQ327589:CTQ327634 DDM327589:DDM327634 DNI327589:DNI327634 DXE327589:DXE327634 EHA327589:EHA327634 EQW327589:EQW327634 FAS327589:FAS327634 FKO327589:FKO327634 FUK327589:FUK327634 GEG327589:GEG327634 GOC327589:GOC327634 GXY327589:GXY327634 HHU327589:HHU327634 HRQ327589:HRQ327634 IBM327589:IBM327634 ILI327589:ILI327634 IVE327589:IVE327634 JFA327589:JFA327634 JOW327589:JOW327634 JYS327589:JYS327634 KIO327589:KIO327634 KSK327589:KSK327634 LCG327589:LCG327634 LMC327589:LMC327634 LVY327589:LVY327634 MFU327589:MFU327634 MPQ327589:MPQ327634 MZM327589:MZM327634 NJI327589:NJI327634 NTE327589:NTE327634 ODA327589:ODA327634 OMW327589:OMW327634 OWS327589:OWS327634 PGO327589:PGO327634 PQK327589:PQK327634 QAG327589:QAG327634 QKC327589:QKC327634 QTY327589:QTY327634 RDU327589:RDU327634 RNQ327589:RNQ327634 RXM327589:RXM327634 SHI327589:SHI327634 SRE327589:SRE327634 TBA327589:TBA327634 TKW327589:TKW327634 TUS327589:TUS327634 UEO327589:UEO327634 UOK327589:UOK327634 UYG327589:UYG327634 VIC327589:VIC327634 VRY327589:VRY327634 WBU327589:WBU327634 WLQ327589:WLQ327634 WVM327589:WVM327634 G393125:G393170 JA393125:JA393170 SW393125:SW393170 ACS393125:ACS393170 AMO393125:AMO393170 AWK393125:AWK393170 BGG393125:BGG393170 BQC393125:BQC393170 BZY393125:BZY393170 CJU393125:CJU393170 CTQ393125:CTQ393170 DDM393125:DDM393170 DNI393125:DNI393170 DXE393125:DXE393170 EHA393125:EHA393170 EQW393125:EQW393170 FAS393125:FAS393170 FKO393125:FKO393170 FUK393125:FUK393170 GEG393125:GEG393170 GOC393125:GOC393170 GXY393125:GXY393170 HHU393125:HHU393170 HRQ393125:HRQ393170 IBM393125:IBM393170 ILI393125:ILI393170 IVE393125:IVE393170 JFA393125:JFA393170 JOW393125:JOW393170 JYS393125:JYS393170 KIO393125:KIO393170 KSK393125:KSK393170 LCG393125:LCG393170 LMC393125:LMC393170 LVY393125:LVY393170 MFU393125:MFU393170 MPQ393125:MPQ393170 MZM393125:MZM393170 NJI393125:NJI393170 NTE393125:NTE393170 ODA393125:ODA393170 OMW393125:OMW393170 OWS393125:OWS393170 PGO393125:PGO393170 PQK393125:PQK393170 QAG393125:QAG393170 QKC393125:QKC393170 QTY393125:QTY393170 RDU393125:RDU393170 RNQ393125:RNQ393170 RXM393125:RXM393170 SHI393125:SHI393170 SRE393125:SRE393170 TBA393125:TBA393170 TKW393125:TKW393170 TUS393125:TUS393170 UEO393125:UEO393170 UOK393125:UOK393170 UYG393125:UYG393170 VIC393125:VIC393170 VRY393125:VRY393170 WBU393125:WBU393170 WLQ393125:WLQ393170 WVM393125:WVM393170 G458661:G458706 JA458661:JA458706 SW458661:SW458706 ACS458661:ACS458706 AMO458661:AMO458706 AWK458661:AWK458706 BGG458661:BGG458706 BQC458661:BQC458706 BZY458661:BZY458706 CJU458661:CJU458706 CTQ458661:CTQ458706 DDM458661:DDM458706 DNI458661:DNI458706 DXE458661:DXE458706 EHA458661:EHA458706 EQW458661:EQW458706 FAS458661:FAS458706 FKO458661:FKO458706 FUK458661:FUK458706 GEG458661:GEG458706 GOC458661:GOC458706 GXY458661:GXY458706 HHU458661:HHU458706 HRQ458661:HRQ458706 IBM458661:IBM458706 ILI458661:ILI458706 IVE458661:IVE458706 JFA458661:JFA458706 JOW458661:JOW458706 JYS458661:JYS458706 KIO458661:KIO458706 KSK458661:KSK458706 LCG458661:LCG458706 LMC458661:LMC458706 LVY458661:LVY458706 MFU458661:MFU458706 MPQ458661:MPQ458706 MZM458661:MZM458706 NJI458661:NJI458706 NTE458661:NTE458706 ODA458661:ODA458706 OMW458661:OMW458706 OWS458661:OWS458706 PGO458661:PGO458706 PQK458661:PQK458706 QAG458661:QAG458706 QKC458661:QKC458706 QTY458661:QTY458706 RDU458661:RDU458706 RNQ458661:RNQ458706 RXM458661:RXM458706 SHI458661:SHI458706 SRE458661:SRE458706 TBA458661:TBA458706 TKW458661:TKW458706 TUS458661:TUS458706 UEO458661:UEO458706 UOK458661:UOK458706 UYG458661:UYG458706 VIC458661:VIC458706 VRY458661:VRY458706 WBU458661:WBU458706 WLQ458661:WLQ458706 WVM458661:WVM458706 G524197:G524242 JA524197:JA524242 SW524197:SW524242 ACS524197:ACS524242 AMO524197:AMO524242 AWK524197:AWK524242 BGG524197:BGG524242 BQC524197:BQC524242 BZY524197:BZY524242 CJU524197:CJU524242 CTQ524197:CTQ524242 DDM524197:DDM524242 DNI524197:DNI524242 DXE524197:DXE524242 EHA524197:EHA524242 EQW524197:EQW524242 FAS524197:FAS524242 FKO524197:FKO524242 FUK524197:FUK524242 GEG524197:GEG524242 GOC524197:GOC524242 GXY524197:GXY524242 HHU524197:HHU524242 HRQ524197:HRQ524242 IBM524197:IBM524242 ILI524197:ILI524242 IVE524197:IVE524242 JFA524197:JFA524242 JOW524197:JOW524242 JYS524197:JYS524242 KIO524197:KIO524242 KSK524197:KSK524242 LCG524197:LCG524242 LMC524197:LMC524242 LVY524197:LVY524242 MFU524197:MFU524242 MPQ524197:MPQ524242 MZM524197:MZM524242 NJI524197:NJI524242 NTE524197:NTE524242 ODA524197:ODA524242 OMW524197:OMW524242 OWS524197:OWS524242 PGO524197:PGO524242 PQK524197:PQK524242 QAG524197:QAG524242 QKC524197:QKC524242 QTY524197:QTY524242 RDU524197:RDU524242 RNQ524197:RNQ524242 RXM524197:RXM524242 SHI524197:SHI524242 SRE524197:SRE524242 TBA524197:TBA524242 TKW524197:TKW524242 TUS524197:TUS524242 UEO524197:UEO524242 UOK524197:UOK524242 UYG524197:UYG524242 VIC524197:VIC524242 VRY524197:VRY524242 WBU524197:WBU524242 WLQ524197:WLQ524242 WVM524197:WVM524242 G589733:G589778 JA589733:JA589778 SW589733:SW589778 ACS589733:ACS589778 AMO589733:AMO589778 AWK589733:AWK589778 BGG589733:BGG589778 BQC589733:BQC589778 BZY589733:BZY589778 CJU589733:CJU589778 CTQ589733:CTQ589778 DDM589733:DDM589778 DNI589733:DNI589778 DXE589733:DXE589778 EHA589733:EHA589778 EQW589733:EQW589778 FAS589733:FAS589778 FKO589733:FKO589778 FUK589733:FUK589778 GEG589733:GEG589778 GOC589733:GOC589778 GXY589733:GXY589778 HHU589733:HHU589778 HRQ589733:HRQ589778 IBM589733:IBM589778 ILI589733:ILI589778 IVE589733:IVE589778 JFA589733:JFA589778 JOW589733:JOW589778 JYS589733:JYS589778 KIO589733:KIO589778 KSK589733:KSK589778 LCG589733:LCG589778 LMC589733:LMC589778 LVY589733:LVY589778 MFU589733:MFU589778 MPQ589733:MPQ589778 MZM589733:MZM589778 NJI589733:NJI589778 NTE589733:NTE589778 ODA589733:ODA589778 OMW589733:OMW589778 OWS589733:OWS589778 PGO589733:PGO589778 PQK589733:PQK589778 QAG589733:QAG589778 QKC589733:QKC589778 QTY589733:QTY589778 RDU589733:RDU589778 RNQ589733:RNQ589778 RXM589733:RXM589778 SHI589733:SHI589778 SRE589733:SRE589778 TBA589733:TBA589778 TKW589733:TKW589778 TUS589733:TUS589778 UEO589733:UEO589778 UOK589733:UOK589778 UYG589733:UYG589778 VIC589733:VIC589778 VRY589733:VRY589778 WBU589733:WBU589778 WLQ589733:WLQ589778 WVM589733:WVM589778 G655269:G655314 JA655269:JA655314 SW655269:SW655314 ACS655269:ACS655314 AMO655269:AMO655314 AWK655269:AWK655314 BGG655269:BGG655314 BQC655269:BQC655314 BZY655269:BZY655314 CJU655269:CJU655314 CTQ655269:CTQ655314 DDM655269:DDM655314 DNI655269:DNI655314 DXE655269:DXE655314 EHA655269:EHA655314 EQW655269:EQW655314 FAS655269:FAS655314 FKO655269:FKO655314 FUK655269:FUK655314 GEG655269:GEG655314 GOC655269:GOC655314 GXY655269:GXY655314 HHU655269:HHU655314 HRQ655269:HRQ655314 IBM655269:IBM655314 ILI655269:ILI655314 IVE655269:IVE655314 JFA655269:JFA655314 JOW655269:JOW655314 JYS655269:JYS655314 KIO655269:KIO655314 KSK655269:KSK655314 LCG655269:LCG655314 LMC655269:LMC655314 LVY655269:LVY655314 MFU655269:MFU655314 MPQ655269:MPQ655314 MZM655269:MZM655314 NJI655269:NJI655314 NTE655269:NTE655314 ODA655269:ODA655314 OMW655269:OMW655314 OWS655269:OWS655314 PGO655269:PGO655314 PQK655269:PQK655314 QAG655269:QAG655314 QKC655269:QKC655314 QTY655269:QTY655314 RDU655269:RDU655314 RNQ655269:RNQ655314 RXM655269:RXM655314 SHI655269:SHI655314 SRE655269:SRE655314 TBA655269:TBA655314 TKW655269:TKW655314 TUS655269:TUS655314 UEO655269:UEO655314 UOK655269:UOK655314 UYG655269:UYG655314 VIC655269:VIC655314 VRY655269:VRY655314 WBU655269:WBU655314 WLQ655269:WLQ655314 WVM655269:WVM655314 G720805:G720850 JA720805:JA720850 SW720805:SW720850 ACS720805:ACS720850 AMO720805:AMO720850 AWK720805:AWK720850 BGG720805:BGG720850 BQC720805:BQC720850 BZY720805:BZY720850 CJU720805:CJU720850 CTQ720805:CTQ720850 DDM720805:DDM720850 DNI720805:DNI720850 DXE720805:DXE720850 EHA720805:EHA720850 EQW720805:EQW720850 FAS720805:FAS720850 FKO720805:FKO720850 FUK720805:FUK720850 GEG720805:GEG720850 GOC720805:GOC720850 GXY720805:GXY720850 HHU720805:HHU720850 HRQ720805:HRQ720850 IBM720805:IBM720850 ILI720805:ILI720850 IVE720805:IVE720850 JFA720805:JFA720850 JOW720805:JOW720850 JYS720805:JYS720850 KIO720805:KIO720850 KSK720805:KSK720850 LCG720805:LCG720850 LMC720805:LMC720850 LVY720805:LVY720850 MFU720805:MFU720850 MPQ720805:MPQ720850 MZM720805:MZM720850 NJI720805:NJI720850 NTE720805:NTE720850 ODA720805:ODA720850 OMW720805:OMW720850 OWS720805:OWS720850 PGO720805:PGO720850 PQK720805:PQK720850 QAG720805:QAG720850 QKC720805:QKC720850 QTY720805:QTY720850 RDU720805:RDU720850 RNQ720805:RNQ720850 RXM720805:RXM720850 SHI720805:SHI720850 SRE720805:SRE720850 TBA720805:TBA720850 TKW720805:TKW720850 TUS720805:TUS720850 UEO720805:UEO720850 UOK720805:UOK720850 UYG720805:UYG720850 VIC720805:VIC720850 VRY720805:VRY720850 WBU720805:WBU720850 WLQ720805:WLQ720850 WVM720805:WVM720850 G786341:G786386 JA786341:JA786386 SW786341:SW786386 ACS786341:ACS786386 AMO786341:AMO786386 AWK786341:AWK786386 BGG786341:BGG786386 BQC786341:BQC786386 BZY786341:BZY786386 CJU786341:CJU786386 CTQ786341:CTQ786386 DDM786341:DDM786386 DNI786341:DNI786386 DXE786341:DXE786386 EHA786341:EHA786386 EQW786341:EQW786386 FAS786341:FAS786386 FKO786341:FKO786386 FUK786341:FUK786386 GEG786341:GEG786386 GOC786341:GOC786386 GXY786341:GXY786386 HHU786341:HHU786386 HRQ786341:HRQ786386 IBM786341:IBM786386 ILI786341:ILI786386 IVE786341:IVE786386 JFA786341:JFA786386 JOW786341:JOW786386 JYS786341:JYS786386 KIO786341:KIO786386 KSK786341:KSK786386 LCG786341:LCG786386 LMC786341:LMC786386 LVY786341:LVY786386 MFU786341:MFU786386 MPQ786341:MPQ786386 MZM786341:MZM786386 NJI786341:NJI786386 NTE786341:NTE786386 ODA786341:ODA786386 OMW786341:OMW786386 OWS786341:OWS786386 PGO786341:PGO786386 PQK786341:PQK786386 QAG786341:QAG786386 QKC786341:QKC786386 QTY786341:QTY786386 RDU786341:RDU786386 RNQ786341:RNQ786386 RXM786341:RXM786386 SHI786341:SHI786386 SRE786341:SRE786386 TBA786341:TBA786386 TKW786341:TKW786386 TUS786341:TUS786386 UEO786341:UEO786386 UOK786341:UOK786386 UYG786341:UYG786386 VIC786341:VIC786386 VRY786341:VRY786386 WBU786341:WBU786386 WLQ786341:WLQ786386 WVM786341:WVM786386 G851877:G851922 JA851877:JA851922 SW851877:SW851922 ACS851877:ACS851922 AMO851877:AMO851922 AWK851877:AWK851922 BGG851877:BGG851922 BQC851877:BQC851922 BZY851877:BZY851922 CJU851877:CJU851922 CTQ851877:CTQ851922 DDM851877:DDM851922 DNI851877:DNI851922 DXE851877:DXE851922 EHA851877:EHA851922 EQW851877:EQW851922 FAS851877:FAS851922 FKO851877:FKO851922 FUK851877:FUK851922 GEG851877:GEG851922 GOC851877:GOC851922 GXY851877:GXY851922 HHU851877:HHU851922 HRQ851877:HRQ851922 IBM851877:IBM851922 ILI851877:ILI851922 IVE851877:IVE851922 JFA851877:JFA851922 JOW851877:JOW851922 JYS851877:JYS851922 KIO851877:KIO851922 KSK851877:KSK851922 LCG851877:LCG851922 LMC851877:LMC851922 LVY851877:LVY851922 MFU851877:MFU851922 MPQ851877:MPQ851922 MZM851877:MZM851922 NJI851877:NJI851922 NTE851877:NTE851922 ODA851877:ODA851922 OMW851877:OMW851922 OWS851877:OWS851922 PGO851877:PGO851922 PQK851877:PQK851922 QAG851877:QAG851922 QKC851877:QKC851922 QTY851877:QTY851922 RDU851877:RDU851922 RNQ851877:RNQ851922 RXM851877:RXM851922 SHI851877:SHI851922 SRE851877:SRE851922 TBA851877:TBA851922 TKW851877:TKW851922 TUS851877:TUS851922 UEO851877:UEO851922 UOK851877:UOK851922 UYG851877:UYG851922 VIC851877:VIC851922 VRY851877:VRY851922 WBU851877:WBU851922 WLQ851877:WLQ851922 WVM851877:WVM851922 G917413:G917458 JA917413:JA917458 SW917413:SW917458 ACS917413:ACS917458 AMO917413:AMO917458 AWK917413:AWK917458 BGG917413:BGG917458 BQC917413:BQC917458 BZY917413:BZY917458 CJU917413:CJU917458 CTQ917413:CTQ917458 DDM917413:DDM917458 DNI917413:DNI917458 DXE917413:DXE917458 EHA917413:EHA917458 EQW917413:EQW917458 FAS917413:FAS917458 FKO917413:FKO917458 FUK917413:FUK917458 GEG917413:GEG917458 GOC917413:GOC917458 GXY917413:GXY917458 HHU917413:HHU917458 HRQ917413:HRQ917458 IBM917413:IBM917458 ILI917413:ILI917458 IVE917413:IVE917458 JFA917413:JFA917458 JOW917413:JOW917458 JYS917413:JYS917458 KIO917413:KIO917458 KSK917413:KSK917458 LCG917413:LCG917458 LMC917413:LMC917458 LVY917413:LVY917458 MFU917413:MFU917458 MPQ917413:MPQ917458 MZM917413:MZM917458 NJI917413:NJI917458 NTE917413:NTE917458 ODA917413:ODA917458 OMW917413:OMW917458 OWS917413:OWS917458 PGO917413:PGO917458 PQK917413:PQK917458 QAG917413:QAG917458 QKC917413:QKC917458 QTY917413:QTY917458 RDU917413:RDU917458 RNQ917413:RNQ917458 RXM917413:RXM917458 SHI917413:SHI917458 SRE917413:SRE917458 TBA917413:TBA917458 TKW917413:TKW917458 TUS917413:TUS917458 UEO917413:UEO917458 UOK917413:UOK917458 UYG917413:UYG917458 VIC917413:VIC917458 VRY917413:VRY917458 WBU917413:WBU917458 WLQ917413:WLQ917458 WVM917413:WVM917458 G982949:G982994 JA982949:JA982994 SW982949:SW982994 ACS982949:ACS982994 AMO982949:AMO982994 AWK982949:AWK982994 BGG982949:BGG982994 BQC982949:BQC982994 BZY982949:BZY982994 CJU982949:CJU982994 CTQ982949:CTQ982994 DDM982949:DDM982994 DNI982949:DNI982994 DXE982949:DXE982994 EHA982949:EHA982994 EQW982949:EQW982994 FAS982949:FAS982994 FKO982949:FKO982994 FUK982949:FUK982994 GEG982949:GEG982994 GOC982949:GOC982994 GXY982949:GXY982994 HHU982949:HHU982994 HRQ982949:HRQ982994 IBM982949:IBM982994 ILI982949:ILI982994 IVE982949:IVE982994 JFA982949:JFA982994 JOW982949:JOW982994 JYS982949:JYS982994 KIO982949:KIO982994 KSK982949:KSK982994 LCG982949:LCG982994 LMC982949:LMC982994 LVY982949:LVY982994 MFU982949:MFU982994 MPQ982949:MPQ982994 MZM982949:MZM982994 NJI982949:NJI982994 NTE982949:NTE982994 ODA982949:ODA982994 OMW982949:OMW982994 OWS982949:OWS982994 PGO982949:PGO982994 PQK982949:PQK982994 QAG982949:QAG982994 QKC982949:QKC982994 QTY982949:QTY982994 RDU982949:RDU982994 RNQ982949:RNQ982994 RXM982949:RXM982994 SHI982949:SHI982994 SRE982949:SRE982994 TBA982949:TBA982994 TKW982949:TKW982994 TUS982949:TUS982994 UEO982949:UEO982994 UOK982949:UOK982994 UYG982949:UYG982994 VIC982949:VIC982994 VRY982949:VRY982994 WBU982949:WBU982994 WLQ982949:WLQ982994 WVM982949:WVM982994 G65296:G65297 JA65296:JA65297 SW65296:SW65297 ACS65296:ACS65297 AMO65296:AMO65297 AWK65296:AWK65297 BGG65296:BGG65297 BQC65296:BQC65297 BZY65296:BZY65297 CJU65296:CJU65297 CTQ65296:CTQ65297 DDM65296:DDM65297 DNI65296:DNI65297 DXE65296:DXE65297 EHA65296:EHA65297 EQW65296:EQW65297 FAS65296:FAS65297 FKO65296:FKO65297 FUK65296:FUK65297 GEG65296:GEG65297 GOC65296:GOC65297 GXY65296:GXY65297 HHU65296:HHU65297 HRQ65296:HRQ65297 IBM65296:IBM65297 ILI65296:ILI65297 IVE65296:IVE65297 JFA65296:JFA65297 JOW65296:JOW65297 JYS65296:JYS65297 KIO65296:KIO65297 KSK65296:KSK65297 LCG65296:LCG65297 LMC65296:LMC65297 LVY65296:LVY65297 MFU65296:MFU65297 MPQ65296:MPQ65297 MZM65296:MZM65297 NJI65296:NJI65297 NTE65296:NTE65297 ODA65296:ODA65297 OMW65296:OMW65297 OWS65296:OWS65297 PGO65296:PGO65297 PQK65296:PQK65297 QAG65296:QAG65297 QKC65296:QKC65297 QTY65296:QTY65297 RDU65296:RDU65297 RNQ65296:RNQ65297 RXM65296:RXM65297 SHI65296:SHI65297 SRE65296:SRE65297 TBA65296:TBA65297 TKW65296:TKW65297 TUS65296:TUS65297 UEO65296:UEO65297 UOK65296:UOK65297 UYG65296:UYG65297 VIC65296:VIC65297 VRY65296:VRY65297 WBU65296:WBU65297 WLQ65296:WLQ65297 WVM65296:WVM65297 G130832:G130833 JA130832:JA130833 SW130832:SW130833 ACS130832:ACS130833 AMO130832:AMO130833 AWK130832:AWK130833 BGG130832:BGG130833 BQC130832:BQC130833 BZY130832:BZY130833 CJU130832:CJU130833 CTQ130832:CTQ130833 DDM130832:DDM130833 DNI130832:DNI130833 DXE130832:DXE130833 EHA130832:EHA130833 EQW130832:EQW130833 FAS130832:FAS130833 FKO130832:FKO130833 FUK130832:FUK130833 GEG130832:GEG130833 GOC130832:GOC130833 GXY130832:GXY130833 HHU130832:HHU130833 HRQ130832:HRQ130833 IBM130832:IBM130833 ILI130832:ILI130833 IVE130832:IVE130833 JFA130832:JFA130833 JOW130832:JOW130833 JYS130832:JYS130833 KIO130832:KIO130833 KSK130832:KSK130833 LCG130832:LCG130833 LMC130832:LMC130833 LVY130832:LVY130833 MFU130832:MFU130833 MPQ130832:MPQ130833 MZM130832:MZM130833 NJI130832:NJI130833 NTE130832:NTE130833 ODA130832:ODA130833 OMW130832:OMW130833 OWS130832:OWS130833 PGO130832:PGO130833 PQK130832:PQK130833 QAG130832:QAG130833 QKC130832:QKC130833 QTY130832:QTY130833 RDU130832:RDU130833 RNQ130832:RNQ130833 RXM130832:RXM130833 SHI130832:SHI130833 SRE130832:SRE130833 TBA130832:TBA130833 TKW130832:TKW130833 TUS130832:TUS130833 UEO130832:UEO130833 UOK130832:UOK130833 UYG130832:UYG130833 VIC130832:VIC130833 VRY130832:VRY130833 WBU130832:WBU130833 WLQ130832:WLQ130833 WVM130832:WVM130833 G196368:G196369 JA196368:JA196369 SW196368:SW196369 ACS196368:ACS196369 AMO196368:AMO196369 AWK196368:AWK196369 BGG196368:BGG196369 BQC196368:BQC196369 BZY196368:BZY196369 CJU196368:CJU196369 CTQ196368:CTQ196369 DDM196368:DDM196369 DNI196368:DNI196369 DXE196368:DXE196369 EHA196368:EHA196369 EQW196368:EQW196369 FAS196368:FAS196369 FKO196368:FKO196369 FUK196368:FUK196369 GEG196368:GEG196369 GOC196368:GOC196369 GXY196368:GXY196369 HHU196368:HHU196369 HRQ196368:HRQ196369 IBM196368:IBM196369 ILI196368:ILI196369 IVE196368:IVE196369 JFA196368:JFA196369 JOW196368:JOW196369 JYS196368:JYS196369 KIO196368:KIO196369 KSK196368:KSK196369 LCG196368:LCG196369 LMC196368:LMC196369 LVY196368:LVY196369 MFU196368:MFU196369 MPQ196368:MPQ196369 MZM196368:MZM196369 NJI196368:NJI196369 NTE196368:NTE196369 ODA196368:ODA196369 OMW196368:OMW196369 OWS196368:OWS196369 PGO196368:PGO196369 PQK196368:PQK196369 QAG196368:QAG196369 QKC196368:QKC196369 QTY196368:QTY196369 RDU196368:RDU196369 RNQ196368:RNQ196369 RXM196368:RXM196369 SHI196368:SHI196369 SRE196368:SRE196369 TBA196368:TBA196369 TKW196368:TKW196369 TUS196368:TUS196369 UEO196368:UEO196369 UOK196368:UOK196369 UYG196368:UYG196369 VIC196368:VIC196369 VRY196368:VRY196369 WBU196368:WBU196369 WLQ196368:WLQ196369 WVM196368:WVM196369 G261904:G261905 JA261904:JA261905 SW261904:SW261905 ACS261904:ACS261905 AMO261904:AMO261905 AWK261904:AWK261905 BGG261904:BGG261905 BQC261904:BQC261905 BZY261904:BZY261905 CJU261904:CJU261905 CTQ261904:CTQ261905 DDM261904:DDM261905 DNI261904:DNI261905 DXE261904:DXE261905 EHA261904:EHA261905 EQW261904:EQW261905 FAS261904:FAS261905 FKO261904:FKO261905 FUK261904:FUK261905 GEG261904:GEG261905 GOC261904:GOC261905 GXY261904:GXY261905 HHU261904:HHU261905 HRQ261904:HRQ261905 IBM261904:IBM261905 ILI261904:ILI261905 IVE261904:IVE261905 JFA261904:JFA261905 JOW261904:JOW261905 JYS261904:JYS261905 KIO261904:KIO261905 KSK261904:KSK261905 LCG261904:LCG261905 LMC261904:LMC261905 LVY261904:LVY261905 MFU261904:MFU261905 MPQ261904:MPQ261905 MZM261904:MZM261905 NJI261904:NJI261905 NTE261904:NTE261905 ODA261904:ODA261905 OMW261904:OMW261905 OWS261904:OWS261905 PGO261904:PGO261905 PQK261904:PQK261905 QAG261904:QAG261905 QKC261904:QKC261905 QTY261904:QTY261905 RDU261904:RDU261905 RNQ261904:RNQ261905 RXM261904:RXM261905 SHI261904:SHI261905 SRE261904:SRE261905 TBA261904:TBA261905 TKW261904:TKW261905 TUS261904:TUS261905 UEO261904:UEO261905 UOK261904:UOK261905 UYG261904:UYG261905 VIC261904:VIC261905 VRY261904:VRY261905 WBU261904:WBU261905 WLQ261904:WLQ261905 WVM261904:WVM261905 G327440:G327441 JA327440:JA327441 SW327440:SW327441 ACS327440:ACS327441 AMO327440:AMO327441 AWK327440:AWK327441 BGG327440:BGG327441 BQC327440:BQC327441 BZY327440:BZY327441 CJU327440:CJU327441 CTQ327440:CTQ327441 DDM327440:DDM327441 DNI327440:DNI327441 DXE327440:DXE327441 EHA327440:EHA327441 EQW327440:EQW327441 FAS327440:FAS327441 FKO327440:FKO327441 FUK327440:FUK327441 GEG327440:GEG327441 GOC327440:GOC327441 GXY327440:GXY327441 HHU327440:HHU327441 HRQ327440:HRQ327441 IBM327440:IBM327441 ILI327440:ILI327441 IVE327440:IVE327441 JFA327440:JFA327441 JOW327440:JOW327441 JYS327440:JYS327441 KIO327440:KIO327441 KSK327440:KSK327441 LCG327440:LCG327441 LMC327440:LMC327441 LVY327440:LVY327441 MFU327440:MFU327441 MPQ327440:MPQ327441 MZM327440:MZM327441 NJI327440:NJI327441 NTE327440:NTE327441 ODA327440:ODA327441 OMW327440:OMW327441 OWS327440:OWS327441 PGO327440:PGO327441 PQK327440:PQK327441 QAG327440:QAG327441 QKC327440:QKC327441 QTY327440:QTY327441 RDU327440:RDU327441 RNQ327440:RNQ327441 RXM327440:RXM327441 SHI327440:SHI327441 SRE327440:SRE327441 TBA327440:TBA327441 TKW327440:TKW327441 TUS327440:TUS327441 UEO327440:UEO327441 UOK327440:UOK327441 UYG327440:UYG327441 VIC327440:VIC327441 VRY327440:VRY327441 WBU327440:WBU327441 WLQ327440:WLQ327441 WVM327440:WVM327441 G392976:G392977 JA392976:JA392977 SW392976:SW392977 ACS392976:ACS392977 AMO392976:AMO392977 AWK392976:AWK392977 BGG392976:BGG392977 BQC392976:BQC392977 BZY392976:BZY392977 CJU392976:CJU392977 CTQ392976:CTQ392977 DDM392976:DDM392977 DNI392976:DNI392977 DXE392976:DXE392977 EHA392976:EHA392977 EQW392976:EQW392977 FAS392976:FAS392977 FKO392976:FKO392977 FUK392976:FUK392977 GEG392976:GEG392977 GOC392976:GOC392977 GXY392976:GXY392977 HHU392976:HHU392977 HRQ392976:HRQ392977 IBM392976:IBM392977 ILI392976:ILI392977 IVE392976:IVE392977 JFA392976:JFA392977 JOW392976:JOW392977 JYS392976:JYS392977 KIO392976:KIO392977 KSK392976:KSK392977 LCG392976:LCG392977 LMC392976:LMC392977 LVY392976:LVY392977 MFU392976:MFU392977 MPQ392976:MPQ392977 MZM392976:MZM392977 NJI392976:NJI392977 NTE392976:NTE392977 ODA392976:ODA392977 OMW392976:OMW392977 OWS392976:OWS392977 PGO392976:PGO392977 PQK392976:PQK392977 QAG392976:QAG392977 QKC392976:QKC392977 QTY392976:QTY392977 RDU392976:RDU392977 RNQ392976:RNQ392977 RXM392976:RXM392977 SHI392976:SHI392977 SRE392976:SRE392977 TBA392976:TBA392977 TKW392976:TKW392977 TUS392976:TUS392977 UEO392976:UEO392977 UOK392976:UOK392977 UYG392976:UYG392977 VIC392976:VIC392977 VRY392976:VRY392977 WBU392976:WBU392977 WLQ392976:WLQ392977 WVM392976:WVM392977 G458512:G458513 JA458512:JA458513 SW458512:SW458513 ACS458512:ACS458513 AMO458512:AMO458513 AWK458512:AWK458513 BGG458512:BGG458513 BQC458512:BQC458513 BZY458512:BZY458513 CJU458512:CJU458513 CTQ458512:CTQ458513 DDM458512:DDM458513 DNI458512:DNI458513 DXE458512:DXE458513 EHA458512:EHA458513 EQW458512:EQW458513 FAS458512:FAS458513 FKO458512:FKO458513 FUK458512:FUK458513 GEG458512:GEG458513 GOC458512:GOC458513 GXY458512:GXY458513 HHU458512:HHU458513 HRQ458512:HRQ458513 IBM458512:IBM458513 ILI458512:ILI458513 IVE458512:IVE458513 JFA458512:JFA458513 JOW458512:JOW458513 JYS458512:JYS458513 KIO458512:KIO458513 KSK458512:KSK458513 LCG458512:LCG458513 LMC458512:LMC458513 LVY458512:LVY458513 MFU458512:MFU458513 MPQ458512:MPQ458513 MZM458512:MZM458513 NJI458512:NJI458513 NTE458512:NTE458513 ODA458512:ODA458513 OMW458512:OMW458513 OWS458512:OWS458513 PGO458512:PGO458513 PQK458512:PQK458513 QAG458512:QAG458513 QKC458512:QKC458513 QTY458512:QTY458513 RDU458512:RDU458513 RNQ458512:RNQ458513 RXM458512:RXM458513 SHI458512:SHI458513 SRE458512:SRE458513 TBA458512:TBA458513 TKW458512:TKW458513 TUS458512:TUS458513 UEO458512:UEO458513 UOK458512:UOK458513 UYG458512:UYG458513 VIC458512:VIC458513 VRY458512:VRY458513 WBU458512:WBU458513 WLQ458512:WLQ458513 WVM458512:WVM458513 G524048:G524049 JA524048:JA524049 SW524048:SW524049 ACS524048:ACS524049 AMO524048:AMO524049 AWK524048:AWK524049 BGG524048:BGG524049 BQC524048:BQC524049 BZY524048:BZY524049 CJU524048:CJU524049 CTQ524048:CTQ524049 DDM524048:DDM524049 DNI524048:DNI524049 DXE524048:DXE524049 EHA524048:EHA524049 EQW524048:EQW524049 FAS524048:FAS524049 FKO524048:FKO524049 FUK524048:FUK524049 GEG524048:GEG524049 GOC524048:GOC524049 GXY524048:GXY524049 HHU524048:HHU524049 HRQ524048:HRQ524049 IBM524048:IBM524049 ILI524048:ILI524049 IVE524048:IVE524049 JFA524048:JFA524049 JOW524048:JOW524049 JYS524048:JYS524049 KIO524048:KIO524049 KSK524048:KSK524049 LCG524048:LCG524049 LMC524048:LMC524049 LVY524048:LVY524049 MFU524048:MFU524049 MPQ524048:MPQ524049 MZM524048:MZM524049 NJI524048:NJI524049 NTE524048:NTE524049 ODA524048:ODA524049 OMW524048:OMW524049 OWS524048:OWS524049 PGO524048:PGO524049 PQK524048:PQK524049 QAG524048:QAG524049 QKC524048:QKC524049 QTY524048:QTY524049 RDU524048:RDU524049 RNQ524048:RNQ524049 RXM524048:RXM524049 SHI524048:SHI524049 SRE524048:SRE524049 TBA524048:TBA524049 TKW524048:TKW524049 TUS524048:TUS524049 UEO524048:UEO524049 UOK524048:UOK524049 UYG524048:UYG524049 VIC524048:VIC524049 VRY524048:VRY524049 WBU524048:WBU524049 WLQ524048:WLQ524049 WVM524048:WVM524049 G589584:G589585 JA589584:JA589585 SW589584:SW589585 ACS589584:ACS589585 AMO589584:AMO589585 AWK589584:AWK589585 BGG589584:BGG589585 BQC589584:BQC589585 BZY589584:BZY589585 CJU589584:CJU589585 CTQ589584:CTQ589585 DDM589584:DDM589585 DNI589584:DNI589585 DXE589584:DXE589585 EHA589584:EHA589585 EQW589584:EQW589585 FAS589584:FAS589585 FKO589584:FKO589585 FUK589584:FUK589585 GEG589584:GEG589585 GOC589584:GOC589585 GXY589584:GXY589585 HHU589584:HHU589585 HRQ589584:HRQ589585 IBM589584:IBM589585 ILI589584:ILI589585 IVE589584:IVE589585 JFA589584:JFA589585 JOW589584:JOW589585 JYS589584:JYS589585 KIO589584:KIO589585 KSK589584:KSK589585 LCG589584:LCG589585 LMC589584:LMC589585 LVY589584:LVY589585 MFU589584:MFU589585 MPQ589584:MPQ589585 MZM589584:MZM589585 NJI589584:NJI589585 NTE589584:NTE589585 ODA589584:ODA589585 OMW589584:OMW589585 OWS589584:OWS589585 PGO589584:PGO589585 PQK589584:PQK589585 QAG589584:QAG589585 QKC589584:QKC589585 QTY589584:QTY589585 RDU589584:RDU589585 RNQ589584:RNQ589585 RXM589584:RXM589585 SHI589584:SHI589585 SRE589584:SRE589585 TBA589584:TBA589585 TKW589584:TKW589585 TUS589584:TUS589585 UEO589584:UEO589585 UOK589584:UOK589585 UYG589584:UYG589585 VIC589584:VIC589585 VRY589584:VRY589585 WBU589584:WBU589585 WLQ589584:WLQ589585 WVM589584:WVM589585 G655120:G655121 JA655120:JA655121 SW655120:SW655121 ACS655120:ACS655121 AMO655120:AMO655121 AWK655120:AWK655121 BGG655120:BGG655121 BQC655120:BQC655121 BZY655120:BZY655121 CJU655120:CJU655121 CTQ655120:CTQ655121 DDM655120:DDM655121 DNI655120:DNI655121 DXE655120:DXE655121 EHA655120:EHA655121 EQW655120:EQW655121 FAS655120:FAS655121 FKO655120:FKO655121 FUK655120:FUK655121 GEG655120:GEG655121 GOC655120:GOC655121 GXY655120:GXY655121 HHU655120:HHU655121 HRQ655120:HRQ655121 IBM655120:IBM655121 ILI655120:ILI655121 IVE655120:IVE655121 JFA655120:JFA655121 JOW655120:JOW655121 JYS655120:JYS655121 KIO655120:KIO655121 KSK655120:KSK655121 LCG655120:LCG655121 LMC655120:LMC655121 LVY655120:LVY655121 MFU655120:MFU655121 MPQ655120:MPQ655121 MZM655120:MZM655121 NJI655120:NJI655121 NTE655120:NTE655121 ODA655120:ODA655121 OMW655120:OMW655121 OWS655120:OWS655121 PGO655120:PGO655121 PQK655120:PQK655121 QAG655120:QAG655121 QKC655120:QKC655121 QTY655120:QTY655121 RDU655120:RDU655121 RNQ655120:RNQ655121 RXM655120:RXM655121 SHI655120:SHI655121 SRE655120:SRE655121 TBA655120:TBA655121 TKW655120:TKW655121 TUS655120:TUS655121 UEO655120:UEO655121 UOK655120:UOK655121 UYG655120:UYG655121 VIC655120:VIC655121 VRY655120:VRY655121 WBU655120:WBU655121 WLQ655120:WLQ655121 WVM655120:WVM655121 G720656:G720657 JA720656:JA720657 SW720656:SW720657 ACS720656:ACS720657 AMO720656:AMO720657 AWK720656:AWK720657 BGG720656:BGG720657 BQC720656:BQC720657 BZY720656:BZY720657 CJU720656:CJU720657 CTQ720656:CTQ720657 DDM720656:DDM720657 DNI720656:DNI720657 DXE720656:DXE720657 EHA720656:EHA720657 EQW720656:EQW720657 FAS720656:FAS720657 FKO720656:FKO720657 FUK720656:FUK720657 GEG720656:GEG720657 GOC720656:GOC720657 GXY720656:GXY720657 HHU720656:HHU720657 HRQ720656:HRQ720657 IBM720656:IBM720657 ILI720656:ILI720657 IVE720656:IVE720657 JFA720656:JFA720657 JOW720656:JOW720657 JYS720656:JYS720657 KIO720656:KIO720657 KSK720656:KSK720657 LCG720656:LCG720657 LMC720656:LMC720657 LVY720656:LVY720657 MFU720656:MFU720657 MPQ720656:MPQ720657 MZM720656:MZM720657 NJI720656:NJI720657 NTE720656:NTE720657 ODA720656:ODA720657 OMW720656:OMW720657 OWS720656:OWS720657 PGO720656:PGO720657 PQK720656:PQK720657 QAG720656:QAG720657 QKC720656:QKC720657 QTY720656:QTY720657 RDU720656:RDU720657 RNQ720656:RNQ720657 RXM720656:RXM720657 SHI720656:SHI720657 SRE720656:SRE720657 TBA720656:TBA720657 TKW720656:TKW720657 TUS720656:TUS720657 UEO720656:UEO720657 UOK720656:UOK720657 UYG720656:UYG720657 VIC720656:VIC720657 VRY720656:VRY720657 WBU720656:WBU720657 WLQ720656:WLQ720657 WVM720656:WVM720657 G786192:G786193 JA786192:JA786193 SW786192:SW786193 ACS786192:ACS786193 AMO786192:AMO786193 AWK786192:AWK786193 BGG786192:BGG786193 BQC786192:BQC786193 BZY786192:BZY786193 CJU786192:CJU786193 CTQ786192:CTQ786193 DDM786192:DDM786193 DNI786192:DNI786193 DXE786192:DXE786193 EHA786192:EHA786193 EQW786192:EQW786193 FAS786192:FAS786193 FKO786192:FKO786193 FUK786192:FUK786193 GEG786192:GEG786193 GOC786192:GOC786193 GXY786192:GXY786193 HHU786192:HHU786193 HRQ786192:HRQ786193 IBM786192:IBM786193 ILI786192:ILI786193 IVE786192:IVE786193 JFA786192:JFA786193 JOW786192:JOW786193 JYS786192:JYS786193 KIO786192:KIO786193 KSK786192:KSK786193 LCG786192:LCG786193 LMC786192:LMC786193 LVY786192:LVY786193 MFU786192:MFU786193 MPQ786192:MPQ786193 MZM786192:MZM786193 NJI786192:NJI786193 NTE786192:NTE786193 ODA786192:ODA786193 OMW786192:OMW786193 OWS786192:OWS786193 PGO786192:PGO786193 PQK786192:PQK786193 QAG786192:QAG786193 QKC786192:QKC786193 QTY786192:QTY786193 RDU786192:RDU786193 RNQ786192:RNQ786193 RXM786192:RXM786193 SHI786192:SHI786193 SRE786192:SRE786193 TBA786192:TBA786193 TKW786192:TKW786193 TUS786192:TUS786193 UEO786192:UEO786193 UOK786192:UOK786193 UYG786192:UYG786193 VIC786192:VIC786193 VRY786192:VRY786193 WBU786192:WBU786193 WLQ786192:WLQ786193 WVM786192:WVM786193 G851728:G851729 JA851728:JA851729 SW851728:SW851729 ACS851728:ACS851729 AMO851728:AMO851729 AWK851728:AWK851729 BGG851728:BGG851729 BQC851728:BQC851729 BZY851728:BZY851729 CJU851728:CJU851729 CTQ851728:CTQ851729 DDM851728:DDM851729 DNI851728:DNI851729 DXE851728:DXE851729 EHA851728:EHA851729 EQW851728:EQW851729 FAS851728:FAS851729 FKO851728:FKO851729 FUK851728:FUK851729 GEG851728:GEG851729 GOC851728:GOC851729 GXY851728:GXY851729 HHU851728:HHU851729 HRQ851728:HRQ851729 IBM851728:IBM851729 ILI851728:ILI851729 IVE851728:IVE851729 JFA851728:JFA851729 JOW851728:JOW851729 JYS851728:JYS851729 KIO851728:KIO851729 KSK851728:KSK851729 LCG851728:LCG851729 LMC851728:LMC851729 LVY851728:LVY851729 MFU851728:MFU851729 MPQ851728:MPQ851729 MZM851728:MZM851729 NJI851728:NJI851729 NTE851728:NTE851729 ODA851728:ODA851729 OMW851728:OMW851729 OWS851728:OWS851729 PGO851728:PGO851729 PQK851728:PQK851729 QAG851728:QAG851729 QKC851728:QKC851729 QTY851728:QTY851729 RDU851728:RDU851729 RNQ851728:RNQ851729 RXM851728:RXM851729 SHI851728:SHI851729 SRE851728:SRE851729 TBA851728:TBA851729 TKW851728:TKW851729 TUS851728:TUS851729 UEO851728:UEO851729 UOK851728:UOK851729 UYG851728:UYG851729 VIC851728:VIC851729 VRY851728:VRY851729 WBU851728:WBU851729 WLQ851728:WLQ851729 WVM851728:WVM851729 G917264:G917265 JA917264:JA917265 SW917264:SW917265 ACS917264:ACS917265 AMO917264:AMO917265 AWK917264:AWK917265 BGG917264:BGG917265 BQC917264:BQC917265 BZY917264:BZY917265 CJU917264:CJU917265 CTQ917264:CTQ917265 DDM917264:DDM917265 DNI917264:DNI917265 DXE917264:DXE917265 EHA917264:EHA917265 EQW917264:EQW917265 FAS917264:FAS917265 FKO917264:FKO917265 FUK917264:FUK917265 GEG917264:GEG917265 GOC917264:GOC917265 GXY917264:GXY917265 HHU917264:HHU917265 HRQ917264:HRQ917265 IBM917264:IBM917265 ILI917264:ILI917265 IVE917264:IVE917265 JFA917264:JFA917265 JOW917264:JOW917265 JYS917264:JYS917265 KIO917264:KIO917265 KSK917264:KSK917265 LCG917264:LCG917265 LMC917264:LMC917265 LVY917264:LVY917265 MFU917264:MFU917265 MPQ917264:MPQ917265 MZM917264:MZM917265 NJI917264:NJI917265 NTE917264:NTE917265 ODA917264:ODA917265 OMW917264:OMW917265 OWS917264:OWS917265 PGO917264:PGO917265 PQK917264:PQK917265 QAG917264:QAG917265 QKC917264:QKC917265 QTY917264:QTY917265 RDU917264:RDU917265 RNQ917264:RNQ917265 RXM917264:RXM917265 SHI917264:SHI917265 SRE917264:SRE917265 TBA917264:TBA917265 TKW917264:TKW917265 TUS917264:TUS917265 UEO917264:UEO917265 UOK917264:UOK917265 UYG917264:UYG917265 VIC917264:VIC917265 VRY917264:VRY917265 WBU917264:WBU917265 WLQ917264:WLQ917265 WVM917264:WVM917265 G982800:G982801 JA982800:JA982801 SW982800:SW982801 ACS982800:ACS982801 AMO982800:AMO982801 AWK982800:AWK982801 BGG982800:BGG982801 BQC982800:BQC982801 BZY982800:BZY982801 CJU982800:CJU982801 CTQ982800:CTQ982801 DDM982800:DDM982801 DNI982800:DNI982801 DXE982800:DXE982801 EHA982800:EHA982801 EQW982800:EQW982801 FAS982800:FAS982801 FKO982800:FKO982801 FUK982800:FUK982801 GEG982800:GEG982801 GOC982800:GOC982801 GXY982800:GXY982801 HHU982800:HHU982801 HRQ982800:HRQ982801 IBM982800:IBM982801 ILI982800:ILI982801 IVE982800:IVE982801 JFA982800:JFA982801 JOW982800:JOW982801 JYS982800:JYS982801 KIO982800:KIO982801 KSK982800:KSK982801 LCG982800:LCG982801 LMC982800:LMC982801 LVY982800:LVY982801 MFU982800:MFU982801 MPQ982800:MPQ982801 MZM982800:MZM982801 NJI982800:NJI982801 NTE982800:NTE982801 ODA982800:ODA982801 OMW982800:OMW982801 OWS982800:OWS982801 PGO982800:PGO982801 PQK982800:PQK982801 QAG982800:QAG982801 QKC982800:QKC982801 QTY982800:QTY982801 RDU982800:RDU982801 RNQ982800:RNQ982801 RXM982800:RXM982801 SHI982800:SHI982801 SRE982800:SRE982801 TBA982800:TBA982801 TKW982800:TKW982801 TUS982800:TUS982801 UEO982800:UEO982801 UOK982800:UOK982801 UYG982800:UYG982801 VIC982800:VIC982801 VRY982800:VRY982801 WBU982800:WBU982801 WLQ982800:WLQ982801 WVM982800:WVM982801 G65302:G65441 JA65302:JA65441 SW65302:SW65441 ACS65302:ACS65441 AMO65302:AMO65441 AWK65302:AWK65441 BGG65302:BGG65441 BQC65302:BQC65441 BZY65302:BZY65441 CJU65302:CJU65441 CTQ65302:CTQ65441 DDM65302:DDM65441 DNI65302:DNI65441 DXE65302:DXE65441 EHA65302:EHA65441 EQW65302:EQW65441 FAS65302:FAS65441 FKO65302:FKO65441 FUK65302:FUK65441 GEG65302:GEG65441 GOC65302:GOC65441 GXY65302:GXY65441 HHU65302:HHU65441 HRQ65302:HRQ65441 IBM65302:IBM65441 ILI65302:ILI65441 IVE65302:IVE65441 JFA65302:JFA65441 JOW65302:JOW65441 JYS65302:JYS65441 KIO65302:KIO65441 KSK65302:KSK65441 LCG65302:LCG65441 LMC65302:LMC65441 LVY65302:LVY65441 MFU65302:MFU65441 MPQ65302:MPQ65441 MZM65302:MZM65441 NJI65302:NJI65441 NTE65302:NTE65441 ODA65302:ODA65441 OMW65302:OMW65441 OWS65302:OWS65441 PGO65302:PGO65441 PQK65302:PQK65441 QAG65302:QAG65441 QKC65302:QKC65441 QTY65302:QTY65441 RDU65302:RDU65441 RNQ65302:RNQ65441 RXM65302:RXM65441 SHI65302:SHI65441 SRE65302:SRE65441 TBA65302:TBA65441 TKW65302:TKW65441 TUS65302:TUS65441 UEO65302:UEO65441 UOK65302:UOK65441 UYG65302:UYG65441 VIC65302:VIC65441 VRY65302:VRY65441 WBU65302:WBU65441 WLQ65302:WLQ65441 WVM65302:WVM65441 G130838:G130977 JA130838:JA130977 SW130838:SW130977 ACS130838:ACS130977 AMO130838:AMO130977 AWK130838:AWK130977 BGG130838:BGG130977 BQC130838:BQC130977 BZY130838:BZY130977 CJU130838:CJU130977 CTQ130838:CTQ130977 DDM130838:DDM130977 DNI130838:DNI130977 DXE130838:DXE130977 EHA130838:EHA130977 EQW130838:EQW130977 FAS130838:FAS130977 FKO130838:FKO130977 FUK130838:FUK130977 GEG130838:GEG130977 GOC130838:GOC130977 GXY130838:GXY130977 HHU130838:HHU130977 HRQ130838:HRQ130977 IBM130838:IBM130977 ILI130838:ILI130977 IVE130838:IVE130977 JFA130838:JFA130977 JOW130838:JOW130977 JYS130838:JYS130977 KIO130838:KIO130977 KSK130838:KSK130977 LCG130838:LCG130977 LMC130838:LMC130977 LVY130838:LVY130977 MFU130838:MFU130977 MPQ130838:MPQ130977 MZM130838:MZM130977 NJI130838:NJI130977 NTE130838:NTE130977 ODA130838:ODA130977 OMW130838:OMW130977 OWS130838:OWS130977 PGO130838:PGO130977 PQK130838:PQK130977 QAG130838:QAG130977 QKC130838:QKC130977 QTY130838:QTY130977 RDU130838:RDU130977 RNQ130838:RNQ130977 RXM130838:RXM130977 SHI130838:SHI130977 SRE130838:SRE130977 TBA130838:TBA130977 TKW130838:TKW130977 TUS130838:TUS130977 UEO130838:UEO130977 UOK130838:UOK130977 UYG130838:UYG130977 VIC130838:VIC130977 VRY130838:VRY130977 WBU130838:WBU130977 WLQ130838:WLQ130977 WVM130838:WVM130977 G196374:G196513 JA196374:JA196513 SW196374:SW196513 ACS196374:ACS196513 AMO196374:AMO196513 AWK196374:AWK196513 BGG196374:BGG196513 BQC196374:BQC196513 BZY196374:BZY196513 CJU196374:CJU196513 CTQ196374:CTQ196513 DDM196374:DDM196513 DNI196374:DNI196513 DXE196374:DXE196513 EHA196374:EHA196513 EQW196374:EQW196513 FAS196374:FAS196513 FKO196374:FKO196513 FUK196374:FUK196513 GEG196374:GEG196513 GOC196374:GOC196513 GXY196374:GXY196513 HHU196374:HHU196513 HRQ196374:HRQ196513 IBM196374:IBM196513 ILI196374:ILI196513 IVE196374:IVE196513 JFA196374:JFA196513 JOW196374:JOW196513 JYS196374:JYS196513 KIO196374:KIO196513 KSK196374:KSK196513 LCG196374:LCG196513 LMC196374:LMC196513 LVY196374:LVY196513 MFU196374:MFU196513 MPQ196374:MPQ196513 MZM196374:MZM196513 NJI196374:NJI196513 NTE196374:NTE196513 ODA196374:ODA196513 OMW196374:OMW196513 OWS196374:OWS196513 PGO196374:PGO196513 PQK196374:PQK196513 QAG196374:QAG196513 QKC196374:QKC196513 QTY196374:QTY196513 RDU196374:RDU196513 RNQ196374:RNQ196513 RXM196374:RXM196513 SHI196374:SHI196513 SRE196374:SRE196513 TBA196374:TBA196513 TKW196374:TKW196513 TUS196374:TUS196513 UEO196374:UEO196513 UOK196374:UOK196513 UYG196374:UYG196513 VIC196374:VIC196513 VRY196374:VRY196513 WBU196374:WBU196513 WLQ196374:WLQ196513 WVM196374:WVM196513 G261910:G262049 JA261910:JA262049 SW261910:SW262049 ACS261910:ACS262049 AMO261910:AMO262049 AWK261910:AWK262049 BGG261910:BGG262049 BQC261910:BQC262049 BZY261910:BZY262049 CJU261910:CJU262049 CTQ261910:CTQ262049 DDM261910:DDM262049 DNI261910:DNI262049 DXE261910:DXE262049 EHA261910:EHA262049 EQW261910:EQW262049 FAS261910:FAS262049 FKO261910:FKO262049 FUK261910:FUK262049 GEG261910:GEG262049 GOC261910:GOC262049 GXY261910:GXY262049 HHU261910:HHU262049 HRQ261910:HRQ262049 IBM261910:IBM262049 ILI261910:ILI262049 IVE261910:IVE262049 JFA261910:JFA262049 JOW261910:JOW262049 JYS261910:JYS262049 KIO261910:KIO262049 KSK261910:KSK262049 LCG261910:LCG262049 LMC261910:LMC262049 LVY261910:LVY262049 MFU261910:MFU262049 MPQ261910:MPQ262049 MZM261910:MZM262049 NJI261910:NJI262049 NTE261910:NTE262049 ODA261910:ODA262049 OMW261910:OMW262049 OWS261910:OWS262049 PGO261910:PGO262049 PQK261910:PQK262049 QAG261910:QAG262049 QKC261910:QKC262049 QTY261910:QTY262049 RDU261910:RDU262049 RNQ261910:RNQ262049 RXM261910:RXM262049 SHI261910:SHI262049 SRE261910:SRE262049 TBA261910:TBA262049 TKW261910:TKW262049 TUS261910:TUS262049 UEO261910:UEO262049 UOK261910:UOK262049 UYG261910:UYG262049 VIC261910:VIC262049 VRY261910:VRY262049 WBU261910:WBU262049 WLQ261910:WLQ262049 WVM261910:WVM262049 G327446:G327585 JA327446:JA327585 SW327446:SW327585 ACS327446:ACS327585 AMO327446:AMO327585 AWK327446:AWK327585 BGG327446:BGG327585 BQC327446:BQC327585 BZY327446:BZY327585 CJU327446:CJU327585 CTQ327446:CTQ327585 DDM327446:DDM327585 DNI327446:DNI327585 DXE327446:DXE327585 EHA327446:EHA327585 EQW327446:EQW327585 FAS327446:FAS327585 FKO327446:FKO327585 FUK327446:FUK327585 GEG327446:GEG327585 GOC327446:GOC327585 GXY327446:GXY327585 HHU327446:HHU327585 HRQ327446:HRQ327585 IBM327446:IBM327585 ILI327446:ILI327585 IVE327446:IVE327585 JFA327446:JFA327585 JOW327446:JOW327585 JYS327446:JYS327585 KIO327446:KIO327585 KSK327446:KSK327585 LCG327446:LCG327585 LMC327446:LMC327585 LVY327446:LVY327585 MFU327446:MFU327585 MPQ327446:MPQ327585 MZM327446:MZM327585 NJI327446:NJI327585 NTE327446:NTE327585 ODA327446:ODA327585 OMW327446:OMW327585 OWS327446:OWS327585 PGO327446:PGO327585 PQK327446:PQK327585 QAG327446:QAG327585 QKC327446:QKC327585 QTY327446:QTY327585 RDU327446:RDU327585 RNQ327446:RNQ327585 RXM327446:RXM327585 SHI327446:SHI327585 SRE327446:SRE327585 TBA327446:TBA327585 TKW327446:TKW327585 TUS327446:TUS327585 UEO327446:UEO327585 UOK327446:UOK327585 UYG327446:UYG327585 VIC327446:VIC327585 VRY327446:VRY327585 WBU327446:WBU327585 WLQ327446:WLQ327585 WVM327446:WVM327585 G392982:G393121 JA392982:JA393121 SW392982:SW393121 ACS392982:ACS393121 AMO392982:AMO393121 AWK392982:AWK393121 BGG392982:BGG393121 BQC392982:BQC393121 BZY392982:BZY393121 CJU392982:CJU393121 CTQ392982:CTQ393121 DDM392982:DDM393121 DNI392982:DNI393121 DXE392982:DXE393121 EHA392982:EHA393121 EQW392982:EQW393121 FAS392982:FAS393121 FKO392982:FKO393121 FUK392982:FUK393121 GEG392982:GEG393121 GOC392982:GOC393121 GXY392982:GXY393121 HHU392982:HHU393121 HRQ392982:HRQ393121 IBM392982:IBM393121 ILI392982:ILI393121 IVE392982:IVE393121 JFA392982:JFA393121 JOW392982:JOW393121 JYS392982:JYS393121 KIO392982:KIO393121 KSK392982:KSK393121 LCG392982:LCG393121 LMC392982:LMC393121 LVY392982:LVY393121 MFU392982:MFU393121 MPQ392982:MPQ393121 MZM392982:MZM393121 NJI392982:NJI393121 NTE392982:NTE393121 ODA392982:ODA393121 OMW392982:OMW393121 OWS392982:OWS393121 PGO392982:PGO393121 PQK392982:PQK393121 QAG392982:QAG393121 QKC392982:QKC393121 QTY392982:QTY393121 RDU392982:RDU393121 RNQ392982:RNQ393121 RXM392982:RXM393121 SHI392982:SHI393121 SRE392982:SRE393121 TBA392982:TBA393121 TKW392982:TKW393121 TUS392982:TUS393121 UEO392982:UEO393121 UOK392982:UOK393121 UYG392982:UYG393121 VIC392982:VIC393121 VRY392982:VRY393121 WBU392982:WBU393121 WLQ392982:WLQ393121 WVM392982:WVM393121 G458518:G458657 JA458518:JA458657 SW458518:SW458657 ACS458518:ACS458657 AMO458518:AMO458657 AWK458518:AWK458657 BGG458518:BGG458657 BQC458518:BQC458657 BZY458518:BZY458657 CJU458518:CJU458657 CTQ458518:CTQ458657 DDM458518:DDM458657 DNI458518:DNI458657 DXE458518:DXE458657 EHA458518:EHA458657 EQW458518:EQW458657 FAS458518:FAS458657 FKO458518:FKO458657 FUK458518:FUK458657 GEG458518:GEG458657 GOC458518:GOC458657 GXY458518:GXY458657 HHU458518:HHU458657 HRQ458518:HRQ458657 IBM458518:IBM458657 ILI458518:ILI458657 IVE458518:IVE458657 JFA458518:JFA458657 JOW458518:JOW458657 JYS458518:JYS458657 KIO458518:KIO458657 KSK458518:KSK458657 LCG458518:LCG458657 LMC458518:LMC458657 LVY458518:LVY458657 MFU458518:MFU458657 MPQ458518:MPQ458657 MZM458518:MZM458657 NJI458518:NJI458657 NTE458518:NTE458657 ODA458518:ODA458657 OMW458518:OMW458657 OWS458518:OWS458657 PGO458518:PGO458657 PQK458518:PQK458657 QAG458518:QAG458657 QKC458518:QKC458657 QTY458518:QTY458657 RDU458518:RDU458657 RNQ458518:RNQ458657 RXM458518:RXM458657 SHI458518:SHI458657 SRE458518:SRE458657 TBA458518:TBA458657 TKW458518:TKW458657 TUS458518:TUS458657 UEO458518:UEO458657 UOK458518:UOK458657 UYG458518:UYG458657 VIC458518:VIC458657 VRY458518:VRY458657 WBU458518:WBU458657 WLQ458518:WLQ458657 WVM458518:WVM458657 G524054:G524193 JA524054:JA524193 SW524054:SW524193 ACS524054:ACS524193 AMO524054:AMO524193 AWK524054:AWK524193 BGG524054:BGG524193 BQC524054:BQC524193 BZY524054:BZY524193 CJU524054:CJU524193 CTQ524054:CTQ524193 DDM524054:DDM524193 DNI524054:DNI524193 DXE524054:DXE524193 EHA524054:EHA524193 EQW524054:EQW524193 FAS524054:FAS524193 FKO524054:FKO524193 FUK524054:FUK524193 GEG524054:GEG524193 GOC524054:GOC524193 GXY524054:GXY524193 HHU524054:HHU524193 HRQ524054:HRQ524193 IBM524054:IBM524193 ILI524054:ILI524193 IVE524054:IVE524193 JFA524054:JFA524193 JOW524054:JOW524193 JYS524054:JYS524193 KIO524054:KIO524193 KSK524054:KSK524193 LCG524054:LCG524193 LMC524054:LMC524193 LVY524054:LVY524193 MFU524054:MFU524193 MPQ524054:MPQ524193 MZM524054:MZM524193 NJI524054:NJI524193 NTE524054:NTE524193 ODA524054:ODA524193 OMW524054:OMW524193 OWS524054:OWS524193 PGO524054:PGO524193 PQK524054:PQK524193 QAG524054:QAG524193 QKC524054:QKC524193 QTY524054:QTY524193 RDU524054:RDU524193 RNQ524054:RNQ524193 RXM524054:RXM524193 SHI524054:SHI524193 SRE524054:SRE524193 TBA524054:TBA524193 TKW524054:TKW524193 TUS524054:TUS524193 UEO524054:UEO524193 UOK524054:UOK524193 UYG524054:UYG524193 VIC524054:VIC524193 VRY524054:VRY524193 WBU524054:WBU524193 WLQ524054:WLQ524193 WVM524054:WVM524193 G589590:G589729 JA589590:JA589729 SW589590:SW589729 ACS589590:ACS589729 AMO589590:AMO589729 AWK589590:AWK589729 BGG589590:BGG589729 BQC589590:BQC589729 BZY589590:BZY589729 CJU589590:CJU589729 CTQ589590:CTQ589729 DDM589590:DDM589729 DNI589590:DNI589729 DXE589590:DXE589729 EHA589590:EHA589729 EQW589590:EQW589729 FAS589590:FAS589729 FKO589590:FKO589729 FUK589590:FUK589729 GEG589590:GEG589729 GOC589590:GOC589729 GXY589590:GXY589729 HHU589590:HHU589729 HRQ589590:HRQ589729 IBM589590:IBM589729 ILI589590:ILI589729 IVE589590:IVE589729 JFA589590:JFA589729 JOW589590:JOW589729 JYS589590:JYS589729 KIO589590:KIO589729 KSK589590:KSK589729 LCG589590:LCG589729 LMC589590:LMC589729 LVY589590:LVY589729 MFU589590:MFU589729 MPQ589590:MPQ589729 MZM589590:MZM589729 NJI589590:NJI589729 NTE589590:NTE589729 ODA589590:ODA589729 OMW589590:OMW589729 OWS589590:OWS589729 PGO589590:PGO589729 PQK589590:PQK589729 QAG589590:QAG589729 QKC589590:QKC589729 QTY589590:QTY589729 RDU589590:RDU589729 RNQ589590:RNQ589729 RXM589590:RXM589729 SHI589590:SHI589729 SRE589590:SRE589729 TBA589590:TBA589729 TKW589590:TKW589729 TUS589590:TUS589729 UEO589590:UEO589729 UOK589590:UOK589729 UYG589590:UYG589729 VIC589590:VIC589729 VRY589590:VRY589729 WBU589590:WBU589729 WLQ589590:WLQ589729 WVM589590:WVM589729 G655126:G655265 JA655126:JA655265 SW655126:SW655265 ACS655126:ACS655265 AMO655126:AMO655265 AWK655126:AWK655265 BGG655126:BGG655265 BQC655126:BQC655265 BZY655126:BZY655265 CJU655126:CJU655265 CTQ655126:CTQ655265 DDM655126:DDM655265 DNI655126:DNI655265 DXE655126:DXE655265 EHA655126:EHA655265 EQW655126:EQW655265 FAS655126:FAS655265 FKO655126:FKO655265 FUK655126:FUK655265 GEG655126:GEG655265 GOC655126:GOC655265 GXY655126:GXY655265 HHU655126:HHU655265 HRQ655126:HRQ655265 IBM655126:IBM655265 ILI655126:ILI655265 IVE655126:IVE655265 JFA655126:JFA655265 JOW655126:JOW655265 JYS655126:JYS655265 KIO655126:KIO655265 KSK655126:KSK655265 LCG655126:LCG655265 LMC655126:LMC655265 LVY655126:LVY655265 MFU655126:MFU655265 MPQ655126:MPQ655265 MZM655126:MZM655265 NJI655126:NJI655265 NTE655126:NTE655265 ODA655126:ODA655265 OMW655126:OMW655265 OWS655126:OWS655265 PGO655126:PGO655265 PQK655126:PQK655265 QAG655126:QAG655265 QKC655126:QKC655265 QTY655126:QTY655265 RDU655126:RDU655265 RNQ655126:RNQ655265 RXM655126:RXM655265 SHI655126:SHI655265 SRE655126:SRE655265 TBA655126:TBA655265 TKW655126:TKW655265 TUS655126:TUS655265 UEO655126:UEO655265 UOK655126:UOK655265 UYG655126:UYG655265 VIC655126:VIC655265 VRY655126:VRY655265 WBU655126:WBU655265 WLQ655126:WLQ655265 WVM655126:WVM655265 G720662:G720801 JA720662:JA720801 SW720662:SW720801 ACS720662:ACS720801 AMO720662:AMO720801 AWK720662:AWK720801 BGG720662:BGG720801 BQC720662:BQC720801 BZY720662:BZY720801 CJU720662:CJU720801 CTQ720662:CTQ720801 DDM720662:DDM720801 DNI720662:DNI720801 DXE720662:DXE720801 EHA720662:EHA720801 EQW720662:EQW720801 FAS720662:FAS720801 FKO720662:FKO720801 FUK720662:FUK720801 GEG720662:GEG720801 GOC720662:GOC720801 GXY720662:GXY720801 HHU720662:HHU720801 HRQ720662:HRQ720801 IBM720662:IBM720801 ILI720662:ILI720801 IVE720662:IVE720801 JFA720662:JFA720801 JOW720662:JOW720801 JYS720662:JYS720801 KIO720662:KIO720801 KSK720662:KSK720801 LCG720662:LCG720801 LMC720662:LMC720801 LVY720662:LVY720801 MFU720662:MFU720801 MPQ720662:MPQ720801 MZM720662:MZM720801 NJI720662:NJI720801 NTE720662:NTE720801 ODA720662:ODA720801 OMW720662:OMW720801 OWS720662:OWS720801 PGO720662:PGO720801 PQK720662:PQK720801 QAG720662:QAG720801 QKC720662:QKC720801 QTY720662:QTY720801 RDU720662:RDU720801 RNQ720662:RNQ720801 RXM720662:RXM720801 SHI720662:SHI720801 SRE720662:SRE720801 TBA720662:TBA720801 TKW720662:TKW720801 TUS720662:TUS720801 UEO720662:UEO720801 UOK720662:UOK720801 UYG720662:UYG720801 VIC720662:VIC720801 VRY720662:VRY720801 WBU720662:WBU720801 WLQ720662:WLQ720801 WVM720662:WVM720801 G786198:G786337 JA786198:JA786337 SW786198:SW786337 ACS786198:ACS786337 AMO786198:AMO786337 AWK786198:AWK786337 BGG786198:BGG786337 BQC786198:BQC786337 BZY786198:BZY786337 CJU786198:CJU786337 CTQ786198:CTQ786337 DDM786198:DDM786337 DNI786198:DNI786337 DXE786198:DXE786337 EHA786198:EHA786337 EQW786198:EQW786337 FAS786198:FAS786337 FKO786198:FKO786337 FUK786198:FUK786337 GEG786198:GEG786337 GOC786198:GOC786337 GXY786198:GXY786337 HHU786198:HHU786337 HRQ786198:HRQ786337 IBM786198:IBM786337 ILI786198:ILI786337 IVE786198:IVE786337 JFA786198:JFA786337 JOW786198:JOW786337 JYS786198:JYS786337 KIO786198:KIO786337 KSK786198:KSK786337 LCG786198:LCG786337 LMC786198:LMC786337 LVY786198:LVY786337 MFU786198:MFU786337 MPQ786198:MPQ786337 MZM786198:MZM786337 NJI786198:NJI786337 NTE786198:NTE786337 ODA786198:ODA786337 OMW786198:OMW786337 OWS786198:OWS786337 PGO786198:PGO786337 PQK786198:PQK786337 QAG786198:QAG786337 QKC786198:QKC786337 QTY786198:QTY786337 RDU786198:RDU786337 RNQ786198:RNQ786337 RXM786198:RXM786337 SHI786198:SHI786337 SRE786198:SRE786337 TBA786198:TBA786337 TKW786198:TKW786337 TUS786198:TUS786337 UEO786198:UEO786337 UOK786198:UOK786337 UYG786198:UYG786337 VIC786198:VIC786337 VRY786198:VRY786337 WBU786198:WBU786337 WLQ786198:WLQ786337 WVM786198:WVM786337 G851734:G851873 JA851734:JA851873 SW851734:SW851873 ACS851734:ACS851873 AMO851734:AMO851873 AWK851734:AWK851873 BGG851734:BGG851873 BQC851734:BQC851873 BZY851734:BZY851873 CJU851734:CJU851873 CTQ851734:CTQ851873 DDM851734:DDM851873 DNI851734:DNI851873 DXE851734:DXE851873 EHA851734:EHA851873 EQW851734:EQW851873 FAS851734:FAS851873 FKO851734:FKO851873 FUK851734:FUK851873 GEG851734:GEG851873 GOC851734:GOC851873 GXY851734:GXY851873 HHU851734:HHU851873 HRQ851734:HRQ851873 IBM851734:IBM851873 ILI851734:ILI851873 IVE851734:IVE851873 JFA851734:JFA851873 JOW851734:JOW851873 JYS851734:JYS851873 KIO851734:KIO851873 KSK851734:KSK851873 LCG851734:LCG851873 LMC851734:LMC851873 LVY851734:LVY851873 MFU851734:MFU851873 MPQ851734:MPQ851873 MZM851734:MZM851873 NJI851734:NJI851873 NTE851734:NTE851873 ODA851734:ODA851873 OMW851734:OMW851873 OWS851734:OWS851873 PGO851734:PGO851873 PQK851734:PQK851873 QAG851734:QAG851873 QKC851734:QKC851873 QTY851734:QTY851873 RDU851734:RDU851873 RNQ851734:RNQ851873 RXM851734:RXM851873 SHI851734:SHI851873 SRE851734:SRE851873 TBA851734:TBA851873 TKW851734:TKW851873 TUS851734:TUS851873 UEO851734:UEO851873 UOK851734:UOK851873 UYG851734:UYG851873 VIC851734:VIC851873 VRY851734:VRY851873 WBU851734:WBU851873 WLQ851734:WLQ851873 WVM851734:WVM851873 G917270:G917409 JA917270:JA917409 SW917270:SW917409 ACS917270:ACS917409 AMO917270:AMO917409 AWK917270:AWK917409 BGG917270:BGG917409 BQC917270:BQC917409 BZY917270:BZY917409 CJU917270:CJU917409 CTQ917270:CTQ917409 DDM917270:DDM917409 DNI917270:DNI917409 DXE917270:DXE917409 EHA917270:EHA917409 EQW917270:EQW917409 FAS917270:FAS917409 FKO917270:FKO917409 FUK917270:FUK917409 GEG917270:GEG917409 GOC917270:GOC917409 GXY917270:GXY917409 HHU917270:HHU917409 HRQ917270:HRQ917409 IBM917270:IBM917409 ILI917270:ILI917409 IVE917270:IVE917409 JFA917270:JFA917409 JOW917270:JOW917409 JYS917270:JYS917409 KIO917270:KIO917409 KSK917270:KSK917409 LCG917270:LCG917409 LMC917270:LMC917409 LVY917270:LVY917409 MFU917270:MFU917409 MPQ917270:MPQ917409 MZM917270:MZM917409 NJI917270:NJI917409 NTE917270:NTE917409 ODA917270:ODA917409 OMW917270:OMW917409 OWS917270:OWS917409 PGO917270:PGO917409 PQK917270:PQK917409 QAG917270:QAG917409 QKC917270:QKC917409 QTY917270:QTY917409 RDU917270:RDU917409 RNQ917270:RNQ917409 RXM917270:RXM917409 SHI917270:SHI917409 SRE917270:SRE917409 TBA917270:TBA917409 TKW917270:TKW917409 TUS917270:TUS917409 UEO917270:UEO917409 UOK917270:UOK917409 UYG917270:UYG917409 VIC917270:VIC917409 VRY917270:VRY917409 WBU917270:WBU917409 WLQ917270:WLQ917409 WVM917270:WVM917409 G982806:G982945 JA982806:JA982945 SW982806:SW982945 ACS982806:ACS982945 AMO982806:AMO982945 AWK982806:AWK982945 BGG982806:BGG982945 BQC982806:BQC982945 BZY982806:BZY982945 CJU982806:CJU982945 CTQ982806:CTQ982945 DDM982806:DDM982945 DNI982806:DNI982945 DXE982806:DXE982945 EHA982806:EHA982945 EQW982806:EQW982945 FAS982806:FAS982945 FKO982806:FKO982945 FUK982806:FUK982945 GEG982806:GEG982945 GOC982806:GOC982945 GXY982806:GXY982945 HHU982806:HHU982945 HRQ982806:HRQ982945 IBM982806:IBM982945 ILI982806:ILI982945 IVE982806:IVE982945 JFA982806:JFA982945 JOW982806:JOW982945 JYS982806:JYS982945 KIO982806:KIO982945 KSK982806:KSK982945 LCG982806:LCG982945 LMC982806:LMC982945 LVY982806:LVY982945 MFU982806:MFU982945 MPQ982806:MPQ982945 MZM982806:MZM982945 NJI982806:NJI982945 NTE982806:NTE982945 ODA982806:ODA982945 OMW982806:OMW982945 OWS982806:OWS982945 PGO982806:PGO982945 PQK982806:PQK982945 QAG982806:QAG982945 QKC982806:QKC982945 QTY982806:QTY982945 RDU982806:RDU982945 RNQ982806:RNQ982945 RXM982806:RXM982945 SHI982806:SHI982945 SRE982806:SRE982945 TBA982806:TBA982945 TKW982806:TKW982945 TUS982806:TUS982945 UEO982806:UEO982945 UOK982806:UOK982945 UYG982806:UYG982945 VIC982806:VIC982945 VRY982806:VRY982945 WBU982806:WBU982945 WLQ982806:WLQ982945 WVM982806:WVM982945 G65494:G65504 JA65494:JA65504 SW65494:SW65504 ACS65494:ACS65504 AMO65494:AMO65504 AWK65494:AWK65504 BGG65494:BGG65504 BQC65494:BQC65504 BZY65494:BZY65504 CJU65494:CJU65504 CTQ65494:CTQ65504 DDM65494:DDM65504 DNI65494:DNI65504 DXE65494:DXE65504 EHA65494:EHA65504 EQW65494:EQW65504 FAS65494:FAS65504 FKO65494:FKO65504 FUK65494:FUK65504 GEG65494:GEG65504 GOC65494:GOC65504 GXY65494:GXY65504 HHU65494:HHU65504 HRQ65494:HRQ65504 IBM65494:IBM65504 ILI65494:ILI65504 IVE65494:IVE65504 JFA65494:JFA65504 JOW65494:JOW65504 JYS65494:JYS65504 KIO65494:KIO65504 KSK65494:KSK65504 LCG65494:LCG65504 LMC65494:LMC65504 LVY65494:LVY65504 MFU65494:MFU65504 MPQ65494:MPQ65504 MZM65494:MZM65504 NJI65494:NJI65504 NTE65494:NTE65504 ODA65494:ODA65504 OMW65494:OMW65504 OWS65494:OWS65504 PGO65494:PGO65504 PQK65494:PQK65504 QAG65494:QAG65504 QKC65494:QKC65504 QTY65494:QTY65504 RDU65494:RDU65504 RNQ65494:RNQ65504 RXM65494:RXM65504 SHI65494:SHI65504 SRE65494:SRE65504 TBA65494:TBA65504 TKW65494:TKW65504 TUS65494:TUS65504 UEO65494:UEO65504 UOK65494:UOK65504 UYG65494:UYG65504 VIC65494:VIC65504 VRY65494:VRY65504 WBU65494:WBU65504 WLQ65494:WLQ65504 WVM65494:WVM65504 G131030:G131040 JA131030:JA131040 SW131030:SW131040 ACS131030:ACS131040 AMO131030:AMO131040 AWK131030:AWK131040 BGG131030:BGG131040 BQC131030:BQC131040 BZY131030:BZY131040 CJU131030:CJU131040 CTQ131030:CTQ131040 DDM131030:DDM131040 DNI131030:DNI131040 DXE131030:DXE131040 EHA131030:EHA131040 EQW131030:EQW131040 FAS131030:FAS131040 FKO131030:FKO131040 FUK131030:FUK131040 GEG131030:GEG131040 GOC131030:GOC131040 GXY131030:GXY131040 HHU131030:HHU131040 HRQ131030:HRQ131040 IBM131030:IBM131040 ILI131030:ILI131040 IVE131030:IVE131040 JFA131030:JFA131040 JOW131030:JOW131040 JYS131030:JYS131040 KIO131030:KIO131040 KSK131030:KSK131040 LCG131030:LCG131040 LMC131030:LMC131040 LVY131030:LVY131040 MFU131030:MFU131040 MPQ131030:MPQ131040 MZM131030:MZM131040 NJI131030:NJI131040 NTE131030:NTE131040 ODA131030:ODA131040 OMW131030:OMW131040 OWS131030:OWS131040 PGO131030:PGO131040 PQK131030:PQK131040 QAG131030:QAG131040 QKC131030:QKC131040 QTY131030:QTY131040 RDU131030:RDU131040 RNQ131030:RNQ131040 RXM131030:RXM131040 SHI131030:SHI131040 SRE131030:SRE131040 TBA131030:TBA131040 TKW131030:TKW131040 TUS131030:TUS131040 UEO131030:UEO131040 UOK131030:UOK131040 UYG131030:UYG131040 VIC131030:VIC131040 VRY131030:VRY131040 WBU131030:WBU131040 WLQ131030:WLQ131040 WVM131030:WVM131040 G196566:G196576 JA196566:JA196576 SW196566:SW196576 ACS196566:ACS196576 AMO196566:AMO196576 AWK196566:AWK196576 BGG196566:BGG196576 BQC196566:BQC196576 BZY196566:BZY196576 CJU196566:CJU196576 CTQ196566:CTQ196576 DDM196566:DDM196576 DNI196566:DNI196576 DXE196566:DXE196576 EHA196566:EHA196576 EQW196566:EQW196576 FAS196566:FAS196576 FKO196566:FKO196576 FUK196566:FUK196576 GEG196566:GEG196576 GOC196566:GOC196576 GXY196566:GXY196576 HHU196566:HHU196576 HRQ196566:HRQ196576 IBM196566:IBM196576 ILI196566:ILI196576 IVE196566:IVE196576 JFA196566:JFA196576 JOW196566:JOW196576 JYS196566:JYS196576 KIO196566:KIO196576 KSK196566:KSK196576 LCG196566:LCG196576 LMC196566:LMC196576 LVY196566:LVY196576 MFU196566:MFU196576 MPQ196566:MPQ196576 MZM196566:MZM196576 NJI196566:NJI196576 NTE196566:NTE196576 ODA196566:ODA196576 OMW196566:OMW196576 OWS196566:OWS196576 PGO196566:PGO196576 PQK196566:PQK196576 QAG196566:QAG196576 QKC196566:QKC196576 QTY196566:QTY196576 RDU196566:RDU196576 RNQ196566:RNQ196576 RXM196566:RXM196576 SHI196566:SHI196576 SRE196566:SRE196576 TBA196566:TBA196576 TKW196566:TKW196576 TUS196566:TUS196576 UEO196566:UEO196576 UOK196566:UOK196576 UYG196566:UYG196576 VIC196566:VIC196576 VRY196566:VRY196576 WBU196566:WBU196576 WLQ196566:WLQ196576 WVM196566:WVM196576 G262102:G262112 JA262102:JA262112 SW262102:SW262112 ACS262102:ACS262112 AMO262102:AMO262112 AWK262102:AWK262112 BGG262102:BGG262112 BQC262102:BQC262112 BZY262102:BZY262112 CJU262102:CJU262112 CTQ262102:CTQ262112 DDM262102:DDM262112 DNI262102:DNI262112 DXE262102:DXE262112 EHA262102:EHA262112 EQW262102:EQW262112 FAS262102:FAS262112 FKO262102:FKO262112 FUK262102:FUK262112 GEG262102:GEG262112 GOC262102:GOC262112 GXY262102:GXY262112 HHU262102:HHU262112 HRQ262102:HRQ262112 IBM262102:IBM262112 ILI262102:ILI262112 IVE262102:IVE262112 JFA262102:JFA262112 JOW262102:JOW262112 JYS262102:JYS262112 KIO262102:KIO262112 KSK262102:KSK262112 LCG262102:LCG262112 LMC262102:LMC262112 LVY262102:LVY262112 MFU262102:MFU262112 MPQ262102:MPQ262112 MZM262102:MZM262112 NJI262102:NJI262112 NTE262102:NTE262112 ODA262102:ODA262112 OMW262102:OMW262112 OWS262102:OWS262112 PGO262102:PGO262112 PQK262102:PQK262112 QAG262102:QAG262112 QKC262102:QKC262112 QTY262102:QTY262112 RDU262102:RDU262112 RNQ262102:RNQ262112 RXM262102:RXM262112 SHI262102:SHI262112 SRE262102:SRE262112 TBA262102:TBA262112 TKW262102:TKW262112 TUS262102:TUS262112 UEO262102:UEO262112 UOK262102:UOK262112 UYG262102:UYG262112 VIC262102:VIC262112 VRY262102:VRY262112 WBU262102:WBU262112 WLQ262102:WLQ262112 WVM262102:WVM262112 G327638:G327648 JA327638:JA327648 SW327638:SW327648 ACS327638:ACS327648 AMO327638:AMO327648 AWK327638:AWK327648 BGG327638:BGG327648 BQC327638:BQC327648 BZY327638:BZY327648 CJU327638:CJU327648 CTQ327638:CTQ327648 DDM327638:DDM327648 DNI327638:DNI327648 DXE327638:DXE327648 EHA327638:EHA327648 EQW327638:EQW327648 FAS327638:FAS327648 FKO327638:FKO327648 FUK327638:FUK327648 GEG327638:GEG327648 GOC327638:GOC327648 GXY327638:GXY327648 HHU327638:HHU327648 HRQ327638:HRQ327648 IBM327638:IBM327648 ILI327638:ILI327648 IVE327638:IVE327648 JFA327638:JFA327648 JOW327638:JOW327648 JYS327638:JYS327648 KIO327638:KIO327648 KSK327638:KSK327648 LCG327638:LCG327648 LMC327638:LMC327648 LVY327638:LVY327648 MFU327638:MFU327648 MPQ327638:MPQ327648 MZM327638:MZM327648 NJI327638:NJI327648 NTE327638:NTE327648 ODA327638:ODA327648 OMW327638:OMW327648 OWS327638:OWS327648 PGO327638:PGO327648 PQK327638:PQK327648 QAG327638:QAG327648 QKC327638:QKC327648 QTY327638:QTY327648 RDU327638:RDU327648 RNQ327638:RNQ327648 RXM327638:RXM327648 SHI327638:SHI327648 SRE327638:SRE327648 TBA327638:TBA327648 TKW327638:TKW327648 TUS327638:TUS327648 UEO327638:UEO327648 UOK327638:UOK327648 UYG327638:UYG327648 VIC327638:VIC327648 VRY327638:VRY327648 WBU327638:WBU327648 WLQ327638:WLQ327648 WVM327638:WVM327648 G393174:G393184 JA393174:JA393184 SW393174:SW393184 ACS393174:ACS393184 AMO393174:AMO393184 AWK393174:AWK393184 BGG393174:BGG393184 BQC393174:BQC393184 BZY393174:BZY393184 CJU393174:CJU393184 CTQ393174:CTQ393184 DDM393174:DDM393184 DNI393174:DNI393184 DXE393174:DXE393184 EHA393174:EHA393184 EQW393174:EQW393184 FAS393174:FAS393184 FKO393174:FKO393184 FUK393174:FUK393184 GEG393174:GEG393184 GOC393174:GOC393184 GXY393174:GXY393184 HHU393174:HHU393184 HRQ393174:HRQ393184 IBM393174:IBM393184 ILI393174:ILI393184 IVE393174:IVE393184 JFA393174:JFA393184 JOW393174:JOW393184 JYS393174:JYS393184 KIO393174:KIO393184 KSK393174:KSK393184 LCG393174:LCG393184 LMC393174:LMC393184 LVY393174:LVY393184 MFU393174:MFU393184 MPQ393174:MPQ393184 MZM393174:MZM393184 NJI393174:NJI393184 NTE393174:NTE393184 ODA393174:ODA393184 OMW393174:OMW393184 OWS393174:OWS393184 PGO393174:PGO393184 PQK393174:PQK393184 QAG393174:QAG393184 QKC393174:QKC393184 QTY393174:QTY393184 RDU393174:RDU393184 RNQ393174:RNQ393184 RXM393174:RXM393184 SHI393174:SHI393184 SRE393174:SRE393184 TBA393174:TBA393184 TKW393174:TKW393184 TUS393174:TUS393184 UEO393174:UEO393184 UOK393174:UOK393184 UYG393174:UYG393184 VIC393174:VIC393184 VRY393174:VRY393184 WBU393174:WBU393184 WLQ393174:WLQ393184 WVM393174:WVM393184 G458710:G458720 JA458710:JA458720 SW458710:SW458720 ACS458710:ACS458720 AMO458710:AMO458720 AWK458710:AWK458720 BGG458710:BGG458720 BQC458710:BQC458720 BZY458710:BZY458720 CJU458710:CJU458720 CTQ458710:CTQ458720 DDM458710:DDM458720 DNI458710:DNI458720 DXE458710:DXE458720 EHA458710:EHA458720 EQW458710:EQW458720 FAS458710:FAS458720 FKO458710:FKO458720 FUK458710:FUK458720 GEG458710:GEG458720 GOC458710:GOC458720 GXY458710:GXY458720 HHU458710:HHU458720 HRQ458710:HRQ458720 IBM458710:IBM458720 ILI458710:ILI458720 IVE458710:IVE458720 JFA458710:JFA458720 JOW458710:JOW458720 JYS458710:JYS458720 KIO458710:KIO458720 KSK458710:KSK458720 LCG458710:LCG458720 LMC458710:LMC458720 LVY458710:LVY458720 MFU458710:MFU458720 MPQ458710:MPQ458720 MZM458710:MZM458720 NJI458710:NJI458720 NTE458710:NTE458720 ODA458710:ODA458720 OMW458710:OMW458720 OWS458710:OWS458720 PGO458710:PGO458720 PQK458710:PQK458720 QAG458710:QAG458720 QKC458710:QKC458720 QTY458710:QTY458720 RDU458710:RDU458720 RNQ458710:RNQ458720 RXM458710:RXM458720 SHI458710:SHI458720 SRE458710:SRE458720 TBA458710:TBA458720 TKW458710:TKW458720 TUS458710:TUS458720 UEO458710:UEO458720 UOK458710:UOK458720 UYG458710:UYG458720 VIC458710:VIC458720 VRY458710:VRY458720 WBU458710:WBU458720 WLQ458710:WLQ458720 WVM458710:WVM458720 G524246:G524256 JA524246:JA524256 SW524246:SW524256 ACS524246:ACS524256 AMO524246:AMO524256 AWK524246:AWK524256 BGG524246:BGG524256 BQC524246:BQC524256 BZY524246:BZY524256 CJU524246:CJU524256 CTQ524246:CTQ524256 DDM524246:DDM524256 DNI524246:DNI524256 DXE524246:DXE524256 EHA524246:EHA524256 EQW524246:EQW524256 FAS524246:FAS524256 FKO524246:FKO524256 FUK524246:FUK524256 GEG524246:GEG524256 GOC524246:GOC524256 GXY524246:GXY524256 HHU524246:HHU524256 HRQ524246:HRQ524256 IBM524246:IBM524256 ILI524246:ILI524256 IVE524246:IVE524256 JFA524246:JFA524256 JOW524246:JOW524256 JYS524246:JYS524256 KIO524246:KIO524256 KSK524246:KSK524256 LCG524246:LCG524256 LMC524246:LMC524256 LVY524246:LVY524256 MFU524246:MFU524256 MPQ524246:MPQ524256 MZM524246:MZM524256 NJI524246:NJI524256 NTE524246:NTE524256 ODA524246:ODA524256 OMW524246:OMW524256 OWS524246:OWS524256 PGO524246:PGO524256 PQK524246:PQK524256 QAG524246:QAG524256 QKC524246:QKC524256 QTY524246:QTY524256 RDU524246:RDU524256 RNQ524246:RNQ524256 RXM524246:RXM524256 SHI524246:SHI524256 SRE524246:SRE524256 TBA524246:TBA524256 TKW524246:TKW524256 TUS524246:TUS524256 UEO524246:UEO524256 UOK524246:UOK524256 UYG524246:UYG524256 VIC524246:VIC524256 VRY524246:VRY524256 WBU524246:WBU524256 WLQ524246:WLQ524256 WVM524246:WVM524256 G589782:G589792 JA589782:JA589792 SW589782:SW589792 ACS589782:ACS589792 AMO589782:AMO589792 AWK589782:AWK589792 BGG589782:BGG589792 BQC589782:BQC589792 BZY589782:BZY589792 CJU589782:CJU589792 CTQ589782:CTQ589792 DDM589782:DDM589792 DNI589782:DNI589792 DXE589782:DXE589792 EHA589782:EHA589792 EQW589782:EQW589792 FAS589782:FAS589792 FKO589782:FKO589792 FUK589782:FUK589792 GEG589782:GEG589792 GOC589782:GOC589792 GXY589782:GXY589792 HHU589782:HHU589792 HRQ589782:HRQ589792 IBM589782:IBM589792 ILI589782:ILI589792 IVE589782:IVE589792 JFA589782:JFA589792 JOW589782:JOW589792 JYS589782:JYS589792 KIO589782:KIO589792 KSK589782:KSK589792 LCG589782:LCG589792 LMC589782:LMC589792 LVY589782:LVY589792 MFU589782:MFU589792 MPQ589782:MPQ589792 MZM589782:MZM589792 NJI589782:NJI589792 NTE589782:NTE589792 ODA589782:ODA589792 OMW589782:OMW589792 OWS589782:OWS589792 PGO589782:PGO589792 PQK589782:PQK589792 QAG589782:QAG589792 QKC589782:QKC589792 QTY589782:QTY589792 RDU589782:RDU589792 RNQ589782:RNQ589792 RXM589782:RXM589792 SHI589782:SHI589792 SRE589782:SRE589792 TBA589782:TBA589792 TKW589782:TKW589792 TUS589782:TUS589792 UEO589782:UEO589792 UOK589782:UOK589792 UYG589782:UYG589792 VIC589782:VIC589792 VRY589782:VRY589792 WBU589782:WBU589792 WLQ589782:WLQ589792 WVM589782:WVM589792 G655318:G655328 JA655318:JA655328 SW655318:SW655328 ACS655318:ACS655328 AMO655318:AMO655328 AWK655318:AWK655328 BGG655318:BGG655328 BQC655318:BQC655328 BZY655318:BZY655328 CJU655318:CJU655328 CTQ655318:CTQ655328 DDM655318:DDM655328 DNI655318:DNI655328 DXE655318:DXE655328 EHA655318:EHA655328 EQW655318:EQW655328 FAS655318:FAS655328 FKO655318:FKO655328 FUK655318:FUK655328 GEG655318:GEG655328 GOC655318:GOC655328 GXY655318:GXY655328 HHU655318:HHU655328 HRQ655318:HRQ655328 IBM655318:IBM655328 ILI655318:ILI655328 IVE655318:IVE655328 JFA655318:JFA655328 JOW655318:JOW655328 JYS655318:JYS655328 KIO655318:KIO655328 KSK655318:KSK655328 LCG655318:LCG655328 LMC655318:LMC655328 LVY655318:LVY655328 MFU655318:MFU655328 MPQ655318:MPQ655328 MZM655318:MZM655328 NJI655318:NJI655328 NTE655318:NTE655328 ODA655318:ODA655328 OMW655318:OMW655328 OWS655318:OWS655328 PGO655318:PGO655328 PQK655318:PQK655328 QAG655318:QAG655328 QKC655318:QKC655328 QTY655318:QTY655328 RDU655318:RDU655328 RNQ655318:RNQ655328 RXM655318:RXM655328 SHI655318:SHI655328 SRE655318:SRE655328 TBA655318:TBA655328 TKW655318:TKW655328 TUS655318:TUS655328 UEO655318:UEO655328 UOK655318:UOK655328 UYG655318:UYG655328 VIC655318:VIC655328 VRY655318:VRY655328 WBU655318:WBU655328 WLQ655318:WLQ655328 WVM655318:WVM655328 G720854:G720864 JA720854:JA720864 SW720854:SW720864 ACS720854:ACS720864 AMO720854:AMO720864 AWK720854:AWK720864 BGG720854:BGG720864 BQC720854:BQC720864 BZY720854:BZY720864 CJU720854:CJU720864 CTQ720854:CTQ720864 DDM720854:DDM720864 DNI720854:DNI720864 DXE720854:DXE720864 EHA720854:EHA720864 EQW720854:EQW720864 FAS720854:FAS720864 FKO720854:FKO720864 FUK720854:FUK720864 GEG720854:GEG720864 GOC720854:GOC720864 GXY720854:GXY720864 HHU720854:HHU720864 HRQ720854:HRQ720864 IBM720854:IBM720864 ILI720854:ILI720864 IVE720854:IVE720864 JFA720854:JFA720864 JOW720854:JOW720864 JYS720854:JYS720864 KIO720854:KIO720864 KSK720854:KSK720864 LCG720854:LCG720864 LMC720854:LMC720864 LVY720854:LVY720864 MFU720854:MFU720864 MPQ720854:MPQ720864 MZM720854:MZM720864 NJI720854:NJI720864 NTE720854:NTE720864 ODA720854:ODA720864 OMW720854:OMW720864 OWS720854:OWS720864 PGO720854:PGO720864 PQK720854:PQK720864 QAG720854:QAG720864 QKC720854:QKC720864 QTY720854:QTY720864 RDU720854:RDU720864 RNQ720854:RNQ720864 RXM720854:RXM720864 SHI720854:SHI720864 SRE720854:SRE720864 TBA720854:TBA720864 TKW720854:TKW720864 TUS720854:TUS720864 UEO720854:UEO720864 UOK720854:UOK720864 UYG720854:UYG720864 VIC720854:VIC720864 VRY720854:VRY720864 WBU720854:WBU720864 WLQ720854:WLQ720864 WVM720854:WVM720864 G786390:G786400 JA786390:JA786400 SW786390:SW786400 ACS786390:ACS786400 AMO786390:AMO786400 AWK786390:AWK786400 BGG786390:BGG786400 BQC786390:BQC786400 BZY786390:BZY786400 CJU786390:CJU786400 CTQ786390:CTQ786400 DDM786390:DDM786400 DNI786390:DNI786400 DXE786390:DXE786400 EHA786390:EHA786400 EQW786390:EQW786400 FAS786390:FAS786400 FKO786390:FKO786400 FUK786390:FUK786400 GEG786390:GEG786400 GOC786390:GOC786400 GXY786390:GXY786400 HHU786390:HHU786400 HRQ786390:HRQ786400 IBM786390:IBM786400 ILI786390:ILI786400 IVE786390:IVE786400 JFA786390:JFA786400 JOW786390:JOW786400 JYS786390:JYS786400 KIO786390:KIO786400 KSK786390:KSK786400 LCG786390:LCG786400 LMC786390:LMC786400 LVY786390:LVY786400 MFU786390:MFU786400 MPQ786390:MPQ786400 MZM786390:MZM786400 NJI786390:NJI786400 NTE786390:NTE786400 ODA786390:ODA786400 OMW786390:OMW786400 OWS786390:OWS786400 PGO786390:PGO786400 PQK786390:PQK786400 QAG786390:QAG786400 QKC786390:QKC786400 QTY786390:QTY786400 RDU786390:RDU786400 RNQ786390:RNQ786400 RXM786390:RXM786400 SHI786390:SHI786400 SRE786390:SRE786400 TBA786390:TBA786400 TKW786390:TKW786400 TUS786390:TUS786400 UEO786390:UEO786400 UOK786390:UOK786400 UYG786390:UYG786400 VIC786390:VIC786400 VRY786390:VRY786400 WBU786390:WBU786400 WLQ786390:WLQ786400 WVM786390:WVM786400 G851926:G851936 JA851926:JA851936 SW851926:SW851936 ACS851926:ACS851936 AMO851926:AMO851936 AWK851926:AWK851936 BGG851926:BGG851936 BQC851926:BQC851936 BZY851926:BZY851936 CJU851926:CJU851936 CTQ851926:CTQ851936 DDM851926:DDM851936 DNI851926:DNI851936 DXE851926:DXE851936 EHA851926:EHA851936 EQW851926:EQW851936 FAS851926:FAS851936 FKO851926:FKO851936 FUK851926:FUK851936 GEG851926:GEG851936 GOC851926:GOC851936 GXY851926:GXY851936 HHU851926:HHU851936 HRQ851926:HRQ851936 IBM851926:IBM851936 ILI851926:ILI851936 IVE851926:IVE851936 JFA851926:JFA851936 JOW851926:JOW851936 JYS851926:JYS851936 KIO851926:KIO851936 KSK851926:KSK851936 LCG851926:LCG851936 LMC851926:LMC851936 LVY851926:LVY851936 MFU851926:MFU851936 MPQ851926:MPQ851936 MZM851926:MZM851936 NJI851926:NJI851936 NTE851926:NTE851936 ODA851926:ODA851936 OMW851926:OMW851936 OWS851926:OWS851936 PGO851926:PGO851936 PQK851926:PQK851936 QAG851926:QAG851936 QKC851926:QKC851936 QTY851926:QTY851936 RDU851926:RDU851936 RNQ851926:RNQ851936 RXM851926:RXM851936 SHI851926:SHI851936 SRE851926:SRE851936 TBA851926:TBA851936 TKW851926:TKW851936 TUS851926:TUS851936 UEO851926:UEO851936 UOK851926:UOK851936 UYG851926:UYG851936 VIC851926:VIC851936 VRY851926:VRY851936 WBU851926:WBU851936 WLQ851926:WLQ851936 WVM851926:WVM851936 G917462:G917472 JA917462:JA917472 SW917462:SW917472 ACS917462:ACS917472 AMO917462:AMO917472 AWK917462:AWK917472 BGG917462:BGG917472 BQC917462:BQC917472 BZY917462:BZY917472 CJU917462:CJU917472 CTQ917462:CTQ917472 DDM917462:DDM917472 DNI917462:DNI917472 DXE917462:DXE917472 EHA917462:EHA917472 EQW917462:EQW917472 FAS917462:FAS917472 FKO917462:FKO917472 FUK917462:FUK917472 GEG917462:GEG917472 GOC917462:GOC917472 GXY917462:GXY917472 HHU917462:HHU917472 HRQ917462:HRQ917472 IBM917462:IBM917472 ILI917462:ILI917472 IVE917462:IVE917472 JFA917462:JFA917472 JOW917462:JOW917472 JYS917462:JYS917472 KIO917462:KIO917472 KSK917462:KSK917472 LCG917462:LCG917472 LMC917462:LMC917472 LVY917462:LVY917472 MFU917462:MFU917472 MPQ917462:MPQ917472 MZM917462:MZM917472 NJI917462:NJI917472 NTE917462:NTE917472 ODA917462:ODA917472 OMW917462:OMW917472 OWS917462:OWS917472 PGO917462:PGO917472 PQK917462:PQK917472 QAG917462:QAG917472 QKC917462:QKC917472 QTY917462:QTY917472 RDU917462:RDU917472 RNQ917462:RNQ917472 RXM917462:RXM917472 SHI917462:SHI917472 SRE917462:SRE917472 TBA917462:TBA917472 TKW917462:TKW917472 TUS917462:TUS917472 UEO917462:UEO917472 UOK917462:UOK917472 UYG917462:UYG917472 VIC917462:VIC917472 VRY917462:VRY917472 WBU917462:WBU917472 WLQ917462:WLQ917472 WVM917462:WVM917472 G982998:G983008 JA982998:JA983008 SW982998:SW983008 ACS982998:ACS983008 AMO982998:AMO983008 AWK982998:AWK983008 BGG982998:BGG983008 BQC982998:BQC983008 BZY982998:BZY983008 CJU982998:CJU983008 CTQ982998:CTQ983008 DDM982998:DDM983008 DNI982998:DNI983008 DXE982998:DXE983008 EHA982998:EHA983008 EQW982998:EQW983008 FAS982998:FAS983008 FKO982998:FKO983008 FUK982998:FUK983008 GEG982998:GEG983008 GOC982998:GOC983008 GXY982998:GXY983008 HHU982998:HHU983008 HRQ982998:HRQ983008 IBM982998:IBM983008 ILI982998:ILI983008 IVE982998:IVE983008 JFA982998:JFA983008 JOW982998:JOW983008 JYS982998:JYS983008 KIO982998:KIO983008 KSK982998:KSK983008 LCG982998:LCG983008 LMC982998:LMC983008 LVY982998:LVY983008 MFU982998:MFU983008 MPQ982998:MPQ983008 MZM982998:MZM983008 NJI982998:NJI983008 NTE982998:NTE983008 ODA982998:ODA983008 OMW982998:OMW983008 OWS982998:OWS983008 PGO982998:PGO983008 PQK982998:PQK983008 QAG982998:QAG983008 QKC982998:QKC983008 QTY982998:QTY983008 RDU982998:RDU983008 RNQ982998:RNQ983008 RXM982998:RXM983008 SHI982998:SHI983008 SRE982998:SRE983008 TBA982998:TBA983008 TKW982998:TKW983008 TUS982998:TUS983008 UEO982998:UEO983008 UOK982998:UOK983008 UYG982998:UYG983008 VIC982998:VIC983008 VRY982998:VRY983008 WBU982998:WBU983008 WLQ982998:WLQ983008 WVM982998:WVM983008 G65555:G65558 JA65555:JA65558 SW65555:SW65558 ACS65555:ACS65558 AMO65555:AMO65558 AWK65555:AWK65558 BGG65555:BGG65558 BQC65555:BQC65558 BZY65555:BZY65558 CJU65555:CJU65558 CTQ65555:CTQ65558 DDM65555:DDM65558 DNI65555:DNI65558 DXE65555:DXE65558 EHA65555:EHA65558 EQW65555:EQW65558 FAS65555:FAS65558 FKO65555:FKO65558 FUK65555:FUK65558 GEG65555:GEG65558 GOC65555:GOC65558 GXY65555:GXY65558 HHU65555:HHU65558 HRQ65555:HRQ65558 IBM65555:IBM65558 ILI65555:ILI65558 IVE65555:IVE65558 JFA65555:JFA65558 JOW65555:JOW65558 JYS65555:JYS65558 KIO65555:KIO65558 KSK65555:KSK65558 LCG65555:LCG65558 LMC65555:LMC65558 LVY65555:LVY65558 MFU65555:MFU65558 MPQ65555:MPQ65558 MZM65555:MZM65558 NJI65555:NJI65558 NTE65555:NTE65558 ODA65555:ODA65558 OMW65555:OMW65558 OWS65555:OWS65558 PGO65555:PGO65558 PQK65555:PQK65558 QAG65555:QAG65558 QKC65555:QKC65558 QTY65555:QTY65558 RDU65555:RDU65558 RNQ65555:RNQ65558 RXM65555:RXM65558 SHI65555:SHI65558 SRE65555:SRE65558 TBA65555:TBA65558 TKW65555:TKW65558 TUS65555:TUS65558 UEO65555:UEO65558 UOK65555:UOK65558 UYG65555:UYG65558 VIC65555:VIC65558 VRY65555:VRY65558 WBU65555:WBU65558 WLQ65555:WLQ65558 WVM65555:WVM65558 G131091:G131094 JA131091:JA131094 SW131091:SW131094 ACS131091:ACS131094 AMO131091:AMO131094 AWK131091:AWK131094 BGG131091:BGG131094 BQC131091:BQC131094 BZY131091:BZY131094 CJU131091:CJU131094 CTQ131091:CTQ131094 DDM131091:DDM131094 DNI131091:DNI131094 DXE131091:DXE131094 EHA131091:EHA131094 EQW131091:EQW131094 FAS131091:FAS131094 FKO131091:FKO131094 FUK131091:FUK131094 GEG131091:GEG131094 GOC131091:GOC131094 GXY131091:GXY131094 HHU131091:HHU131094 HRQ131091:HRQ131094 IBM131091:IBM131094 ILI131091:ILI131094 IVE131091:IVE131094 JFA131091:JFA131094 JOW131091:JOW131094 JYS131091:JYS131094 KIO131091:KIO131094 KSK131091:KSK131094 LCG131091:LCG131094 LMC131091:LMC131094 LVY131091:LVY131094 MFU131091:MFU131094 MPQ131091:MPQ131094 MZM131091:MZM131094 NJI131091:NJI131094 NTE131091:NTE131094 ODA131091:ODA131094 OMW131091:OMW131094 OWS131091:OWS131094 PGO131091:PGO131094 PQK131091:PQK131094 QAG131091:QAG131094 QKC131091:QKC131094 QTY131091:QTY131094 RDU131091:RDU131094 RNQ131091:RNQ131094 RXM131091:RXM131094 SHI131091:SHI131094 SRE131091:SRE131094 TBA131091:TBA131094 TKW131091:TKW131094 TUS131091:TUS131094 UEO131091:UEO131094 UOK131091:UOK131094 UYG131091:UYG131094 VIC131091:VIC131094 VRY131091:VRY131094 WBU131091:WBU131094 WLQ131091:WLQ131094 WVM131091:WVM131094 G196627:G196630 JA196627:JA196630 SW196627:SW196630 ACS196627:ACS196630 AMO196627:AMO196630 AWK196627:AWK196630 BGG196627:BGG196630 BQC196627:BQC196630 BZY196627:BZY196630 CJU196627:CJU196630 CTQ196627:CTQ196630 DDM196627:DDM196630 DNI196627:DNI196630 DXE196627:DXE196630 EHA196627:EHA196630 EQW196627:EQW196630 FAS196627:FAS196630 FKO196627:FKO196630 FUK196627:FUK196630 GEG196627:GEG196630 GOC196627:GOC196630 GXY196627:GXY196630 HHU196627:HHU196630 HRQ196627:HRQ196630 IBM196627:IBM196630 ILI196627:ILI196630 IVE196627:IVE196630 JFA196627:JFA196630 JOW196627:JOW196630 JYS196627:JYS196630 KIO196627:KIO196630 KSK196627:KSK196630 LCG196627:LCG196630 LMC196627:LMC196630 LVY196627:LVY196630 MFU196627:MFU196630 MPQ196627:MPQ196630 MZM196627:MZM196630 NJI196627:NJI196630 NTE196627:NTE196630 ODA196627:ODA196630 OMW196627:OMW196630 OWS196627:OWS196630 PGO196627:PGO196630 PQK196627:PQK196630 QAG196627:QAG196630 QKC196627:QKC196630 QTY196627:QTY196630 RDU196627:RDU196630 RNQ196627:RNQ196630 RXM196627:RXM196630 SHI196627:SHI196630 SRE196627:SRE196630 TBA196627:TBA196630 TKW196627:TKW196630 TUS196627:TUS196630 UEO196627:UEO196630 UOK196627:UOK196630 UYG196627:UYG196630 VIC196627:VIC196630 VRY196627:VRY196630 WBU196627:WBU196630 WLQ196627:WLQ196630 WVM196627:WVM196630 G262163:G262166 JA262163:JA262166 SW262163:SW262166 ACS262163:ACS262166 AMO262163:AMO262166 AWK262163:AWK262166 BGG262163:BGG262166 BQC262163:BQC262166 BZY262163:BZY262166 CJU262163:CJU262166 CTQ262163:CTQ262166 DDM262163:DDM262166 DNI262163:DNI262166 DXE262163:DXE262166 EHA262163:EHA262166 EQW262163:EQW262166 FAS262163:FAS262166 FKO262163:FKO262166 FUK262163:FUK262166 GEG262163:GEG262166 GOC262163:GOC262166 GXY262163:GXY262166 HHU262163:HHU262166 HRQ262163:HRQ262166 IBM262163:IBM262166 ILI262163:ILI262166 IVE262163:IVE262166 JFA262163:JFA262166 JOW262163:JOW262166 JYS262163:JYS262166 KIO262163:KIO262166 KSK262163:KSK262166 LCG262163:LCG262166 LMC262163:LMC262166 LVY262163:LVY262166 MFU262163:MFU262166 MPQ262163:MPQ262166 MZM262163:MZM262166 NJI262163:NJI262166 NTE262163:NTE262166 ODA262163:ODA262166 OMW262163:OMW262166 OWS262163:OWS262166 PGO262163:PGO262166 PQK262163:PQK262166 QAG262163:QAG262166 QKC262163:QKC262166 QTY262163:QTY262166 RDU262163:RDU262166 RNQ262163:RNQ262166 RXM262163:RXM262166 SHI262163:SHI262166 SRE262163:SRE262166 TBA262163:TBA262166 TKW262163:TKW262166 TUS262163:TUS262166 UEO262163:UEO262166 UOK262163:UOK262166 UYG262163:UYG262166 VIC262163:VIC262166 VRY262163:VRY262166 WBU262163:WBU262166 WLQ262163:WLQ262166 WVM262163:WVM262166 G327699:G327702 JA327699:JA327702 SW327699:SW327702 ACS327699:ACS327702 AMO327699:AMO327702 AWK327699:AWK327702 BGG327699:BGG327702 BQC327699:BQC327702 BZY327699:BZY327702 CJU327699:CJU327702 CTQ327699:CTQ327702 DDM327699:DDM327702 DNI327699:DNI327702 DXE327699:DXE327702 EHA327699:EHA327702 EQW327699:EQW327702 FAS327699:FAS327702 FKO327699:FKO327702 FUK327699:FUK327702 GEG327699:GEG327702 GOC327699:GOC327702 GXY327699:GXY327702 HHU327699:HHU327702 HRQ327699:HRQ327702 IBM327699:IBM327702 ILI327699:ILI327702 IVE327699:IVE327702 JFA327699:JFA327702 JOW327699:JOW327702 JYS327699:JYS327702 KIO327699:KIO327702 KSK327699:KSK327702 LCG327699:LCG327702 LMC327699:LMC327702 LVY327699:LVY327702 MFU327699:MFU327702 MPQ327699:MPQ327702 MZM327699:MZM327702 NJI327699:NJI327702 NTE327699:NTE327702 ODA327699:ODA327702 OMW327699:OMW327702 OWS327699:OWS327702 PGO327699:PGO327702 PQK327699:PQK327702 QAG327699:QAG327702 QKC327699:QKC327702 QTY327699:QTY327702 RDU327699:RDU327702 RNQ327699:RNQ327702 RXM327699:RXM327702 SHI327699:SHI327702 SRE327699:SRE327702 TBA327699:TBA327702 TKW327699:TKW327702 TUS327699:TUS327702 UEO327699:UEO327702 UOK327699:UOK327702 UYG327699:UYG327702 VIC327699:VIC327702 VRY327699:VRY327702 WBU327699:WBU327702 WLQ327699:WLQ327702 WVM327699:WVM327702 G393235:G393238 JA393235:JA393238 SW393235:SW393238 ACS393235:ACS393238 AMO393235:AMO393238 AWK393235:AWK393238 BGG393235:BGG393238 BQC393235:BQC393238 BZY393235:BZY393238 CJU393235:CJU393238 CTQ393235:CTQ393238 DDM393235:DDM393238 DNI393235:DNI393238 DXE393235:DXE393238 EHA393235:EHA393238 EQW393235:EQW393238 FAS393235:FAS393238 FKO393235:FKO393238 FUK393235:FUK393238 GEG393235:GEG393238 GOC393235:GOC393238 GXY393235:GXY393238 HHU393235:HHU393238 HRQ393235:HRQ393238 IBM393235:IBM393238 ILI393235:ILI393238 IVE393235:IVE393238 JFA393235:JFA393238 JOW393235:JOW393238 JYS393235:JYS393238 KIO393235:KIO393238 KSK393235:KSK393238 LCG393235:LCG393238 LMC393235:LMC393238 LVY393235:LVY393238 MFU393235:MFU393238 MPQ393235:MPQ393238 MZM393235:MZM393238 NJI393235:NJI393238 NTE393235:NTE393238 ODA393235:ODA393238 OMW393235:OMW393238 OWS393235:OWS393238 PGO393235:PGO393238 PQK393235:PQK393238 QAG393235:QAG393238 QKC393235:QKC393238 QTY393235:QTY393238 RDU393235:RDU393238 RNQ393235:RNQ393238 RXM393235:RXM393238 SHI393235:SHI393238 SRE393235:SRE393238 TBA393235:TBA393238 TKW393235:TKW393238 TUS393235:TUS393238 UEO393235:UEO393238 UOK393235:UOK393238 UYG393235:UYG393238 VIC393235:VIC393238 VRY393235:VRY393238 WBU393235:WBU393238 WLQ393235:WLQ393238 WVM393235:WVM393238 G458771:G458774 JA458771:JA458774 SW458771:SW458774 ACS458771:ACS458774 AMO458771:AMO458774 AWK458771:AWK458774 BGG458771:BGG458774 BQC458771:BQC458774 BZY458771:BZY458774 CJU458771:CJU458774 CTQ458771:CTQ458774 DDM458771:DDM458774 DNI458771:DNI458774 DXE458771:DXE458774 EHA458771:EHA458774 EQW458771:EQW458774 FAS458771:FAS458774 FKO458771:FKO458774 FUK458771:FUK458774 GEG458771:GEG458774 GOC458771:GOC458774 GXY458771:GXY458774 HHU458771:HHU458774 HRQ458771:HRQ458774 IBM458771:IBM458774 ILI458771:ILI458774 IVE458771:IVE458774 JFA458771:JFA458774 JOW458771:JOW458774 JYS458771:JYS458774 KIO458771:KIO458774 KSK458771:KSK458774 LCG458771:LCG458774 LMC458771:LMC458774 LVY458771:LVY458774 MFU458771:MFU458774 MPQ458771:MPQ458774 MZM458771:MZM458774 NJI458771:NJI458774 NTE458771:NTE458774 ODA458771:ODA458774 OMW458771:OMW458774 OWS458771:OWS458774 PGO458771:PGO458774 PQK458771:PQK458774 QAG458771:QAG458774 QKC458771:QKC458774 QTY458771:QTY458774 RDU458771:RDU458774 RNQ458771:RNQ458774 RXM458771:RXM458774 SHI458771:SHI458774 SRE458771:SRE458774 TBA458771:TBA458774 TKW458771:TKW458774 TUS458771:TUS458774 UEO458771:UEO458774 UOK458771:UOK458774 UYG458771:UYG458774 VIC458771:VIC458774 VRY458771:VRY458774 WBU458771:WBU458774 WLQ458771:WLQ458774 WVM458771:WVM458774 G524307:G524310 JA524307:JA524310 SW524307:SW524310 ACS524307:ACS524310 AMO524307:AMO524310 AWK524307:AWK524310 BGG524307:BGG524310 BQC524307:BQC524310 BZY524307:BZY524310 CJU524307:CJU524310 CTQ524307:CTQ524310 DDM524307:DDM524310 DNI524307:DNI524310 DXE524307:DXE524310 EHA524307:EHA524310 EQW524307:EQW524310 FAS524307:FAS524310 FKO524307:FKO524310 FUK524307:FUK524310 GEG524307:GEG524310 GOC524307:GOC524310 GXY524307:GXY524310 HHU524307:HHU524310 HRQ524307:HRQ524310 IBM524307:IBM524310 ILI524307:ILI524310 IVE524307:IVE524310 JFA524307:JFA524310 JOW524307:JOW524310 JYS524307:JYS524310 KIO524307:KIO524310 KSK524307:KSK524310 LCG524307:LCG524310 LMC524307:LMC524310 LVY524307:LVY524310 MFU524307:MFU524310 MPQ524307:MPQ524310 MZM524307:MZM524310 NJI524307:NJI524310 NTE524307:NTE524310 ODA524307:ODA524310 OMW524307:OMW524310 OWS524307:OWS524310 PGO524307:PGO524310 PQK524307:PQK524310 QAG524307:QAG524310 QKC524307:QKC524310 QTY524307:QTY524310 RDU524307:RDU524310 RNQ524307:RNQ524310 RXM524307:RXM524310 SHI524307:SHI524310 SRE524307:SRE524310 TBA524307:TBA524310 TKW524307:TKW524310 TUS524307:TUS524310 UEO524307:UEO524310 UOK524307:UOK524310 UYG524307:UYG524310 VIC524307:VIC524310 VRY524307:VRY524310 WBU524307:WBU524310 WLQ524307:WLQ524310 WVM524307:WVM524310 G589843:G589846 JA589843:JA589846 SW589843:SW589846 ACS589843:ACS589846 AMO589843:AMO589846 AWK589843:AWK589846 BGG589843:BGG589846 BQC589843:BQC589846 BZY589843:BZY589846 CJU589843:CJU589846 CTQ589843:CTQ589846 DDM589843:DDM589846 DNI589843:DNI589846 DXE589843:DXE589846 EHA589843:EHA589846 EQW589843:EQW589846 FAS589843:FAS589846 FKO589843:FKO589846 FUK589843:FUK589846 GEG589843:GEG589846 GOC589843:GOC589846 GXY589843:GXY589846 HHU589843:HHU589846 HRQ589843:HRQ589846 IBM589843:IBM589846 ILI589843:ILI589846 IVE589843:IVE589846 JFA589843:JFA589846 JOW589843:JOW589846 JYS589843:JYS589846 KIO589843:KIO589846 KSK589843:KSK589846 LCG589843:LCG589846 LMC589843:LMC589846 LVY589843:LVY589846 MFU589843:MFU589846 MPQ589843:MPQ589846 MZM589843:MZM589846 NJI589843:NJI589846 NTE589843:NTE589846 ODA589843:ODA589846 OMW589843:OMW589846 OWS589843:OWS589846 PGO589843:PGO589846 PQK589843:PQK589846 QAG589843:QAG589846 QKC589843:QKC589846 QTY589843:QTY589846 RDU589843:RDU589846 RNQ589843:RNQ589846 RXM589843:RXM589846 SHI589843:SHI589846 SRE589843:SRE589846 TBA589843:TBA589846 TKW589843:TKW589846 TUS589843:TUS589846 UEO589843:UEO589846 UOK589843:UOK589846 UYG589843:UYG589846 VIC589843:VIC589846 VRY589843:VRY589846 WBU589843:WBU589846 WLQ589843:WLQ589846 WVM589843:WVM589846 G655379:G655382 JA655379:JA655382 SW655379:SW655382 ACS655379:ACS655382 AMO655379:AMO655382 AWK655379:AWK655382 BGG655379:BGG655382 BQC655379:BQC655382 BZY655379:BZY655382 CJU655379:CJU655382 CTQ655379:CTQ655382 DDM655379:DDM655382 DNI655379:DNI655382 DXE655379:DXE655382 EHA655379:EHA655382 EQW655379:EQW655382 FAS655379:FAS655382 FKO655379:FKO655382 FUK655379:FUK655382 GEG655379:GEG655382 GOC655379:GOC655382 GXY655379:GXY655382 HHU655379:HHU655382 HRQ655379:HRQ655382 IBM655379:IBM655382 ILI655379:ILI655382 IVE655379:IVE655382 JFA655379:JFA655382 JOW655379:JOW655382 JYS655379:JYS655382 KIO655379:KIO655382 KSK655379:KSK655382 LCG655379:LCG655382 LMC655379:LMC655382 LVY655379:LVY655382 MFU655379:MFU655382 MPQ655379:MPQ655382 MZM655379:MZM655382 NJI655379:NJI655382 NTE655379:NTE655382 ODA655379:ODA655382 OMW655379:OMW655382 OWS655379:OWS655382 PGO655379:PGO655382 PQK655379:PQK655382 QAG655379:QAG655382 QKC655379:QKC655382 QTY655379:QTY655382 RDU655379:RDU655382 RNQ655379:RNQ655382 RXM655379:RXM655382 SHI655379:SHI655382 SRE655379:SRE655382 TBA655379:TBA655382 TKW655379:TKW655382 TUS655379:TUS655382 UEO655379:UEO655382 UOK655379:UOK655382 UYG655379:UYG655382 VIC655379:VIC655382 VRY655379:VRY655382 WBU655379:WBU655382 WLQ655379:WLQ655382 WVM655379:WVM655382 G720915:G720918 JA720915:JA720918 SW720915:SW720918 ACS720915:ACS720918 AMO720915:AMO720918 AWK720915:AWK720918 BGG720915:BGG720918 BQC720915:BQC720918 BZY720915:BZY720918 CJU720915:CJU720918 CTQ720915:CTQ720918 DDM720915:DDM720918 DNI720915:DNI720918 DXE720915:DXE720918 EHA720915:EHA720918 EQW720915:EQW720918 FAS720915:FAS720918 FKO720915:FKO720918 FUK720915:FUK720918 GEG720915:GEG720918 GOC720915:GOC720918 GXY720915:GXY720918 HHU720915:HHU720918 HRQ720915:HRQ720918 IBM720915:IBM720918 ILI720915:ILI720918 IVE720915:IVE720918 JFA720915:JFA720918 JOW720915:JOW720918 JYS720915:JYS720918 KIO720915:KIO720918 KSK720915:KSK720918 LCG720915:LCG720918 LMC720915:LMC720918 LVY720915:LVY720918 MFU720915:MFU720918 MPQ720915:MPQ720918 MZM720915:MZM720918 NJI720915:NJI720918 NTE720915:NTE720918 ODA720915:ODA720918 OMW720915:OMW720918 OWS720915:OWS720918 PGO720915:PGO720918 PQK720915:PQK720918 QAG720915:QAG720918 QKC720915:QKC720918 QTY720915:QTY720918 RDU720915:RDU720918 RNQ720915:RNQ720918 RXM720915:RXM720918 SHI720915:SHI720918 SRE720915:SRE720918 TBA720915:TBA720918 TKW720915:TKW720918 TUS720915:TUS720918 UEO720915:UEO720918 UOK720915:UOK720918 UYG720915:UYG720918 VIC720915:VIC720918 VRY720915:VRY720918 WBU720915:WBU720918 WLQ720915:WLQ720918 WVM720915:WVM720918 G786451:G786454 JA786451:JA786454 SW786451:SW786454 ACS786451:ACS786454 AMO786451:AMO786454 AWK786451:AWK786454 BGG786451:BGG786454 BQC786451:BQC786454 BZY786451:BZY786454 CJU786451:CJU786454 CTQ786451:CTQ786454 DDM786451:DDM786454 DNI786451:DNI786454 DXE786451:DXE786454 EHA786451:EHA786454 EQW786451:EQW786454 FAS786451:FAS786454 FKO786451:FKO786454 FUK786451:FUK786454 GEG786451:GEG786454 GOC786451:GOC786454 GXY786451:GXY786454 HHU786451:HHU786454 HRQ786451:HRQ786454 IBM786451:IBM786454 ILI786451:ILI786454 IVE786451:IVE786454 JFA786451:JFA786454 JOW786451:JOW786454 JYS786451:JYS786454 KIO786451:KIO786454 KSK786451:KSK786454 LCG786451:LCG786454 LMC786451:LMC786454 LVY786451:LVY786454 MFU786451:MFU786454 MPQ786451:MPQ786454 MZM786451:MZM786454 NJI786451:NJI786454 NTE786451:NTE786454 ODA786451:ODA786454 OMW786451:OMW786454 OWS786451:OWS786454 PGO786451:PGO786454 PQK786451:PQK786454 QAG786451:QAG786454 QKC786451:QKC786454 QTY786451:QTY786454 RDU786451:RDU786454 RNQ786451:RNQ786454 RXM786451:RXM786454 SHI786451:SHI786454 SRE786451:SRE786454 TBA786451:TBA786454 TKW786451:TKW786454 TUS786451:TUS786454 UEO786451:UEO786454 UOK786451:UOK786454 UYG786451:UYG786454 VIC786451:VIC786454 VRY786451:VRY786454 WBU786451:WBU786454 WLQ786451:WLQ786454 WVM786451:WVM786454 G851987:G851990 JA851987:JA851990 SW851987:SW851990 ACS851987:ACS851990 AMO851987:AMO851990 AWK851987:AWK851990 BGG851987:BGG851990 BQC851987:BQC851990 BZY851987:BZY851990 CJU851987:CJU851990 CTQ851987:CTQ851990 DDM851987:DDM851990 DNI851987:DNI851990 DXE851987:DXE851990 EHA851987:EHA851990 EQW851987:EQW851990 FAS851987:FAS851990 FKO851987:FKO851990 FUK851987:FUK851990 GEG851987:GEG851990 GOC851987:GOC851990 GXY851987:GXY851990 HHU851987:HHU851990 HRQ851987:HRQ851990 IBM851987:IBM851990 ILI851987:ILI851990 IVE851987:IVE851990 JFA851987:JFA851990 JOW851987:JOW851990 JYS851987:JYS851990 KIO851987:KIO851990 KSK851987:KSK851990 LCG851987:LCG851990 LMC851987:LMC851990 LVY851987:LVY851990 MFU851987:MFU851990 MPQ851987:MPQ851990 MZM851987:MZM851990 NJI851987:NJI851990 NTE851987:NTE851990 ODA851987:ODA851990 OMW851987:OMW851990 OWS851987:OWS851990 PGO851987:PGO851990 PQK851987:PQK851990 QAG851987:QAG851990 QKC851987:QKC851990 QTY851987:QTY851990 RDU851987:RDU851990 RNQ851987:RNQ851990 RXM851987:RXM851990 SHI851987:SHI851990 SRE851987:SRE851990 TBA851987:TBA851990 TKW851987:TKW851990 TUS851987:TUS851990 UEO851987:UEO851990 UOK851987:UOK851990 UYG851987:UYG851990 VIC851987:VIC851990 VRY851987:VRY851990 WBU851987:WBU851990 WLQ851987:WLQ851990 WVM851987:WVM851990 G917523:G917526 JA917523:JA917526 SW917523:SW917526 ACS917523:ACS917526 AMO917523:AMO917526 AWK917523:AWK917526 BGG917523:BGG917526 BQC917523:BQC917526 BZY917523:BZY917526 CJU917523:CJU917526 CTQ917523:CTQ917526 DDM917523:DDM917526 DNI917523:DNI917526 DXE917523:DXE917526 EHA917523:EHA917526 EQW917523:EQW917526 FAS917523:FAS917526 FKO917523:FKO917526 FUK917523:FUK917526 GEG917523:GEG917526 GOC917523:GOC917526 GXY917523:GXY917526 HHU917523:HHU917526 HRQ917523:HRQ917526 IBM917523:IBM917526 ILI917523:ILI917526 IVE917523:IVE917526 JFA917523:JFA917526 JOW917523:JOW917526 JYS917523:JYS917526 KIO917523:KIO917526 KSK917523:KSK917526 LCG917523:LCG917526 LMC917523:LMC917526 LVY917523:LVY917526 MFU917523:MFU917526 MPQ917523:MPQ917526 MZM917523:MZM917526 NJI917523:NJI917526 NTE917523:NTE917526 ODA917523:ODA917526 OMW917523:OMW917526 OWS917523:OWS917526 PGO917523:PGO917526 PQK917523:PQK917526 QAG917523:QAG917526 QKC917523:QKC917526 QTY917523:QTY917526 RDU917523:RDU917526 RNQ917523:RNQ917526 RXM917523:RXM917526 SHI917523:SHI917526 SRE917523:SRE917526 TBA917523:TBA917526 TKW917523:TKW917526 TUS917523:TUS917526 UEO917523:UEO917526 UOK917523:UOK917526 UYG917523:UYG917526 VIC917523:VIC917526 VRY917523:VRY917526 WBU917523:WBU917526 WLQ917523:WLQ917526 WVM917523:WVM917526 G983059:G983062 JA983059:JA983062 SW983059:SW983062 ACS983059:ACS983062 AMO983059:AMO983062 AWK983059:AWK983062 BGG983059:BGG983062 BQC983059:BQC983062 BZY983059:BZY983062 CJU983059:CJU983062 CTQ983059:CTQ983062 DDM983059:DDM983062 DNI983059:DNI983062 DXE983059:DXE983062 EHA983059:EHA983062 EQW983059:EQW983062 FAS983059:FAS983062 FKO983059:FKO983062 FUK983059:FUK983062 GEG983059:GEG983062 GOC983059:GOC983062 GXY983059:GXY983062 HHU983059:HHU983062 HRQ983059:HRQ983062 IBM983059:IBM983062 ILI983059:ILI983062 IVE983059:IVE983062 JFA983059:JFA983062 JOW983059:JOW983062 JYS983059:JYS983062 KIO983059:KIO983062 KSK983059:KSK983062 LCG983059:LCG983062 LMC983059:LMC983062 LVY983059:LVY983062 MFU983059:MFU983062 MPQ983059:MPQ983062 MZM983059:MZM983062 NJI983059:NJI983062 NTE983059:NTE983062 ODA983059:ODA983062 OMW983059:OMW983062 OWS983059:OWS983062 PGO983059:PGO983062 PQK983059:PQK983062 QAG983059:QAG983062 QKC983059:QKC983062 QTY983059:QTY983062 RDU983059:RDU983062 RNQ983059:RNQ983062 RXM983059:RXM983062 SHI983059:SHI983062 SRE983059:SRE983062 TBA983059:TBA983062 TKW983059:TKW983062 TUS983059:TUS983062 UEO983059:UEO983062 UOK983059:UOK983062 UYG983059:UYG983062 VIC983059:VIC983062 VRY983059:VRY983062 WBU983059:WBU983062 WLQ983059:WLQ983062 WVM983059:WVM983062 G65527:G65551 JA65527:JA65551 SW65527:SW65551 ACS65527:ACS65551 AMO65527:AMO65551 AWK65527:AWK65551 BGG65527:BGG65551 BQC65527:BQC65551 BZY65527:BZY65551 CJU65527:CJU65551 CTQ65527:CTQ65551 DDM65527:DDM65551 DNI65527:DNI65551 DXE65527:DXE65551 EHA65527:EHA65551 EQW65527:EQW65551 FAS65527:FAS65551 FKO65527:FKO65551 FUK65527:FUK65551 GEG65527:GEG65551 GOC65527:GOC65551 GXY65527:GXY65551 HHU65527:HHU65551 HRQ65527:HRQ65551 IBM65527:IBM65551 ILI65527:ILI65551 IVE65527:IVE65551 JFA65527:JFA65551 JOW65527:JOW65551 JYS65527:JYS65551 KIO65527:KIO65551 KSK65527:KSK65551 LCG65527:LCG65551 LMC65527:LMC65551 LVY65527:LVY65551 MFU65527:MFU65551 MPQ65527:MPQ65551 MZM65527:MZM65551 NJI65527:NJI65551 NTE65527:NTE65551 ODA65527:ODA65551 OMW65527:OMW65551 OWS65527:OWS65551 PGO65527:PGO65551 PQK65527:PQK65551 QAG65527:QAG65551 QKC65527:QKC65551 QTY65527:QTY65551 RDU65527:RDU65551 RNQ65527:RNQ65551 RXM65527:RXM65551 SHI65527:SHI65551 SRE65527:SRE65551 TBA65527:TBA65551 TKW65527:TKW65551 TUS65527:TUS65551 UEO65527:UEO65551 UOK65527:UOK65551 UYG65527:UYG65551 VIC65527:VIC65551 VRY65527:VRY65551 WBU65527:WBU65551 WLQ65527:WLQ65551 WVM65527:WVM65551 G131063:G131087 JA131063:JA131087 SW131063:SW131087 ACS131063:ACS131087 AMO131063:AMO131087 AWK131063:AWK131087 BGG131063:BGG131087 BQC131063:BQC131087 BZY131063:BZY131087 CJU131063:CJU131087 CTQ131063:CTQ131087 DDM131063:DDM131087 DNI131063:DNI131087 DXE131063:DXE131087 EHA131063:EHA131087 EQW131063:EQW131087 FAS131063:FAS131087 FKO131063:FKO131087 FUK131063:FUK131087 GEG131063:GEG131087 GOC131063:GOC131087 GXY131063:GXY131087 HHU131063:HHU131087 HRQ131063:HRQ131087 IBM131063:IBM131087 ILI131063:ILI131087 IVE131063:IVE131087 JFA131063:JFA131087 JOW131063:JOW131087 JYS131063:JYS131087 KIO131063:KIO131087 KSK131063:KSK131087 LCG131063:LCG131087 LMC131063:LMC131087 LVY131063:LVY131087 MFU131063:MFU131087 MPQ131063:MPQ131087 MZM131063:MZM131087 NJI131063:NJI131087 NTE131063:NTE131087 ODA131063:ODA131087 OMW131063:OMW131087 OWS131063:OWS131087 PGO131063:PGO131087 PQK131063:PQK131087 QAG131063:QAG131087 QKC131063:QKC131087 QTY131063:QTY131087 RDU131063:RDU131087 RNQ131063:RNQ131087 RXM131063:RXM131087 SHI131063:SHI131087 SRE131063:SRE131087 TBA131063:TBA131087 TKW131063:TKW131087 TUS131063:TUS131087 UEO131063:UEO131087 UOK131063:UOK131087 UYG131063:UYG131087 VIC131063:VIC131087 VRY131063:VRY131087 WBU131063:WBU131087 WLQ131063:WLQ131087 WVM131063:WVM131087 G196599:G196623 JA196599:JA196623 SW196599:SW196623 ACS196599:ACS196623 AMO196599:AMO196623 AWK196599:AWK196623 BGG196599:BGG196623 BQC196599:BQC196623 BZY196599:BZY196623 CJU196599:CJU196623 CTQ196599:CTQ196623 DDM196599:DDM196623 DNI196599:DNI196623 DXE196599:DXE196623 EHA196599:EHA196623 EQW196599:EQW196623 FAS196599:FAS196623 FKO196599:FKO196623 FUK196599:FUK196623 GEG196599:GEG196623 GOC196599:GOC196623 GXY196599:GXY196623 HHU196599:HHU196623 HRQ196599:HRQ196623 IBM196599:IBM196623 ILI196599:ILI196623 IVE196599:IVE196623 JFA196599:JFA196623 JOW196599:JOW196623 JYS196599:JYS196623 KIO196599:KIO196623 KSK196599:KSK196623 LCG196599:LCG196623 LMC196599:LMC196623 LVY196599:LVY196623 MFU196599:MFU196623 MPQ196599:MPQ196623 MZM196599:MZM196623 NJI196599:NJI196623 NTE196599:NTE196623 ODA196599:ODA196623 OMW196599:OMW196623 OWS196599:OWS196623 PGO196599:PGO196623 PQK196599:PQK196623 QAG196599:QAG196623 QKC196599:QKC196623 QTY196599:QTY196623 RDU196599:RDU196623 RNQ196599:RNQ196623 RXM196599:RXM196623 SHI196599:SHI196623 SRE196599:SRE196623 TBA196599:TBA196623 TKW196599:TKW196623 TUS196599:TUS196623 UEO196599:UEO196623 UOK196599:UOK196623 UYG196599:UYG196623 VIC196599:VIC196623 VRY196599:VRY196623 WBU196599:WBU196623 WLQ196599:WLQ196623 WVM196599:WVM196623 G262135:G262159 JA262135:JA262159 SW262135:SW262159 ACS262135:ACS262159 AMO262135:AMO262159 AWK262135:AWK262159 BGG262135:BGG262159 BQC262135:BQC262159 BZY262135:BZY262159 CJU262135:CJU262159 CTQ262135:CTQ262159 DDM262135:DDM262159 DNI262135:DNI262159 DXE262135:DXE262159 EHA262135:EHA262159 EQW262135:EQW262159 FAS262135:FAS262159 FKO262135:FKO262159 FUK262135:FUK262159 GEG262135:GEG262159 GOC262135:GOC262159 GXY262135:GXY262159 HHU262135:HHU262159 HRQ262135:HRQ262159 IBM262135:IBM262159 ILI262135:ILI262159 IVE262135:IVE262159 JFA262135:JFA262159 JOW262135:JOW262159 JYS262135:JYS262159 KIO262135:KIO262159 KSK262135:KSK262159 LCG262135:LCG262159 LMC262135:LMC262159 LVY262135:LVY262159 MFU262135:MFU262159 MPQ262135:MPQ262159 MZM262135:MZM262159 NJI262135:NJI262159 NTE262135:NTE262159 ODA262135:ODA262159 OMW262135:OMW262159 OWS262135:OWS262159 PGO262135:PGO262159 PQK262135:PQK262159 QAG262135:QAG262159 QKC262135:QKC262159 QTY262135:QTY262159 RDU262135:RDU262159 RNQ262135:RNQ262159 RXM262135:RXM262159 SHI262135:SHI262159 SRE262135:SRE262159 TBA262135:TBA262159 TKW262135:TKW262159 TUS262135:TUS262159 UEO262135:UEO262159 UOK262135:UOK262159 UYG262135:UYG262159 VIC262135:VIC262159 VRY262135:VRY262159 WBU262135:WBU262159 WLQ262135:WLQ262159 WVM262135:WVM262159 G327671:G327695 JA327671:JA327695 SW327671:SW327695 ACS327671:ACS327695 AMO327671:AMO327695 AWK327671:AWK327695 BGG327671:BGG327695 BQC327671:BQC327695 BZY327671:BZY327695 CJU327671:CJU327695 CTQ327671:CTQ327695 DDM327671:DDM327695 DNI327671:DNI327695 DXE327671:DXE327695 EHA327671:EHA327695 EQW327671:EQW327695 FAS327671:FAS327695 FKO327671:FKO327695 FUK327671:FUK327695 GEG327671:GEG327695 GOC327671:GOC327695 GXY327671:GXY327695 HHU327671:HHU327695 HRQ327671:HRQ327695 IBM327671:IBM327695 ILI327671:ILI327695 IVE327671:IVE327695 JFA327671:JFA327695 JOW327671:JOW327695 JYS327671:JYS327695 KIO327671:KIO327695 KSK327671:KSK327695 LCG327671:LCG327695 LMC327671:LMC327695 LVY327671:LVY327695 MFU327671:MFU327695 MPQ327671:MPQ327695 MZM327671:MZM327695 NJI327671:NJI327695 NTE327671:NTE327695 ODA327671:ODA327695 OMW327671:OMW327695 OWS327671:OWS327695 PGO327671:PGO327695 PQK327671:PQK327695 QAG327671:QAG327695 QKC327671:QKC327695 QTY327671:QTY327695 RDU327671:RDU327695 RNQ327671:RNQ327695 RXM327671:RXM327695 SHI327671:SHI327695 SRE327671:SRE327695 TBA327671:TBA327695 TKW327671:TKW327695 TUS327671:TUS327695 UEO327671:UEO327695 UOK327671:UOK327695 UYG327671:UYG327695 VIC327671:VIC327695 VRY327671:VRY327695 WBU327671:WBU327695 WLQ327671:WLQ327695 WVM327671:WVM327695 G393207:G393231 JA393207:JA393231 SW393207:SW393231 ACS393207:ACS393231 AMO393207:AMO393231 AWK393207:AWK393231 BGG393207:BGG393231 BQC393207:BQC393231 BZY393207:BZY393231 CJU393207:CJU393231 CTQ393207:CTQ393231 DDM393207:DDM393231 DNI393207:DNI393231 DXE393207:DXE393231 EHA393207:EHA393231 EQW393207:EQW393231 FAS393207:FAS393231 FKO393207:FKO393231 FUK393207:FUK393231 GEG393207:GEG393231 GOC393207:GOC393231 GXY393207:GXY393231 HHU393207:HHU393231 HRQ393207:HRQ393231 IBM393207:IBM393231 ILI393207:ILI393231 IVE393207:IVE393231 JFA393207:JFA393231 JOW393207:JOW393231 JYS393207:JYS393231 KIO393207:KIO393231 KSK393207:KSK393231 LCG393207:LCG393231 LMC393207:LMC393231 LVY393207:LVY393231 MFU393207:MFU393231 MPQ393207:MPQ393231 MZM393207:MZM393231 NJI393207:NJI393231 NTE393207:NTE393231 ODA393207:ODA393231 OMW393207:OMW393231 OWS393207:OWS393231 PGO393207:PGO393231 PQK393207:PQK393231 QAG393207:QAG393231 QKC393207:QKC393231 QTY393207:QTY393231 RDU393207:RDU393231 RNQ393207:RNQ393231 RXM393207:RXM393231 SHI393207:SHI393231 SRE393207:SRE393231 TBA393207:TBA393231 TKW393207:TKW393231 TUS393207:TUS393231 UEO393207:UEO393231 UOK393207:UOK393231 UYG393207:UYG393231 VIC393207:VIC393231 VRY393207:VRY393231 WBU393207:WBU393231 WLQ393207:WLQ393231 WVM393207:WVM393231 G458743:G458767 JA458743:JA458767 SW458743:SW458767 ACS458743:ACS458767 AMO458743:AMO458767 AWK458743:AWK458767 BGG458743:BGG458767 BQC458743:BQC458767 BZY458743:BZY458767 CJU458743:CJU458767 CTQ458743:CTQ458767 DDM458743:DDM458767 DNI458743:DNI458767 DXE458743:DXE458767 EHA458743:EHA458767 EQW458743:EQW458767 FAS458743:FAS458767 FKO458743:FKO458767 FUK458743:FUK458767 GEG458743:GEG458767 GOC458743:GOC458767 GXY458743:GXY458767 HHU458743:HHU458767 HRQ458743:HRQ458767 IBM458743:IBM458767 ILI458743:ILI458767 IVE458743:IVE458767 JFA458743:JFA458767 JOW458743:JOW458767 JYS458743:JYS458767 KIO458743:KIO458767 KSK458743:KSK458767 LCG458743:LCG458767 LMC458743:LMC458767 LVY458743:LVY458767 MFU458743:MFU458767 MPQ458743:MPQ458767 MZM458743:MZM458767 NJI458743:NJI458767 NTE458743:NTE458767 ODA458743:ODA458767 OMW458743:OMW458767 OWS458743:OWS458767 PGO458743:PGO458767 PQK458743:PQK458767 QAG458743:QAG458767 QKC458743:QKC458767 QTY458743:QTY458767 RDU458743:RDU458767 RNQ458743:RNQ458767 RXM458743:RXM458767 SHI458743:SHI458767 SRE458743:SRE458767 TBA458743:TBA458767 TKW458743:TKW458767 TUS458743:TUS458767 UEO458743:UEO458767 UOK458743:UOK458767 UYG458743:UYG458767 VIC458743:VIC458767 VRY458743:VRY458767 WBU458743:WBU458767 WLQ458743:WLQ458767 WVM458743:WVM458767 G524279:G524303 JA524279:JA524303 SW524279:SW524303 ACS524279:ACS524303 AMO524279:AMO524303 AWK524279:AWK524303 BGG524279:BGG524303 BQC524279:BQC524303 BZY524279:BZY524303 CJU524279:CJU524303 CTQ524279:CTQ524303 DDM524279:DDM524303 DNI524279:DNI524303 DXE524279:DXE524303 EHA524279:EHA524303 EQW524279:EQW524303 FAS524279:FAS524303 FKO524279:FKO524303 FUK524279:FUK524303 GEG524279:GEG524303 GOC524279:GOC524303 GXY524279:GXY524303 HHU524279:HHU524303 HRQ524279:HRQ524303 IBM524279:IBM524303 ILI524279:ILI524303 IVE524279:IVE524303 JFA524279:JFA524303 JOW524279:JOW524303 JYS524279:JYS524303 KIO524279:KIO524303 KSK524279:KSK524303 LCG524279:LCG524303 LMC524279:LMC524303 LVY524279:LVY524303 MFU524279:MFU524303 MPQ524279:MPQ524303 MZM524279:MZM524303 NJI524279:NJI524303 NTE524279:NTE524303 ODA524279:ODA524303 OMW524279:OMW524303 OWS524279:OWS524303 PGO524279:PGO524303 PQK524279:PQK524303 QAG524279:QAG524303 QKC524279:QKC524303 QTY524279:QTY524303 RDU524279:RDU524303 RNQ524279:RNQ524303 RXM524279:RXM524303 SHI524279:SHI524303 SRE524279:SRE524303 TBA524279:TBA524303 TKW524279:TKW524303 TUS524279:TUS524303 UEO524279:UEO524303 UOK524279:UOK524303 UYG524279:UYG524303 VIC524279:VIC524303 VRY524279:VRY524303 WBU524279:WBU524303 WLQ524279:WLQ524303 WVM524279:WVM524303 G589815:G589839 JA589815:JA589839 SW589815:SW589839 ACS589815:ACS589839 AMO589815:AMO589839 AWK589815:AWK589839 BGG589815:BGG589839 BQC589815:BQC589839 BZY589815:BZY589839 CJU589815:CJU589839 CTQ589815:CTQ589839 DDM589815:DDM589839 DNI589815:DNI589839 DXE589815:DXE589839 EHA589815:EHA589839 EQW589815:EQW589839 FAS589815:FAS589839 FKO589815:FKO589839 FUK589815:FUK589839 GEG589815:GEG589839 GOC589815:GOC589839 GXY589815:GXY589839 HHU589815:HHU589839 HRQ589815:HRQ589839 IBM589815:IBM589839 ILI589815:ILI589839 IVE589815:IVE589839 JFA589815:JFA589839 JOW589815:JOW589839 JYS589815:JYS589839 KIO589815:KIO589839 KSK589815:KSK589839 LCG589815:LCG589839 LMC589815:LMC589839 LVY589815:LVY589839 MFU589815:MFU589839 MPQ589815:MPQ589839 MZM589815:MZM589839 NJI589815:NJI589839 NTE589815:NTE589839 ODA589815:ODA589839 OMW589815:OMW589839 OWS589815:OWS589839 PGO589815:PGO589839 PQK589815:PQK589839 QAG589815:QAG589839 QKC589815:QKC589839 QTY589815:QTY589839 RDU589815:RDU589839 RNQ589815:RNQ589839 RXM589815:RXM589839 SHI589815:SHI589839 SRE589815:SRE589839 TBA589815:TBA589839 TKW589815:TKW589839 TUS589815:TUS589839 UEO589815:UEO589839 UOK589815:UOK589839 UYG589815:UYG589839 VIC589815:VIC589839 VRY589815:VRY589839 WBU589815:WBU589839 WLQ589815:WLQ589839 WVM589815:WVM589839 G655351:G655375 JA655351:JA655375 SW655351:SW655375 ACS655351:ACS655375 AMO655351:AMO655375 AWK655351:AWK655375 BGG655351:BGG655375 BQC655351:BQC655375 BZY655351:BZY655375 CJU655351:CJU655375 CTQ655351:CTQ655375 DDM655351:DDM655375 DNI655351:DNI655375 DXE655351:DXE655375 EHA655351:EHA655375 EQW655351:EQW655375 FAS655351:FAS655375 FKO655351:FKO655375 FUK655351:FUK655375 GEG655351:GEG655375 GOC655351:GOC655375 GXY655351:GXY655375 HHU655351:HHU655375 HRQ655351:HRQ655375 IBM655351:IBM655375 ILI655351:ILI655375 IVE655351:IVE655375 JFA655351:JFA655375 JOW655351:JOW655375 JYS655351:JYS655375 KIO655351:KIO655375 KSK655351:KSK655375 LCG655351:LCG655375 LMC655351:LMC655375 LVY655351:LVY655375 MFU655351:MFU655375 MPQ655351:MPQ655375 MZM655351:MZM655375 NJI655351:NJI655375 NTE655351:NTE655375 ODA655351:ODA655375 OMW655351:OMW655375 OWS655351:OWS655375 PGO655351:PGO655375 PQK655351:PQK655375 QAG655351:QAG655375 QKC655351:QKC655375 QTY655351:QTY655375 RDU655351:RDU655375 RNQ655351:RNQ655375 RXM655351:RXM655375 SHI655351:SHI655375 SRE655351:SRE655375 TBA655351:TBA655375 TKW655351:TKW655375 TUS655351:TUS655375 UEO655351:UEO655375 UOK655351:UOK655375 UYG655351:UYG655375 VIC655351:VIC655375 VRY655351:VRY655375 WBU655351:WBU655375 WLQ655351:WLQ655375 WVM655351:WVM655375 G720887:G720911 JA720887:JA720911 SW720887:SW720911 ACS720887:ACS720911 AMO720887:AMO720911 AWK720887:AWK720911 BGG720887:BGG720911 BQC720887:BQC720911 BZY720887:BZY720911 CJU720887:CJU720911 CTQ720887:CTQ720911 DDM720887:DDM720911 DNI720887:DNI720911 DXE720887:DXE720911 EHA720887:EHA720911 EQW720887:EQW720911 FAS720887:FAS720911 FKO720887:FKO720911 FUK720887:FUK720911 GEG720887:GEG720911 GOC720887:GOC720911 GXY720887:GXY720911 HHU720887:HHU720911 HRQ720887:HRQ720911 IBM720887:IBM720911 ILI720887:ILI720911 IVE720887:IVE720911 JFA720887:JFA720911 JOW720887:JOW720911 JYS720887:JYS720911 KIO720887:KIO720911 KSK720887:KSK720911 LCG720887:LCG720911 LMC720887:LMC720911 LVY720887:LVY720911 MFU720887:MFU720911 MPQ720887:MPQ720911 MZM720887:MZM720911 NJI720887:NJI720911 NTE720887:NTE720911 ODA720887:ODA720911 OMW720887:OMW720911 OWS720887:OWS720911 PGO720887:PGO720911 PQK720887:PQK720911 QAG720887:QAG720911 QKC720887:QKC720911 QTY720887:QTY720911 RDU720887:RDU720911 RNQ720887:RNQ720911 RXM720887:RXM720911 SHI720887:SHI720911 SRE720887:SRE720911 TBA720887:TBA720911 TKW720887:TKW720911 TUS720887:TUS720911 UEO720887:UEO720911 UOK720887:UOK720911 UYG720887:UYG720911 VIC720887:VIC720911 VRY720887:VRY720911 WBU720887:WBU720911 WLQ720887:WLQ720911 WVM720887:WVM720911 G786423:G786447 JA786423:JA786447 SW786423:SW786447 ACS786423:ACS786447 AMO786423:AMO786447 AWK786423:AWK786447 BGG786423:BGG786447 BQC786423:BQC786447 BZY786423:BZY786447 CJU786423:CJU786447 CTQ786423:CTQ786447 DDM786423:DDM786447 DNI786423:DNI786447 DXE786423:DXE786447 EHA786423:EHA786447 EQW786423:EQW786447 FAS786423:FAS786447 FKO786423:FKO786447 FUK786423:FUK786447 GEG786423:GEG786447 GOC786423:GOC786447 GXY786423:GXY786447 HHU786423:HHU786447 HRQ786423:HRQ786447 IBM786423:IBM786447 ILI786423:ILI786447 IVE786423:IVE786447 JFA786423:JFA786447 JOW786423:JOW786447 JYS786423:JYS786447 KIO786423:KIO786447 KSK786423:KSK786447 LCG786423:LCG786447 LMC786423:LMC786447 LVY786423:LVY786447 MFU786423:MFU786447 MPQ786423:MPQ786447 MZM786423:MZM786447 NJI786423:NJI786447 NTE786423:NTE786447 ODA786423:ODA786447 OMW786423:OMW786447 OWS786423:OWS786447 PGO786423:PGO786447 PQK786423:PQK786447 QAG786423:QAG786447 QKC786423:QKC786447 QTY786423:QTY786447 RDU786423:RDU786447 RNQ786423:RNQ786447 RXM786423:RXM786447 SHI786423:SHI786447 SRE786423:SRE786447 TBA786423:TBA786447 TKW786423:TKW786447 TUS786423:TUS786447 UEO786423:UEO786447 UOK786423:UOK786447 UYG786423:UYG786447 VIC786423:VIC786447 VRY786423:VRY786447 WBU786423:WBU786447 WLQ786423:WLQ786447 WVM786423:WVM786447 G851959:G851983 JA851959:JA851983 SW851959:SW851983 ACS851959:ACS851983 AMO851959:AMO851983 AWK851959:AWK851983 BGG851959:BGG851983 BQC851959:BQC851983 BZY851959:BZY851983 CJU851959:CJU851983 CTQ851959:CTQ851983 DDM851959:DDM851983 DNI851959:DNI851983 DXE851959:DXE851983 EHA851959:EHA851983 EQW851959:EQW851983 FAS851959:FAS851983 FKO851959:FKO851983 FUK851959:FUK851983 GEG851959:GEG851983 GOC851959:GOC851983 GXY851959:GXY851983 HHU851959:HHU851983 HRQ851959:HRQ851983 IBM851959:IBM851983 ILI851959:ILI851983 IVE851959:IVE851983 JFA851959:JFA851983 JOW851959:JOW851983 JYS851959:JYS851983 KIO851959:KIO851983 KSK851959:KSK851983 LCG851959:LCG851983 LMC851959:LMC851983 LVY851959:LVY851983 MFU851959:MFU851983 MPQ851959:MPQ851983 MZM851959:MZM851983 NJI851959:NJI851983 NTE851959:NTE851983 ODA851959:ODA851983 OMW851959:OMW851983 OWS851959:OWS851983 PGO851959:PGO851983 PQK851959:PQK851983 QAG851959:QAG851983 QKC851959:QKC851983 QTY851959:QTY851983 RDU851959:RDU851983 RNQ851959:RNQ851983 RXM851959:RXM851983 SHI851959:SHI851983 SRE851959:SRE851983 TBA851959:TBA851983 TKW851959:TKW851983 TUS851959:TUS851983 UEO851959:UEO851983 UOK851959:UOK851983 UYG851959:UYG851983 VIC851959:VIC851983 VRY851959:VRY851983 WBU851959:WBU851983 WLQ851959:WLQ851983 WVM851959:WVM851983 G917495:G917519 JA917495:JA917519 SW917495:SW917519 ACS917495:ACS917519 AMO917495:AMO917519 AWK917495:AWK917519 BGG917495:BGG917519 BQC917495:BQC917519 BZY917495:BZY917519 CJU917495:CJU917519 CTQ917495:CTQ917519 DDM917495:DDM917519 DNI917495:DNI917519 DXE917495:DXE917519 EHA917495:EHA917519 EQW917495:EQW917519 FAS917495:FAS917519 FKO917495:FKO917519 FUK917495:FUK917519 GEG917495:GEG917519 GOC917495:GOC917519 GXY917495:GXY917519 HHU917495:HHU917519 HRQ917495:HRQ917519 IBM917495:IBM917519 ILI917495:ILI917519 IVE917495:IVE917519 JFA917495:JFA917519 JOW917495:JOW917519 JYS917495:JYS917519 KIO917495:KIO917519 KSK917495:KSK917519 LCG917495:LCG917519 LMC917495:LMC917519 LVY917495:LVY917519 MFU917495:MFU917519 MPQ917495:MPQ917519 MZM917495:MZM917519 NJI917495:NJI917519 NTE917495:NTE917519 ODA917495:ODA917519 OMW917495:OMW917519 OWS917495:OWS917519 PGO917495:PGO917519 PQK917495:PQK917519 QAG917495:QAG917519 QKC917495:QKC917519 QTY917495:QTY917519 RDU917495:RDU917519 RNQ917495:RNQ917519 RXM917495:RXM917519 SHI917495:SHI917519 SRE917495:SRE917519 TBA917495:TBA917519 TKW917495:TKW917519 TUS917495:TUS917519 UEO917495:UEO917519 UOK917495:UOK917519 UYG917495:UYG917519 VIC917495:VIC917519 VRY917495:VRY917519 WBU917495:WBU917519 WLQ917495:WLQ917519 WVM917495:WVM917519 G983031:G983055 JA983031:JA983055 SW983031:SW983055 ACS983031:ACS983055 AMO983031:AMO983055 AWK983031:AWK983055 BGG983031:BGG983055 BQC983031:BQC983055 BZY983031:BZY983055 CJU983031:CJU983055 CTQ983031:CTQ983055 DDM983031:DDM983055 DNI983031:DNI983055 DXE983031:DXE983055 EHA983031:EHA983055 EQW983031:EQW983055 FAS983031:FAS983055 FKO983031:FKO983055 FUK983031:FUK983055 GEG983031:GEG983055 GOC983031:GOC983055 GXY983031:GXY983055 HHU983031:HHU983055 HRQ983031:HRQ983055 IBM983031:IBM983055 ILI983031:ILI983055 IVE983031:IVE983055 JFA983031:JFA983055 JOW983031:JOW983055 JYS983031:JYS983055 KIO983031:KIO983055 KSK983031:KSK983055 LCG983031:LCG983055 LMC983031:LMC983055 LVY983031:LVY983055 MFU983031:MFU983055 MPQ983031:MPQ983055 MZM983031:MZM983055 NJI983031:NJI983055 NTE983031:NTE983055 ODA983031:ODA983055 OMW983031:OMW983055 OWS983031:OWS983055 PGO983031:PGO983055 PQK983031:PQK983055 QAG983031:QAG983055 QKC983031:QKC983055 QTY983031:QTY983055 RDU983031:RDU983055 RNQ983031:RNQ983055 RXM983031:RXM983055 SHI983031:SHI983055 SRE983031:SRE983055 TBA983031:TBA983055 TKW983031:TKW983055 TUS983031:TUS983055 UEO983031:UEO983055 UOK983031:UOK983055 UYG983031:UYG983055 VIC983031:VIC983055 VRY983031:VRY983055 WBU983031:WBU983055 WLQ983031:WLQ983055 WVM983031:WVM983055 G65508:G65523 JA65508:JA65523 SW65508:SW65523 ACS65508:ACS65523 AMO65508:AMO65523 AWK65508:AWK65523 BGG65508:BGG65523 BQC65508:BQC65523 BZY65508:BZY65523 CJU65508:CJU65523 CTQ65508:CTQ65523 DDM65508:DDM65523 DNI65508:DNI65523 DXE65508:DXE65523 EHA65508:EHA65523 EQW65508:EQW65523 FAS65508:FAS65523 FKO65508:FKO65523 FUK65508:FUK65523 GEG65508:GEG65523 GOC65508:GOC65523 GXY65508:GXY65523 HHU65508:HHU65523 HRQ65508:HRQ65523 IBM65508:IBM65523 ILI65508:ILI65523 IVE65508:IVE65523 JFA65508:JFA65523 JOW65508:JOW65523 JYS65508:JYS65523 KIO65508:KIO65523 KSK65508:KSK65523 LCG65508:LCG65523 LMC65508:LMC65523 LVY65508:LVY65523 MFU65508:MFU65523 MPQ65508:MPQ65523 MZM65508:MZM65523 NJI65508:NJI65523 NTE65508:NTE65523 ODA65508:ODA65523 OMW65508:OMW65523 OWS65508:OWS65523 PGO65508:PGO65523 PQK65508:PQK65523 QAG65508:QAG65523 QKC65508:QKC65523 QTY65508:QTY65523 RDU65508:RDU65523 RNQ65508:RNQ65523 RXM65508:RXM65523 SHI65508:SHI65523 SRE65508:SRE65523 TBA65508:TBA65523 TKW65508:TKW65523 TUS65508:TUS65523 UEO65508:UEO65523 UOK65508:UOK65523 UYG65508:UYG65523 VIC65508:VIC65523 VRY65508:VRY65523 WBU65508:WBU65523 WLQ65508:WLQ65523 WVM65508:WVM65523 G131044:G131059 JA131044:JA131059 SW131044:SW131059 ACS131044:ACS131059 AMO131044:AMO131059 AWK131044:AWK131059 BGG131044:BGG131059 BQC131044:BQC131059 BZY131044:BZY131059 CJU131044:CJU131059 CTQ131044:CTQ131059 DDM131044:DDM131059 DNI131044:DNI131059 DXE131044:DXE131059 EHA131044:EHA131059 EQW131044:EQW131059 FAS131044:FAS131059 FKO131044:FKO131059 FUK131044:FUK131059 GEG131044:GEG131059 GOC131044:GOC131059 GXY131044:GXY131059 HHU131044:HHU131059 HRQ131044:HRQ131059 IBM131044:IBM131059 ILI131044:ILI131059 IVE131044:IVE131059 JFA131044:JFA131059 JOW131044:JOW131059 JYS131044:JYS131059 KIO131044:KIO131059 KSK131044:KSK131059 LCG131044:LCG131059 LMC131044:LMC131059 LVY131044:LVY131059 MFU131044:MFU131059 MPQ131044:MPQ131059 MZM131044:MZM131059 NJI131044:NJI131059 NTE131044:NTE131059 ODA131044:ODA131059 OMW131044:OMW131059 OWS131044:OWS131059 PGO131044:PGO131059 PQK131044:PQK131059 QAG131044:QAG131059 QKC131044:QKC131059 QTY131044:QTY131059 RDU131044:RDU131059 RNQ131044:RNQ131059 RXM131044:RXM131059 SHI131044:SHI131059 SRE131044:SRE131059 TBA131044:TBA131059 TKW131044:TKW131059 TUS131044:TUS131059 UEO131044:UEO131059 UOK131044:UOK131059 UYG131044:UYG131059 VIC131044:VIC131059 VRY131044:VRY131059 WBU131044:WBU131059 WLQ131044:WLQ131059 WVM131044:WVM131059 G196580:G196595 JA196580:JA196595 SW196580:SW196595 ACS196580:ACS196595 AMO196580:AMO196595 AWK196580:AWK196595 BGG196580:BGG196595 BQC196580:BQC196595 BZY196580:BZY196595 CJU196580:CJU196595 CTQ196580:CTQ196595 DDM196580:DDM196595 DNI196580:DNI196595 DXE196580:DXE196595 EHA196580:EHA196595 EQW196580:EQW196595 FAS196580:FAS196595 FKO196580:FKO196595 FUK196580:FUK196595 GEG196580:GEG196595 GOC196580:GOC196595 GXY196580:GXY196595 HHU196580:HHU196595 HRQ196580:HRQ196595 IBM196580:IBM196595 ILI196580:ILI196595 IVE196580:IVE196595 JFA196580:JFA196595 JOW196580:JOW196595 JYS196580:JYS196595 KIO196580:KIO196595 KSK196580:KSK196595 LCG196580:LCG196595 LMC196580:LMC196595 LVY196580:LVY196595 MFU196580:MFU196595 MPQ196580:MPQ196595 MZM196580:MZM196595 NJI196580:NJI196595 NTE196580:NTE196595 ODA196580:ODA196595 OMW196580:OMW196595 OWS196580:OWS196595 PGO196580:PGO196595 PQK196580:PQK196595 QAG196580:QAG196595 QKC196580:QKC196595 QTY196580:QTY196595 RDU196580:RDU196595 RNQ196580:RNQ196595 RXM196580:RXM196595 SHI196580:SHI196595 SRE196580:SRE196595 TBA196580:TBA196595 TKW196580:TKW196595 TUS196580:TUS196595 UEO196580:UEO196595 UOK196580:UOK196595 UYG196580:UYG196595 VIC196580:VIC196595 VRY196580:VRY196595 WBU196580:WBU196595 WLQ196580:WLQ196595 WVM196580:WVM196595 G262116:G262131 JA262116:JA262131 SW262116:SW262131 ACS262116:ACS262131 AMO262116:AMO262131 AWK262116:AWK262131 BGG262116:BGG262131 BQC262116:BQC262131 BZY262116:BZY262131 CJU262116:CJU262131 CTQ262116:CTQ262131 DDM262116:DDM262131 DNI262116:DNI262131 DXE262116:DXE262131 EHA262116:EHA262131 EQW262116:EQW262131 FAS262116:FAS262131 FKO262116:FKO262131 FUK262116:FUK262131 GEG262116:GEG262131 GOC262116:GOC262131 GXY262116:GXY262131 HHU262116:HHU262131 HRQ262116:HRQ262131 IBM262116:IBM262131 ILI262116:ILI262131 IVE262116:IVE262131 JFA262116:JFA262131 JOW262116:JOW262131 JYS262116:JYS262131 KIO262116:KIO262131 KSK262116:KSK262131 LCG262116:LCG262131 LMC262116:LMC262131 LVY262116:LVY262131 MFU262116:MFU262131 MPQ262116:MPQ262131 MZM262116:MZM262131 NJI262116:NJI262131 NTE262116:NTE262131 ODA262116:ODA262131 OMW262116:OMW262131 OWS262116:OWS262131 PGO262116:PGO262131 PQK262116:PQK262131 QAG262116:QAG262131 QKC262116:QKC262131 QTY262116:QTY262131 RDU262116:RDU262131 RNQ262116:RNQ262131 RXM262116:RXM262131 SHI262116:SHI262131 SRE262116:SRE262131 TBA262116:TBA262131 TKW262116:TKW262131 TUS262116:TUS262131 UEO262116:UEO262131 UOK262116:UOK262131 UYG262116:UYG262131 VIC262116:VIC262131 VRY262116:VRY262131 WBU262116:WBU262131 WLQ262116:WLQ262131 WVM262116:WVM262131 G327652:G327667 JA327652:JA327667 SW327652:SW327667 ACS327652:ACS327667 AMO327652:AMO327667 AWK327652:AWK327667 BGG327652:BGG327667 BQC327652:BQC327667 BZY327652:BZY327667 CJU327652:CJU327667 CTQ327652:CTQ327667 DDM327652:DDM327667 DNI327652:DNI327667 DXE327652:DXE327667 EHA327652:EHA327667 EQW327652:EQW327667 FAS327652:FAS327667 FKO327652:FKO327667 FUK327652:FUK327667 GEG327652:GEG327667 GOC327652:GOC327667 GXY327652:GXY327667 HHU327652:HHU327667 HRQ327652:HRQ327667 IBM327652:IBM327667 ILI327652:ILI327667 IVE327652:IVE327667 JFA327652:JFA327667 JOW327652:JOW327667 JYS327652:JYS327667 KIO327652:KIO327667 KSK327652:KSK327667 LCG327652:LCG327667 LMC327652:LMC327667 LVY327652:LVY327667 MFU327652:MFU327667 MPQ327652:MPQ327667 MZM327652:MZM327667 NJI327652:NJI327667 NTE327652:NTE327667 ODA327652:ODA327667 OMW327652:OMW327667 OWS327652:OWS327667 PGO327652:PGO327667 PQK327652:PQK327667 QAG327652:QAG327667 QKC327652:QKC327667 QTY327652:QTY327667 RDU327652:RDU327667 RNQ327652:RNQ327667 RXM327652:RXM327667 SHI327652:SHI327667 SRE327652:SRE327667 TBA327652:TBA327667 TKW327652:TKW327667 TUS327652:TUS327667 UEO327652:UEO327667 UOK327652:UOK327667 UYG327652:UYG327667 VIC327652:VIC327667 VRY327652:VRY327667 WBU327652:WBU327667 WLQ327652:WLQ327667 WVM327652:WVM327667 G393188:G393203 JA393188:JA393203 SW393188:SW393203 ACS393188:ACS393203 AMO393188:AMO393203 AWK393188:AWK393203 BGG393188:BGG393203 BQC393188:BQC393203 BZY393188:BZY393203 CJU393188:CJU393203 CTQ393188:CTQ393203 DDM393188:DDM393203 DNI393188:DNI393203 DXE393188:DXE393203 EHA393188:EHA393203 EQW393188:EQW393203 FAS393188:FAS393203 FKO393188:FKO393203 FUK393188:FUK393203 GEG393188:GEG393203 GOC393188:GOC393203 GXY393188:GXY393203 HHU393188:HHU393203 HRQ393188:HRQ393203 IBM393188:IBM393203 ILI393188:ILI393203 IVE393188:IVE393203 JFA393188:JFA393203 JOW393188:JOW393203 JYS393188:JYS393203 KIO393188:KIO393203 KSK393188:KSK393203 LCG393188:LCG393203 LMC393188:LMC393203 LVY393188:LVY393203 MFU393188:MFU393203 MPQ393188:MPQ393203 MZM393188:MZM393203 NJI393188:NJI393203 NTE393188:NTE393203 ODA393188:ODA393203 OMW393188:OMW393203 OWS393188:OWS393203 PGO393188:PGO393203 PQK393188:PQK393203 QAG393188:QAG393203 QKC393188:QKC393203 QTY393188:QTY393203 RDU393188:RDU393203 RNQ393188:RNQ393203 RXM393188:RXM393203 SHI393188:SHI393203 SRE393188:SRE393203 TBA393188:TBA393203 TKW393188:TKW393203 TUS393188:TUS393203 UEO393188:UEO393203 UOK393188:UOK393203 UYG393188:UYG393203 VIC393188:VIC393203 VRY393188:VRY393203 WBU393188:WBU393203 WLQ393188:WLQ393203 WVM393188:WVM393203 G458724:G458739 JA458724:JA458739 SW458724:SW458739 ACS458724:ACS458739 AMO458724:AMO458739 AWK458724:AWK458739 BGG458724:BGG458739 BQC458724:BQC458739 BZY458724:BZY458739 CJU458724:CJU458739 CTQ458724:CTQ458739 DDM458724:DDM458739 DNI458724:DNI458739 DXE458724:DXE458739 EHA458724:EHA458739 EQW458724:EQW458739 FAS458724:FAS458739 FKO458724:FKO458739 FUK458724:FUK458739 GEG458724:GEG458739 GOC458724:GOC458739 GXY458724:GXY458739 HHU458724:HHU458739 HRQ458724:HRQ458739 IBM458724:IBM458739 ILI458724:ILI458739 IVE458724:IVE458739 JFA458724:JFA458739 JOW458724:JOW458739 JYS458724:JYS458739 KIO458724:KIO458739 KSK458724:KSK458739 LCG458724:LCG458739 LMC458724:LMC458739 LVY458724:LVY458739 MFU458724:MFU458739 MPQ458724:MPQ458739 MZM458724:MZM458739 NJI458724:NJI458739 NTE458724:NTE458739 ODA458724:ODA458739 OMW458724:OMW458739 OWS458724:OWS458739 PGO458724:PGO458739 PQK458724:PQK458739 QAG458724:QAG458739 QKC458724:QKC458739 QTY458724:QTY458739 RDU458724:RDU458739 RNQ458724:RNQ458739 RXM458724:RXM458739 SHI458724:SHI458739 SRE458724:SRE458739 TBA458724:TBA458739 TKW458724:TKW458739 TUS458724:TUS458739 UEO458724:UEO458739 UOK458724:UOK458739 UYG458724:UYG458739 VIC458724:VIC458739 VRY458724:VRY458739 WBU458724:WBU458739 WLQ458724:WLQ458739 WVM458724:WVM458739 G524260:G524275 JA524260:JA524275 SW524260:SW524275 ACS524260:ACS524275 AMO524260:AMO524275 AWK524260:AWK524275 BGG524260:BGG524275 BQC524260:BQC524275 BZY524260:BZY524275 CJU524260:CJU524275 CTQ524260:CTQ524275 DDM524260:DDM524275 DNI524260:DNI524275 DXE524260:DXE524275 EHA524260:EHA524275 EQW524260:EQW524275 FAS524260:FAS524275 FKO524260:FKO524275 FUK524260:FUK524275 GEG524260:GEG524275 GOC524260:GOC524275 GXY524260:GXY524275 HHU524260:HHU524275 HRQ524260:HRQ524275 IBM524260:IBM524275 ILI524260:ILI524275 IVE524260:IVE524275 JFA524260:JFA524275 JOW524260:JOW524275 JYS524260:JYS524275 KIO524260:KIO524275 KSK524260:KSK524275 LCG524260:LCG524275 LMC524260:LMC524275 LVY524260:LVY524275 MFU524260:MFU524275 MPQ524260:MPQ524275 MZM524260:MZM524275 NJI524260:NJI524275 NTE524260:NTE524275 ODA524260:ODA524275 OMW524260:OMW524275 OWS524260:OWS524275 PGO524260:PGO524275 PQK524260:PQK524275 QAG524260:QAG524275 QKC524260:QKC524275 QTY524260:QTY524275 RDU524260:RDU524275 RNQ524260:RNQ524275 RXM524260:RXM524275 SHI524260:SHI524275 SRE524260:SRE524275 TBA524260:TBA524275 TKW524260:TKW524275 TUS524260:TUS524275 UEO524260:UEO524275 UOK524260:UOK524275 UYG524260:UYG524275 VIC524260:VIC524275 VRY524260:VRY524275 WBU524260:WBU524275 WLQ524260:WLQ524275 WVM524260:WVM524275 G589796:G589811 JA589796:JA589811 SW589796:SW589811 ACS589796:ACS589811 AMO589796:AMO589811 AWK589796:AWK589811 BGG589796:BGG589811 BQC589796:BQC589811 BZY589796:BZY589811 CJU589796:CJU589811 CTQ589796:CTQ589811 DDM589796:DDM589811 DNI589796:DNI589811 DXE589796:DXE589811 EHA589796:EHA589811 EQW589796:EQW589811 FAS589796:FAS589811 FKO589796:FKO589811 FUK589796:FUK589811 GEG589796:GEG589811 GOC589796:GOC589811 GXY589796:GXY589811 HHU589796:HHU589811 HRQ589796:HRQ589811 IBM589796:IBM589811 ILI589796:ILI589811 IVE589796:IVE589811 JFA589796:JFA589811 JOW589796:JOW589811 JYS589796:JYS589811 KIO589796:KIO589811 KSK589796:KSK589811 LCG589796:LCG589811 LMC589796:LMC589811 LVY589796:LVY589811 MFU589796:MFU589811 MPQ589796:MPQ589811 MZM589796:MZM589811 NJI589796:NJI589811 NTE589796:NTE589811 ODA589796:ODA589811 OMW589796:OMW589811 OWS589796:OWS589811 PGO589796:PGO589811 PQK589796:PQK589811 QAG589796:QAG589811 QKC589796:QKC589811 QTY589796:QTY589811 RDU589796:RDU589811 RNQ589796:RNQ589811 RXM589796:RXM589811 SHI589796:SHI589811 SRE589796:SRE589811 TBA589796:TBA589811 TKW589796:TKW589811 TUS589796:TUS589811 UEO589796:UEO589811 UOK589796:UOK589811 UYG589796:UYG589811 VIC589796:VIC589811 VRY589796:VRY589811 WBU589796:WBU589811 WLQ589796:WLQ589811 WVM589796:WVM589811 G655332:G655347 JA655332:JA655347 SW655332:SW655347 ACS655332:ACS655347 AMO655332:AMO655347 AWK655332:AWK655347 BGG655332:BGG655347 BQC655332:BQC655347 BZY655332:BZY655347 CJU655332:CJU655347 CTQ655332:CTQ655347 DDM655332:DDM655347 DNI655332:DNI655347 DXE655332:DXE655347 EHA655332:EHA655347 EQW655332:EQW655347 FAS655332:FAS655347 FKO655332:FKO655347 FUK655332:FUK655347 GEG655332:GEG655347 GOC655332:GOC655347 GXY655332:GXY655347 HHU655332:HHU655347 HRQ655332:HRQ655347 IBM655332:IBM655347 ILI655332:ILI655347 IVE655332:IVE655347 JFA655332:JFA655347 JOW655332:JOW655347 JYS655332:JYS655347 KIO655332:KIO655347 KSK655332:KSK655347 LCG655332:LCG655347 LMC655332:LMC655347 LVY655332:LVY655347 MFU655332:MFU655347 MPQ655332:MPQ655347 MZM655332:MZM655347 NJI655332:NJI655347 NTE655332:NTE655347 ODA655332:ODA655347 OMW655332:OMW655347 OWS655332:OWS655347 PGO655332:PGO655347 PQK655332:PQK655347 QAG655332:QAG655347 QKC655332:QKC655347 QTY655332:QTY655347 RDU655332:RDU655347 RNQ655332:RNQ655347 RXM655332:RXM655347 SHI655332:SHI655347 SRE655332:SRE655347 TBA655332:TBA655347 TKW655332:TKW655347 TUS655332:TUS655347 UEO655332:UEO655347 UOK655332:UOK655347 UYG655332:UYG655347 VIC655332:VIC655347 VRY655332:VRY655347 WBU655332:WBU655347 WLQ655332:WLQ655347 WVM655332:WVM655347 G720868:G720883 JA720868:JA720883 SW720868:SW720883 ACS720868:ACS720883 AMO720868:AMO720883 AWK720868:AWK720883 BGG720868:BGG720883 BQC720868:BQC720883 BZY720868:BZY720883 CJU720868:CJU720883 CTQ720868:CTQ720883 DDM720868:DDM720883 DNI720868:DNI720883 DXE720868:DXE720883 EHA720868:EHA720883 EQW720868:EQW720883 FAS720868:FAS720883 FKO720868:FKO720883 FUK720868:FUK720883 GEG720868:GEG720883 GOC720868:GOC720883 GXY720868:GXY720883 HHU720868:HHU720883 HRQ720868:HRQ720883 IBM720868:IBM720883 ILI720868:ILI720883 IVE720868:IVE720883 JFA720868:JFA720883 JOW720868:JOW720883 JYS720868:JYS720883 KIO720868:KIO720883 KSK720868:KSK720883 LCG720868:LCG720883 LMC720868:LMC720883 LVY720868:LVY720883 MFU720868:MFU720883 MPQ720868:MPQ720883 MZM720868:MZM720883 NJI720868:NJI720883 NTE720868:NTE720883 ODA720868:ODA720883 OMW720868:OMW720883 OWS720868:OWS720883 PGO720868:PGO720883 PQK720868:PQK720883 QAG720868:QAG720883 QKC720868:QKC720883 QTY720868:QTY720883 RDU720868:RDU720883 RNQ720868:RNQ720883 RXM720868:RXM720883 SHI720868:SHI720883 SRE720868:SRE720883 TBA720868:TBA720883 TKW720868:TKW720883 TUS720868:TUS720883 UEO720868:UEO720883 UOK720868:UOK720883 UYG720868:UYG720883 VIC720868:VIC720883 VRY720868:VRY720883 WBU720868:WBU720883 WLQ720868:WLQ720883 WVM720868:WVM720883 G786404:G786419 JA786404:JA786419 SW786404:SW786419 ACS786404:ACS786419 AMO786404:AMO786419 AWK786404:AWK786419 BGG786404:BGG786419 BQC786404:BQC786419 BZY786404:BZY786419 CJU786404:CJU786419 CTQ786404:CTQ786419 DDM786404:DDM786419 DNI786404:DNI786419 DXE786404:DXE786419 EHA786404:EHA786419 EQW786404:EQW786419 FAS786404:FAS786419 FKO786404:FKO786419 FUK786404:FUK786419 GEG786404:GEG786419 GOC786404:GOC786419 GXY786404:GXY786419 HHU786404:HHU786419 HRQ786404:HRQ786419 IBM786404:IBM786419 ILI786404:ILI786419 IVE786404:IVE786419 JFA786404:JFA786419 JOW786404:JOW786419 JYS786404:JYS786419 KIO786404:KIO786419 KSK786404:KSK786419 LCG786404:LCG786419 LMC786404:LMC786419 LVY786404:LVY786419 MFU786404:MFU786419 MPQ786404:MPQ786419 MZM786404:MZM786419 NJI786404:NJI786419 NTE786404:NTE786419 ODA786404:ODA786419 OMW786404:OMW786419 OWS786404:OWS786419 PGO786404:PGO786419 PQK786404:PQK786419 QAG786404:QAG786419 QKC786404:QKC786419 QTY786404:QTY786419 RDU786404:RDU786419 RNQ786404:RNQ786419 RXM786404:RXM786419 SHI786404:SHI786419 SRE786404:SRE786419 TBA786404:TBA786419 TKW786404:TKW786419 TUS786404:TUS786419 UEO786404:UEO786419 UOK786404:UOK786419 UYG786404:UYG786419 VIC786404:VIC786419 VRY786404:VRY786419 WBU786404:WBU786419 WLQ786404:WLQ786419 WVM786404:WVM786419 G851940:G851955 JA851940:JA851955 SW851940:SW851955 ACS851940:ACS851955 AMO851940:AMO851955 AWK851940:AWK851955 BGG851940:BGG851955 BQC851940:BQC851955 BZY851940:BZY851955 CJU851940:CJU851955 CTQ851940:CTQ851955 DDM851940:DDM851955 DNI851940:DNI851955 DXE851940:DXE851955 EHA851940:EHA851955 EQW851940:EQW851955 FAS851940:FAS851955 FKO851940:FKO851955 FUK851940:FUK851955 GEG851940:GEG851955 GOC851940:GOC851955 GXY851940:GXY851955 HHU851940:HHU851955 HRQ851940:HRQ851955 IBM851940:IBM851955 ILI851940:ILI851955 IVE851940:IVE851955 JFA851940:JFA851955 JOW851940:JOW851955 JYS851940:JYS851955 KIO851940:KIO851955 KSK851940:KSK851955 LCG851940:LCG851955 LMC851940:LMC851955 LVY851940:LVY851955 MFU851940:MFU851955 MPQ851940:MPQ851955 MZM851940:MZM851955 NJI851940:NJI851955 NTE851940:NTE851955 ODA851940:ODA851955 OMW851940:OMW851955 OWS851940:OWS851955 PGO851940:PGO851955 PQK851940:PQK851955 QAG851940:QAG851955 QKC851940:QKC851955 QTY851940:QTY851955 RDU851940:RDU851955 RNQ851940:RNQ851955 RXM851940:RXM851955 SHI851940:SHI851955 SRE851940:SRE851955 TBA851940:TBA851955 TKW851940:TKW851955 TUS851940:TUS851955 UEO851940:UEO851955 UOK851940:UOK851955 UYG851940:UYG851955 VIC851940:VIC851955 VRY851940:VRY851955 WBU851940:WBU851955 WLQ851940:WLQ851955 WVM851940:WVM851955 G917476:G917491 JA917476:JA917491 SW917476:SW917491 ACS917476:ACS917491 AMO917476:AMO917491 AWK917476:AWK917491 BGG917476:BGG917491 BQC917476:BQC917491 BZY917476:BZY917491 CJU917476:CJU917491 CTQ917476:CTQ917491 DDM917476:DDM917491 DNI917476:DNI917491 DXE917476:DXE917491 EHA917476:EHA917491 EQW917476:EQW917491 FAS917476:FAS917491 FKO917476:FKO917491 FUK917476:FUK917491 GEG917476:GEG917491 GOC917476:GOC917491 GXY917476:GXY917491 HHU917476:HHU917491 HRQ917476:HRQ917491 IBM917476:IBM917491 ILI917476:ILI917491 IVE917476:IVE917491 JFA917476:JFA917491 JOW917476:JOW917491 JYS917476:JYS917491 KIO917476:KIO917491 KSK917476:KSK917491 LCG917476:LCG917491 LMC917476:LMC917491 LVY917476:LVY917491 MFU917476:MFU917491 MPQ917476:MPQ917491 MZM917476:MZM917491 NJI917476:NJI917491 NTE917476:NTE917491 ODA917476:ODA917491 OMW917476:OMW917491 OWS917476:OWS917491 PGO917476:PGO917491 PQK917476:PQK917491 QAG917476:QAG917491 QKC917476:QKC917491 QTY917476:QTY917491 RDU917476:RDU917491 RNQ917476:RNQ917491 RXM917476:RXM917491 SHI917476:SHI917491 SRE917476:SRE917491 TBA917476:TBA917491 TKW917476:TKW917491 TUS917476:TUS917491 UEO917476:UEO917491 UOK917476:UOK917491 UYG917476:UYG917491 VIC917476:VIC917491 VRY917476:VRY917491 WBU917476:WBU917491 WLQ917476:WLQ917491 WVM917476:WVM917491 G983012:G983027 JA983012:JA983027 SW983012:SW983027 ACS983012:ACS983027 AMO983012:AMO983027 AWK983012:AWK983027 BGG983012:BGG983027 BQC983012:BQC983027 BZY983012:BZY983027 CJU983012:CJU983027 CTQ983012:CTQ983027 DDM983012:DDM983027 DNI983012:DNI983027 DXE983012:DXE983027 EHA983012:EHA983027 EQW983012:EQW983027 FAS983012:FAS983027 FKO983012:FKO983027 FUK983012:FUK983027 GEG983012:GEG983027 GOC983012:GOC983027 GXY983012:GXY983027 HHU983012:HHU983027 HRQ983012:HRQ983027 IBM983012:IBM983027 ILI983012:ILI983027 IVE983012:IVE983027 JFA983012:JFA983027 JOW983012:JOW983027 JYS983012:JYS983027 KIO983012:KIO983027 KSK983012:KSK983027 LCG983012:LCG983027 LMC983012:LMC983027 LVY983012:LVY983027 MFU983012:MFU983027 MPQ983012:MPQ983027 MZM983012:MZM983027 NJI983012:NJI983027 NTE983012:NTE983027 ODA983012:ODA983027 OMW983012:OMW983027 OWS983012:OWS983027 PGO983012:PGO983027 PQK983012:PQK983027 QAG983012:QAG983027 QKC983012:QKC983027 QTY983012:QTY983027 RDU983012:RDU983027 RNQ983012:RNQ983027 RXM983012:RXM983027 SHI983012:SHI983027 SRE983012:SRE983027 TBA983012:TBA983027 TKW983012:TKW983027 TUS983012:TUS983027 UEO983012:UEO983027 UOK983012:UOK983027 UYG983012:UYG983027 VIC983012:VIC983027 VRY983012:VRY983027 WBU983012:WBU983027 WLQ983012:WLQ983027 WVM983012:WVM983027 WVM16:WVM38 JA16:JA38 SW16:SW38 ACS16:ACS38 AMO16:AMO38 AWK16:AWK38 BGG16:BGG38 BQC16:BQC38 BZY16:BZY38 CJU16:CJU38 CTQ16:CTQ38 DDM16:DDM38 DNI16:DNI38 DXE16:DXE38 EHA16:EHA38 EQW16:EQW38 FAS16:FAS38 FKO16:FKO38 FUK16:FUK38 GEG16:GEG38 GOC16:GOC38 GXY16:GXY38 HHU16:HHU38 HRQ16:HRQ38 IBM16:IBM38 ILI16:ILI38 IVE16:IVE38 JFA16:JFA38 JOW16:JOW38 JYS16:JYS38 KIO16:KIO38 KSK16:KSK38 LCG16:LCG38 LMC16:LMC38 LVY16:LVY38 MFU16:MFU38 MPQ16:MPQ38 MZM16:MZM38 NJI16:NJI38 NTE16:NTE38 ODA16:ODA38 OMW16:OMW38 OWS16:OWS38 PGO16:PGO38 PQK16:PQK38 QAG16:QAG38 QKC16:QKC38 QTY16:QTY38 RDU16:RDU38 RNQ16:RNQ38 RXM16:RXM38 SHI16:SHI38 SRE16:SRE38 TBA16:TBA38 TKW16:TKW38 TUS16:TUS38 UEO16:UEO38 UOK16:UOK38 UYG16:UYG38 VIC16:VIC38 VRY16:VRY38 WBU16:WBU38 WLQ16:WLQ38" xr:uid="{B78A95EA-EC22-4806-98E6-A6A308F15A6A}">
      <formula1>"Oui,Non,Non applicable,Sans objet"</formula1>
    </dataValidation>
    <dataValidation type="list" allowBlank="1" showInputMessage="1" showErrorMessage="1" sqref="G68:G90 G10:G12 G130:G137 G94:G116 G16:G38 G42:G46 G120:G126 G50:G51 G55:G58 G62:G64 G141:G147" xr:uid="{5AEF3667-5C9C-4F8C-B954-582060AADF97}">
      <formula1>"Ja,Neen,NVT"</formula1>
    </dataValidation>
    <dataValidation type="list" allowBlank="1" showInputMessage="1" showErrorMessage="1" sqref="J7:J147"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12"/>
  <sheetViews>
    <sheetView showGridLines="0" showRuler="0" view="pageBreakPreview" zoomScale="70" zoomScaleNormal="70" zoomScaleSheetLayoutView="70" zoomScalePageLayoutView="70" workbookViewId="0">
      <selection activeCell="B39" sqref="B39"/>
    </sheetView>
  </sheetViews>
  <sheetFormatPr defaultColWidth="11.3984375" defaultRowHeight="14.25" x14ac:dyDescent="0.45"/>
  <cols>
    <col min="1" max="1" width="18.86328125" style="75" bestFit="1" customWidth="1"/>
    <col min="2" max="2" width="69.1328125" style="76" customWidth="1"/>
    <col min="3" max="3" width="12.73046875" style="75" customWidth="1"/>
    <col min="4" max="4" width="12.73046875" style="78" customWidth="1"/>
    <col min="5" max="5" width="3.1328125" style="11" customWidth="1"/>
    <col min="8" max="12" width="34.1328125" customWidth="1"/>
  </cols>
  <sheetData>
    <row r="1" spans="1:12" ht="28.15" thickBot="1" x14ac:dyDescent="0.5">
      <c r="A1" s="81"/>
      <c r="B1" s="82" t="s">
        <v>274</v>
      </c>
      <c r="C1" s="83"/>
      <c r="D1" s="84"/>
    </row>
    <row r="2" spans="1:12" ht="3" customHeight="1" x14ac:dyDescent="0.45">
      <c r="B2" s="85"/>
    </row>
    <row r="3" spans="1:12" s="89" customFormat="1" ht="16.5" customHeight="1" x14ac:dyDescent="0.35">
      <c r="A3" s="86" t="s">
        <v>82</v>
      </c>
      <c r="B3" s="62"/>
      <c r="C3" s="87"/>
      <c r="D3" s="88"/>
      <c r="E3" s="58"/>
      <c r="I3" s="106" t="s">
        <v>100</v>
      </c>
    </row>
    <row r="4" spans="1:12" s="89" customFormat="1" ht="16.5" customHeight="1" x14ac:dyDescent="0.35">
      <c r="A4" s="86" t="s">
        <v>85</v>
      </c>
      <c r="B4" s="62"/>
      <c r="C4" s="87"/>
      <c r="D4" s="88"/>
      <c r="E4" s="58"/>
      <c r="I4" s="106" t="s">
        <v>100</v>
      </c>
    </row>
    <row r="5" spans="1:12" s="89" customFormat="1" ht="16.5" customHeight="1" x14ac:dyDescent="0.35">
      <c r="A5" s="90" t="s">
        <v>83</v>
      </c>
      <c r="B5" s="62"/>
      <c r="C5" s="87"/>
      <c r="D5" s="88"/>
      <c r="E5" s="58"/>
      <c r="I5" s="106" t="s">
        <v>100</v>
      </c>
    </row>
    <row r="6" spans="1:12" s="89" customFormat="1" ht="16.5" customHeight="1" x14ac:dyDescent="0.35">
      <c r="A6" s="91" t="s">
        <v>84</v>
      </c>
      <c r="B6" s="104"/>
      <c r="C6" s="87"/>
      <c r="D6" s="88"/>
      <c r="E6" s="58"/>
      <c r="I6" s="106" t="s">
        <v>100</v>
      </c>
    </row>
    <row r="7" spans="1:12" s="96" customFormat="1" ht="22.5" x14ac:dyDescent="0.45">
      <c r="A7" s="92"/>
      <c r="B7" s="93"/>
      <c r="C7" s="59" t="s">
        <v>39</v>
      </c>
      <c r="D7" s="94" t="s">
        <v>23</v>
      </c>
      <c r="E7" s="95"/>
    </row>
    <row r="8" spans="1:12" ht="30.75" customHeight="1" x14ac:dyDescent="0.55000000000000004">
      <c r="A8" s="122" t="s">
        <v>81</v>
      </c>
      <c r="B8" s="121"/>
      <c r="C8" s="123">
        <f>'proces aankoop '!L3</f>
        <v>3</v>
      </c>
      <c r="D8" s="123">
        <f>'proces aankoop '!M3</f>
        <v>3</v>
      </c>
      <c r="E8" s="21"/>
      <c r="K8" s="106" t="s">
        <v>94</v>
      </c>
      <c r="L8" s="106" t="s">
        <v>94</v>
      </c>
    </row>
    <row r="9" spans="1:12" ht="30.75" customHeight="1" x14ac:dyDescent="0.45">
      <c r="A9" s="60" t="str">
        <f>'proces aankoop '!A7</f>
        <v>I</v>
      </c>
      <c r="B9" s="97" t="str">
        <f>'proces aankoop '!B7</f>
        <v xml:space="preserve">Kwaliteitsopvolging van het aankoopproces  </v>
      </c>
      <c r="C9" s="61">
        <f>'proces aankoop '!L7</f>
        <v>3</v>
      </c>
      <c r="D9" s="61">
        <f>'proces aankoop '!M7</f>
        <v>3</v>
      </c>
      <c r="E9" s="21"/>
      <c r="H9" s="106" t="s">
        <v>93</v>
      </c>
      <c r="I9" s="106" t="s">
        <v>93</v>
      </c>
      <c r="J9" s="106" t="s">
        <v>93</v>
      </c>
      <c r="K9" s="106" t="s">
        <v>93</v>
      </c>
      <c r="L9" s="106" t="s">
        <v>93</v>
      </c>
    </row>
    <row r="10" spans="1:12" ht="28.5" customHeight="1" x14ac:dyDescent="0.45">
      <c r="A10" s="60" t="str">
        <f>'proces aankoop '!A13</f>
        <v>II</v>
      </c>
      <c r="B10" s="97" t="str">
        <f>'proces aankoop '!B13</f>
        <v xml:space="preserve">Algemeen </v>
      </c>
      <c r="C10" s="61">
        <f>'proces aankoop '!L13</f>
        <v>0</v>
      </c>
      <c r="D10" s="61">
        <f>'proces aankoop '!M13</f>
        <v>0</v>
      </c>
      <c r="E10" s="21"/>
      <c r="H10" s="106" t="s">
        <v>93</v>
      </c>
      <c r="I10" s="106" t="s">
        <v>93</v>
      </c>
      <c r="J10" s="106" t="s">
        <v>93</v>
      </c>
      <c r="K10" s="106" t="s">
        <v>93</v>
      </c>
      <c r="L10" s="106" t="s">
        <v>93</v>
      </c>
    </row>
    <row r="11" spans="1:12" ht="33" customHeight="1" x14ac:dyDescent="0.45">
      <c r="A11" s="60" t="str">
        <f>'proces aankoop '!A39</f>
        <v>III</v>
      </c>
      <c r="B11" s="97" t="str">
        <f>'proces aankoop '!B39</f>
        <v>Behoeftebepaling</v>
      </c>
      <c r="C11" s="61">
        <f>'proces aankoop '!L39</f>
        <v>0</v>
      </c>
      <c r="D11" s="61">
        <f>'proces aankoop '!M39</f>
        <v>0</v>
      </c>
      <c r="E11" s="21"/>
      <c r="H11" s="106" t="s">
        <v>93</v>
      </c>
      <c r="I11" s="106" t="s">
        <v>93</v>
      </c>
      <c r="J11" s="106" t="s">
        <v>93</v>
      </c>
      <c r="K11" s="106" t="s">
        <v>93</v>
      </c>
      <c r="L11" s="106" t="s">
        <v>93</v>
      </c>
    </row>
    <row r="12" spans="1:12" ht="33" customHeight="1" x14ac:dyDescent="0.45">
      <c r="A12" s="60" t="str">
        <f>'proces aankoop '!A47</f>
        <v>IV</v>
      </c>
      <c r="B12" s="97" t="str">
        <f>'proces aankoop '!B47</f>
        <v xml:space="preserve">Selectie van de leveranciers </v>
      </c>
      <c r="C12" s="61">
        <f>'proces aankoop '!L47</f>
        <v>0</v>
      </c>
      <c r="D12" s="61">
        <f>'proces aankoop '!M47</f>
        <v>0</v>
      </c>
      <c r="E12" s="21"/>
      <c r="H12" s="106" t="s">
        <v>93</v>
      </c>
      <c r="I12" s="106" t="s">
        <v>93</v>
      </c>
      <c r="J12" s="106" t="s">
        <v>93</v>
      </c>
      <c r="K12" s="106" t="s">
        <v>93</v>
      </c>
      <c r="L12" s="106" t="s">
        <v>93</v>
      </c>
    </row>
    <row r="13" spans="1:12" ht="33" customHeight="1" x14ac:dyDescent="0.45">
      <c r="A13" s="60" t="str">
        <f>'proces aankoop '!A52</f>
        <v>V</v>
      </c>
      <c r="B13" s="97" t="str">
        <f>'proces aankoop '!B52</f>
        <v>Selectie product</v>
      </c>
      <c r="C13" s="61">
        <f>'proces aankoop '!L52</f>
        <v>0</v>
      </c>
      <c r="D13" s="61">
        <f>'proces aankoop '!M52</f>
        <v>0</v>
      </c>
      <c r="E13" s="21"/>
      <c r="H13" s="106"/>
      <c r="I13" s="106"/>
      <c r="J13" s="106"/>
      <c r="K13" s="106"/>
      <c r="L13" s="106"/>
    </row>
    <row r="14" spans="1:12" ht="33" customHeight="1" x14ac:dyDescent="0.45">
      <c r="A14" s="60" t="str">
        <f>'proces aankoop '!A59</f>
        <v>VI</v>
      </c>
      <c r="B14" s="97" t="str">
        <f>'proces aankoop '!B59</f>
        <v>Contractering</v>
      </c>
      <c r="C14" s="61">
        <f>'proces aankoop '!L59</f>
        <v>0</v>
      </c>
      <c r="D14" s="61">
        <f>'proces aankoop '!M59</f>
        <v>0</v>
      </c>
      <c r="E14" s="21"/>
      <c r="H14" s="106"/>
      <c r="I14" s="106"/>
      <c r="J14" s="106"/>
      <c r="K14" s="106"/>
      <c r="L14" s="106"/>
    </row>
    <row r="15" spans="1:12" ht="33" customHeight="1" x14ac:dyDescent="0.45">
      <c r="A15" s="60" t="str">
        <f>'proces aankoop '!A65</f>
        <v>VII</v>
      </c>
      <c r="B15" s="97" t="str">
        <f>'proces aankoop '!B65</f>
        <v>Bestelling</v>
      </c>
      <c r="C15" s="61">
        <f>'proces aankoop '!L65</f>
        <v>0</v>
      </c>
      <c r="D15" s="61">
        <f>'proces aankoop '!M65</f>
        <v>0</v>
      </c>
      <c r="E15" s="21"/>
      <c r="H15" s="106"/>
      <c r="I15" s="106"/>
      <c r="J15" s="106"/>
      <c r="K15" s="106"/>
      <c r="L15" s="106"/>
    </row>
    <row r="16" spans="1:12" s="98" customFormat="1" ht="17.25" x14ac:dyDescent="0.45">
      <c r="A16" s="60" t="str">
        <f>'proces aankoop '!A91</f>
        <v>VIII</v>
      </c>
      <c r="B16" s="97" t="str">
        <f>'proces aankoop '!B91</f>
        <v>Ontvangst</v>
      </c>
      <c r="C16" s="61">
        <f>'proces aankoop '!L91</f>
        <v>0</v>
      </c>
      <c r="D16" s="61">
        <f>'proces aankoop '!M91</f>
        <v>0</v>
      </c>
      <c r="E16" s="63"/>
      <c r="H16" s="106" t="s">
        <v>93</v>
      </c>
      <c r="I16" s="106" t="s">
        <v>93</v>
      </c>
      <c r="J16" s="106" t="s">
        <v>93</v>
      </c>
      <c r="K16" s="106" t="s">
        <v>93</v>
      </c>
      <c r="L16" s="106" t="s">
        <v>93</v>
      </c>
    </row>
    <row r="17" spans="1:12" s="98" customFormat="1" ht="17.25" x14ac:dyDescent="0.45">
      <c r="A17" s="60" t="str">
        <f>'proces aankoop '!A117</f>
        <v>IX</v>
      </c>
      <c r="B17" s="97" t="str">
        <f>'proces aankoop '!B117</f>
        <v>Facturatie</v>
      </c>
      <c r="C17" s="61">
        <f>'proces aankoop '!L117</f>
        <v>0</v>
      </c>
      <c r="D17" s="61">
        <f>'proces aankoop '!M117</f>
        <v>0</v>
      </c>
      <c r="E17" s="63"/>
      <c r="H17" s="106" t="s">
        <v>93</v>
      </c>
      <c r="I17" s="106" t="s">
        <v>93</v>
      </c>
      <c r="J17" s="106" t="s">
        <v>93</v>
      </c>
      <c r="K17" s="106" t="s">
        <v>93</v>
      </c>
      <c r="L17" s="106" t="s">
        <v>93</v>
      </c>
    </row>
    <row r="18" spans="1:12" s="98" customFormat="1" ht="17.25" x14ac:dyDescent="0.45">
      <c r="A18" s="60" t="str">
        <f>'proces aankoop '!A127</f>
        <v>X</v>
      </c>
      <c r="B18" s="97" t="str">
        <f>'proces aankoop '!B127</f>
        <v>Evaluatie leverancier</v>
      </c>
      <c r="C18" s="61">
        <f>'proces aankoop '!L127</f>
        <v>0</v>
      </c>
      <c r="D18" s="61">
        <f>'proces aankoop '!M127</f>
        <v>0</v>
      </c>
      <c r="E18" s="63"/>
      <c r="H18" s="106"/>
      <c r="I18" s="106"/>
      <c r="J18" s="106"/>
      <c r="K18" s="106"/>
      <c r="L18" s="106"/>
    </row>
    <row r="19" spans="1:12" s="98" customFormat="1" ht="17.25" x14ac:dyDescent="0.45">
      <c r="A19" s="60" t="str">
        <f>'proces aankoop '!A138</f>
        <v>XI</v>
      </c>
      <c r="B19" s="97" t="str">
        <f>'proces aankoop '!B138</f>
        <v xml:space="preserve">archivering en contractbeheer </v>
      </c>
      <c r="C19" s="61">
        <f>'proces aankoop '!L138</f>
        <v>0</v>
      </c>
      <c r="D19" s="61">
        <f>'proces aankoop '!M138</f>
        <v>0</v>
      </c>
      <c r="E19" s="63"/>
      <c r="H19" s="106" t="s">
        <v>93</v>
      </c>
      <c r="I19" s="106" t="s">
        <v>93</v>
      </c>
      <c r="J19" s="106" t="s">
        <v>93</v>
      </c>
      <c r="K19" s="106" t="s">
        <v>93</v>
      </c>
      <c r="L19" s="106" t="s">
        <v>93</v>
      </c>
    </row>
    <row r="21" spans="1:12" x14ac:dyDescent="0.45">
      <c r="A21"/>
      <c r="B21"/>
      <c r="C21"/>
    </row>
    <row r="22" spans="1:12" x14ac:dyDescent="0.45">
      <c r="A22"/>
      <c r="B22"/>
      <c r="C22"/>
    </row>
    <row r="23" spans="1:12" x14ac:dyDescent="0.45">
      <c r="A23"/>
      <c r="B23"/>
      <c r="C23"/>
    </row>
    <row r="24" spans="1:12" x14ac:dyDescent="0.45">
      <c r="A24"/>
      <c r="B24"/>
      <c r="C24"/>
    </row>
    <row r="25" spans="1:12" x14ac:dyDescent="0.45">
      <c r="A25"/>
      <c r="B25"/>
      <c r="C25"/>
    </row>
    <row r="26" spans="1:12" x14ac:dyDescent="0.45">
      <c r="A26"/>
      <c r="B26"/>
      <c r="C26"/>
    </row>
    <row r="27" spans="1:12" x14ac:dyDescent="0.45">
      <c r="A27"/>
      <c r="B27"/>
      <c r="C27"/>
    </row>
    <row r="28" spans="1:12" x14ac:dyDescent="0.45">
      <c r="A28"/>
      <c r="B28"/>
      <c r="C28"/>
    </row>
    <row r="29" spans="1:12" x14ac:dyDescent="0.45">
      <c r="A29"/>
      <c r="B29"/>
      <c r="C29"/>
    </row>
    <row r="30" spans="1:12" x14ac:dyDescent="0.45">
      <c r="A30"/>
      <c r="B30"/>
      <c r="C30"/>
    </row>
    <row r="31" spans="1:12" x14ac:dyDescent="0.45">
      <c r="A31"/>
      <c r="B31"/>
      <c r="C31"/>
    </row>
    <row r="32" spans="1:12" x14ac:dyDescent="0.45">
      <c r="A32"/>
      <c r="B32"/>
      <c r="C32"/>
    </row>
    <row r="33" spans="1:11" x14ac:dyDescent="0.45">
      <c r="A33"/>
      <c r="B33"/>
      <c r="C33"/>
    </row>
    <row r="34" spans="1:11" x14ac:dyDescent="0.45">
      <c r="A34"/>
      <c r="B34"/>
      <c r="C34"/>
    </row>
    <row r="35" spans="1:11" x14ac:dyDescent="0.45">
      <c r="A35"/>
      <c r="B35"/>
      <c r="C35"/>
    </row>
    <row r="36" spans="1:11" x14ac:dyDescent="0.45">
      <c r="A36"/>
      <c r="B36"/>
      <c r="C36"/>
    </row>
    <row r="37" spans="1:11" x14ac:dyDescent="0.45">
      <c r="A37"/>
      <c r="B37"/>
      <c r="C37"/>
    </row>
    <row r="42" spans="1:11" x14ac:dyDescent="0.45">
      <c r="A42" s="99" t="s">
        <v>87</v>
      </c>
    </row>
    <row r="44" spans="1:11" x14ac:dyDescent="0.45">
      <c r="A44" s="90" t="s">
        <v>86</v>
      </c>
      <c r="B44" s="64"/>
      <c r="C44" s="65"/>
      <c r="I44" s="113" t="s">
        <v>101</v>
      </c>
      <c r="J44" s="114"/>
      <c r="K44" s="115"/>
    </row>
    <row r="45" spans="1:11" x14ac:dyDescent="0.45">
      <c r="A45" s="100"/>
      <c r="B45" s="101"/>
      <c r="C45" s="66"/>
      <c r="I45" s="116"/>
      <c r="K45" s="117"/>
    </row>
    <row r="46" spans="1:11" x14ac:dyDescent="0.45">
      <c r="B46" s="102"/>
      <c r="C46" s="67"/>
      <c r="I46" s="118"/>
      <c r="J46" s="119"/>
      <c r="K46" s="120"/>
    </row>
    <row r="47" spans="1:11" x14ac:dyDescent="0.45">
      <c r="A47" s="91" t="s">
        <v>84</v>
      </c>
      <c r="B47" s="103"/>
      <c r="C47" s="65"/>
      <c r="I47" s="113" t="s">
        <v>101</v>
      </c>
      <c r="J47" s="114"/>
      <c r="K47" s="115"/>
    </row>
    <row r="48" spans="1:11" x14ac:dyDescent="0.45">
      <c r="B48" s="101"/>
      <c r="C48" s="66"/>
      <c r="I48" s="116"/>
      <c r="K48" s="117"/>
    </row>
    <row r="49" spans="1:11" x14ac:dyDescent="0.45">
      <c r="B49" s="102"/>
      <c r="C49" s="67"/>
      <c r="I49" s="118"/>
      <c r="J49" s="119"/>
      <c r="K49" s="120"/>
    </row>
    <row r="50" spans="1:11" ht="14.65" thickBot="1" x14ac:dyDescent="0.5">
      <c r="A50"/>
      <c r="B50"/>
      <c r="C50"/>
    </row>
    <row r="51" spans="1:11" ht="28.15" thickBot="1" x14ac:dyDescent="0.5">
      <c r="A51" s="81"/>
      <c r="B51" s="82" t="s">
        <v>274</v>
      </c>
      <c r="C51" s="83"/>
      <c r="D51" s="84"/>
    </row>
    <row r="77" spans="1:4" ht="14.65" thickBot="1" x14ac:dyDescent="0.5"/>
    <row r="78" spans="1:4" ht="14.65" thickBot="1" x14ac:dyDescent="0.5">
      <c r="A78" s="107" t="s">
        <v>95</v>
      </c>
      <c r="B78" s="108"/>
      <c r="C78" s="108"/>
      <c r="D78" s="109"/>
    </row>
    <row r="79" spans="1:4" x14ac:dyDescent="0.45">
      <c r="A79" s="110">
        <v>1</v>
      </c>
      <c r="B79" s="124"/>
      <c r="C79" s="125"/>
      <c r="D79" s="126"/>
    </row>
    <row r="80" spans="1:4" x14ac:dyDescent="0.45">
      <c r="A80" s="111">
        <v>2</v>
      </c>
      <c r="B80" s="127"/>
      <c r="C80" s="128"/>
      <c r="D80" s="129"/>
    </row>
    <row r="81" spans="1:4" x14ac:dyDescent="0.45">
      <c r="A81" s="111">
        <v>3</v>
      </c>
      <c r="B81" s="127"/>
      <c r="C81" s="128"/>
      <c r="D81" s="129"/>
    </row>
    <row r="82" spans="1:4" x14ac:dyDescent="0.45">
      <c r="A82" s="111">
        <v>4</v>
      </c>
      <c r="B82" s="127"/>
      <c r="C82" s="128"/>
      <c r="D82" s="129"/>
    </row>
    <row r="83" spans="1:4" x14ac:dyDescent="0.45">
      <c r="A83" s="111">
        <v>5</v>
      </c>
      <c r="B83" s="127"/>
      <c r="C83" s="128"/>
      <c r="D83" s="129"/>
    </row>
    <row r="84" spans="1:4" ht="14.65" thickBot="1" x14ac:dyDescent="0.5">
      <c r="A84" s="112">
        <v>6</v>
      </c>
      <c r="B84" s="130"/>
      <c r="C84" s="131"/>
      <c r="D84" s="132"/>
    </row>
    <row r="85" spans="1:4" ht="14.65" thickBot="1" x14ac:dyDescent="0.5">
      <c r="A85" s="107" t="s">
        <v>96</v>
      </c>
      <c r="B85" s="108"/>
      <c r="C85" s="108"/>
      <c r="D85" s="109"/>
    </row>
    <row r="86" spans="1:4" x14ac:dyDescent="0.45">
      <c r="A86" s="110">
        <v>1</v>
      </c>
      <c r="B86" s="124"/>
      <c r="C86" s="125"/>
      <c r="D86" s="126"/>
    </row>
    <row r="87" spans="1:4" x14ac:dyDescent="0.45">
      <c r="A87" s="111">
        <v>2</v>
      </c>
      <c r="B87" s="127"/>
      <c r="C87" s="128"/>
      <c r="D87" s="129"/>
    </row>
    <row r="88" spans="1:4" x14ac:dyDescent="0.45">
      <c r="A88" s="111">
        <v>3</v>
      </c>
      <c r="B88" s="127"/>
      <c r="C88" s="128"/>
      <c r="D88" s="129"/>
    </row>
    <row r="89" spans="1:4" x14ac:dyDescent="0.45">
      <c r="A89" s="111">
        <v>4</v>
      </c>
      <c r="B89" s="127"/>
      <c r="C89" s="128"/>
      <c r="D89" s="129"/>
    </row>
    <row r="90" spans="1:4" x14ac:dyDescent="0.45">
      <c r="A90" s="111">
        <v>5</v>
      </c>
      <c r="B90" s="127"/>
      <c r="C90" s="128"/>
      <c r="D90" s="129"/>
    </row>
    <row r="91" spans="1:4" ht="14.65" thickBot="1" x14ac:dyDescent="0.5">
      <c r="A91" s="112">
        <v>6</v>
      </c>
      <c r="B91" s="130"/>
      <c r="C91" s="131"/>
      <c r="D91" s="132"/>
    </row>
    <row r="92" spans="1:4" ht="14.65" thickBot="1" x14ac:dyDescent="0.5">
      <c r="A92" s="107" t="s">
        <v>97</v>
      </c>
      <c r="B92" s="108"/>
      <c r="C92" s="108"/>
      <c r="D92" s="109"/>
    </row>
    <row r="93" spans="1:4" x14ac:dyDescent="0.45">
      <c r="A93" s="110">
        <v>1</v>
      </c>
      <c r="B93" s="124"/>
      <c r="C93" s="125"/>
      <c r="D93" s="126"/>
    </row>
    <row r="94" spans="1:4" x14ac:dyDescent="0.45">
      <c r="A94" s="111">
        <v>2</v>
      </c>
      <c r="B94" s="127"/>
      <c r="C94" s="128"/>
      <c r="D94" s="129"/>
    </row>
    <row r="95" spans="1:4" x14ac:dyDescent="0.45">
      <c r="A95" s="111">
        <v>3</v>
      </c>
      <c r="B95" s="127"/>
      <c r="C95" s="128"/>
      <c r="D95" s="129"/>
    </row>
    <row r="96" spans="1:4" x14ac:dyDescent="0.45">
      <c r="A96" s="111">
        <v>4</v>
      </c>
      <c r="B96" s="127"/>
      <c r="C96" s="128"/>
      <c r="D96" s="129"/>
    </row>
    <row r="97" spans="1:4" x14ac:dyDescent="0.45">
      <c r="A97" s="111">
        <v>5</v>
      </c>
      <c r="B97" s="127"/>
      <c r="C97" s="128"/>
      <c r="D97" s="129"/>
    </row>
    <row r="98" spans="1:4" ht="14.65" thickBot="1" x14ac:dyDescent="0.5">
      <c r="A98" s="112">
        <v>6</v>
      </c>
      <c r="B98" s="130"/>
      <c r="C98" s="131"/>
      <c r="D98" s="132"/>
    </row>
    <row r="99" spans="1:4" ht="14.65" thickBot="1" x14ac:dyDescent="0.5">
      <c r="A99" s="107" t="s">
        <v>98</v>
      </c>
      <c r="B99" s="108"/>
      <c r="C99" s="108"/>
      <c r="D99" s="109"/>
    </row>
    <row r="100" spans="1:4" x14ac:dyDescent="0.45">
      <c r="A100" s="110">
        <v>1</v>
      </c>
      <c r="B100" s="124"/>
      <c r="C100" s="125"/>
      <c r="D100" s="126"/>
    </row>
    <row r="101" spans="1:4" x14ac:dyDescent="0.45">
      <c r="A101" s="111">
        <v>2</v>
      </c>
      <c r="B101" s="127"/>
      <c r="C101" s="128"/>
      <c r="D101" s="129"/>
    </row>
    <row r="102" spans="1:4" x14ac:dyDescent="0.45">
      <c r="A102" s="111">
        <v>3</v>
      </c>
      <c r="B102" s="127"/>
      <c r="C102" s="128"/>
      <c r="D102" s="129"/>
    </row>
    <row r="103" spans="1:4" x14ac:dyDescent="0.45">
      <c r="A103" s="111">
        <v>4</v>
      </c>
      <c r="B103" s="127"/>
      <c r="C103" s="128"/>
      <c r="D103" s="129"/>
    </row>
    <row r="104" spans="1:4" x14ac:dyDescent="0.45">
      <c r="A104" s="111">
        <v>5</v>
      </c>
      <c r="B104" s="127"/>
      <c r="C104" s="128"/>
      <c r="D104" s="129"/>
    </row>
    <row r="105" spans="1:4" ht="14.65" thickBot="1" x14ac:dyDescent="0.5">
      <c r="A105" s="112">
        <v>6</v>
      </c>
      <c r="B105" s="130"/>
      <c r="C105" s="131"/>
      <c r="D105" s="132"/>
    </row>
    <row r="106" spans="1:4" ht="14.65" thickBot="1" x14ac:dyDescent="0.5">
      <c r="A106" s="107" t="s">
        <v>99</v>
      </c>
      <c r="B106" s="108"/>
      <c r="C106" s="108"/>
      <c r="D106" s="109"/>
    </row>
    <row r="107" spans="1:4" x14ac:dyDescent="0.45">
      <c r="A107" s="110">
        <v>1</v>
      </c>
      <c r="B107" s="124"/>
      <c r="C107" s="125"/>
      <c r="D107" s="126"/>
    </row>
    <row r="108" spans="1:4" x14ac:dyDescent="0.45">
      <c r="A108" s="111">
        <v>2</v>
      </c>
      <c r="B108" s="127"/>
      <c r="C108" s="128"/>
      <c r="D108" s="129"/>
    </row>
    <row r="109" spans="1:4" x14ac:dyDescent="0.45">
      <c r="A109" s="111">
        <v>3</v>
      </c>
      <c r="B109" s="127"/>
      <c r="C109" s="128"/>
      <c r="D109" s="129"/>
    </row>
    <row r="110" spans="1:4" x14ac:dyDescent="0.45">
      <c r="A110" s="111">
        <v>4</v>
      </c>
      <c r="B110" s="127"/>
      <c r="C110" s="128"/>
      <c r="D110" s="129"/>
    </row>
    <row r="111" spans="1:4" x14ac:dyDescent="0.45">
      <c r="A111" s="111">
        <v>5</v>
      </c>
      <c r="B111" s="127"/>
      <c r="C111" s="128"/>
      <c r="D111" s="129"/>
    </row>
    <row r="112" spans="1:4" x14ac:dyDescent="0.45">
      <c r="A112" s="112">
        <v>6</v>
      </c>
      <c r="B112" s="130"/>
      <c r="C112" s="131"/>
      <c r="D112" s="132"/>
    </row>
  </sheetData>
  <sheetProtection sheet="1" objects="1" scenarios="1"/>
  <dataValidations disablePrompts="1" count="1">
    <dataValidation type="list" allowBlank="1" showInputMessage="1" showErrorMessage="1" sqref="C65257:C65302 C523860:C523861 C917288:C917303 C261928:C261943 C393019:C393043 C261947:C261971 C589545:C589590 C786153:C786198 C524119:C524122 C261914:C261924 C261722:C261861 C851738:C851748 C392937:C392982 C982843:C982867 C917335:C917338 C982761:C982806 C196439:C196442 C851799:C851802 C786004:C786005 C917307:C917331 C655130:C655140 C327450:C327460 C196186:C196325 C327511:C327514 C196329:C196374 C65367:C65370 C458324:C458325 C982871:C982874 C786263:C786266 C196180:C196181 C524072:C524087 C393000:C393015 C458536:C458551 C65339:C65363 C392986:C392996 C130650:C130789 C720727:C720730 C720468:C720469 C65320:C65335 C458583:C458586 C720617:C720662 C917274:C917284 C524009:C524054 C589627:C589651 C720666:C720676 C655163:C655187 C917225:C917270 C851771:C851795 C524091:C524115 C458522:C458532 C327401:C327446 C65114:C65253 C392788:C392789 C130875:C130899 C655191:C655194 C589608:C589623 C327483:C327507 C786216:C786231 C130644:C130645 C261975:C261978 C654932:C654933 C130903:C130906 C720699:C720723 C786010:C786149 C130793:C130838 C720474:C720613 C851546:C851685 C982612:C982613 C654938:C655077 C720680:C720695 C917082:C917221 C589402:C589541 C851752:C851767 C524058:C524068 C982618:C982757 C655081:C655126 C523866:C524005 C327252:C327253 C851689:C851734 C458473:C458518 C458555:C458579 C786202:C786212 C196411:C196435 C589396:C589397 C65306:C65316 C917076:C917077 C458330:C458469 C393047:C393050 C65108:C65109 C261865:C261910 C982810:C982820 C589655:C589658 C655144:C655159 C130842:C130852 C392794:C392933 C196392:C196407 C327464:C327479 C130856:C130871 C786235:C786259 C589594:C589604 C196378:C196388 C851540:C851541 C327258:C327397 C982824:C982839 C261716:C261717"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50"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topLeftCell="A2" zoomScaleNormal="100" workbookViewId="0">
      <selection activeCell="H27" sqref="H27"/>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149" t="s">
        <v>112</v>
      </c>
      <c r="B3" s="152" t="s">
        <v>113</v>
      </c>
      <c r="C3" s="152" t="s">
        <v>114</v>
      </c>
      <c r="D3" s="155" t="s">
        <v>115</v>
      </c>
      <c r="E3" s="156"/>
    </row>
    <row r="4" spans="1:5" x14ac:dyDescent="0.45">
      <c r="A4" s="150"/>
      <c r="B4" s="153"/>
      <c r="C4" s="153"/>
      <c r="D4" s="157" t="s">
        <v>132</v>
      </c>
      <c r="E4" s="158"/>
    </row>
    <row r="5" spans="1:5" x14ac:dyDescent="0.45">
      <c r="A5" s="150"/>
      <c r="B5" s="153"/>
      <c r="C5" s="153"/>
      <c r="D5" s="157" t="s">
        <v>133</v>
      </c>
      <c r="E5" s="158"/>
    </row>
    <row r="6" spans="1:5" x14ac:dyDescent="0.45">
      <c r="A6" s="150"/>
      <c r="B6" s="153"/>
      <c r="C6" s="153"/>
      <c r="D6" s="157" t="s">
        <v>134</v>
      </c>
      <c r="E6" s="158"/>
    </row>
    <row r="7" spans="1:5" ht="14.65" thickBot="1" x14ac:dyDescent="0.5">
      <c r="A7" s="151"/>
      <c r="B7" s="154"/>
      <c r="C7" s="154"/>
      <c r="D7" s="159" t="s">
        <v>135</v>
      </c>
      <c r="E7" s="160"/>
    </row>
    <row r="8" spans="1:5" ht="14.65" thickBot="1" x14ac:dyDescent="0.5">
      <c r="A8" s="134" t="s">
        <v>116</v>
      </c>
      <c r="B8" s="161" t="s">
        <v>280</v>
      </c>
      <c r="C8" s="162"/>
      <c r="D8" s="162"/>
      <c r="E8" s="163"/>
    </row>
    <row r="9" spans="1:5" ht="14.65" thickBot="1" x14ac:dyDescent="0.5">
      <c r="A9" s="134" t="s">
        <v>117</v>
      </c>
      <c r="B9" s="161" t="s">
        <v>118</v>
      </c>
      <c r="C9" s="163"/>
      <c r="D9" s="135" t="s">
        <v>119</v>
      </c>
      <c r="E9" s="135" t="s">
        <v>120</v>
      </c>
    </row>
    <row r="10" spans="1:5" ht="14.65" thickBot="1" x14ac:dyDescent="0.5">
      <c r="A10" s="134" t="s">
        <v>121</v>
      </c>
      <c r="B10" s="164" t="s">
        <v>122</v>
      </c>
      <c r="C10" s="165"/>
      <c r="D10" s="165"/>
      <c r="E10" s="166"/>
    </row>
    <row r="11" spans="1:5" ht="57.4" thickBot="1" x14ac:dyDescent="0.5">
      <c r="A11" s="134" t="s">
        <v>123</v>
      </c>
      <c r="B11" s="164"/>
      <c r="C11" s="165"/>
      <c r="D11" s="165"/>
      <c r="E11" s="166"/>
    </row>
    <row r="12" spans="1:5" x14ac:dyDescent="0.45">
      <c r="A12" s="167" t="s">
        <v>124</v>
      </c>
      <c r="B12" s="170" t="s">
        <v>125</v>
      </c>
      <c r="C12" s="171"/>
      <c r="D12" s="170"/>
      <c r="E12" s="171"/>
    </row>
    <row r="13" spans="1:5" x14ac:dyDescent="0.45">
      <c r="A13" s="168"/>
      <c r="B13" s="172"/>
      <c r="C13" s="173"/>
      <c r="D13" s="172"/>
      <c r="E13" s="173"/>
    </row>
    <row r="14" spans="1:5" ht="14.65" thickBot="1" x14ac:dyDescent="0.5">
      <c r="A14" s="168"/>
      <c r="B14" s="174"/>
      <c r="C14" s="175"/>
      <c r="D14" s="174"/>
      <c r="E14" s="175"/>
    </row>
    <row r="15" spans="1:5" x14ac:dyDescent="0.45">
      <c r="A15" s="168"/>
      <c r="B15" s="176" t="s">
        <v>126</v>
      </c>
      <c r="C15" s="177"/>
      <c r="D15" s="176"/>
      <c r="E15" s="177"/>
    </row>
    <row r="16" spans="1:5" x14ac:dyDescent="0.45">
      <c r="A16" s="168"/>
      <c r="B16" s="172"/>
      <c r="C16" s="173"/>
      <c r="D16" s="172"/>
      <c r="E16" s="173"/>
    </row>
    <row r="17" spans="1:5" x14ac:dyDescent="0.45">
      <c r="A17" s="168"/>
      <c r="B17" s="172"/>
      <c r="C17" s="173"/>
      <c r="D17" s="172"/>
      <c r="E17" s="173"/>
    </row>
    <row r="18" spans="1:5" x14ac:dyDescent="0.45">
      <c r="A18" s="168"/>
      <c r="B18" s="172"/>
      <c r="C18" s="173"/>
      <c r="D18" s="172"/>
      <c r="E18" s="173"/>
    </row>
    <row r="19" spans="1:5" x14ac:dyDescent="0.45">
      <c r="A19" s="168"/>
      <c r="B19" s="172"/>
      <c r="C19" s="173"/>
      <c r="D19" s="172"/>
      <c r="E19" s="173"/>
    </row>
    <row r="20" spans="1:5" ht="14.65" thickBot="1" x14ac:dyDescent="0.5">
      <c r="A20" s="168"/>
      <c r="B20" s="174"/>
      <c r="C20" s="175"/>
      <c r="D20" s="174"/>
      <c r="E20" s="175"/>
    </row>
    <row r="21" spans="1:5" x14ac:dyDescent="0.45">
      <c r="A21" s="168"/>
      <c r="B21" s="176" t="s">
        <v>127</v>
      </c>
      <c r="C21" s="177"/>
      <c r="D21" s="185"/>
      <c r="E21" s="186"/>
    </row>
    <row r="22" spans="1:5" ht="14.65" thickBot="1" x14ac:dyDescent="0.5">
      <c r="A22" s="168"/>
      <c r="B22" s="174"/>
      <c r="C22" s="175"/>
      <c r="D22" s="187"/>
      <c r="E22" s="188"/>
    </row>
    <row r="23" spans="1:5" x14ac:dyDescent="0.45">
      <c r="A23" s="168"/>
      <c r="B23" s="176" t="s">
        <v>128</v>
      </c>
      <c r="C23" s="177"/>
      <c r="D23" s="176"/>
      <c r="E23" s="177"/>
    </row>
    <row r="24" spans="1:5" ht="14.65" thickBot="1" x14ac:dyDescent="0.5">
      <c r="A24" s="169"/>
      <c r="B24" s="174"/>
      <c r="C24" s="175"/>
      <c r="D24" s="174"/>
      <c r="E24" s="175"/>
    </row>
    <row r="25" spans="1:5" ht="14.65" thickBot="1" x14ac:dyDescent="0.5">
      <c r="A25" s="136"/>
      <c r="B25" s="178"/>
      <c r="C25" s="178"/>
      <c r="D25" s="178"/>
      <c r="E25" s="178"/>
    </row>
    <row r="26" spans="1:5" x14ac:dyDescent="0.45">
      <c r="A26" s="137" t="s">
        <v>129</v>
      </c>
      <c r="B26" s="176"/>
      <c r="C26" s="182"/>
      <c r="D26" s="182"/>
      <c r="E26" s="177"/>
    </row>
    <row r="27" spans="1:5" x14ac:dyDescent="0.45">
      <c r="A27" s="137" t="s">
        <v>130</v>
      </c>
      <c r="B27" s="172"/>
      <c r="C27" s="183"/>
      <c r="D27" s="183"/>
      <c r="E27" s="173"/>
    </row>
    <row r="28" spans="1:5" x14ac:dyDescent="0.45">
      <c r="A28" s="138"/>
      <c r="B28" s="172"/>
      <c r="C28" s="183"/>
      <c r="D28" s="183"/>
      <c r="E28" s="173"/>
    </row>
    <row r="29" spans="1:5" x14ac:dyDescent="0.45">
      <c r="A29" s="138"/>
      <c r="B29" s="172"/>
      <c r="C29" s="183"/>
      <c r="D29" s="183"/>
      <c r="E29" s="173"/>
    </row>
    <row r="30" spans="1:5" x14ac:dyDescent="0.45">
      <c r="A30" s="138"/>
      <c r="B30" s="172"/>
      <c r="C30" s="183"/>
      <c r="D30" s="183"/>
      <c r="E30" s="173"/>
    </row>
    <row r="31" spans="1:5" x14ac:dyDescent="0.45">
      <c r="A31" s="138"/>
      <c r="B31" s="172"/>
      <c r="C31" s="183"/>
      <c r="D31" s="183"/>
      <c r="E31" s="173"/>
    </row>
    <row r="32" spans="1:5" x14ac:dyDescent="0.45">
      <c r="A32" s="138"/>
      <c r="B32" s="172"/>
      <c r="C32" s="183"/>
      <c r="D32" s="183"/>
      <c r="E32" s="173"/>
    </row>
    <row r="33" spans="1:5" x14ac:dyDescent="0.45">
      <c r="A33" s="138"/>
      <c r="B33" s="172"/>
      <c r="C33" s="183"/>
      <c r="D33" s="183"/>
      <c r="E33" s="173"/>
    </row>
    <row r="34" spans="1:5" x14ac:dyDescent="0.45">
      <c r="A34" s="138"/>
      <c r="B34" s="172"/>
      <c r="C34" s="183"/>
      <c r="D34" s="183"/>
      <c r="E34" s="173"/>
    </row>
    <row r="35" spans="1:5" x14ac:dyDescent="0.45">
      <c r="A35" s="138"/>
      <c r="B35" s="172"/>
      <c r="C35" s="183"/>
      <c r="D35" s="183"/>
      <c r="E35" s="173"/>
    </row>
    <row r="36" spans="1:5" x14ac:dyDescent="0.45">
      <c r="A36" s="138"/>
      <c r="B36" s="172"/>
      <c r="C36" s="183"/>
      <c r="D36" s="183"/>
      <c r="E36" s="173"/>
    </row>
    <row r="37" spans="1:5" x14ac:dyDescent="0.45">
      <c r="A37" s="138"/>
      <c r="B37" s="172"/>
      <c r="C37" s="183"/>
      <c r="D37" s="183"/>
      <c r="E37" s="173"/>
    </row>
    <row r="38" spans="1:5" x14ac:dyDescent="0.45">
      <c r="A38" s="138"/>
      <c r="B38" s="172"/>
      <c r="C38" s="183"/>
      <c r="D38" s="183"/>
      <c r="E38" s="173"/>
    </row>
    <row r="39" spans="1:5" x14ac:dyDescent="0.45">
      <c r="A39" s="138"/>
      <c r="B39" s="172"/>
      <c r="C39" s="183"/>
      <c r="D39" s="183"/>
      <c r="E39" s="173"/>
    </row>
    <row r="40" spans="1:5" x14ac:dyDescent="0.45">
      <c r="A40" s="138"/>
      <c r="B40" s="172"/>
      <c r="C40" s="183"/>
      <c r="D40" s="183"/>
      <c r="E40" s="173"/>
    </row>
    <row r="41" spans="1:5" x14ac:dyDescent="0.45">
      <c r="A41" s="138"/>
      <c r="B41" s="172"/>
      <c r="C41" s="183"/>
      <c r="D41" s="183"/>
      <c r="E41" s="173"/>
    </row>
    <row r="42" spans="1:5" ht="14.65" thickBot="1" x14ac:dyDescent="0.5">
      <c r="A42" s="139"/>
      <c r="B42" s="174"/>
      <c r="C42" s="184"/>
      <c r="D42" s="184"/>
      <c r="E42" s="175"/>
    </row>
    <row r="43" spans="1:5" ht="14.65" thickBot="1" x14ac:dyDescent="0.5">
      <c r="A43" s="136"/>
      <c r="B43" s="178"/>
      <c r="C43" s="178"/>
      <c r="D43" s="178"/>
      <c r="E43" s="178"/>
    </row>
    <row r="44" spans="1:5" x14ac:dyDescent="0.45">
      <c r="A44" s="179" t="s">
        <v>131</v>
      </c>
      <c r="B44" s="176"/>
      <c r="C44" s="182"/>
      <c r="D44" s="182"/>
      <c r="E44" s="177"/>
    </row>
    <row r="45" spans="1:5" x14ac:dyDescent="0.45">
      <c r="A45" s="180"/>
      <c r="B45" s="172"/>
      <c r="C45" s="183"/>
      <c r="D45" s="183"/>
      <c r="E45" s="173"/>
    </row>
    <row r="46" spans="1:5" x14ac:dyDescent="0.45">
      <c r="A46" s="180"/>
      <c r="B46" s="172"/>
      <c r="C46" s="183"/>
      <c r="D46" s="183"/>
      <c r="E46" s="173"/>
    </row>
    <row r="47" spans="1:5" ht="14.65" thickBot="1" x14ac:dyDescent="0.5">
      <c r="A47" s="181"/>
      <c r="B47" s="174"/>
      <c r="C47" s="184"/>
      <c r="D47" s="184"/>
      <c r="E47" s="175"/>
    </row>
  </sheetData>
  <mergeCells count="28">
    <mergeCell ref="B43:C43"/>
    <mergeCell ref="D43:E43"/>
    <mergeCell ref="A44:A47"/>
    <mergeCell ref="B44:E47"/>
    <mergeCell ref="D21:E22"/>
    <mergeCell ref="B23:C24"/>
    <mergeCell ref="D23:E24"/>
    <mergeCell ref="B25:C25"/>
    <mergeCell ref="D25:E25"/>
    <mergeCell ref="B26:E42"/>
    <mergeCell ref="B8:E8"/>
    <mergeCell ref="B9:C9"/>
    <mergeCell ref="B10:E10"/>
    <mergeCell ref="B11:E11"/>
    <mergeCell ref="A12:A24"/>
    <mergeCell ref="B12:C14"/>
    <mergeCell ref="D12:E14"/>
    <mergeCell ref="B15:C20"/>
    <mergeCell ref="D15:E20"/>
    <mergeCell ref="B21:C22"/>
    <mergeCell ref="A3:A7"/>
    <mergeCell ref="B3:B7"/>
    <mergeCell ref="C3:C7"/>
    <mergeCell ref="D3:E3"/>
    <mergeCell ref="D4:E4"/>
    <mergeCell ref="D5:E5"/>
    <mergeCell ref="D6:E6"/>
    <mergeCell ref="D7:E7"/>
  </mergeCells>
  <pageMargins left="0.7" right="0.7" top="0.75" bottom="0.75" header="0.3" footer="0.3"/>
  <pageSetup paperSize="9" scale="9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opLeftCell="A4" zoomScale="90" zoomScaleNormal="90" workbookViewId="0">
      <pane ySplit="2" topLeftCell="A6" activePane="bottomLeft" state="frozen"/>
      <selection activeCell="A4" sqref="A4"/>
      <selection pane="bottomLeft" activeCell="Q24" sqref="Q24"/>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7" t="s">
        <v>20</v>
      </c>
      <c r="C4" s="47"/>
      <c r="D4" s="47"/>
      <c r="E4" s="47"/>
      <c r="F4" s="47"/>
      <c r="G4" s="47" t="s">
        <v>79</v>
      </c>
      <c r="H4" s="47"/>
    </row>
    <row r="5" spans="1:19" s="49" customFormat="1" ht="28.5" x14ac:dyDescent="0.45">
      <c r="B5" s="48" t="s">
        <v>78</v>
      </c>
      <c r="C5" s="48" t="s">
        <v>75</v>
      </c>
      <c r="D5" s="48" t="s">
        <v>76</v>
      </c>
      <c r="E5" s="48" t="s">
        <v>77</v>
      </c>
      <c r="F5" s="48" t="s">
        <v>21</v>
      </c>
      <c r="G5" s="48" t="s">
        <v>22</v>
      </c>
      <c r="H5" s="48" t="s">
        <v>23</v>
      </c>
      <c r="M5" s="49" t="s">
        <v>26</v>
      </c>
      <c r="P5" s="50" t="s">
        <v>34</v>
      </c>
      <c r="Q5" s="50"/>
      <c r="R5" s="50" t="s">
        <v>40</v>
      </c>
      <c r="S5" s="50"/>
    </row>
    <row r="6" spans="1:19" x14ac:dyDescent="0.45">
      <c r="A6" t="s">
        <v>88</v>
      </c>
      <c r="B6" s="4">
        <v>1</v>
      </c>
      <c r="C6" s="2">
        <v>3</v>
      </c>
      <c r="D6" s="2" t="s">
        <v>9</v>
      </c>
      <c r="E6" s="4" t="s">
        <v>5</v>
      </c>
      <c r="F6" s="4" t="str">
        <f>C6&amp;D6&amp;E6</f>
        <v>3X3Ja</v>
      </c>
      <c r="G6" s="8">
        <v>3</v>
      </c>
      <c r="H6" s="8">
        <v>3</v>
      </c>
      <c r="L6" t="s">
        <v>5</v>
      </c>
      <c r="M6">
        <f>COUNTIF('proces aankoop '!$G:$G,Mapping!$L6)</f>
        <v>2</v>
      </c>
      <c r="P6" t="s">
        <v>35</v>
      </c>
      <c r="Q6">
        <v>0</v>
      </c>
      <c r="R6" t="s">
        <v>41</v>
      </c>
      <c r="S6">
        <f>+ROUND(M11/M10,2)*100</f>
        <v>100</v>
      </c>
    </row>
    <row r="7" spans="1:19" x14ac:dyDescent="0.45">
      <c r="A7" t="s">
        <v>88</v>
      </c>
      <c r="B7" s="4">
        <v>1</v>
      </c>
      <c r="C7" s="2">
        <v>3</v>
      </c>
      <c r="D7" s="2" t="s">
        <v>7</v>
      </c>
      <c r="E7" s="4" t="s">
        <v>5</v>
      </c>
      <c r="F7" s="4" t="str">
        <f t="shared" ref="F7:F59" si="0">C7&amp;D7&amp;E7</f>
        <v>3X2Ja</v>
      </c>
      <c r="G7" s="8">
        <v>2</v>
      </c>
      <c r="H7" s="8">
        <v>2</v>
      </c>
      <c r="L7" t="s">
        <v>6</v>
      </c>
      <c r="M7">
        <f>COUNTIF('proces aankoop '!$G:$G,Mapping!$L7)</f>
        <v>1</v>
      </c>
      <c r="P7" t="s">
        <v>36</v>
      </c>
      <c r="Q7">
        <v>60</v>
      </c>
      <c r="R7" t="s">
        <v>40</v>
      </c>
      <c r="S7">
        <v>1</v>
      </c>
    </row>
    <row r="8" spans="1:19" x14ac:dyDescent="0.45">
      <c r="A8" t="s">
        <v>88</v>
      </c>
      <c r="B8" s="4">
        <v>1</v>
      </c>
      <c r="C8" s="2">
        <v>3</v>
      </c>
      <c r="D8" s="2" t="s">
        <v>8</v>
      </c>
      <c r="E8" s="4" t="s">
        <v>5</v>
      </c>
      <c r="F8" s="4" t="str">
        <f t="shared" si="0"/>
        <v>3X1Ja</v>
      </c>
      <c r="G8" s="8">
        <v>1</v>
      </c>
      <c r="H8" s="8">
        <v>1</v>
      </c>
      <c r="L8" t="s">
        <v>10</v>
      </c>
      <c r="M8">
        <f>COUNTIF('proces aankoop '!$G:$G,Mapping!$L8)</f>
        <v>1</v>
      </c>
      <c r="P8" t="s">
        <v>37</v>
      </c>
      <c r="Q8">
        <v>30</v>
      </c>
      <c r="R8" t="s">
        <v>42</v>
      </c>
      <c r="S8">
        <f>200-S7-S6</f>
        <v>99</v>
      </c>
    </row>
    <row r="9" spans="1:19" x14ac:dyDescent="0.45">
      <c r="A9" t="s">
        <v>88</v>
      </c>
      <c r="B9" s="4">
        <v>1</v>
      </c>
      <c r="C9" s="2">
        <v>3</v>
      </c>
      <c r="D9" s="2" t="s">
        <v>24</v>
      </c>
      <c r="E9" s="4" t="s">
        <v>5</v>
      </c>
      <c r="F9" s="4" t="str">
        <f t="shared" si="0"/>
        <v>3X0,33Ja</v>
      </c>
      <c r="G9" s="8">
        <f>1/3</f>
        <v>0.33333333333333331</v>
      </c>
      <c r="H9" s="8">
        <f>1/3</f>
        <v>0.33333333333333331</v>
      </c>
      <c r="L9" t="s">
        <v>26</v>
      </c>
      <c r="M9">
        <f>SUM(M6:M8)</f>
        <v>4</v>
      </c>
      <c r="P9" t="s">
        <v>38</v>
      </c>
      <c r="Q9">
        <v>10</v>
      </c>
    </row>
    <row r="10" spans="1:19" x14ac:dyDescent="0.45">
      <c r="A10" t="s">
        <v>88</v>
      </c>
      <c r="B10" s="4">
        <v>1</v>
      </c>
      <c r="C10" s="2">
        <v>3</v>
      </c>
      <c r="D10" s="2" t="s">
        <v>25</v>
      </c>
      <c r="E10" s="4" t="s">
        <v>5</v>
      </c>
      <c r="F10" s="4" t="str">
        <f t="shared" si="0"/>
        <v>3X0,66Ja</v>
      </c>
      <c r="G10" s="8">
        <f>2/3</f>
        <v>0.66666666666666663</v>
      </c>
      <c r="H10" s="8">
        <f>2/3</f>
        <v>0.66666666666666663</v>
      </c>
      <c r="L10" t="s">
        <v>22</v>
      </c>
      <c r="M10">
        <f>'proces aankoop '!$L$3</f>
        <v>3</v>
      </c>
      <c r="P10" t="s">
        <v>39</v>
      </c>
      <c r="Q10">
        <v>100</v>
      </c>
    </row>
    <row r="11" spans="1:19" x14ac:dyDescent="0.45">
      <c r="A11" t="s">
        <v>88</v>
      </c>
      <c r="B11" s="4">
        <v>1</v>
      </c>
      <c r="C11" s="2">
        <v>3</v>
      </c>
      <c r="D11" s="2" t="s">
        <v>8</v>
      </c>
      <c r="E11" s="4" t="s">
        <v>5</v>
      </c>
      <c r="F11" s="4" t="str">
        <f t="shared" si="0"/>
        <v>3X1Ja</v>
      </c>
      <c r="G11" s="8">
        <v>1</v>
      </c>
      <c r="H11" s="8">
        <v>1</v>
      </c>
      <c r="L11" t="s">
        <v>23</v>
      </c>
      <c r="M11">
        <f>'proces aankoop '!$M$3</f>
        <v>3</v>
      </c>
    </row>
    <row r="12" spans="1:19" x14ac:dyDescent="0.45">
      <c r="A12" t="s">
        <v>88</v>
      </c>
      <c r="B12" s="4">
        <v>3</v>
      </c>
      <c r="C12" s="2">
        <v>2</v>
      </c>
      <c r="D12" s="2" t="s">
        <v>9</v>
      </c>
      <c r="E12" s="4" t="s">
        <v>5</v>
      </c>
      <c r="F12" s="4" t="str">
        <f t="shared" si="0"/>
        <v>2X3Ja</v>
      </c>
      <c r="G12" s="8">
        <v>9</v>
      </c>
      <c r="H12" s="8">
        <v>9</v>
      </c>
      <c r="S12" t="str">
        <f>"Total Score : "&amp;S6&amp;"%"</f>
        <v>Total Score : 100%</v>
      </c>
    </row>
    <row r="13" spans="1:19" x14ac:dyDescent="0.45">
      <c r="A13" t="s">
        <v>88</v>
      </c>
      <c r="B13" s="4">
        <v>3</v>
      </c>
      <c r="C13" s="2">
        <v>2</v>
      </c>
      <c r="D13" s="2" t="s">
        <v>7</v>
      </c>
      <c r="E13" s="4" t="s">
        <v>5</v>
      </c>
      <c r="F13" s="4" t="str">
        <f t="shared" si="0"/>
        <v>2X2Ja</v>
      </c>
      <c r="G13" s="8">
        <v>6</v>
      </c>
      <c r="H13" s="8">
        <v>6</v>
      </c>
    </row>
    <row r="14" spans="1:19" x14ac:dyDescent="0.45">
      <c r="A14" t="s">
        <v>88</v>
      </c>
      <c r="B14" s="4">
        <v>3</v>
      </c>
      <c r="C14" s="2">
        <v>2</v>
      </c>
      <c r="D14" s="2" t="s">
        <v>8</v>
      </c>
      <c r="E14" s="4" t="s">
        <v>5</v>
      </c>
      <c r="F14" s="4" t="str">
        <f t="shared" si="0"/>
        <v>2X1Ja</v>
      </c>
      <c r="G14" s="8">
        <v>3</v>
      </c>
      <c r="H14" s="8">
        <v>3</v>
      </c>
      <c r="L14" t="s">
        <v>27</v>
      </c>
      <c r="M14">
        <v>60</v>
      </c>
    </row>
    <row r="15" spans="1:19" x14ac:dyDescent="0.45">
      <c r="A15" t="s">
        <v>88</v>
      </c>
      <c r="B15" s="4">
        <v>3</v>
      </c>
      <c r="C15" s="2">
        <v>2</v>
      </c>
      <c r="D15" s="2" t="s">
        <v>24</v>
      </c>
      <c r="E15" s="4" t="s">
        <v>5</v>
      </c>
      <c r="F15" s="4" t="str">
        <f t="shared" si="0"/>
        <v>2X0,33Ja</v>
      </c>
      <c r="G15" s="8">
        <v>1</v>
      </c>
      <c r="H15" s="8">
        <v>1</v>
      </c>
      <c r="L15" t="s">
        <v>28</v>
      </c>
      <c r="M15">
        <v>30</v>
      </c>
    </row>
    <row r="16" spans="1:19" x14ac:dyDescent="0.45">
      <c r="A16" t="s">
        <v>88</v>
      </c>
      <c r="B16" s="4">
        <v>3</v>
      </c>
      <c r="C16" s="2">
        <v>2</v>
      </c>
      <c r="D16" s="2" t="s">
        <v>25</v>
      </c>
      <c r="E16" s="4" t="s">
        <v>5</v>
      </c>
      <c r="F16" s="4" t="str">
        <f t="shared" si="0"/>
        <v>2X0,66Ja</v>
      </c>
      <c r="G16" s="8">
        <v>2</v>
      </c>
      <c r="H16" s="8">
        <v>2</v>
      </c>
      <c r="L16" t="s">
        <v>29</v>
      </c>
      <c r="M16">
        <v>10</v>
      </c>
    </row>
    <row r="17" spans="1:13" x14ac:dyDescent="0.45">
      <c r="A17" t="s">
        <v>88</v>
      </c>
      <c r="B17" s="4">
        <v>3</v>
      </c>
      <c r="C17" s="2">
        <v>2</v>
      </c>
      <c r="D17" s="2" t="s">
        <v>8</v>
      </c>
      <c r="E17" s="4" t="s">
        <v>5</v>
      </c>
      <c r="F17" s="4" t="str">
        <f t="shared" si="0"/>
        <v>2X1Ja</v>
      </c>
      <c r="G17" s="8">
        <v>3</v>
      </c>
      <c r="H17" s="8">
        <v>3</v>
      </c>
      <c r="L17" t="s">
        <v>30</v>
      </c>
      <c r="M17">
        <v>100</v>
      </c>
    </row>
    <row r="18" spans="1:13" x14ac:dyDescent="0.45">
      <c r="A18" t="s">
        <v>88</v>
      </c>
      <c r="B18" s="4">
        <v>6</v>
      </c>
      <c r="C18" s="2">
        <v>1</v>
      </c>
      <c r="D18" s="2" t="s">
        <v>9</v>
      </c>
      <c r="E18" s="4" t="s">
        <v>5</v>
      </c>
      <c r="F18" s="4" t="str">
        <f t="shared" si="0"/>
        <v>1X3Ja</v>
      </c>
      <c r="G18" s="8">
        <v>18</v>
      </c>
      <c r="H18" s="8">
        <v>18</v>
      </c>
    </row>
    <row r="19" spans="1:13" x14ac:dyDescent="0.45">
      <c r="A19" t="s">
        <v>88</v>
      </c>
      <c r="B19" s="4">
        <v>6</v>
      </c>
      <c r="C19" s="2">
        <v>1</v>
      </c>
      <c r="D19" s="2" t="s">
        <v>7</v>
      </c>
      <c r="E19" s="4" t="s">
        <v>5</v>
      </c>
      <c r="F19" s="4" t="str">
        <f t="shared" si="0"/>
        <v>1X2Ja</v>
      </c>
      <c r="G19" s="8">
        <v>12</v>
      </c>
      <c r="H19" s="8">
        <v>12</v>
      </c>
    </row>
    <row r="20" spans="1:13" x14ac:dyDescent="0.45">
      <c r="A20" t="s">
        <v>88</v>
      </c>
      <c r="B20" s="4">
        <v>6</v>
      </c>
      <c r="C20" s="2">
        <v>1</v>
      </c>
      <c r="D20" s="2" t="s">
        <v>8</v>
      </c>
      <c r="E20" s="4" t="s">
        <v>5</v>
      </c>
      <c r="F20" s="4" t="str">
        <f t="shared" si="0"/>
        <v>1X1Ja</v>
      </c>
      <c r="G20" s="8">
        <v>6</v>
      </c>
      <c r="H20" s="8">
        <v>6</v>
      </c>
      <c r="L20" t="s">
        <v>31</v>
      </c>
      <c r="M20">
        <f>M7/M9</f>
        <v>0.25</v>
      </c>
    </row>
    <row r="21" spans="1:13" x14ac:dyDescent="0.45">
      <c r="A21" t="s">
        <v>88</v>
      </c>
      <c r="B21" s="4">
        <v>6</v>
      </c>
      <c r="C21" s="2">
        <v>1</v>
      </c>
      <c r="D21" s="2" t="s">
        <v>24</v>
      </c>
      <c r="E21" s="4" t="s">
        <v>5</v>
      </c>
      <c r="F21" s="4" t="str">
        <f t="shared" si="0"/>
        <v>1X0,33Ja</v>
      </c>
      <c r="G21" s="8">
        <v>2</v>
      </c>
      <c r="H21" s="8">
        <v>2</v>
      </c>
      <c r="L21" t="s">
        <v>32</v>
      </c>
      <c r="M21">
        <v>1</v>
      </c>
    </row>
    <row r="22" spans="1:13" x14ac:dyDescent="0.45">
      <c r="A22" t="s">
        <v>88</v>
      </c>
      <c r="B22" s="4">
        <v>6</v>
      </c>
      <c r="C22" s="2">
        <v>1</v>
      </c>
      <c r="D22" s="2" t="s">
        <v>25</v>
      </c>
      <c r="E22" s="4" t="s">
        <v>5</v>
      </c>
      <c r="F22" s="4" t="str">
        <f t="shared" si="0"/>
        <v>1X0,66Ja</v>
      </c>
      <c r="G22" s="8">
        <v>4</v>
      </c>
      <c r="H22" s="8">
        <v>4</v>
      </c>
      <c r="L22" t="s">
        <v>30</v>
      </c>
      <c r="M22">
        <f>SUM(M14:M17)-(M21+M20)</f>
        <v>198.75</v>
      </c>
    </row>
    <row r="23" spans="1:13" x14ac:dyDescent="0.45">
      <c r="A23" t="s">
        <v>88</v>
      </c>
      <c r="B23" s="4">
        <v>6</v>
      </c>
      <c r="C23" s="2">
        <v>1</v>
      </c>
      <c r="D23" s="2" t="s">
        <v>8</v>
      </c>
      <c r="E23" s="4" t="s">
        <v>5</v>
      </c>
      <c r="F23" s="4" t="str">
        <f t="shared" si="0"/>
        <v>1X1Ja</v>
      </c>
      <c r="G23" s="8">
        <v>6</v>
      </c>
      <c r="H23" s="8">
        <v>6</v>
      </c>
    </row>
    <row r="24" spans="1:13" x14ac:dyDescent="0.45">
      <c r="A24" t="s">
        <v>89</v>
      </c>
      <c r="B24" s="5">
        <v>1</v>
      </c>
      <c r="C24" s="1">
        <v>3</v>
      </c>
      <c r="D24" s="1" t="s">
        <v>9</v>
      </c>
      <c r="E24" s="5" t="s">
        <v>6</v>
      </c>
      <c r="F24" s="5" t="str">
        <f t="shared" si="0"/>
        <v>3X3Neen</v>
      </c>
      <c r="G24" s="9">
        <v>3</v>
      </c>
      <c r="H24" s="9">
        <v>0</v>
      </c>
      <c r="L24" t="s">
        <v>33</v>
      </c>
    </row>
    <row r="25" spans="1:13" x14ac:dyDescent="0.45">
      <c r="A25" t="s">
        <v>89</v>
      </c>
      <c r="B25" s="5">
        <v>1</v>
      </c>
      <c r="C25" s="1">
        <v>3</v>
      </c>
      <c r="D25" s="1" t="s">
        <v>7</v>
      </c>
      <c r="E25" s="5" t="s">
        <v>6</v>
      </c>
      <c r="F25" s="5" t="str">
        <f t="shared" si="0"/>
        <v>3X2Neen</v>
      </c>
      <c r="G25" s="9">
        <v>2</v>
      </c>
      <c r="H25" s="9">
        <v>0</v>
      </c>
      <c r="L25" t="s">
        <v>31</v>
      </c>
      <c r="M25" t="str">
        <f>ROUND(M20,0)&amp;"%"</f>
        <v>0%</v>
      </c>
    </row>
    <row r="26" spans="1:13" x14ac:dyDescent="0.45">
      <c r="A26" t="s">
        <v>89</v>
      </c>
      <c r="B26" s="5">
        <v>1</v>
      </c>
      <c r="C26" s="1">
        <v>3</v>
      </c>
      <c r="D26" s="1" t="s">
        <v>8</v>
      </c>
      <c r="E26" s="5" t="s">
        <v>6</v>
      </c>
      <c r="F26" s="5" t="str">
        <f t="shared" si="0"/>
        <v>3X1Neen</v>
      </c>
      <c r="G26" s="9">
        <v>1</v>
      </c>
      <c r="H26" s="9">
        <v>0</v>
      </c>
      <c r="L26" t="s">
        <v>33</v>
      </c>
    </row>
    <row r="27" spans="1:13" x14ac:dyDescent="0.45">
      <c r="A27" t="s">
        <v>89</v>
      </c>
      <c r="B27" s="5">
        <v>1</v>
      </c>
      <c r="C27" s="1">
        <v>3</v>
      </c>
      <c r="D27" s="1" t="s">
        <v>24</v>
      </c>
      <c r="E27" s="5" t="s">
        <v>6</v>
      </c>
      <c r="F27" s="5" t="str">
        <f t="shared" si="0"/>
        <v>3X0,33Neen</v>
      </c>
      <c r="G27" s="9">
        <f>1/3</f>
        <v>0.33333333333333331</v>
      </c>
      <c r="H27" s="9">
        <v>0</v>
      </c>
    </row>
    <row r="28" spans="1:13" x14ac:dyDescent="0.45">
      <c r="A28" t="s">
        <v>89</v>
      </c>
      <c r="B28" s="5">
        <v>1</v>
      </c>
      <c r="C28" s="1">
        <v>3</v>
      </c>
      <c r="D28" s="1" t="s">
        <v>25</v>
      </c>
      <c r="E28" s="5" t="s">
        <v>6</v>
      </c>
      <c r="F28" s="5" t="str">
        <f t="shared" si="0"/>
        <v>3X0,66Neen</v>
      </c>
      <c r="G28" s="9">
        <f>2/3</f>
        <v>0.66666666666666663</v>
      </c>
      <c r="H28" s="9">
        <v>0</v>
      </c>
    </row>
    <row r="29" spans="1:13" x14ac:dyDescent="0.45">
      <c r="A29" t="s">
        <v>89</v>
      </c>
      <c r="B29" s="5">
        <v>1</v>
      </c>
      <c r="C29" s="1">
        <v>3</v>
      </c>
      <c r="D29" s="1" t="s">
        <v>8</v>
      </c>
      <c r="E29" s="5" t="s">
        <v>6</v>
      </c>
      <c r="F29" s="5" t="str">
        <f t="shared" si="0"/>
        <v>3X1Neen</v>
      </c>
      <c r="G29" s="9">
        <v>1</v>
      </c>
      <c r="H29" s="9">
        <v>0</v>
      </c>
    </row>
    <row r="30" spans="1:13" x14ac:dyDescent="0.45">
      <c r="A30" t="s">
        <v>89</v>
      </c>
      <c r="B30" s="5">
        <v>3</v>
      </c>
      <c r="C30" s="1">
        <v>2</v>
      </c>
      <c r="D30" s="1" t="s">
        <v>9</v>
      </c>
      <c r="E30" s="5" t="s">
        <v>6</v>
      </c>
      <c r="F30" s="5" t="str">
        <f t="shared" si="0"/>
        <v>2X3Neen</v>
      </c>
      <c r="G30" s="9">
        <v>9</v>
      </c>
      <c r="H30" s="9">
        <v>0</v>
      </c>
    </row>
    <row r="31" spans="1:13" x14ac:dyDescent="0.45">
      <c r="A31" t="s">
        <v>89</v>
      </c>
      <c r="B31" s="5">
        <v>3</v>
      </c>
      <c r="C31" s="1">
        <v>2</v>
      </c>
      <c r="D31" s="1" t="s">
        <v>7</v>
      </c>
      <c r="E31" s="5" t="s">
        <v>6</v>
      </c>
      <c r="F31" s="5" t="str">
        <f t="shared" si="0"/>
        <v>2X2Neen</v>
      </c>
      <c r="G31" s="9">
        <v>6</v>
      </c>
      <c r="H31" s="9">
        <v>0</v>
      </c>
    </row>
    <row r="32" spans="1:13" x14ac:dyDescent="0.45">
      <c r="A32" t="s">
        <v>89</v>
      </c>
      <c r="B32" s="5">
        <v>3</v>
      </c>
      <c r="C32" s="1">
        <v>2</v>
      </c>
      <c r="D32" s="1" t="s">
        <v>8</v>
      </c>
      <c r="E32" s="5" t="s">
        <v>6</v>
      </c>
      <c r="F32" s="5" t="str">
        <f t="shared" si="0"/>
        <v>2X1Neen</v>
      </c>
      <c r="G32" s="9">
        <v>3</v>
      </c>
      <c r="H32" s="9">
        <v>0</v>
      </c>
    </row>
    <row r="33" spans="1:8" x14ac:dyDescent="0.45">
      <c r="A33" t="s">
        <v>89</v>
      </c>
      <c r="B33" s="5">
        <v>3</v>
      </c>
      <c r="C33" s="1">
        <v>2</v>
      </c>
      <c r="D33" s="1" t="s">
        <v>24</v>
      </c>
      <c r="E33" s="5" t="s">
        <v>6</v>
      </c>
      <c r="F33" s="5" t="str">
        <f t="shared" si="0"/>
        <v>2X0,33Neen</v>
      </c>
      <c r="G33" s="9">
        <v>1</v>
      </c>
      <c r="H33" s="9">
        <v>0</v>
      </c>
    </row>
    <row r="34" spans="1:8" x14ac:dyDescent="0.45">
      <c r="A34" t="s">
        <v>89</v>
      </c>
      <c r="B34" s="5">
        <v>3</v>
      </c>
      <c r="C34" s="1">
        <v>2</v>
      </c>
      <c r="D34" s="1" t="s">
        <v>25</v>
      </c>
      <c r="E34" s="5" t="s">
        <v>6</v>
      </c>
      <c r="F34" s="5" t="str">
        <f t="shared" si="0"/>
        <v>2X0,66Neen</v>
      </c>
      <c r="G34" s="9">
        <v>2</v>
      </c>
      <c r="H34" s="9">
        <v>0</v>
      </c>
    </row>
    <row r="35" spans="1:8" x14ac:dyDescent="0.45">
      <c r="A35" t="s">
        <v>89</v>
      </c>
      <c r="B35" s="5">
        <v>3</v>
      </c>
      <c r="C35" s="1">
        <v>2</v>
      </c>
      <c r="D35" s="1" t="s">
        <v>8</v>
      </c>
      <c r="E35" s="5" t="s">
        <v>6</v>
      </c>
      <c r="F35" s="5" t="str">
        <f t="shared" si="0"/>
        <v>2X1Neen</v>
      </c>
      <c r="G35" s="9">
        <v>3</v>
      </c>
      <c r="H35" s="9">
        <v>0</v>
      </c>
    </row>
    <row r="36" spans="1:8" x14ac:dyDescent="0.45">
      <c r="A36" t="s">
        <v>89</v>
      </c>
      <c r="B36" s="5">
        <v>6</v>
      </c>
      <c r="C36" s="1">
        <v>1</v>
      </c>
      <c r="D36" s="1" t="s">
        <v>9</v>
      </c>
      <c r="E36" s="5" t="s">
        <v>6</v>
      </c>
      <c r="F36" s="5" t="str">
        <f t="shared" si="0"/>
        <v>1X3Neen</v>
      </c>
      <c r="G36" s="9">
        <v>18</v>
      </c>
      <c r="H36" s="9">
        <v>0</v>
      </c>
    </row>
    <row r="37" spans="1:8" x14ac:dyDescent="0.45">
      <c r="A37" t="s">
        <v>89</v>
      </c>
      <c r="B37" s="5">
        <v>6</v>
      </c>
      <c r="C37" s="1">
        <v>1</v>
      </c>
      <c r="D37" s="1" t="s">
        <v>7</v>
      </c>
      <c r="E37" s="5" t="s">
        <v>6</v>
      </c>
      <c r="F37" s="5" t="str">
        <f t="shared" si="0"/>
        <v>1X2Neen</v>
      </c>
      <c r="G37" s="9">
        <v>12</v>
      </c>
      <c r="H37" s="9">
        <v>0</v>
      </c>
    </row>
    <row r="38" spans="1:8" x14ac:dyDescent="0.45">
      <c r="A38" t="s">
        <v>89</v>
      </c>
      <c r="B38" s="5">
        <v>6</v>
      </c>
      <c r="C38" s="1">
        <v>1</v>
      </c>
      <c r="D38" s="1" t="s">
        <v>8</v>
      </c>
      <c r="E38" s="5" t="s">
        <v>6</v>
      </c>
      <c r="F38" s="5" t="str">
        <f t="shared" si="0"/>
        <v>1X1Neen</v>
      </c>
      <c r="G38" s="9">
        <v>6</v>
      </c>
      <c r="H38" s="9">
        <v>0</v>
      </c>
    </row>
    <row r="39" spans="1:8" x14ac:dyDescent="0.45">
      <c r="A39" t="s">
        <v>89</v>
      </c>
      <c r="B39" s="5">
        <v>6</v>
      </c>
      <c r="C39" s="1">
        <v>1</v>
      </c>
      <c r="D39" s="1" t="s">
        <v>24</v>
      </c>
      <c r="E39" s="5" t="s">
        <v>6</v>
      </c>
      <c r="F39" s="5" t="str">
        <f t="shared" si="0"/>
        <v>1X0,33Neen</v>
      </c>
      <c r="G39" s="9">
        <v>2</v>
      </c>
      <c r="H39" s="9">
        <v>0</v>
      </c>
    </row>
    <row r="40" spans="1:8" x14ac:dyDescent="0.45">
      <c r="A40" t="s">
        <v>89</v>
      </c>
      <c r="B40" s="5">
        <v>6</v>
      </c>
      <c r="C40" s="1">
        <v>1</v>
      </c>
      <c r="D40" s="1" t="s">
        <v>25</v>
      </c>
      <c r="E40" s="5" t="s">
        <v>6</v>
      </c>
      <c r="F40" s="5" t="str">
        <f t="shared" si="0"/>
        <v>1X0,66Neen</v>
      </c>
      <c r="G40" s="9">
        <v>4</v>
      </c>
      <c r="H40" s="9">
        <v>0</v>
      </c>
    </row>
    <row r="41" spans="1:8" x14ac:dyDescent="0.45">
      <c r="A41" t="s">
        <v>89</v>
      </c>
      <c r="B41" s="5">
        <v>6</v>
      </c>
      <c r="C41" s="1">
        <v>1</v>
      </c>
      <c r="D41" s="1" t="s">
        <v>8</v>
      </c>
      <c r="E41" s="5" t="s">
        <v>6</v>
      </c>
      <c r="F41" s="5" t="str">
        <f t="shared" si="0"/>
        <v>1X1Neen</v>
      </c>
      <c r="G41" s="9">
        <v>6</v>
      </c>
      <c r="H41" s="9">
        <v>0</v>
      </c>
    </row>
    <row r="42" spans="1:8" x14ac:dyDescent="0.45">
      <c r="A42" t="s">
        <v>90</v>
      </c>
      <c r="B42" s="6">
        <v>1</v>
      </c>
      <c r="C42" s="3">
        <v>3</v>
      </c>
      <c r="D42" s="3" t="s">
        <v>9</v>
      </c>
      <c r="E42" s="6" t="s">
        <v>10</v>
      </c>
      <c r="F42" s="6" t="str">
        <f t="shared" si="0"/>
        <v>3X3NVT</v>
      </c>
      <c r="G42" s="10">
        <v>0</v>
      </c>
      <c r="H42" s="10">
        <v>0</v>
      </c>
    </row>
    <row r="43" spans="1:8" x14ac:dyDescent="0.45">
      <c r="A43" t="s">
        <v>90</v>
      </c>
      <c r="B43" s="6">
        <v>1</v>
      </c>
      <c r="C43" s="3">
        <v>3</v>
      </c>
      <c r="D43" s="3" t="s">
        <v>7</v>
      </c>
      <c r="E43" s="6" t="s">
        <v>10</v>
      </c>
      <c r="F43" s="6" t="str">
        <f t="shared" si="0"/>
        <v>3X2NVT</v>
      </c>
      <c r="G43" s="10">
        <v>0</v>
      </c>
      <c r="H43" s="10">
        <v>0</v>
      </c>
    </row>
    <row r="44" spans="1:8" x14ac:dyDescent="0.45">
      <c r="A44" t="s">
        <v>90</v>
      </c>
      <c r="B44" s="6">
        <v>1</v>
      </c>
      <c r="C44" s="3">
        <v>3</v>
      </c>
      <c r="D44" s="3" t="s">
        <v>8</v>
      </c>
      <c r="E44" s="6" t="s">
        <v>10</v>
      </c>
      <c r="F44" s="6" t="str">
        <f t="shared" si="0"/>
        <v>3X1NVT</v>
      </c>
      <c r="G44" s="10">
        <v>0</v>
      </c>
      <c r="H44" s="10">
        <v>0</v>
      </c>
    </row>
    <row r="45" spans="1:8" x14ac:dyDescent="0.45">
      <c r="A45" t="s">
        <v>90</v>
      </c>
      <c r="B45" s="6">
        <v>1</v>
      </c>
      <c r="C45" s="3">
        <v>3</v>
      </c>
      <c r="D45" s="3" t="s">
        <v>24</v>
      </c>
      <c r="E45" s="6" t="s">
        <v>10</v>
      </c>
      <c r="F45" s="6" t="str">
        <f t="shared" si="0"/>
        <v>3X0,33NVT</v>
      </c>
      <c r="G45" s="10">
        <v>0</v>
      </c>
      <c r="H45" s="10">
        <v>0</v>
      </c>
    </row>
    <row r="46" spans="1:8" x14ac:dyDescent="0.45">
      <c r="A46" t="s">
        <v>90</v>
      </c>
      <c r="B46" s="6">
        <v>1</v>
      </c>
      <c r="C46" s="3">
        <v>3</v>
      </c>
      <c r="D46" s="3" t="s">
        <v>25</v>
      </c>
      <c r="E46" s="6" t="s">
        <v>10</v>
      </c>
      <c r="F46" s="6" t="str">
        <f t="shared" si="0"/>
        <v>3X0,66NVT</v>
      </c>
      <c r="G46" s="10">
        <v>0</v>
      </c>
      <c r="H46" s="10">
        <v>0</v>
      </c>
    </row>
    <row r="47" spans="1:8" x14ac:dyDescent="0.45">
      <c r="A47" t="s">
        <v>90</v>
      </c>
      <c r="B47" s="6">
        <v>1</v>
      </c>
      <c r="C47" s="3">
        <v>3</v>
      </c>
      <c r="D47" s="3" t="s">
        <v>8</v>
      </c>
      <c r="E47" s="6" t="s">
        <v>10</v>
      </c>
      <c r="F47" s="6" t="str">
        <f t="shared" si="0"/>
        <v>3X1NVT</v>
      </c>
      <c r="G47" s="10">
        <v>0</v>
      </c>
      <c r="H47" s="10">
        <v>0</v>
      </c>
    </row>
    <row r="48" spans="1:8" x14ac:dyDescent="0.45">
      <c r="A48" t="s">
        <v>90</v>
      </c>
      <c r="B48" s="6">
        <v>3</v>
      </c>
      <c r="C48" s="3">
        <v>2</v>
      </c>
      <c r="D48" s="3" t="s">
        <v>9</v>
      </c>
      <c r="E48" s="6" t="s">
        <v>10</v>
      </c>
      <c r="F48" s="6" t="str">
        <f t="shared" si="0"/>
        <v>2X3NVT</v>
      </c>
      <c r="G48" s="10">
        <v>0</v>
      </c>
      <c r="H48" s="10">
        <v>0</v>
      </c>
    </row>
    <row r="49" spans="1:8" x14ac:dyDescent="0.45">
      <c r="A49" t="s">
        <v>90</v>
      </c>
      <c r="B49" s="6">
        <v>3</v>
      </c>
      <c r="C49" s="3">
        <v>2</v>
      </c>
      <c r="D49" s="3" t="s">
        <v>7</v>
      </c>
      <c r="E49" s="6" t="s">
        <v>10</v>
      </c>
      <c r="F49" s="6" t="str">
        <f t="shared" si="0"/>
        <v>2X2NVT</v>
      </c>
      <c r="G49" s="10">
        <v>0</v>
      </c>
      <c r="H49" s="10">
        <v>0</v>
      </c>
    </row>
    <row r="50" spans="1:8" x14ac:dyDescent="0.45">
      <c r="A50" t="s">
        <v>90</v>
      </c>
      <c r="B50" s="6">
        <v>3</v>
      </c>
      <c r="C50" s="3">
        <v>2</v>
      </c>
      <c r="D50" s="3" t="s">
        <v>8</v>
      </c>
      <c r="E50" s="6" t="s">
        <v>10</v>
      </c>
      <c r="F50" s="6" t="str">
        <f t="shared" si="0"/>
        <v>2X1NVT</v>
      </c>
      <c r="G50" s="10">
        <v>0</v>
      </c>
      <c r="H50" s="10">
        <v>0</v>
      </c>
    </row>
    <row r="51" spans="1:8" x14ac:dyDescent="0.45">
      <c r="A51" t="s">
        <v>90</v>
      </c>
      <c r="B51" s="6">
        <v>3</v>
      </c>
      <c r="C51" s="3">
        <v>2</v>
      </c>
      <c r="D51" s="3" t="s">
        <v>24</v>
      </c>
      <c r="E51" s="6" t="s">
        <v>10</v>
      </c>
      <c r="F51" s="6" t="str">
        <f t="shared" si="0"/>
        <v>2X0,33NVT</v>
      </c>
      <c r="G51" s="10">
        <v>0</v>
      </c>
      <c r="H51" s="10">
        <v>0</v>
      </c>
    </row>
    <row r="52" spans="1:8" x14ac:dyDescent="0.45">
      <c r="A52" t="s">
        <v>90</v>
      </c>
      <c r="B52" s="6">
        <v>3</v>
      </c>
      <c r="C52" s="3">
        <v>2</v>
      </c>
      <c r="D52" s="3" t="s">
        <v>25</v>
      </c>
      <c r="E52" s="6" t="s">
        <v>10</v>
      </c>
      <c r="F52" s="6" t="str">
        <f t="shared" si="0"/>
        <v>2X0,66NVT</v>
      </c>
      <c r="G52" s="10">
        <v>0</v>
      </c>
      <c r="H52" s="10">
        <v>0</v>
      </c>
    </row>
    <row r="53" spans="1:8" x14ac:dyDescent="0.45">
      <c r="A53" t="s">
        <v>90</v>
      </c>
      <c r="B53" s="6">
        <v>3</v>
      </c>
      <c r="C53" s="3">
        <v>2</v>
      </c>
      <c r="D53" s="3" t="s">
        <v>8</v>
      </c>
      <c r="E53" s="6" t="s">
        <v>10</v>
      </c>
      <c r="F53" s="6" t="str">
        <f t="shared" si="0"/>
        <v>2X1NVT</v>
      </c>
      <c r="G53" s="10">
        <v>0</v>
      </c>
      <c r="H53" s="10">
        <v>0</v>
      </c>
    </row>
    <row r="54" spans="1:8" x14ac:dyDescent="0.45">
      <c r="A54" t="s">
        <v>90</v>
      </c>
      <c r="B54" s="6">
        <v>6</v>
      </c>
      <c r="C54" s="3">
        <v>1</v>
      </c>
      <c r="D54" s="3" t="s">
        <v>9</v>
      </c>
      <c r="E54" s="6" t="s">
        <v>10</v>
      </c>
      <c r="F54" s="6" t="str">
        <f t="shared" si="0"/>
        <v>1X3NVT</v>
      </c>
      <c r="G54" s="10">
        <v>0</v>
      </c>
      <c r="H54" s="10">
        <v>0</v>
      </c>
    </row>
    <row r="55" spans="1:8" x14ac:dyDescent="0.45">
      <c r="A55" t="s">
        <v>90</v>
      </c>
      <c r="B55" s="6">
        <v>6</v>
      </c>
      <c r="C55" s="3">
        <v>1</v>
      </c>
      <c r="D55" s="3" t="s">
        <v>7</v>
      </c>
      <c r="E55" s="6" t="s">
        <v>10</v>
      </c>
      <c r="F55" s="6" t="str">
        <f t="shared" si="0"/>
        <v>1X2NVT</v>
      </c>
      <c r="G55" s="10">
        <v>0</v>
      </c>
      <c r="H55" s="10">
        <v>0</v>
      </c>
    </row>
    <row r="56" spans="1:8" x14ac:dyDescent="0.45">
      <c r="A56" t="s">
        <v>90</v>
      </c>
      <c r="B56" s="6">
        <v>6</v>
      </c>
      <c r="C56" s="3">
        <v>1</v>
      </c>
      <c r="D56" s="3" t="s">
        <v>8</v>
      </c>
      <c r="E56" s="6" t="s">
        <v>10</v>
      </c>
      <c r="F56" s="6" t="str">
        <f t="shared" si="0"/>
        <v>1X1NVT</v>
      </c>
      <c r="G56" s="10">
        <v>0</v>
      </c>
      <c r="H56" s="10">
        <v>0</v>
      </c>
    </row>
    <row r="57" spans="1:8" x14ac:dyDescent="0.45">
      <c r="A57" t="s">
        <v>90</v>
      </c>
      <c r="B57" s="6">
        <v>6</v>
      </c>
      <c r="C57" s="3">
        <v>1</v>
      </c>
      <c r="D57" s="3" t="s">
        <v>24</v>
      </c>
      <c r="E57" s="6" t="s">
        <v>10</v>
      </c>
      <c r="F57" s="6" t="str">
        <f t="shared" si="0"/>
        <v>1X0,33NVT</v>
      </c>
      <c r="G57" s="10">
        <v>0</v>
      </c>
      <c r="H57" s="10">
        <v>0</v>
      </c>
    </row>
    <row r="58" spans="1:8" x14ac:dyDescent="0.45">
      <c r="A58" t="s">
        <v>90</v>
      </c>
      <c r="B58" s="6">
        <v>6</v>
      </c>
      <c r="C58" s="3">
        <v>1</v>
      </c>
      <c r="D58" s="3" t="s">
        <v>25</v>
      </c>
      <c r="E58" s="6" t="s">
        <v>10</v>
      </c>
      <c r="F58" s="6" t="str">
        <f t="shared" si="0"/>
        <v>1X0,66NVT</v>
      </c>
      <c r="G58" s="10">
        <v>0</v>
      </c>
      <c r="H58" s="10">
        <v>0</v>
      </c>
    </row>
    <row r="59" spans="1:8" x14ac:dyDescent="0.45">
      <c r="A59" t="s">
        <v>90</v>
      </c>
      <c r="B59" s="6">
        <v>6</v>
      </c>
      <c r="C59" s="3">
        <v>1</v>
      </c>
      <c r="D59" s="3" t="s">
        <v>8</v>
      </c>
      <c r="E59" s="6" t="s">
        <v>10</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732E3FF52B6A48B7173F7BCF402F08" ma:contentTypeVersion="17" ma:contentTypeDescription="Create a new document." ma:contentTypeScope="" ma:versionID="2eddac81a69f3eb603d570deabc09f0c">
  <xsd:schema xmlns:xsd="http://www.w3.org/2001/XMLSchema" xmlns:xs="http://www.w3.org/2001/XMLSchema" xmlns:p="http://schemas.microsoft.com/office/2006/metadata/properties" xmlns:ns2="e5ced421-94aa-4d0d-8b3e-c082f6f984f5" xmlns:ns3="db5cf54b-712b-419f-85da-3062989e0108" targetNamespace="http://schemas.microsoft.com/office/2006/metadata/properties" ma:root="true" ma:fieldsID="504ebf51e114eff378753965d5bb3fb4" ns2:_="" ns3:_="">
    <xsd:import namespace="e5ced421-94aa-4d0d-8b3e-c082f6f984f5"/>
    <xsd:import namespace="db5cf54b-712b-419f-85da-3062989e0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ed421-94aa-4d0d-8b3e-c082f6f98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4e1169e-65b7-47ec-8806-d6f3646b41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5cf54b-712b-419f-85da-3062989e010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dacacf2-fd37-4e87-82d4-c419f0db0b71}" ma:internalName="TaxCatchAll" ma:showField="CatchAllData" ma:web="db5cf54b-712b-419f-85da-3062989e0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b5cf54b-712b-419f-85da-3062989e0108" xsi:nil="true"/>
    <lcf76f155ced4ddcb4097134ff3c332f xmlns="e5ced421-94aa-4d0d-8b3e-c082f6f984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2C65B7-60C0-4CF4-861A-582DE1D5978E}"/>
</file>

<file path=customXml/itemProps2.xml><?xml version="1.0" encoding="utf-8"?>
<ds:datastoreItem xmlns:ds="http://schemas.openxmlformats.org/officeDocument/2006/customXml" ds:itemID="{17B94FB1-10F0-420D-BB27-30EFC458BD30}"/>
</file>

<file path=customXml/itemProps3.xml><?xml version="1.0" encoding="utf-8"?>
<ds:datastoreItem xmlns:ds="http://schemas.openxmlformats.org/officeDocument/2006/customXml" ds:itemID="{7E963500-1755-42FF-9544-BFA213760B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algemene inleiding</vt:lpstr>
      <vt:lpstr>inleiding aankoop </vt:lpstr>
      <vt:lpstr>expertenteam</vt:lpstr>
      <vt:lpstr>handleiding</vt:lpstr>
      <vt:lpstr>inhoudstafel</vt:lpstr>
      <vt:lpstr>proces aankoop </vt:lpstr>
      <vt:lpstr>rapport</vt:lpstr>
      <vt:lpstr>actiepunten auditee</vt:lpstr>
      <vt:lpstr>Mapping</vt:lpstr>
      <vt:lpstr>'proces aankoop '!Afdrukbereik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cp:lastModifiedBy>
  <cp:lastPrinted>2023-01-25T10:22:33Z</cp:lastPrinted>
  <dcterms:created xsi:type="dcterms:W3CDTF">2016-10-20T14:49:42Z</dcterms:created>
  <dcterms:modified xsi:type="dcterms:W3CDTF">2023-06-19T16:40:02Z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0x0101003F732E3FF52B6A48B7173F7BCF402F08</vt:lpwstr>
  </property>
</Properties>
</file>