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0.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externalLinks/externalLink1.xml" ContentType="application/vnd.openxmlformats-officedocument.spreadsheetml.externalLink+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vzabe.sharepoint.com/sites/VZA/Gedeelde documenten/Kwaliteitshandboek MAEIA/Hoofdstuk 5 Endoscopie/publicatie website MAEIA endoscopie versie 20230201/Auditvragen/"/>
    </mc:Choice>
  </mc:AlternateContent>
  <xr:revisionPtr revIDLastSave="1" documentId="8_{DA94956D-F337-47B6-96E8-A7A954B39504}" xr6:coauthVersionLast="47" xr6:coauthVersionMax="47" xr10:uidLastSave="{E156F71F-9A73-41B6-BC31-12BF24207947}"/>
  <bookViews>
    <workbookView xWindow="-28920" yWindow="-120" windowWidth="29040" windowHeight="15840" tabRatio="577" firstSheet="2" activeTab="8" xr2:uid="{00000000-000D-0000-FFFF-FFFF00000000}"/>
  </bookViews>
  <sheets>
    <sheet name="Inleiding Sterilisatie" sheetId="45" state="hidden" r:id="rId1"/>
    <sheet name="algemene inleiding" sheetId="48" r:id="rId2"/>
    <sheet name="expertenteam" sheetId="51" r:id="rId3"/>
    <sheet name="proces sterilisatie " sheetId="42" state="hidden" r:id="rId4"/>
    <sheet name="Rapport" sheetId="43" state="hidden" r:id="rId5"/>
    <sheet name="inleiding endoscopie" sheetId="49" r:id="rId6"/>
    <sheet name="handleiding" sheetId="53" r:id="rId7"/>
    <sheet name="inhoudstafel" sheetId="54" r:id="rId8"/>
    <sheet name="Process Endoscopie" sheetId="46" r:id="rId9"/>
    <sheet name="Rapport Enodscopie" sheetId="47" r:id="rId10"/>
    <sheet name="Mapping" sheetId="38" r:id="rId11"/>
  </sheets>
  <externalReferences>
    <externalReference r:id="rId12"/>
  </externalReferences>
  <definedNames>
    <definedName name="_xlnm._FilterDatabase" localSheetId="3" hidden="1">'proces sterilisatie '!$A$6:$WVQ$262</definedName>
    <definedName name="_xlnm._FilterDatabase" localSheetId="8" hidden="1">'Process Endoscopie'!$A$6:$WVQ$266</definedName>
    <definedName name="_xlnm.Print_Area" localSheetId="3">'proces sterilisatie '!$A$2:$T$176</definedName>
    <definedName name="_xlnm.Print_Area" localSheetId="8">'Process Endoscopie'!$A$2:$T$180</definedName>
    <definedName name="_xlnm.Print_Area" localSheetId="4">Rapport!$A$1:$D$122</definedName>
    <definedName name="_xlnm.Print_Area" localSheetId="9">'Rapport Enodscopie'!$A$1:$D$122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8" i="46" l="1"/>
  <c r="G145" i="46"/>
  <c r="G132" i="46"/>
  <c r="G100" i="46"/>
  <c r="G47" i="46"/>
  <c r="G17" i="46"/>
  <c r="N170" i="46"/>
  <c r="N171" i="46"/>
  <c r="N172" i="46"/>
  <c r="N173" i="46"/>
  <c r="N174" i="46"/>
  <c r="N175" i="46"/>
  <c r="N176" i="46"/>
  <c r="N177" i="46"/>
  <c r="N178" i="46"/>
  <c r="N179" i="46"/>
  <c r="N180" i="46"/>
  <c r="N169" i="46"/>
  <c r="N147" i="46"/>
  <c r="N148" i="46"/>
  <c r="N149" i="46"/>
  <c r="N150" i="46"/>
  <c r="N151" i="46"/>
  <c r="N152" i="46"/>
  <c r="N153" i="46"/>
  <c r="N154" i="46"/>
  <c r="N155" i="46"/>
  <c r="N156" i="46"/>
  <c r="N157" i="46"/>
  <c r="N158" i="46"/>
  <c r="N159" i="46"/>
  <c r="N160" i="46"/>
  <c r="N161" i="46"/>
  <c r="N162" i="46"/>
  <c r="N163" i="46"/>
  <c r="N164" i="46"/>
  <c r="N165" i="46"/>
  <c r="N166" i="46"/>
  <c r="N167" i="46"/>
  <c r="N146" i="46"/>
  <c r="N134" i="46"/>
  <c r="N135" i="46"/>
  <c r="N136" i="46"/>
  <c r="N137" i="46"/>
  <c r="N138" i="46"/>
  <c r="N139" i="46"/>
  <c r="N140" i="46"/>
  <c r="N141" i="46"/>
  <c r="N142" i="46"/>
  <c r="N143" i="46"/>
  <c r="N144" i="46"/>
  <c r="N133"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01"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48" i="46"/>
  <c r="N50" i="46"/>
  <c r="N49" i="46"/>
  <c r="N45" i="46"/>
  <c r="N46" i="46"/>
  <c r="N44" i="46"/>
  <c r="K99" i="46"/>
  <c r="L99" i="46" s="1"/>
  <c r="M99" i="46" l="1"/>
  <c r="N42" i="46"/>
  <c r="N41" i="46"/>
  <c r="N40" i="46"/>
  <c r="N39" i="46"/>
  <c r="N38" i="46"/>
  <c r="N37" i="46"/>
  <c r="N36" i="46"/>
  <c r="N35" i="46"/>
  <c r="N34" i="46"/>
  <c r="N33" i="46"/>
  <c r="N32" i="46"/>
  <c r="N31" i="46"/>
  <c r="N30" i="46"/>
  <c r="N29" i="46"/>
  <c r="N28" i="46"/>
  <c r="N27" i="46"/>
  <c r="N26" i="46"/>
  <c r="N25" i="46"/>
  <c r="N24" i="46"/>
  <c r="A42" i="47"/>
  <c r="B42" i="47"/>
  <c r="A41" i="47"/>
  <c r="B41" i="47"/>
  <c r="A40" i="47"/>
  <c r="B40" i="47"/>
  <c r="A38" i="47"/>
  <c r="B38" i="47"/>
  <c r="A39" i="47"/>
  <c r="B39" i="47"/>
  <c r="A37" i="47"/>
  <c r="B37" i="47"/>
  <c r="A36" i="47"/>
  <c r="B36" i="47"/>
  <c r="A35" i="47"/>
  <c r="B35" i="47"/>
  <c r="A33" i="47"/>
  <c r="B33" i="47"/>
  <c r="A34" i="47"/>
  <c r="B34" i="47"/>
  <c r="A32" i="47"/>
  <c r="B32" i="47"/>
  <c r="A31" i="47"/>
  <c r="B31" i="47"/>
  <c r="A29" i="47"/>
  <c r="B29" i="47"/>
  <c r="A30" i="47"/>
  <c r="B30" i="47"/>
  <c r="A28" i="47"/>
  <c r="B28" i="47"/>
  <c r="A27" i="47"/>
  <c r="B27" i="47"/>
  <c r="A26" i="47"/>
  <c r="B26" i="47"/>
  <c r="A25" i="47"/>
  <c r="B25" i="47"/>
  <c r="A23" i="47"/>
  <c r="B23" i="47"/>
  <c r="A24" i="47"/>
  <c r="B24" i="47"/>
  <c r="A22" i="47"/>
  <c r="B22" i="47"/>
  <c r="A21" i="47"/>
  <c r="B21" i="47"/>
  <c r="A20" i="47"/>
  <c r="B20" i="47"/>
  <c r="A19" i="47"/>
  <c r="B19" i="47"/>
  <c r="A18" i="47"/>
  <c r="B18" i="47"/>
  <c r="A17" i="47"/>
  <c r="B17" i="47"/>
  <c r="A15" i="47"/>
  <c r="B15" i="47"/>
  <c r="A16" i="47"/>
  <c r="B16" i="47"/>
  <c r="A14" i="47"/>
  <c r="B14" i="47"/>
  <c r="A13" i="47"/>
  <c r="B13" i="47"/>
  <c r="A11" i="47"/>
  <c r="B11" i="47"/>
  <c r="A12" i="47"/>
  <c r="B12" i="47"/>
  <c r="A10" i="47"/>
  <c r="B10" i="47"/>
  <c r="A9" i="47"/>
  <c r="B9" i="47"/>
  <c r="K180" i="46"/>
  <c r="K179" i="46"/>
  <c r="K177" i="46"/>
  <c r="K176" i="46"/>
  <c r="K174" i="46"/>
  <c r="K173" i="46"/>
  <c r="K172" i="46"/>
  <c r="K170" i="46"/>
  <c r="K167" i="46"/>
  <c r="K166" i="46"/>
  <c r="K164" i="46"/>
  <c r="K163" i="46"/>
  <c r="K162" i="46"/>
  <c r="K161" i="46"/>
  <c r="K160" i="46"/>
  <c r="K159" i="46"/>
  <c r="K158" i="46"/>
  <c r="K157" i="46"/>
  <c r="K155" i="46"/>
  <c r="K154" i="46"/>
  <c r="K153" i="46"/>
  <c r="K152" i="46"/>
  <c r="K150" i="46"/>
  <c r="K149" i="46"/>
  <c r="K148" i="46"/>
  <c r="K147" i="46"/>
  <c r="K144" i="46"/>
  <c r="K143" i="46"/>
  <c r="K142" i="46"/>
  <c r="K140" i="46"/>
  <c r="K139" i="46"/>
  <c r="K138" i="46"/>
  <c r="K137" i="46"/>
  <c r="K135" i="46"/>
  <c r="K134" i="46"/>
  <c r="K128" i="46"/>
  <c r="K127" i="46"/>
  <c r="K126" i="46"/>
  <c r="K125" i="46"/>
  <c r="K124" i="46"/>
  <c r="K123" i="46"/>
  <c r="K121" i="46"/>
  <c r="K120" i="46"/>
  <c r="K119" i="46"/>
  <c r="K118" i="46"/>
  <c r="K117" i="46"/>
  <c r="K116" i="46"/>
  <c r="K115" i="46"/>
  <c r="K114" i="46"/>
  <c r="K113" i="46"/>
  <c r="K112" i="46"/>
  <c r="K110" i="46"/>
  <c r="K109" i="46"/>
  <c r="K108" i="46"/>
  <c r="K106" i="46"/>
  <c r="K105" i="46"/>
  <c r="K104" i="46"/>
  <c r="K103" i="46"/>
  <c r="K102" i="46"/>
  <c r="K98" i="46"/>
  <c r="K97" i="46"/>
  <c r="K96" i="46"/>
  <c r="K95" i="46"/>
  <c r="K94" i="46"/>
  <c r="K93" i="46"/>
  <c r="K91" i="46"/>
  <c r="K90" i="46"/>
  <c r="K89" i="46"/>
  <c r="K87" i="46"/>
  <c r="K86" i="46"/>
  <c r="K85" i="46"/>
  <c r="K84" i="46"/>
  <c r="K83" i="46"/>
  <c r="K82" i="46"/>
  <c r="K81" i="46"/>
  <c r="K80" i="46"/>
  <c r="K78" i="46"/>
  <c r="K77" i="46"/>
  <c r="K76" i="46"/>
  <c r="K75" i="46"/>
  <c r="K74" i="46"/>
  <c r="K73" i="46"/>
  <c r="K72" i="46"/>
  <c r="K71" i="46"/>
  <c r="K70" i="46"/>
  <c r="K69" i="46"/>
  <c r="K68" i="46"/>
  <c r="K67" i="46"/>
  <c r="K66" i="46"/>
  <c r="K65" i="46"/>
  <c r="K64" i="46"/>
  <c r="K62" i="46"/>
  <c r="K61" i="46"/>
  <c r="K60" i="46"/>
  <c r="K59" i="46"/>
  <c r="K58" i="46"/>
  <c r="K56" i="46"/>
  <c r="K55" i="46"/>
  <c r="K54" i="46"/>
  <c r="K53" i="46"/>
  <c r="K52" i="46"/>
  <c r="K50" i="46"/>
  <c r="K49" i="46"/>
  <c r="K46" i="46"/>
  <c r="L46" i="46" s="1"/>
  <c r="K42" i="46"/>
  <c r="M42" i="46" s="1"/>
  <c r="K41" i="46"/>
  <c r="L41" i="46" s="1"/>
  <c r="K40" i="46"/>
  <c r="L40" i="46" s="1"/>
  <c r="K39" i="46"/>
  <c r="M39" i="46" s="1"/>
  <c r="K38" i="46"/>
  <c r="M38" i="46" s="1"/>
  <c r="K37" i="46"/>
  <c r="L37" i="46" s="1"/>
  <c r="K36" i="46"/>
  <c r="M36" i="46" s="1"/>
  <c r="K35" i="46"/>
  <c r="M35" i="46" s="1"/>
  <c r="K34" i="46"/>
  <c r="M34" i="46" s="1"/>
  <c r="K33" i="46"/>
  <c r="M33" i="46" s="1"/>
  <c r="K32" i="46"/>
  <c r="M32" i="46" s="1"/>
  <c r="K31" i="46"/>
  <c r="M31" i="46" s="1"/>
  <c r="K30" i="46"/>
  <c r="M30" i="46" s="1"/>
  <c r="K29" i="46"/>
  <c r="L29" i="46" s="1"/>
  <c r="K28" i="46"/>
  <c r="L28" i="46" s="1"/>
  <c r="K27" i="46"/>
  <c r="M27" i="46" s="1"/>
  <c r="K26" i="46"/>
  <c r="M26" i="46" s="1"/>
  <c r="K25" i="46"/>
  <c r="L25" i="46" s="1"/>
  <c r="K24" i="46"/>
  <c r="K21" i="46"/>
  <c r="L21" i="46" s="1"/>
  <c r="N21" i="46"/>
  <c r="K22" i="46"/>
  <c r="L22" i="46" s="1"/>
  <c r="N22" i="46"/>
  <c r="K44" i="46"/>
  <c r="M44" i="46" s="1"/>
  <c r="K45" i="46"/>
  <c r="M45" i="46" s="1"/>
  <c r="N20" i="46"/>
  <c r="K20" i="46"/>
  <c r="M20" i="46" s="1"/>
  <c r="N19" i="46"/>
  <c r="K19" i="46"/>
  <c r="L19" i="46" s="1"/>
  <c r="K275" i="46"/>
  <c r="K278" i="46" s="1"/>
  <c r="K281" i="46" s="1"/>
  <c r="K274" i="46"/>
  <c r="K277" i="46" s="1"/>
  <c r="K280" i="46" s="1"/>
  <c r="K273" i="46"/>
  <c r="K276" i="46" s="1"/>
  <c r="K279" i="46" s="1"/>
  <c r="L272" i="46"/>
  <c r="L275" i="46" s="1"/>
  <c r="L278" i="46" s="1"/>
  <c r="L281" i="46" s="1"/>
  <c r="L271" i="46"/>
  <c r="L274" i="46" s="1"/>
  <c r="L277" i="46" s="1"/>
  <c r="L280" i="46" s="1"/>
  <c r="L270" i="46"/>
  <c r="L273" i="46" s="1"/>
  <c r="L276" i="46" s="1"/>
  <c r="L279" i="46" s="1"/>
  <c r="N43" i="46"/>
  <c r="N23" i="46"/>
  <c r="N18" i="46"/>
  <c r="N12" i="46"/>
  <c r="K12" i="46"/>
  <c r="L12" i="46" s="1"/>
  <c r="N11" i="46"/>
  <c r="K11" i="46"/>
  <c r="M11" i="46" s="1"/>
  <c r="N10" i="46"/>
  <c r="K10" i="46"/>
  <c r="L10" i="46" s="1"/>
  <c r="G7" i="46"/>
  <c r="A29" i="43"/>
  <c r="B29" i="43"/>
  <c r="A28" i="43"/>
  <c r="B28" i="43"/>
  <c r="A27" i="43"/>
  <c r="B27" i="43"/>
  <c r="A26" i="43"/>
  <c r="B26" i="43"/>
  <c r="A25" i="43"/>
  <c r="B25" i="43"/>
  <c r="A24" i="43"/>
  <c r="B24" i="43"/>
  <c r="A23" i="43"/>
  <c r="B23" i="43"/>
  <c r="A22" i="43"/>
  <c r="B22" i="43"/>
  <c r="A21" i="43"/>
  <c r="B21" i="43"/>
  <c r="A20" i="43"/>
  <c r="B20" i="43"/>
  <c r="A19" i="43"/>
  <c r="B19" i="43"/>
  <c r="A18" i="43"/>
  <c r="B18" i="43"/>
  <c r="A17" i="43"/>
  <c r="B17" i="43"/>
  <c r="A16" i="43"/>
  <c r="B16" i="43"/>
  <c r="A15" i="43"/>
  <c r="B15" i="43"/>
  <c r="A14" i="43"/>
  <c r="B14" i="43"/>
  <c r="A13" i="43"/>
  <c r="B13" i="43"/>
  <c r="A12" i="43"/>
  <c r="B12" i="43"/>
  <c r="A11" i="43"/>
  <c r="B11" i="43"/>
  <c r="A10" i="43"/>
  <c r="B10" i="43"/>
  <c r="A9" i="43"/>
  <c r="B9" i="43"/>
  <c r="M24" i="46" l="1"/>
  <c r="L24" i="46"/>
  <c r="L167" i="46"/>
  <c r="M167" i="46"/>
  <c r="L180" i="46"/>
  <c r="M180" i="46"/>
  <c r="L176" i="46"/>
  <c r="M176" i="46"/>
  <c r="L177" i="46"/>
  <c r="M177" i="46"/>
  <c r="L172" i="46"/>
  <c r="M172" i="46"/>
  <c r="L173" i="46"/>
  <c r="M173" i="46"/>
  <c r="L170" i="46"/>
  <c r="L169" i="46" s="1"/>
  <c r="C39" i="47" s="1"/>
  <c r="M170" i="46"/>
  <c r="M169" i="46" s="1"/>
  <c r="D39" i="47" s="1"/>
  <c r="L157" i="46"/>
  <c r="M157" i="46"/>
  <c r="L158" i="46"/>
  <c r="M158" i="46"/>
  <c r="L155" i="46"/>
  <c r="M155" i="46"/>
  <c r="L152" i="46"/>
  <c r="M152" i="46"/>
  <c r="L153" i="46"/>
  <c r="M153" i="46"/>
  <c r="L150" i="46"/>
  <c r="M150" i="46"/>
  <c r="L147" i="46"/>
  <c r="M147" i="46"/>
  <c r="L148" i="46"/>
  <c r="M148" i="46"/>
  <c r="L144" i="46"/>
  <c r="M144" i="46"/>
  <c r="L139" i="46"/>
  <c r="M139" i="46"/>
  <c r="L138" i="46"/>
  <c r="M138" i="46"/>
  <c r="L140" i="46"/>
  <c r="M140" i="46"/>
  <c r="L137" i="46"/>
  <c r="M137" i="46"/>
  <c r="L128" i="46"/>
  <c r="M128" i="46"/>
  <c r="L127" i="46"/>
  <c r="M127" i="46"/>
  <c r="L112" i="46"/>
  <c r="M112" i="46"/>
  <c r="L116" i="46"/>
  <c r="M116" i="46"/>
  <c r="L120" i="46"/>
  <c r="M120" i="46"/>
  <c r="L115" i="46"/>
  <c r="M115" i="46"/>
  <c r="L113" i="46"/>
  <c r="M113" i="46"/>
  <c r="L117" i="46"/>
  <c r="M117" i="46"/>
  <c r="L121" i="46"/>
  <c r="M121" i="46"/>
  <c r="L118" i="46"/>
  <c r="M118" i="46"/>
  <c r="L108" i="46"/>
  <c r="M108" i="46"/>
  <c r="L109" i="46"/>
  <c r="M109" i="46"/>
  <c r="L102" i="46"/>
  <c r="M102" i="46"/>
  <c r="L106" i="46"/>
  <c r="M106" i="46"/>
  <c r="L103" i="46"/>
  <c r="M103" i="46"/>
  <c r="L105" i="46"/>
  <c r="M105" i="46"/>
  <c r="L90" i="46"/>
  <c r="M90" i="46"/>
  <c r="L89" i="46"/>
  <c r="M89" i="46"/>
  <c r="L84" i="46"/>
  <c r="M84" i="46"/>
  <c r="L81" i="46"/>
  <c r="M81" i="46"/>
  <c r="L85" i="46"/>
  <c r="M85" i="46"/>
  <c r="L86" i="46"/>
  <c r="M86" i="46"/>
  <c r="L80" i="46"/>
  <c r="M80" i="46"/>
  <c r="L83" i="46"/>
  <c r="M83" i="46"/>
  <c r="L64" i="46"/>
  <c r="M64" i="46"/>
  <c r="L68" i="46"/>
  <c r="M68" i="46"/>
  <c r="L72" i="46"/>
  <c r="M72" i="46"/>
  <c r="L65" i="46"/>
  <c r="M65" i="46"/>
  <c r="L69" i="46"/>
  <c r="M69" i="46"/>
  <c r="L73" i="46"/>
  <c r="M73" i="46"/>
  <c r="L77" i="46"/>
  <c r="M77" i="46"/>
  <c r="L67" i="46"/>
  <c r="M67" i="46"/>
  <c r="L75" i="46"/>
  <c r="M75" i="46"/>
  <c r="L66" i="46"/>
  <c r="M66" i="46"/>
  <c r="L70" i="46"/>
  <c r="M70" i="46"/>
  <c r="L74" i="46"/>
  <c r="M74" i="46"/>
  <c r="L78" i="46"/>
  <c r="M78" i="46"/>
  <c r="L58" i="46"/>
  <c r="M58" i="46"/>
  <c r="L62" i="46"/>
  <c r="M62" i="46"/>
  <c r="L59" i="46"/>
  <c r="M59" i="46"/>
  <c r="L61" i="46"/>
  <c r="M61" i="46"/>
  <c r="L53" i="46"/>
  <c r="M53" i="46"/>
  <c r="L54" i="46"/>
  <c r="M54" i="46"/>
  <c r="L55" i="46"/>
  <c r="M55" i="46"/>
  <c r="L52" i="46"/>
  <c r="M52" i="46"/>
  <c r="L56" i="46"/>
  <c r="M56" i="46"/>
  <c r="L49" i="46"/>
  <c r="M49" i="46"/>
  <c r="L50" i="46"/>
  <c r="M50" i="46"/>
  <c r="L179" i="46"/>
  <c r="L178" i="46" s="1"/>
  <c r="C42" i="47" s="1"/>
  <c r="M179" i="46"/>
  <c r="L174" i="46"/>
  <c r="M174" i="46"/>
  <c r="L166" i="46"/>
  <c r="L165" i="46" s="1"/>
  <c r="C37" i="47" s="1"/>
  <c r="M166" i="46"/>
  <c r="L163" i="46"/>
  <c r="M163" i="46"/>
  <c r="L164" i="46"/>
  <c r="M164" i="46"/>
  <c r="L159" i="46"/>
  <c r="M159" i="46"/>
  <c r="L160" i="46"/>
  <c r="M160" i="46"/>
  <c r="L161" i="46"/>
  <c r="M161" i="46"/>
  <c r="L162" i="46"/>
  <c r="M162" i="46"/>
  <c r="L154" i="46"/>
  <c r="M154" i="46"/>
  <c r="L149" i="46"/>
  <c r="M149" i="46"/>
  <c r="L143" i="46"/>
  <c r="M143" i="46"/>
  <c r="L142" i="46"/>
  <c r="M142" i="46"/>
  <c r="L134" i="46"/>
  <c r="M134" i="46"/>
  <c r="L135" i="46"/>
  <c r="M135" i="46"/>
  <c r="L125" i="46"/>
  <c r="M125" i="46"/>
  <c r="L126" i="46"/>
  <c r="M126" i="46"/>
  <c r="L124" i="46"/>
  <c r="M124" i="46"/>
  <c r="L123" i="46"/>
  <c r="M123" i="46"/>
  <c r="L119" i="46"/>
  <c r="M119" i="46"/>
  <c r="L114" i="46"/>
  <c r="M114" i="46"/>
  <c r="L110" i="46"/>
  <c r="M110" i="46"/>
  <c r="L104" i="46"/>
  <c r="M104" i="46"/>
  <c r="L95" i="46"/>
  <c r="M95" i="46"/>
  <c r="L96" i="46"/>
  <c r="M96" i="46"/>
  <c r="L97" i="46"/>
  <c r="M97" i="46"/>
  <c r="L94" i="46"/>
  <c r="M94" i="46"/>
  <c r="L98" i="46"/>
  <c r="M98" i="46"/>
  <c r="L93" i="46"/>
  <c r="M93" i="46"/>
  <c r="L91" i="46"/>
  <c r="M91" i="46"/>
  <c r="M88" i="46" s="1"/>
  <c r="D21" i="47" s="1"/>
  <c r="L87" i="46"/>
  <c r="M87" i="46"/>
  <c r="L82" i="46"/>
  <c r="M82" i="46"/>
  <c r="L76" i="46"/>
  <c r="M76" i="46"/>
  <c r="L71" i="46"/>
  <c r="M71" i="46"/>
  <c r="L60" i="46"/>
  <c r="M60" i="46"/>
  <c r="L32" i="46"/>
  <c r="M28" i="46"/>
  <c r="L36" i="46"/>
  <c r="M40" i="46"/>
  <c r="M41" i="46"/>
  <c r="M29" i="46"/>
  <c r="M25" i="46"/>
  <c r="M37" i="46"/>
  <c r="L33" i="46"/>
  <c r="L26" i="46"/>
  <c r="L30" i="46"/>
  <c r="L34" i="46"/>
  <c r="L38" i="46"/>
  <c r="L42" i="46"/>
  <c r="L27" i="46"/>
  <c r="L31" i="46"/>
  <c r="L35" i="46"/>
  <c r="L39" i="46"/>
  <c r="M43" i="46"/>
  <c r="D14" i="47" s="1"/>
  <c r="M22" i="46"/>
  <c r="M21" i="46"/>
  <c r="L44" i="46"/>
  <c r="L45" i="46"/>
  <c r="L20" i="46"/>
  <c r="M19" i="46"/>
  <c r="G14" i="46"/>
  <c r="L11" i="46"/>
  <c r="L7" i="46" s="1"/>
  <c r="C9" i="47" s="1"/>
  <c r="N277" i="46"/>
  <c r="Q197" i="46" s="1"/>
  <c r="M10" i="46"/>
  <c r="G129" i="46"/>
  <c r="M12" i="46"/>
  <c r="N274" i="46"/>
  <c r="S197" i="46" s="1"/>
  <c r="N278" i="46"/>
  <c r="Q198" i="46" s="1"/>
  <c r="N270" i="46"/>
  <c r="N275" i="46"/>
  <c r="S198" i="46" s="1"/>
  <c r="N271" i="46"/>
  <c r="N272" i="46"/>
  <c r="N276" i="46"/>
  <c r="Q196" i="46" s="1"/>
  <c r="N273" i="46"/>
  <c r="S196" i="46" s="1"/>
  <c r="B57" i="43"/>
  <c r="B54" i="43"/>
  <c r="L126" i="42"/>
  <c r="L127" i="42"/>
  <c r="L128" i="42"/>
  <c r="K126" i="42"/>
  <c r="M126" i="42" s="1"/>
  <c r="N126" i="42"/>
  <c r="K127" i="42"/>
  <c r="N127" i="42"/>
  <c r="K128" i="42"/>
  <c r="M128" i="42" s="1"/>
  <c r="N128" i="42"/>
  <c r="L175" i="46" l="1"/>
  <c r="C41" i="47" s="1"/>
  <c r="M165" i="46"/>
  <c r="D37" i="47" s="1"/>
  <c r="L57" i="46"/>
  <c r="C18" i="47" s="1"/>
  <c r="L51" i="46"/>
  <c r="C17" i="47" s="1"/>
  <c r="L79" i="46"/>
  <c r="C20" i="47" s="1"/>
  <c r="L136" i="46"/>
  <c r="C31" i="47" s="1"/>
  <c r="M178" i="46"/>
  <c r="D42" i="47" s="1"/>
  <c r="L151" i="46"/>
  <c r="C35" i="47" s="1"/>
  <c r="L156" i="46"/>
  <c r="C36" i="47" s="1"/>
  <c r="L63" i="46"/>
  <c r="C19" i="47" s="1"/>
  <c r="L107" i="46"/>
  <c r="C25" i="47" s="1"/>
  <c r="L133" i="46"/>
  <c r="C30" i="47" s="1"/>
  <c r="L101" i="46"/>
  <c r="C24" i="47" s="1"/>
  <c r="M107" i="46"/>
  <c r="D25" i="47" s="1"/>
  <c r="L88" i="46"/>
  <c r="C21" i="47" s="1"/>
  <c r="L122" i="46"/>
  <c r="C27" i="47" s="1"/>
  <c r="L141" i="46"/>
  <c r="C32" i="47" s="1"/>
  <c r="L48" i="46"/>
  <c r="C16" i="47" s="1"/>
  <c r="L92" i="46"/>
  <c r="C22" i="47" s="1"/>
  <c r="M51" i="46"/>
  <c r="D17" i="47" s="1"/>
  <c r="M175" i="46"/>
  <c r="D41" i="47" s="1"/>
  <c r="M171" i="46"/>
  <c r="D40" i="47" s="1"/>
  <c r="L171" i="46"/>
  <c r="C40" i="47" s="1"/>
  <c r="L146" i="46"/>
  <c r="C34" i="47" s="1"/>
  <c r="M151" i="46"/>
  <c r="D35" i="47" s="1"/>
  <c r="M146" i="46"/>
  <c r="D34" i="47" s="1"/>
  <c r="M133" i="46"/>
  <c r="D30" i="47" s="1"/>
  <c r="M136" i="46"/>
  <c r="D31" i="47" s="1"/>
  <c r="M141" i="46"/>
  <c r="D32" i="47" s="1"/>
  <c r="M122" i="46"/>
  <c r="D27" i="47" s="1"/>
  <c r="M111" i="46"/>
  <c r="D26" i="47" s="1"/>
  <c r="M101" i="46"/>
  <c r="D24" i="47" s="1"/>
  <c r="M92" i="46"/>
  <c r="D22" i="47" s="1"/>
  <c r="M57" i="46"/>
  <c r="D18" i="47" s="1"/>
  <c r="M48" i="46"/>
  <c r="D16" i="47" s="1"/>
  <c r="M23" i="46"/>
  <c r="D13" i="47" s="1"/>
  <c r="M156" i="46"/>
  <c r="D36" i="47" s="1"/>
  <c r="L111" i="46"/>
  <c r="C26" i="47" s="1"/>
  <c r="M79" i="46"/>
  <c r="D20" i="47" s="1"/>
  <c r="M63" i="46"/>
  <c r="D19" i="47" s="1"/>
  <c r="L23" i="46"/>
  <c r="C13" i="47" s="1"/>
  <c r="M8" i="38"/>
  <c r="M7" i="38"/>
  <c r="M6" i="38"/>
  <c r="L145" i="46"/>
  <c r="C33" i="47" s="1"/>
  <c r="L43" i="46"/>
  <c r="C14" i="47" s="1"/>
  <c r="L18" i="46"/>
  <c r="C12" i="47" s="1"/>
  <c r="M18" i="46"/>
  <c r="M7" i="46"/>
  <c r="D9" i="47" s="1"/>
  <c r="R196" i="46"/>
  <c r="R201" i="46" s="1"/>
  <c r="N279" i="46"/>
  <c r="N280" i="46"/>
  <c r="R197" i="46"/>
  <c r="S202" i="46" s="1"/>
  <c r="N281" i="46"/>
  <c r="R198" i="46"/>
  <c r="R203" i="46" s="1"/>
  <c r="M127" i="42"/>
  <c r="L47" i="46" l="1"/>
  <c r="C15" i="47" s="1"/>
  <c r="L100" i="46"/>
  <c r="C23" i="47" s="1"/>
  <c r="L132" i="46"/>
  <c r="C29" i="47" s="1"/>
  <c r="L168" i="46"/>
  <c r="C38" i="47" s="1"/>
  <c r="M168" i="46"/>
  <c r="D38" i="47" s="1"/>
  <c r="M132" i="46"/>
  <c r="D29" i="47" s="1"/>
  <c r="M100" i="46"/>
  <c r="D23" i="47" s="1"/>
  <c r="M145" i="46"/>
  <c r="D33" i="47" s="1"/>
  <c r="M17" i="46"/>
  <c r="D11" i="47" s="1"/>
  <c r="D12" i="47"/>
  <c r="L17" i="46"/>
  <c r="M47" i="46"/>
  <c r="D15" i="47" s="1"/>
  <c r="S203" i="46"/>
  <c r="Q201" i="46"/>
  <c r="S201" i="46"/>
  <c r="Q203" i="46"/>
  <c r="R202" i="46"/>
  <c r="Q202" i="46"/>
  <c r="G165" i="42"/>
  <c r="G156" i="42"/>
  <c r="G150" i="42"/>
  <c r="G100" i="42"/>
  <c r="G87" i="42"/>
  <c r="G118" i="42"/>
  <c r="G137" i="42"/>
  <c r="G143" i="42"/>
  <c r="G147" i="42"/>
  <c r="G83" i="42"/>
  <c r="G62" i="42"/>
  <c r="G57" i="42"/>
  <c r="G130" i="42"/>
  <c r="G34" i="42"/>
  <c r="G21" i="42"/>
  <c r="G17" i="42"/>
  <c r="G7" i="42"/>
  <c r="L129" i="46" l="1"/>
  <c r="C28" i="47" s="1"/>
  <c r="M129" i="46"/>
  <c r="D28" i="47" s="1"/>
  <c r="L14" i="46"/>
  <c r="C11" i="47"/>
  <c r="M14" i="46"/>
  <c r="G54" i="42"/>
  <c r="G134" i="42"/>
  <c r="G115" i="42"/>
  <c r="G14" i="42"/>
  <c r="K271" i="42"/>
  <c r="K274" i="42" s="1"/>
  <c r="K277" i="42" s="1"/>
  <c r="K270" i="42"/>
  <c r="K273" i="42" s="1"/>
  <c r="K276" i="42" s="1"/>
  <c r="K269" i="42"/>
  <c r="K272" i="42" s="1"/>
  <c r="K275" i="42" s="1"/>
  <c r="L268" i="42"/>
  <c r="L271" i="42" s="1"/>
  <c r="L274" i="42" s="1"/>
  <c r="L277" i="42" s="1"/>
  <c r="L267" i="42"/>
  <c r="L266" i="42"/>
  <c r="L269" i="42" s="1"/>
  <c r="L272" i="42" s="1"/>
  <c r="L275" i="42" s="1"/>
  <c r="N11" i="42"/>
  <c r="N12" i="42"/>
  <c r="N13" i="42"/>
  <c r="N18" i="42"/>
  <c r="N19" i="42"/>
  <c r="N20" i="42"/>
  <c r="N22" i="42"/>
  <c r="N23" i="42"/>
  <c r="N24" i="42"/>
  <c r="N25" i="42"/>
  <c r="N26" i="42"/>
  <c r="N27" i="42"/>
  <c r="N28" i="42"/>
  <c r="N29" i="42"/>
  <c r="N30" i="42"/>
  <c r="N31" i="42"/>
  <c r="N32" i="42"/>
  <c r="N33" i="42"/>
  <c r="N35" i="42"/>
  <c r="N36" i="42"/>
  <c r="N37" i="42"/>
  <c r="N38" i="42"/>
  <c r="N39" i="42"/>
  <c r="N40" i="42"/>
  <c r="N41" i="42"/>
  <c r="N42" i="42"/>
  <c r="N43" i="42"/>
  <c r="N44" i="42"/>
  <c r="N45" i="42"/>
  <c r="N46" i="42"/>
  <c r="N47" i="42"/>
  <c r="N48" i="42"/>
  <c r="N49" i="42"/>
  <c r="N50" i="42"/>
  <c r="N51" i="42"/>
  <c r="N52" i="42"/>
  <c r="N53" i="42"/>
  <c r="N58" i="42"/>
  <c r="N59" i="42"/>
  <c r="N60" i="42"/>
  <c r="N61" i="42"/>
  <c r="N63" i="42"/>
  <c r="N64" i="42"/>
  <c r="N65" i="42"/>
  <c r="N66" i="42"/>
  <c r="N67" i="42"/>
  <c r="N68" i="42"/>
  <c r="N69" i="42"/>
  <c r="N70" i="42"/>
  <c r="N71" i="42"/>
  <c r="N72" i="42"/>
  <c r="N73" i="42"/>
  <c r="N74" i="42"/>
  <c r="N75" i="42"/>
  <c r="N76" i="42"/>
  <c r="N77" i="42"/>
  <c r="N78" i="42"/>
  <c r="N79" i="42"/>
  <c r="N80" i="42"/>
  <c r="N81" i="42"/>
  <c r="N82" i="42"/>
  <c r="N84" i="42"/>
  <c r="N85" i="42"/>
  <c r="N86" i="42"/>
  <c r="N90" i="42"/>
  <c r="N91" i="42"/>
  <c r="N92" i="42"/>
  <c r="N93" i="42"/>
  <c r="N94" i="42"/>
  <c r="N95" i="42"/>
  <c r="N96" i="42"/>
  <c r="N97" i="42"/>
  <c r="N98" i="42"/>
  <c r="N99" i="42"/>
  <c r="N103" i="42"/>
  <c r="N104" i="42"/>
  <c r="N105" i="42"/>
  <c r="N106" i="42"/>
  <c r="N107" i="42"/>
  <c r="N108" i="42"/>
  <c r="N109" i="42"/>
  <c r="N110" i="42"/>
  <c r="N111" i="42"/>
  <c r="N112" i="42"/>
  <c r="N113" i="42"/>
  <c r="N114" i="42"/>
  <c r="N119" i="42"/>
  <c r="N120" i="42"/>
  <c r="N121" i="42"/>
  <c r="N122" i="42"/>
  <c r="N123" i="42"/>
  <c r="N124" i="42"/>
  <c r="N125" i="42"/>
  <c r="N129" i="42"/>
  <c r="N131" i="42"/>
  <c r="N132" i="42"/>
  <c r="N133" i="42"/>
  <c r="N138" i="42"/>
  <c r="N139" i="42"/>
  <c r="N140" i="42"/>
  <c r="N141" i="42"/>
  <c r="N142" i="42"/>
  <c r="N144" i="42"/>
  <c r="N145" i="42"/>
  <c r="N146" i="42"/>
  <c r="N148" i="42"/>
  <c r="N149" i="42"/>
  <c r="N153" i="42"/>
  <c r="N154" i="42"/>
  <c r="N155" i="42"/>
  <c r="N159" i="42"/>
  <c r="N160" i="42"/>
  <c r="N161" i="42"/>
  <c r="N162" i="42"/>
  <c r="N163" i="42"/>
  <c r="N164" i="42"/>
  <c r="N168" i="42"/>
  <c r="N169" i="42"/>
  <c r="N170" i="42"/>
  <c r="N171" i="42"/>
  <c r="N172" i="42"/>
  <c r="N173" i="42"/>
  <c r="N174" i="42"/>
  <c r="N175" i="42"/>
  <c r="N176" i="42"/>
  <c r="N10" i="42"/>
  <c r="D10" i="47" l="1"/>
  <c r="M3" i="46"/>
  <c r="M11" i="38" s="1"/>
  <c r="C10" i="47"/>
  <c r="L3" i="46"/>
  <c r="M10" i="38" s="1"/>
  <c r="L270" i="42"/>
  <c r="L273" i="42" s="1"/>
  <c r="L276" i="42" s="1"/>
  <c r="D8" i="47" l="1"/>
  <c r="C8" i="47"/>
  <c r="M9" i="38"/>
  <c r="N267" i="42"/>
  <c r="R193" i="42" s="1"/>
  <c r="N268" i="42"/>
  <c r="R194" i="42" s="1"/>
  <c r="N269" i="42"/>
  <c r="S192" i="42" s="1"/>
  <c r="N270" i="42"/>
  <c r="S193" i="42" s="1"/>
  <c r="N274" i="42"/>
  <c r="Q194" i="42" s="1"/>
  <c r="N272" i="42"/>
  <c r="Q192" i="42" s="1"/>
  <c r="N273" i="42"/>
  <c r="Q193" i="42" s="1"/>
  <c r="N271" i="42"/>
  <c r="S194" i="42" s="1"/>
  <c r="N266" i="42"/>
  <c r="R192" i="42" s="1"/>
  <c r="H10" i="38"/>
  <c r="H9" i="38"/>
  <c r="G10" i="38"/>
  <c r="G9" i="38"/>
  <c r="G28" i="38"/>
  <c r="G27" i="38"/>
  <c r="K10" i="42"/>
  <c r="K11" i="42"/>
  <c r="K12" i="42"/>
  <c r="K13" i="42"/>
  <c r="K18" i="42"/>
  <c r="K19" i="42"/>
  <c r="K20" i="42"/>
  <c r="K22" i="42"/>
  <c r="K23" i="42"/>
  <c r="K24" i="42"/>
  <c r="K25" i="42"/>
  <c r="K26" i="42"/>
  <c r="K27" i="42"/>
  <c r="K28" i="42"/>
  <c r="K29" i="42"/>
  <c r="K30" i="42"/>
  <c r="K31" i="42"/>
  <c r="K32" i="42"/>
  <c r="K33" i="42"/>
  <c r="K35" i="42"/>
  <c r="K36" i="42"/>
  <c r="K37" i="42"/>
  <c r="K38" i="42"/>
  <c r="K39" i="42"/>
  <c r="K40" i="42"/>
  <c r="K41" i="42"/>
  <c r="K42" i="42"/>
  <c r="K43" i="42"/>
  <c r="K44" i="42"/>
  <c r="K45" i="42"/>
  <c r="K46" i="42"/>
  <c r="K47" i="42"/>
  <c r="K48" i="42"/>
  <c r="K49" i="42"/>
  <c r="K50" i="42"/>
  <c r="K51" i="42"/>
  <c r="K52" i="42"/>
  <c r="K53" i="42"/>
  <c r="K58" i="42"/>
  <c r="K59" i="42"/>
  <c r="K60" i="42"/>
  <c r="K61" i="42"/>
  <c r="K63" i="42"/>
  <c r="K64" i="42"/>
  <c r="K65" i="42"/>
  <c r="K66" i="42"/>
  <c r="K67" i="42"/>
  <c r="K68" i="42"/>
  <c r="K69" i="42"/>
  <c r="K70" i="42"/>
  <c r="K71" i="42"/>
  <c r="K72" i="42"/>
  <c r="K73" i="42"/>
  <c r="K74" i="42"/>
  <c r="K75" i="42"/>
  <c r="K76" i="42"/>
  <c r="K77" i="42"/>
  <c r="K78" i="42"/>
  <c r="K79" i="42"/>
  <c r="K80" i="42"/>
  <c r="K81" i="42"/>
  <c r="K82" i="42"/>
  <c r="K84" i="42"/>
  <c r="K85" i="42"/>
  <c r="K86" i="42"/>
  <c r="K90" i="42"/>
  <c r="K91" i="42"/>
  <c r="K92" i="42"/>
  <c r="K93" i="42"/>
  <c r="K94" i="42"/>
  <c r="K95" i="42"/>
  <c r="K96" i="42"/>
  <c r="K97" i="42"/>
  <c r="K98" i="42"/>
  <c r="K99" i="42"/>
  <c r="K103" i="42"/>
  <c r="K104" i="42"/>
  <c r="K105" i="42"/>
  <c r="K106" i="42"/>
  <c r="K107" i="42"/>
  <c r="K108" i="42"/>
  <c r="K109" i="42"/>
  <c r="K110" i="42"/>
  <c r="K111" i="42"/>
  <c r="K112" i="42"/>
  <c r="K113" i="42"/>
  <c r="K114" i="42"/>
  <c r="K119" i="42"/>
  <c r="K120" i="42"/>
  <c r="K121" i="42"/>
  <c r="K122" i="42"/>
  <c r="K123" i="42"/>
  <c r="K124" i="42"/>
  <c r="K125" i="42"/>
  <c r="K129" i="42"/>
  <c r="K131" i="42"/>
  <c r="K132" i="42"/>
  <c r="K133" i="42"/>
  <c r="K138" i="42"/>
  <c r="K139" i="42"/>
  <c r="K140" i="42"/>
  <c r="K141" i="42"/>
  <c r="K142" i="42"/>
  <c r="K144" i="42"/>
  <c r="K145" i="42"/>
  <c r="K146" i="42"/>
  <c r="K148" i="42"/>
  <c r="K149" i="42"/>
  <c r="K153" i="42"/>
  <c r="K154" i="42"/>
  <c r="K155" i="42"/>
  <c r="K159" i="42"/>
  <c r="K160" i="42"/>
  <c r="K161" i="42"/>
  <c r="K162" i="42"/>
  <c r="K163" i="42"/>
  <c r="K164" i="42"/>
  <c r="K168" i="42"/>
  <c r="K169" i="42"/>
  <c r="K170" i="42"/>
  <c r="K171" i="42"/>
  <c r="K172" i="42"/>
  <c r="K173" i="42"/>
  <c r="K174" i="42"/>
  <c r="K175" i="42"/>
  <c r="K176"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8" i="38"/>
  <c r="F59" i="38"/>
  <c r="F6" i="38"/>
  <c r="L90" i="42" l="1"/>
  <c r="M90" i="42"/>
  <c r="R197" i="42"/>
  <c r="R199" i="42"/>
  <c r="R198" i="42"/>
  <c r="S199" i="42"/>
  <c r="Q198" i="42"/>
  <c r="Q197" i="42"/>
  <c r="Q199" i="42"/>
  <c r="S198" i="42"/>
  <c r="S197" i="42"/>
  <c r="M19" i="42"/>
  <c r="M10" i="42"/>
  <c r="M12" i="42"/>
  <c r="N276" i="42"/>
  <c r="N275" i="42"/>
  <c r="N277" i="42"/>
  <c r="M47" i="42"/>
  <c r="M171" i="42"/>
  <c r="M139" i="42"/>
  <c r="M99" i="42"/>
  <c r="M67" i="42"/>
  <c r="M162" i="42"/>
  <c r="M146" i="42"/>
  <c r="M114" i="42"/>
  <c r="M98" i="42"/>
  <c r="M82" i="42"/>
  <c r="M66" i="42"/>
  <c r="M58" i="42"/>
  <c r="M42" i="42"/>
  <c r="M18" i="42"/>
  <c r="M169" i="42"/>
  <c r="M161" i="42"/>
  <c r="M153" i="42"/>
  <c r="M145" i="42"/>
  <c r="M129" i="42"/>
  <c r="M121" i="42"/>
  <c r="M113" i="42"/>
  <c r="M105" i="42"/>
  <c r="M97" i="42"/>
  <c r="M81" i="42"/>
  <c r="M73" i="42"/>
  <c r="M65" i="42"/>
  <c r="M49" i="42"/>
  <c r="M41" i="42"/>
  <c r="M33" i="42"/>
  <c r="M25" i="42"/>
  <c r="M155" i="42"/>
  <c r="M75" i="42"/>
  <c r="M35" i="42"/>
  <c r="M170" i="42"/>
  <c r="M154" i="42"/>
  <c r="M138" i="42"/>
  <c r="M122" i="42"/>
  <c r="M106" i="42"/>
  <c r="M74" i="42"/>
  <c r="M50" i="42"/>
  <c r="M26" i="42"/>
  <c r="L10" i="42"/>
  <c r="M176" i="42"/>
  <c r="M168" i="42"/>
  <c r="M160" i="42"/>
  <c r="M144" i="42"/>
  <c r="M120" i="42"/>
  <c r="M112" i="42"/>
  <c r="M104" i="42"/>
  <c r="M96" i="42"/>
  <c r="M80" i="42"/>
  <c r="M72" i="42"/>
  <c r="M64" i="42"/>
  <c r="M48" i="42"/>
  <c r="M40" i="42"/>
  <c r="M32" i="42"/>
  <c r="M24" i="42"/>
  <c r="M123" i="42"/>
  <c r="M91" i="42"/>
  <c r="M59" i="42"/>
  <c r="M43" i="42"/>
  <c r="M11" i="42"/>
  <c r="M159" i="42"/>
  <c r="M119" i="42"/>
  <c r="M103" i="42"/>
  <c r="M71" i="42"/>
  <c r="M39" i="42"/>
  <c r="M23" i="42"/>
  <c r="M174" i="42"/>
  <c r="M142" i="42"/>
  <c r="M110" i="42"/>
  <c r="M94" i="42"/>
  <c r="M86" i="42"/>
  <c r="M78" i="42"/>
  <c r="M70" i="42"/>
  <c r="M46" i="42"/>
  <c r="M38" i="42"/>
  <c r="M30" i="42"/>
  <c r="M22" i="42"/>
  <c r="M163" i="42"/>
  <c r="M131" i="42"/>
  <c r="M107" i="42"/>
  <c r="M51" i="42"/>
  <c r="M27" i="42"/>
  <c r="M175" i="42"/>
  <c r="M111" i="42"/>
  <c r="M95" i="42"/>
  <c r="M79" i="42"/>
  <c r="M63" i="42"/>
  <c r="M31" i="42"/>
  <c r="M173" i="42"/>
  <c r="M149" i="42"/>
  <c r="M141" i="42"/>
  <c r="M133" i="42"/>
  <c r="M125" i="42"/>
  <c r="M109" i="42"/>
  <c r="M93" i="42"/>
  <c r="M85" i="42"/>
  <c r="M77" i="42"/>
  <c r="M69" i="42"/>
  <c r="M61" i="42"/>
  <c r="M53" i="42"/>
  <c r="M45" i="42"/>
  <c r="M37" i="42"/>
  <c r="M29" i="42"/>
  <c r="M13" i="42"/>
  <c r="M172" i="42"/>
  <c r="M164" i="42"/>
  <c r="M148" i="42"/>
  <c r="M140" i="42"/>
  <c r="M132" i="42"/>
  <c r="M124" i="42"/>
  <c r="M108" i="42"/>
  <c r="M92" i="42"/>
  <c r="M84" i="42"/>
  <c r="M76" i="42"/>
  <c r="M68" i="42"/>
  <c r="M60" i="42"/>
  <c r="M52" i="42"/>
  <c r="M44" i="42"/>
  <c r="M36" i="42"/>
  <c r="M28" i="42"/>
  <c r="M20" i="42"/>
  <c r="L169" i="42"/>
  <c r="L161" i="42"/>
  <c r="L153" i="42"/>
  <c r="L145" i="42"/>
  <c r="L129" i="42"/>
  <c r="L121" i="42"/>
  <c r="L113" i="42"/>
  <c r="L105" i="42"/>
  <c r="L49" i="42"/>
  <c r="L41" i="42"/>
  <c r="L33" i="42"/>
  <c r="L25" i="42"/>
  <c r="L69" i="42"/>
  <c r="L160" i="42"/>
  <c r="L112" i="42"/>
  <c r="L96" i="42"/>
  <c r="L72" i="42"/>
  <c r="L48" i="42"/>
  <c r="L40" i="42"/>
  <c r="L32" i="42"/>
  <c r="L24" i="42"/>
  <c r="L154" i="42"/>
  <c r="L132" i="42"/>
  <c r="L97" i="42"/>
  <c r="L81" i="42"/>
  <c r="L52" i="42"/>
  <c r="L36" i="42"/>
  <c r="L11" i="42"/>
  <c r="L144" i="42"/>
  <c r="L120" i="42"/>
  <c r="L104" i="42"/>
  <c r="L80" i="42"/>
  <c r="L64" i="42"/>
  <c r="L119" i="42"/>
  <c r="L103" i="42"/>
  <c r="L79" i="42"/>
  <c r="L71" i="42"/>
  <c r="L63" i="42"/>
  <c r="L39" i="42"/>
  <c r="L31" i="42"/>
  <c r="L23" i="42"/>
  <c r="L68" i="42"/>
  <c r="L142" i="42"/>
  <c r="L110" i="42"/>
  <c r="L94" i="42"/>
  <c r="L86" i="42"/>
  <c r="L78" i="42"/>
  <c r="L70" i="42"/>
  <c r="L46" i="42"/>
  <c r="L38" i="42"/>
  <c r="L30" i="42"/>
  <c r="L22" i="42"/>
  <c r="L93" i="42"/>
  <c r="L77" i="42"/>
  <c r="L65" i="42"/>
  <c r="L19" i="42"/>
  <c r="L174" i="42"/>
  <c r="L173" i="42"/>
  <c r="L149" i="42"/>
  <c r="L141" i="42"/>
  <c r="L133" i="42"/>
  <c r="L125" i="42"/>
  <c r="L109" i="42"/>
  <c r="L85" i="42"/>
  <c r="L61" i="42"/>
  <c r="L53" i="42"/>
  <c r="L45" i="42"/>
  <c r="L37" i="42"/>
  <c r="L175" i="42"/>
  <c r="L140" i="42"/>
  <c r="L124" i="42"/>
  <c r="L108" i="42"/>
  <c r="L60" i="42"/>
  <c r="L28" i="42"/>
  <c r="L20" i="42"/>
  <c r="L172" i="42"/>
  <c r="L139" i="42"/>
  <c r="L92" i="42"/>
  <c r="L76" i="42"/>
  <c r="L44" i="42"/>
  <c r="L13" i="42"/>
  <c r="L163" i="42"/>
  <c r="L155" i="42"/>
  <c r="L131" i="42"/>
  <c r="L123" i="42"/>
  <c r="L107" i="42"/>
  <c r="L99" i="42"/>
  <c r="L91" i="42"/>
  <c r="L75" i="42"/>
  <c r="L67" i="42"/>
  <c r="L59" i="42"/>
  <c r="L51" i="42"/>
  <c r="L43" i="42"/>
  <c r="L35" i="42"/>
  <c r="L27" i="42"/>
  <c r="L171" i="42"/>
  <c r="L164" i="42"/>
  <c r="L148" i="42"/>
  <c r="L138" i="42"/>
  <c r="L84" i="42"/>
  <c r="L73" i="42"/>
  <c r="L170" i="42"/>
  <c r="L146" i="42"/>
  <c r="L122" i="42"/>
  <c r="L114" i="42"/>
  <c r="L106" i="42"/>
  <c r="L98" i="42"/>
  <c r="L82" i="42"/>
  <c r="L74" i="42"/>
  <c r="L66" i="42"/>
  <c r="L58" i="42"/>
  <c r="L50" i="42"/>
  <c r="L42" i="42"/>
  <c r="L26" i="42"/>
  <c r="L29" i="42"/>
  <c r="L12" i="42"/>
  <c r="L176" i="42"/>
  <c r="L168" i="42"/>
  <c r="L162" i="42"/>
  <c r="L159" i="42"/>
  <c r="L111" i="42"/>
  <c r="L95" i="42"/>
  <c r="L47" i="42"/>
  <c r="L18" i="42"/>
  <c r="L147" i="42" l="1"/>
  <c r="C26" i="43" s="1"/>
  <c r="M137" i="42"/>
  <c r="D24" i="43" s="1"/>
  <c r="M34" i="42"/>
  <c r="D13" i="43" s="1"/>
  <c r="M17" i="42"/>
  <c r="D11" i="43" s="1"/>
  <c r="L100" i="42"/>
  <c r="C19" i="43" s="1"/>
  <c r="L7" i="42"/>
  <c r="C9" i="43" s="1"/>
  <c r="L21" i="42"/>
  <c r="C12" i="43" s="1"/>
  <c r="L130" i="42"/>
  <c r="C22" i="43" s="1"/>
  <c r="L118" i="42"/>
  <c r="M21" i="42"/>
  <c r="D12" i="43" s="1"/>
  <c r="M150" i="42"/>
  <c r="D27" i="43" s="1"/>
  <c r="M57" i="42"/>
  <c r="D15" i="43" s="1"/>
  <c r="L165" i="42"/>
  <c r="C29" i="43" s="1"/>
  <c r="M147" i="42"/>
  <c r="D26" i="43" s="1"/>
  <c r="M100" i="42"/>
  <c r="D19" i="43" s="1"/>
  <c r="M143" i="42"/>
  <c r="D25" i="43" s="1"/>
  <c r="M7" i="42"/>
  <c r="D9" i="43" s="1"/>
  <c r="M118" i="42"/>
  <c r="D21" i="43" s="1"/>
  <c r="L57" i="42"/>
  <c r="C15" i="43" s="1"/>
  <c r="M83" i="42"/>
  <c r="D17" i="43" s="1"/>
  <c r="M62" i="42"/>
  <c r="D16" i="43" s="1"/>
  <c r="M130" i="42"/>
  <c r="D22" i="43" s="1"/>
  <c r="M156" i="42"/>
  <c r="D28" i="43" s="1"/>
  <c r="M165" i="42"/>
  <c r="D29" i="43" s="1"/>
  <c r="L17" i="42"/>
  <c r="L156" i="42"/>
  <c r="C28" i="43" s="1"/>
  <c r="L83" i="42"/>
  <c r="C17" i="43" s="1"/>
  <c r="L62" i="42"/>
  <c r="C16" i="43" s="1"/>
  <c r="L150" i="42"/>
  <c r="C27" i="43" s="1"/>
  <c r="M87" i="42"/>
  <c r="D18" i="43" s="1"/>
  <c r="L34" i="42"/>
  <c r="C13" i="43" s="1"/>
  <c r="L137" i="42"/>
  <c r="L143" i="42"/>
  <c r="C25" i="43" s="1"/>
  <c r="L87" i="42"/>
  <c r="C18" i="43" s="1"/>
  <c r="L14" i="42" l="1"/>
  <c r="C10" i="43" s="1"/>
  <c r="C11" i="43"/>
  <c r="L134" i="42"/>
  <c r="C23" i="43" s="1"/>
  <c r="C24" i="43"/>
  <c r="L115" i="42"/>
  <c r="C20" i="43" s="1"/>
  <c r="C21" i="43"/>
  <c r="M14" i="42"/>
  <c r="D10" i="43" s="1"/>
  <c r="M54" i="42"/>
  <c r="L54" i="42"/>
  <c r="M134" i="42"/>
  <c r="D23" i="43" s="1"/>
  <c r="M115" i="42"/>
  <c r="D20" i="43" s="1"/>
  <c r="L3" i="42" l="1"/>
  <c r="C14" i="43"/>
  <c r="M3" i="42"/>
  <c r="D14" i="43"/>
  <c r="M20" i="38"/>
  <c r="M22" i="38" s="1"/>
  <c r="D8" i="43" l="1"/>
  <c r="C8" i="43"/>
  <c r="M25" i="38"/>
  <c r="S6" i="38" l="1"/>
  <c r="S12" i="38" l="1"/>
  <c r="S8" i="38"/>
</calcChain>
</file>

<file path=xl/sharedStrings.xml><?xml version="1.0" encoding="utf-8"?>
<sst xmlns="http://schemas.openxmlformats.org/spreadsheetml/2006/main" count="1744" uniqueCount="443">
  <si>
    <t>VRAAG</t>
  </si>
  <si>
    <t>Controleer altijd de documentatie en de toepassing op de werkvloer.</t>
  </si>
  <si>
    <t>EN 13485
ISO 9001</t>
  </si>
  <si>
    <t>art12.§1</t>
  </si>
  <si>
    <t>Flow (architectuur, hygiëne, uitrusting,…)</t>
  </si>
  <si>
    <t>Kwaliteit</t>
  </si>
  <si>
    <t>Reiniging en desinfectie</t>
  </si>
  <si>
    <t>Conditionering</t>
  </si>
  <si>
    <t>Bewaaromstandigheden</t>
  </si>
  <si>
    <t>Leensets</t>
  </si>
  <si>
    <t>Medische hulpmiddelen éénmalig gebruik</t>
  </si>
  <si>
    <t>Uitbesteding</t>
  </si>
  <si>
    <t>Werden alle gebreken, disfuncties en zwakke punten van niveau 1 die bij de vorige audit werden vastgesteld adequaat opgevolgd?</t>
  </si>
  <si>
    <t>Werden alle gebreken, disfuncties en zwakke punten van niveau 2 die bij de vorige audit werden vastgesteld adequaat opgevolgd?</t>
  </si>
  <si>
    <t>Werden alle gebreken, disfuncties en zwakke punten van niveau 3 die bij de vorige audit werden vastgesteld adequaat opgevolgd?</t>
  </si>
  <si>
    <t>Werden de corrigerende en preventieve maatregelen met succes geïmplementeerd?</t>
  </si>
  <si>
    <t xml:space="preserve">Praktische organisatie sterilisatie </t>
  </si>
  <si>
    <t>Sterilsatieprocessen</t>
  </si>
  <si>
    <t>Transport</t>
  </si>
  <si>
    <t>opslaglokaal</t>
  </si>
  <si>
    <t>JCI</t>
  </si>
  <si>
    <t>Is er altijd een sterilisatiedeskundige (personeelslid met specifieke opleiding sterilisatie) aanwezig bij elke sterilisatie?</t>
  </si>
  <si>
    <t>Is er een procedure voor de activiteiten buiten de openingsuren van de CSA?</t>
  </si>
  <si>
    <t>Is er een procedure rond hygiënevoorschriften voor personeel en externen? (handhygiëne, PBM, kleding en toegang tot lokalen)</t>
  </si>
  <si>
    <t>Worden de hygiënevoorschriften nageleefd?</t>
  </si>
  <si>
    <t>Is er een onderhoudsplan beschikbaar voor alle aanwezige toestellen?</t>
  </si>
  <si>
    <t>Zijn er voldoende middelen beschikbaar om dit KWS te onderhouden?</t>
  </si>
  <si>
    <t>Worden de MH verwerkt volgens de IFU (instruction for use)?</t>
  </si>
  <si>
    <t>Is er een structureel overleg tussen de CSA en zijn klanten?</t>
  </si>
  <si>
    <t>Zijn er procedures beschikbaar voor elke fase van het sterilsatieproces?</t>
  </si>
  <si>
    <t>afwachten: Wordt het wasproces gecontroleerd en gevalideerd door onafhankelijke meetapparatuur? (logboek)</t>
  </si>
  <si>
    <t>afwachten: Wordt het sterilisatieproces gecontroleerd en gevalideerd door onafhankelijk meetapparatuur? (logboek)</t>
  </si>
  <si>
    <t>Worden nieuwe processen, indien nodig, preventief onderworpen aan een risico-analyse en gedocumenteerd?</t>
  </si>
  <si>
    <t>Worden de volgende elementen ( reinheid, volledigheid, integriteit, functionaliteit, controle onderhoud) gecontroleerd bij het samenstellen van de sets?</t>
  </si>
  <si>
    <t xml:space="preserve">Wordt elk nieuw of hersteld MH gereinigd en gedesinfecteerd alvorens in gebruik te nemen? </t>
  </si>
  <si>
    <t>Wordt de verpakking mee gevalideerd bij de jaarlijkse validatie?</t>
  </si>
  <si>
    <t>Is een aseptische presentatie van de steriele MH mogelijk door het gebruik van het correcte verpakkingssysteem?</t>
  </si>
  <si>
    <t>Wordt er wekelijks een vacuümlektest uitgevoerd?</t>
  </si>
  <si>
    <t xml:space="preserve">lage temperatuur sterilisatie </t>
  </si>
  <si>
    <t xml:space="preserve">Worden de beladingsvoorschriften voor de lage temperatuur sterilisatie nageleefd? </t>
  </si>
  <si>
    <t>Gebeurt het transport van de steriele MH door geautoriseerd personeel?</t>
  </si>
  <si>
    <t>Is er een onderhousplan en reinigingsplan voor de transportkarren?</t>
  </si>
  <si>
    <t>Wordt er een onderscheid gemaakt tussen de karren gebruikt voor vuil en proper transport of worden de karren gereinigd en gedesinfecteerd bij gemengd gebruik?</t>
  </si>
  <si>
    <t>Worden de karren gesloten of onder toezicht gehouden indien ze de gecontroleerde zone verlaten?</t>
  </si>
  <si>
    <t>Is er een centraal beheer van de sterilisatieactiviteiten in het ziekenhuis?</t>
  </si>
  <si>
    <t>Is de CSA een autonome medisch-technische afdeling onafhankelijk van het operatiekwartier?</t>
  </si>
  <si>
    <t>Staat het aantal personeelsleden in de CSA in verhouding tot het aantal en de aard van de activiteiten in het ziekenhuis?</t>
  </si>
  <si>
    <t xml:space="preserve">Heeft de leidinggevende van CSA een bachelor opleiding verpleegkunde en een specifieke opleiding in CSA-management? </t>
  </si>
  <si>
    <t xml:space="preserve">Is er een werkplanning aanwezig in functie van de activiteit? </t>
  </si>
  <si>
    <t>Zijn alle procedures goedgekeurd door het Comité voor Ziekenhuishygiëne (CZH)?</t>
  </si>
  <si>
    <t>Is er een SLA met de technische dienst (TD) van het ziekenhuis?</t>
  </si>
  <si>
    <t>Zijn er drie afgescheiden zones op de CSA (reiniging en desinfectie, conditionering en vrijgave)?</t>
  </si>
  <si>
    <t>Is de toegang tot de reinigings- en desinfectiezone voorzien van een sas?</t>
  </si>
  <si>
    <t>Is er een luchtbeheersing onder de vorm van: ISO8, drukverschillen, luchtverversingen, temperatuur, luchtvochtigheid,…)?</t>
  </si>
  <si>
    <t>Wordt de luchtbeheersing gemonitord en gecontroleerd?</t>
  </si>
  <si>
    <t xml:space="preserve">Indien het linnen in de CSA wordt gesteriliseerd, gebeurt het inpakken hiervan dan in een aparte ruimte? </t>
  </si>
  <si>
    <t>Is de capaciteit van de toestellen (WD, sterilisatoren, ultrasoontoestellen, lasapparaten,…) voldoende om de continuiteit van het proces te waarborgen?</t>
  </si>
  <si>
    <t>Zijn alle middelen en infrastructuur aanwezig om de hygiënevoorschriften na te leven? (handalcoholgel, zeep, papieren handdoeken, gesloten vuilbak, oogdouches,…)</t>
  </si>
  <si>
    <t>Is de zone voor eten en drinken gescheiden van de ruimten waar MH hulpmiddelen behandeld worden?</t>
  </si>
  <si>
    <t>Good practices</t>
  </si>
  <si>
    <t>Worden er maatregelen genomen om de ergonomie van de medewerkers te verbeteren? (geluid, hoog-laag tafels, licht inval, vergrootglas,…)</t>
  </si>
  <si>
    <t>Zijn de afwerkmaterialen en werkoppervlakten in CSA glad en afwasbaar?</t>
  </si>
  <si>
    <t>Is er een noodprocdure uitgewerkt voor het geval er zich problemen voordoen met water, elektriciteit, ICT,…?</t>
  </si>
  <si>
    <t>Is er een SLA voor de schoonmaak van de lokalen van de CSA (onderhoudsregister)?</t>
  </si>
  <si>
    <t>Worden de procedures rond de afvalverwerking gerespecteerd?</t>
  </si>
  <si>
    <t>Gebeuren de decentrale sterilisatieactiviteiten, indien aanwezig in het ziekenhuis, onder toezicht van de CSA?</t>
  </si>
  <si>
    <t>Zijn alle toestellen gevalideerd volgens de geldende normen? (autoclaven EN 285, lage temperatuur sterilisator ISO 14937,  WD ISO 15883, sealers ISO 16775,...)?</t>
  </si>
  <si>
    <t>Is de CSA gecertificeerd volgens ISO 13485?</t>
  </si>
  <si>
    <t>Wordt er een jaarverslag overgemaakt aan het CHZ met betrekking tot de sterilisatieactiviteiten?</t>
  </si>
  <si>
    <t>Wordt er jaarlijks een directiebeoordeling uitgevoerd van het kwaliteitszorgproces? (auditverslagen, klanttevredenheid, incidenties,…)</t>
  </si>
  <si>
    <t>Maakt de CSA gebruik van een incidentmeldingssysteem?</t>
  </si>
  <si>
    <t>Wordt er periodiek een tevredenheidsmeting uitgevoerd van de klanten ? (overleg, enquête, … )</t>
  </si>
  <si>
    <t>Is er een kwaliteitsmanagementsysteem (KWS) aanwezig? (documentbeheersing, klanttevredenheid, data-analyse, risico-analyse, klachten,…)</t>
  </si>
  <si>
    <t>Vinden er periodiek audits (intern of extern) plaats om kwaliteit te waarborgen?</t>
  </si>
  <si>
    <t>Is er een beleidsplan aanwezig waarbij key perfomance indicators (KPI's) periodiek geëvalueerd worden?</t>
  </si>
  <si>
    <t xml:space="preserve">Wordt er een risico-analyse van de processen uitgevoerd? </t>
  </si>
  <si>
    <t>Worden deze risico-analyse gedocumenteerd en periodiek herhaald?</t>
  </si>
  <si>
    <t>Worden niet-conform verwerkte MH opgespoord volgens de afgesproken procedures en indien nodig verwijderd of herverwerkt?</t>
  </si>
  <si>
    <t xml:space="preserve">Worden de gegevens van de procescontroles geanalyseerd om de processen te verbeteren? </t>
  </si>
  <si>
    <t>Is het traceersysteem geïnformatiseerd?</t>
  </si>
  <si>
    <t>Is de volgende informatie met betrekking tot de productie beschikbaar in het traceersysteem: verwerkingvoorschriften, opslag, levering, status, procesparameters,…</t>
  </si>
  <si>
    <t>Zijn de detergenten en desinfectantia conform de MDR wetgeving (2017/745) en ISO 14885?</t>
  </si>
  <si>
    <t>Worden de instrumentensets op de volgende manier aangeleverd door de klant:  volledig, gesorteerd; zonder afval, scherpe voorwerpen en single use MH?</t>
  </si>
  <si>
    <t>Worden de beladingsvoorschriften van de reiniging- en desinfectiemachine (WD) gerespecteerd?</t>
  </si>
  <si>
    <t>Worden de thermogevoelige MH bij voorkeur chemisch gedesinfecteerd?</t>
  </si>
  <si>
    <t>Zijn alle hulpmiddelen voor de reiniging (doekjes, borstels,…) voor éénmalig gebuik of worden ze minstens dagelijks gereinigd en gedesinfecteerd?</t>
  </si>
  <si>
    <t>Worden de waterpunten periodiek chemische en microbiologisch gecontroleerd?</t>
  </si>
  <si>
    <t>Wordt er bij het samenstellen van een nieuwe set rekening gehouden met de aanbevelingen HGR 9256 (hoofdstuk 7 .3)?</t>
  </si>
  <si>
    <t>Is het maximale gewicht van een set 8,5 kg (EN 285, VDMSH 2010)?</t>
  </si>
  <si>
    <t>Zijn er contaminanten zoals inhoudslijsten, foto's, instrumententape, … aanwezig in de sets?</t>
  </si>
  <si>
    <t>Is de keuze van het verpakkingsmateriaal aangepast aan het medische hulpmiddel, het gekozen sterilisatieproces ( ISO 11607), opslagomstandigheden en transport?</t>
  </si>
  <si>
    <t>Bevat het etiket van de set de minimale gegevens vermeld in HGR 9256 ?</t>
  </si>
  <si>
    <t>Is het verpakkingssysteem voorzien van een passage-indicator (conform EN 867-1 klasse A)?</t>
  </si>
  <si>
    <t>Is het autoclaveren met verzadigde stoom bij 121°C en 134°C de voorkeurssterilisatiemethode?</t>
  </si>
  <si>
    <t xml:space="preserve">Worden de beladingsvoorschriften voor de autoclaaf nageleefd (niet stapelen, zware MH onderaan,…)? </t>
  </si>
  <si>
    <t>Zijn de minimale richtwaarden voor het sterilisatieplateau bij 121°C 15 min. en bij 134°C 3 min.?</t>
  </si>
  <si>
    <t xml:space="preserve">Wordt er dagelijks een Bowie|Dick uitgevoerd conform de norm? (EN 11140-4 (elektronische test) of EN 867-4, EN285, EN 17665 (554) (voor proefpakketten))
</t>
  </si>
  <si>
    <t>Worden de volgende controles uitgevoerd: cyclusparameters (temperatuur, druk en tijd), omslaan fysico-chemische indicatoren, droogte van de lading en de integriteit van de verpakking?</t>
  </si>
  <si>
    <t>Wordt voor de kritische MH de waarde A0 3000 gehaald tijdens de desinfectie?</t>
  </si>
  <si>
    <t>Hoge temperatuur sterilisatie</t>
  </si>
  <si>
    <t>Is er een vrijgave protocol aanwezig?</t>
  </si>
  <si>
    <t>Is er een vrijgaveprotocol aanwezig (resultaat biologische indicatoren, fysico-chemische indicatoren, parametrische vrijgave)?</t>
  </si>
  <si>
    <t>Worden de volgende controles uitgevoerd: cyclusparameters, omslaan van de fysico-chemische indicatoren (biologisch indien geen parametrische vrijgave en integriteit van de verpakking)?</t>
  </si>
  <si>
    <t>Worden er medische hulpmiddelen voor éénmalig gebruik herwerkt binnen de eigen zorginstelling?</t>
  </si>
  <si>
    <t>Is de herverwerking van medische hulpmiddelen voor éénmalig gebruik opgenomen in het kwaliteitssysteem volgens de geldende regelgeving?</t>
  </si>
  <si>
    <t>Is de herverwerking van de medische hulpmiddelen voor éénmalig gebruik gemeld bij het FAGG?</t>
  </si>
  <si>
    <t>Wordt de herverwerking van medische hulpmiddelen voor éénmalig gebruik uitbesteed aan een externe verwerker die voldoet aan de geldende wetgeving?</t>
  </si>
  <si>
    <t>Komen bij het gebruik van een externe verwerker enkel de materialen terug die oorspronkelijk van de zorginstelling kwamen?</t>
  </si>
  <si>
    <t>Worden patiënten geïnformeerd over het gebruik van herwerkte medische hulpmiddelen voor éénmalig gebruik?</t>
  </si>
  <si>
    <t>Dragen de transportkarren die gebruikt worden voor het transport van MH het opschrift "gebruikt medisch hulpmiddel"?</t>
  </si>
  <si>
    <t>Voldoet de opslag en distributie van MH aan de goede praktijken van distributie (vb. FIFO) en het behoud van de integriteit van de verpakking?</t>
  </si>
  <si>
    <t>Voldoen de lokalen voor de opslag van MH op de verpleegeenheden aan de voorwaarden gesteld in de HGR 9256 (temperatuur, luchtvochtigheid, gesloten kasten en bescherd tegen UV-licht)?</t>
  </si>
  <si>
    <t>Is het verpakkingssysteem gevalideerd volgens de ISO 11607?</t>
  </si>
  <si>
    <t>Bestaat er een contract tussen de zorginstelling en de leverancier van de leensets die voldoet aan de voorwaarden gesteld in het KB van 18.03.1999?</t>
  </si>
  <si>
    <t>Respecteert de leverancier de minimale verplichtingen opgelijst in de HGR 9256?</t>
  </si>
  <si>
    <t>Respecteert de zorginstelling de minimale verplichtingen opgelijst in de HGR 9256?</t>
  </si>
  <si>
    <t>Wordt de sterilisatie van MH door de ziekenhuisapotheker uitbesteed aan een collega ziekenhuisapotheker van een andere zorginstelling?</t>
  </si>
  <si>
    <t>Wordt de sterilisatie van MH door de ziekenhuisapotheker uitbesteed aan de titularis van een bereidingsvergunning?</t>
  </si>
  <si>
    <t>KB 16 juni 2022</t>
  </si>
  <si>
    <t>Bestaat er een samenwerkingsovereenkomst tussen de uitbestedende ziekenhuisapotheker en de ziekenhuisapotheker/titularis van de bereidingsvergunning die de sterilisatie uitvoert?</t>
  </si>
  <si>
    <t>Wordt het protocol minstens 10 jaar bewaard, te rekenen vanaf de datum van aflevering?</t>
  </si>
  <si>
    <t>Wordt het protocol bewaard in een register/informatiedrager door de ziekenhuisapotheker die het MH heeft afgeleverd?</t>
  </si>
  <si>
    <t>Wordt  het protocol ondertekend door de ziekenhuisapotheker ter controle van de conformiteit van de gevraagde verrischting?</t>
  </si>
  <si>
    <t>Wordt er een ondertekend protocol meegestuurd met de MH die gesteriliseerd werden door de ziekenhuisapotheker of de ziekenhuisapotheker/titularis van de bereidingsvergunning die de sterilisatie heeft uitgevoerd?</t>
  </si>
  <si>
    <t>Wordt er een protocol in tweevoud opgemaakt door de ziekenhuisapotheker/titularis van de bereidingsvergunning die de sterilisatie uitvoert volgens de aanbevelingen in HGR9256?</t>
  </si>
  <si>
    <t>Wordt er een controle uitgevoerd op de vervaldata?</t>
  </si>
  <si>
    <t>Kan er getraceerd worden tot op patiëntniveau?</t>
  </si>
  <si>
    <t>Zijn de validatierapporten beschikbaar?</t>
  </si>
  <si>
    <t>Wordt de validatie uitgevoerd door een externe partner?</t>
  </si>
  <si>
    <t>Wordt er jaarlijks een controle van de stoomkwaliteit uitgevoerd?</t>
  </si>
  <si>
    <t>Worden de stoomvaten om de 13 maanden onderworpen aan een inwendige controle?</t>
  </si>
  <si>
    <t>KB 18 oktober 1991</t>
  </si>
  <si>
    <t>KB 30 sept 2020 - bijlage IIa</t>
  </si>
  <si>
    <t>Is er een bij naam aangeduide ziekenhuisapotheker verantwoordelijk voor de kwaliteitsbewaking op CSA (zichtbaar organigram)?</t>
  </si>
  <si>
    <t>KB 4 maart 1991</t>
  </si>
  <si>
    <t>Zijn de organisatorische en/of hiërarchische relaties tussen de apotheker die verantwoordelijk is voor de kwaliteitsbewaking en de operationele verantwoordelijke gedefinieerd in het organigram van het ziekenhuis, zowel op het vlak van de functies als van de verantwoordelijkheden?</t>
  </si>
  <si>
    <t>Heeft het personeel van de technische dienst (TD) een specifieke opleiding genoten om dringende interventies uit te voeren?</t>
  </si>
  <si>
    <t>Is er een SLA met de dienst ICT? (traceersysteem, backup,...)</t>
  </si>
  <si>
    <t>Wordt er een permanente vorming voorzien bij implementatie van gewijzigde of nieuwe processen? (opleidingsplan)</t>
  </si>
  <si>
    <t>HGR 2022</t>
  </si>
  <si>
    <t>KB 17 juni 2007</t>
  </si>
  <si>
    <t>Is de toegang tot de entiteit conditioneringszone voorzien van een sas?</t>
  </si>
  <si>
    <t>Is de toegang tot de entiteit vrijgavezone voorzien van een sas?</t>
  </si>
  <si>
    <t xml:space="preserve">Is de kans op kruisbesmetting uitgesloten tijdens de hele flow van de MH op CSA (maw is er een scheiding tussen de gecontamineerde en steriele MH) ? </t>
  </si>
  <si>
    <t>Is de toegang tot de sterilisatie beperkt tot bevoegde personen?</t>
  </si>
  <si>
    <t xml:space="preserve">Algemeen </t>
  </si>
  <si>
    <t xml:space="preserve">Beheer proces </t>
  </si>
  <si>
    <t xml:space="preserve">Validatie </t>
  </si>
  <si>
    <t>Vinden er periodiek procescontroles plaats?</t>
  </si>
  <si>
    <t xml:space="preserve">Traceersysteem </t>
  </si>
  <si>
    <t xml:space="preserve">Kwaliteitsopvolging van het sterilisatieproces  </t>
  </si>
  <si>
    <t xml:space="preserve">Beheer sterilisatie </t>
  </si>
  <si>
    <t>Wordt het transport uitgevoerd door middel van gesloten recipiënten?</t>
  </si>
  <si>
    <t>Worden de MH bij voorkeur machinaal gereinigd en gedesinfecteerd indien de IFU (instructions for use) dit toelaat?</t>
  </si>
  <si>
    <t>MDR/ISO 14885</t>
  </si>
  <si>
    <t>Is het contact tussen het MH en het fixatiemateriaal minimaal?</t>
  </si>
  <si>
    <t>Voldoet het verpakkingsmateriaal aan de norm EN 868-1 tot 8 en 11607-1 et -2?</t>
  </si>
  <si>
    <t xml:space="preserve">KB 30 sept 2020 - bijlage IIa: Hfdst 5 2.1 </t>
  </si>
  <si>
    <t>Voldoen de lokalen voor de opslag van MH aan de voorwaarden gesteld in het KB 2020 (temperatuur, luchtvochtigheid, deeltjes, toegangscontrole,…)?</t>
  </si>
  <si>
    <t>KB 30 sept 2020 - bijlage IIa: Hfdst 5 2.2</t>
  </si>
  <si>
    <t>KB 30 sept 2020 - bijlage IIa: Hfdst 6</t>
  </si>
  <si>
    <t>KB 30 sept 2020 - bijlage IIa: Hfdst 7</t>
  </si>
  <si>
    <t>Beschikt de ziekenhuisapotheker over een adequate en gevalideerde installatie/uitrusting om de sterilisatie te verrichten?</t>
  </si>
  <si>
    <t>Europese verordening 2017/745</t>
  </si>
  <si>
    <t>Good Practice</t>
  </si>
  <si>
    <t xml:space="preserve">Good Practice </t>
  </si>
  <si>
    <t>Ja</t>
  </si>
  <si>
    <t>Neen</t>
  </si>
  <si>
    <t>X2</t>
  </si>
  <si>
    <t>X1</t>
  </si>
  <si>
    <t>X3</t>
  </si>
  <si>
    <t>NVT</t>
  </si>
  <si>
    <t>Good practice, Eisenkader</t>
  </si>
  <si>
    <t>Wordt er halfjaarlijks een controle van de stoomkwaliteit uitgevoerd?</t>
  </si>
  <si>
    <t>Wordt er driemaandelijks een controle van de stoomkwaliteit uitgevoerd?</t>
  </si>
  <si>
    <t>KB 19990818</t>
  </si>
  <si>
    <t>KB 19781019</t>
  </si>
  <si>
    <t>KB 19910304</t>
  </si>
  <si>
    <t>Referentie</t>
  </si>
  <si>
    <t>ter info: 
artikelnummer, §, pagina</t>
  </si>
  <si>
    <t>OPMERKINGEN</t>
  </si>
  <si>
    <t xml:space="preserve">Voorbeelden </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</si>
  <si>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</si>
  <si>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</si>
  <si>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</si>
  <si>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</si>
  <si>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</si>
  <si>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</si>
  <si>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</si>
  <si>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</si>
  <si>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</si>
  <si>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</si>
  <si>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</si>
  <si>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</si>
  <si>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</si>
  <si>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</si>
  <si>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</si>
  <si>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</si>
  <si>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</si>
  <si>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</si>
  <si>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</si>
  <si>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</si>
  <si>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</si>
  <si>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</si>
  <si>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</si>
  <si>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</si>
  <si>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</si>
  <si>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</si>
  <si>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</si>
  <si>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ALGEMENE TIJTEL</t>
  </si>
  <si>
    <t>ANTWOORD</t>
  </si>
  <si>
    <t xml:space="preserve">NIVEAU </t>
  </si>
  <si>
    <t>V3.0</t>
  </si>
  <si>
    <t>I</t>
  </si>
  <si>
    <t>II</t>
  </si>
  <si>
    <t>III</t>
  </si>
  <si>
    <t>IV</t>
  </si>
  <si>
    <t>V</t>
  </si>
  <si>
    <t>VI</t>
  </si>
  <si>
    <t>VII</t>
  </si>
  <si>
    <t>VIII</t>
  </si>
  <si>
    <t>IX</t>
  </si>
  <si>
    <t>X</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</si>
  <si>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</si>
  <si>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</si>
  <si>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</si>
  <si>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</si>
  <si>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</si>
  <si>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</si>
  <si>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</si>
  <si>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</si>
  <si>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</si>
  <si>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</si>
  <si>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</si>
  <si>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</si>
  <si>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</si>
  <si>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</si>
  <si>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</si>
  <si>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</si>
  <si>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</si>
  <si>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</si>
  <si>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</si>
  <si>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</si>
  <si>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</si>
  <si>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</si>
  <si>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</si>
  <si>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</si>
  <si>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</si>
  <si>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</si>
  <si>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</si>
  <si>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</si>
  <si>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Maximum één 'Ja' of één 'Nee'; de twee andere lijnen moeten 'NVT' zijn.</t>
  </si>
  <si>
    <t>Do not delete</t>
  </si>
  <si>
    <t>Total score</t>
  </si>
  <si>
    <t>MAEIA Sterilization Rapport</t>
  </si>
  <si>
    <t>Date :</t>
  </si>
  <si>
    <t>Hoofdapotheker :</t>
  </si>
  <si>
    <t>Auditeur naam :</t>
  </si>
  <si>
    <t>Ziekenhuis :</t>
  </si>
  <si>
    <t>Ziekenhuis Abc</t>
  </si>
  <si>
    <t>James Hetfield</t>
  </si>
  <si>
    <t>Kirk Hamett</t>
  </si>
  <si>
    <t>Hoofdapotheker</t>
  </si>
  <si>
    <t>Handtekeningen</t>
  </si>
  <si>
    <t>Ja Groep</t>
  </si>
  <si>
    <t>Neen groep</t>
  </si>
  <si>
    <t>NVT groep</t>
  </si>
  <si>
    <t>INLEIDING     STERILISATIE</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</si>
  <si>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</si>
  <si>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</si>
  <si>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</si>
  <si>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</si>
  <si>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</si>
  <si>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</si>
  <si>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</si>
  <si>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</si>
  <si>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</si>
  <si>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</si>
  <si>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</si>
  <si>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Text to be inserted</t>
  </si>
  <si>
    <t>Reiniging en desinfectie van warmtegevoelige endoscopen met werkkanaal</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</si>
  <si>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</si>
  <si>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</si>
  <si>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</si>
  <si>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Organisatie </t>
  </si>
  <si>
    <t>Algemeen</t>
  </si>
  <si>
    <t>Proces van reinigen, desinfecteren en drogen</t>
  </si>
  <si>
    <t>Kwaliteitsbeheersysteem</t>
  </si>
  <si>
    <t>Apparatuur &amp; Infrastructuur</t>
  </si>
  <si>
    <t>Personeel</t>
  </si>
  <si>
    <t xml:space="preserve">Beschermende mantel </t>
  </si>
  <si>
    <t>Reiniging</t>
  </si>
  <si>
    <t>Desinfectie</t>
  </si>
  <si>
    <t>Bewaring</t>
  </si>
  <si>
    <t>d</t>
  </si>
  <si>
    <t>A</t>
  </si>
  <si>
    <t>C</t>
  </si>
  <si>
    <t>B</t>
  </si>
  <si>
    <t>Is er een procedure die alle processtappen beschrijft?</t>
  </si>
  <si>
    <t>Is er een procedure die de afspraken beschrijft buiten de reguliere werkuren?</t>
  </si>
  <si>
    <t>Is er een noodplan aanwezig in geval van calamiteiten?</t>
  </si>
  <si>
    <t>KB 2020 bijlage IIb  + HGR 9446</t>
  </si>
  <si>
    <t>GP</t>
  </si>
  <si>
    <t xml:space="preserve">Is er voldoende ruimte om de handeling te kunnen uitvoeren zonder dat de scheiding proper en vuil in gedrang komt? </t>
  </si>
  <si>
    <t>Is de afstand tussen de plaats van reiniging en desinfectie minstens 1 meter?</t>
  </si>
  <si>
    <t>CDC 2007</t>
  </si>
  <si>
    <t>Zijn er veiligheidsfiches voor de producten beschikbaar?</t>
  </si>
  <si>
    <t xml:space="preserve">Gebeurt de opslag van de producten conform de richtlijnen? </t>
  </si>
  <si>
    <t>Is het water dat gebruikt wordt minstens van drinkwaterkwaliteit?</t>
  </si>
  <si>
    <t>Voldoen de wasmachines aan de EN 15883?</t>
  </si>
  <si>
    <t>Voldoen de droogkasten aan de EN 16442?</t>
  </si>
  <si>
    <t>Is het droogproces van de droogsystemen gevalideerd op basis van de aanbevelingen opgenomen in de EN 16442?</t>
  </si>
  <si>
    <t>Is er een architectonische scheiding tussen de vuile en zuivere zone?</t>
  </si>
  <si>
    <t>Is er voldoende ventilatie aanwezig in de reinigings- en desinfectieruimte (minstens 6 luchtwisselingen per uur)?</t>
  </si>
  <si>
    <t xml:space="preserve">Bezit de wastafel afmetingen die afgestemd zijn op een endoscoop in gestrekte ligging? </t>
  </si>
  <si>
    <t>Is er een lektester aanwezig in de vuile zone?</t>
  </si>
  <si>
    <t xml:space="preserve">Bevindt er zich in de zones de infrastructuur om een goede handhygiëne toe te passen? </t>
  </si>
  <si>
    <t xml:space="preserve">Zijn persoonlijke beschermingsmiddelen tegen spatten voorhanden (bv overschort, spatbril, lange manchetten, handschoenen...)? </t>
  </si>
  <si>
    <t>Zijn de nodige IT-middelen aanwezig in functie van het gekozen traceersysteem?</t>
  </si>
  <si>
    <t xml:space="preserve">Is er een kit aanwezig voor oogspoeling? </t>
  </si>
  <si>
    <t xml:space="preserve">Zijn de handleidingen voor de aanwezige toestellen beschikbaar? </t>
  </si>
  <si>
    <t>Is er een minimale uitrusting aanwezig: een voorwastafel en endoscopendesinfector en bewaarkast en/of droogsysteem?</t>
  </si>
  <si>
    <t>Het droogsysteem en/of de bewaarkast is ruimtelijk gescheiden van de vuile zone?</t>
  </si>
  <si>
    <t>e</t>
  </si>
  <si>
    <t>f</t>
  </si>
  <si>
    <t>g</t>
  </si>
  <si>
    <t>h</t>
  </si>
  <si>
    <t>i</t>
  </si>
  <si>
    <t>j</t>
  </si>
  <si>
    <t>k</t>
  </si>
  <si>
    <t>l</t>
  </si>
  <si>
    <t>m</t>
  </si>
  <si>
    <t>n</t>
  </si>
  <si>
    <t>o</t>
  </si>
  <si>
    <t>p</t>
  </si>
  <si>
    <t>q</t>
  </si>
  <si>
    <t>r</t>
  </si>
  <si>
    <t>s</t>
  </si>
  <si>
    <t>Is er een scholingsplan voor de medewerker die de endoscopen behandelt?</t>
  </si>
  <si>
    <t>Hebben alle medewerkers een gedocumenteerde opleiding gehad?</t>
  </si>
  <si>
    <t xml:space="preserve">Worden alle handelingen aan de gedesinfecteerde scoop uitgevoerd met gedesinfecteerde handen of handschoenen? </t>
  </si>
  <si>
    <t xml:space="preserve">Wordt de 4 uur regel gerespecteerd? </t>
  </si>
  <si>
    <t xml:space="preserve">Wordt de gedesinfecteerde scoop getransporteerd in een zuiver éénmalig of herbruikbaar transportmiddel? </t>
  </si>
  <si>
    <t>Is de transportbak afgesloten?</t>
  </si>
  <si>
    <t>Is er een ruimtelijke scheiding tussen vuil en schoon transport?</t>
  </si>
  <si>
    <t>Wordt er duidelijk aangegeven op het transportmiddel of het gaat om een vuile of gedesinfecteerde endoscoop?</t>
  </si>
  <si>
    <t>Bestaat er een procedure voor de reiniging en desinfectie indien er gebruik gemaakt wordt van een herbruikbaar transportmiddel?</t>
  </si>
  <si>
    <t xml:space="preserve">Wordt het biopsie- en aspiratiekanaal met minstens drinkbaar water gespoeld? </t>
  </si>
  <si>
    <t xml:space="preserve">Wordt de endoscoop met een onsteriele vochtige gaas of niet pluizige doek voor éénmalig gebruik gereinigd aan de buitenzijde? </t>
  </si>
  <si>
    <t>Wordt het steriele waterspoelflesje gevuld met steriel water?</t>
  </si>
  <si>
    <t>Wordt het disposable, steriel waterspoelflesje dagelijks vervangen?</t>
  </si>
  <si>
    <t>Wordt het reusable, steriel waterspoelflesje dagelijks vervangen?</t>
  </si>
  <si>
    <t>Wordt de manuele lektest op de juiste manier uitgevoerd?</t>
  </si>
  <si>
    <t>Is er een procedure in geval van een lekke endoscoop?</t>
  </si>
  <si>
    <t>Wordt de beschermkap indien van toepassing aangebracht op de endoscoop?</t>
  </si>
  <si>
    <t>Wordt de oplossing met het reinigingsmiddel na elk proces vervangen?</t>
  </si>
  <si>
    <t xml:space="preserve">Worden wegwerpbare kapjes en ventielen verwijderd? </t>
  </si>
  <si>
    <t xml:space="preserve">Worden herbruikbare ventielen gereinigd volgens de voorschriften van de fabrikant? </t>
  </si>
  <si>
    <t>Zijn de reinigingsborstels voor éénmalig gebruik compatibel met de diameter van de werkkanalen?</t>
  </si>
  <si>
    <t>Zijn de reinigingsborstels voor éénmalig gebruik?</t>
  </si>
  <si>
    <t>Worden de endoscopen gereinigd en geborsteld volgens de instructies van de fabrikant?</t>
  </si>
  <si>
    <t>Wordt de endoscoop volledig ondergedompeld in de reinigingsoplossing?</t>
  </si>
  <si>
    <t xml:space="preserve">Wordt er voor het aspiratie- en biopsiekanaal geborsteld vanaf het ventielhuis naar het distale uiteinde? </t>
  </si>
  <si>
    <t>Worden mantel en het bedieningshuis gereinigd met een pluisvrije doek tijdens de onderdompeling?</t>
  </si>
  <si>
    <t xml:space="preserve">Wordt er onder water geborsteld? </t>
  </si>
  <si>
    <t xml:space="preserve">Wordt de wastafel periodiek gereinigd en gedesinfecteerd?  </t>
  </si>
  <si>
    <t>Worden de instructions for use (IFU) van het reinigingsmiddel gerespecteerd (concentratie, temperatuur, inwerkingstijd,…)?</t>
  </si>
  <si>
    <t>Is er een beladingsvoorschrift voor de endoscopendesinfector aanwezig?</t>
  </si>
  <si>
    <t xml:space="preserve">Gaan alle losse onderdelen in een mandje in de endoscopendesinfector? </t>
  </si>
  <si>
    <t>De aansluitingen in de endoscopendesinfector zijn geschikt voor de endoscopen?</t>
  </si>
  <si>
    <t xml:space="preserve">Wordt het desinfectieprogramma steeds volledig doorlopen?  </t>
  </si>
  <si>
    <t>Wordt de endoscoop na elke cyclus meteen uit de endoscopendesinfector verwijderd?</t>
  </si>
  <si>
    <t>Wordt het juiste desinfectieprogramma gekozen in functie van de endoscoop?</t>
  </si>
  <si>
    <t>Wordt de endoscopendesinfector minstens aan het einde van de werkdag langs de buitenzijde (high touch oppervlakken) gereinigd en gedesinfecteerd?</t>
  </si>
  <si>
    <t>Wordt de periodieke zelfdesinfectiecyclus van het toestel uitgevoerd?</t>
  </si>
  <si>
    <t>Werd het reinigings- en desinfectieproces zonder onderbreking doorlopen?</t>
  </si>
  <si>
    <t>Wordt er gecontroleerd of alle slangen, afsluitdoppen en kanaalscheiders nog aangesloten zijn op het einde van het reinigings- en desinfectieproces?</t>
  </si>
  <si>
    <t xml:space="preserve">Wordt er gecontroleerd of er nog zichtbare verontreiniging aanwezig is op de endoscoop  na het doorlopen van een volledige desinfectiecyclus?? </t>
  </si>
  <si>
    <t>Zijn de aansluitingen in de droogkast geschikt voor de endoscopen?</t>
  </si>
  <si>
    <t xml:space="preserve">Wordt de droogkast  periodiek gereinigd en gedesinfecteerd?  </t>
  </si>
  <si>
    <t xml:space="preserve">Blijven ventielen en andere losse onderdelen ongemonteerd bij de endoscoop? </t>
  </si>
  <si>
    <t xml:space="preserve">Wordt de droogtijd van de fabrikant gerespecteerd? </t>
  </si>
  <si>
    <t>Wordt de bewaartijd gerespecteerd?</t>
  </si>
  <si>
    <t>Zijn alle toestellen gevalideerd volgens de geldende normen? (wasmachines EN 15883, droogkasten EN 16442,...)?</t>
  </si>
  <si>
    <t xml:space="preserve">Worden de filters van de toestellen vervangen volgens de voorschriften van de fabrikant? </t>
  </si>
  <si>
    <t>Wordt er op regelmatige basis een onaangekondigde, interne audit uitgevoerd om het proces te evalueren?</t>
  </si>
  <si>
    <t>Werd er op basis van de audit een verbeterlijst opgemaakt?</t>
  </si>
  <si>
    <t>Wordt deze verbeterlijst opgevolgd?</t>
  </si>
  <si>
    <t>Zijn de voorwaarden met betrekking tot de staalnameprocedures en de interpre-
 tatie van de resultaten van microbiologische controles op voorhand vastgelegd in een document?</t>
  </si>
  <si>
    <t>Werd het document goedgekeurd door het comité van ziekenhuishygiëne?</t>
  </si>
  <si>
    <t>Is er een bemonsteringsplan voor de bacteriologische controles aanwezig (routinekweken, validatie van de apparatuur,…)?</t>
  </si>
  <si>
    <t>Is er een register met de resultaten van de voorbije kweken beschikbaar?</t>
  </si>
  <si>
    <t>Zijn er instructies aanwezig die aangeven wat er moet gebeuren bij afwijkende resultaten?</t>
  </si>
  <si>
    <t>Vindt er 3-maandelijks een microbiologische controle plaats van het laatste spoelwater?</t>
  </si>
  <si>
    <t>Wordt er ook een microbiologische controle uitgevoerd van de endoscopendesinfector in de volgende gevallen: na herstelling of onderhoud, bij een verhuis of de installatie; of bij ingrijpende aanpassingen van de procedure?</t>
  </si>
  <si>
    <t>Wordt de endoscoop microbiologisch gecontroleerd bij aanwijzingen van endoscoop gerelateerde infecties?</t>
  </si>
  <si>
    <t>Wordt iedere hoog-risico endoscoop minstens éénmaal per jaar bemonsterd?</t>
  </si>
  <si>
    <t>Worden infecties of kolonisaties gerelateerd aan endoscopie geregistreerd en besproken binnen een 'taskforce'?</t>
  </si>
  <si>
    <t>Is er een traceersysteem aanwezig?</t>
  </si>
  <si>
    <t>Is het traceersysteem geinformatiseerd?</t>
  </si>
  <si>
    <t>Is er een noodprocedure beschikbaar bij uitval van het geïnformatiseerd traceersysteem?</t>
  </si>
  <si>
    <t>Is de volgende informatie met betrekking tot het proces beschikbaar in het traceersysteem: patiëntgegevens, identificatienummer endoscoop, datum en tijd procedure, identificatie van endoscopenwasmachine,…?</t>
  </si>
  <si>
    <t>Gebruiksklaar maken van de gedesinfecteerde endoscoop</t>
  </si>
  <si>
    <t>Voorreiniging door de gebruiker</t>
  </si>
  <si>
    <t>Reiniging vuile zone</t>
  </si>
  <si>
    <t xml:space="preserve">Machinale reiniging en desinfectie </t>
  </si>
  <si>
    <t xml:space="preserve">Vrijgave </t>
  </si>
  <si>
    <t>Droogproces en opslag</t>
  </si>
  <si>
    <t>Validatie</t>
  </si>
  <si>
    <t>Audit</t>
  </si>
  <si>
    <t>Microbiologische controles</t>
  </si>
  <si>
    <t>Traceerbaarheid</t>
  </si>
  <si>
    <t>KB 2020 bijlage 2b  + HGR 9446</t>
  </si>
  <si>
    <t>Reiniging en desinfectie van warmtegevoelige endoscopen zonder werkkanaal</t>
  </si>
  <si>
    <t>Is er een coördinerende deskundige aangeduid die in staat voor de kwaliteitsbewaking van het ganse proces?</t>
  </si>
  <si>
    <t xml:space="preserve">Is er voldoende ruimte om de handeling te kunnen uitvoeren zonder dat de scheiding proper en vuil? </t>
  </si>
  <si>
    <t>Worden rigide endovaginale sondes gebruikt in combinatie met een beschermende mantel?</t>
  </si>
  <si>
    <t>Worden rigide endorectale sondes gebruikt in combinatie met een beschermende mantel?</t>
  </si>
  <si>
    <t>Wordt er steeds een high level desinfectie uitgevoerd ongeacht of er al dan niet een beschermende mantel gebruikt wordt?</t>
  </si>
  <si>
    <t>Is er bij het gebruik van een beschermende mantel een instructie aanwezig voor het aanbrengen en verwijderen ervan?</t>
  </si>
  <si>
    <t>Wordt het MH na het onderzoek afgeveegd met een droog en schoon doekje (verwijderen gel, lichaamsvloeistoffen,…)?</t>
  </si>
  <si>
    <t>Wordt er een manuele reiniging uitgevoerd met een daarvoor geschikte methode en reinigingsproduct (onderdompeling met reinigingsmiddel, gebruiksklaar doekje,…)?</t>
  </si>
  <si>
    <t>Wordt er een lektest uitgvoerd indien de IFU van de fabrikant dit vraagt?</t>
  </si>
  <si>
    <t>Worden de IFU van het reinigingsmiddel gerespecteerd (concentratie , inwerktijd,…)?</t>
  </si>
  <si>
    <t>Wordt de high level desinfectie bij voorkeur geautomatiseerd uitgevoerd?</t>
  </si>
  <si>
    <t>Indien niet geautomatiseerd, wordt de manuele desinfectie dan uitgevoerd met een daarvoor geschikte methode en desinfectieproduct (onderdompeling in een desinfectiemiddel, gebruiksklaar desinfectiedoekje,…)?</t>
  </si>
  <si>
    <t>Wordt het volledige MH gedesinfecteerd, inclusief het handvat?</t>
  </si>
  <si>
    <t>Worden de IFU van het desinfectiemiddel gerespecteerd (concentratie, temperatuur, spoelen, drogen,…)?</t>
  </si>
  <si>
    <t>Ondergaat een patiënteigen MH voor meervoudig gebruik een reiniging en low level desinfectie na ieder gebruik?</t>
  </si>
  <si>
    <t>Worden de MH na de reiniging en desinfectie gedroogd?</t>
  </si>
  <si>
    <t>Worden de correcte PBM's gedragen in functie van de gebruikte producten?</t>
  </si>
  <si>
    <t>Wordt tussen iedere patiënt de gebruiksapparatuur (touchscreen, toetsenbord, toren,…) low level gedesinfecteerd?</t>
  </si>
  <si>
    <t>Worden de MH na droging op een reine en droge manier bewaard of verpakt?</t>
  </si>
  <si>
    <t>Wordt het MH microbiologisch gecontroleerd bij aanwijzingen van MH gerelateerde infecties?</t>
  </si>
  <si>
    <t>Worden infecties of kolonisaties gerelateerd aan het MH geregistreerd en besproken binnen een 'taskforce'?</t>
  </si>
  <si>
    <t>Worden bij onderdompeling de lotnummers van het desinfectans genoteerd in het kader van de traceerbaarheid?</t>
  </si>
  <si>
    <t xml:space="preserve">Proces van reinigen, desinfecteren en drogen </t>
  </si>
  <si>
    <t>&lt;</t>
  </si>
  <si>
    <t>Update formula to point to the correct Process worksheet</t>
  </si>
  <si>
    <t>VERSIE 20230201</t>
  </si>
  <si>
    <t>ENDOSCOPIE</t>
  </si>
  <si>
    <t>Hoe gebruiken we de kwaliteitstool MAEIA?</t>
  </si>
  <si>
    <t>MAEIA Endoscopie Rapport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</si>
</sst>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4"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sz val="11"/>
      <color rgb="FFFF0000"/>
      <name val="Calibri"/>
      <family val="2"/>
      <scheme val="minor"/>
    </font>
    <font>
      <sz val="11"/>
      <color rgb="FFFF000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sz val="10"/>
      <name val="Open Sans"/>
      <family val="2"/>
    </font>
    <font>
      <sz val="10"/>
      <color theme="1"/>
      <name val="Open Sans"/>
      <family val="2"/>
    </font>
    <font>
      <sz val="10"/>
      <color theme="1"/>
      <name val="Calibri"/>
      <family val="2"/>
      <scheme val="minor"/>
    </font>
    <font>
      <b/>
      <sz val="16"/>
      <color theme="0"/>
      <name val="Calibri"/>
      <family val="2"/>
      <scheme val="minor"/>
    </font>
    <font>
      <sz val="12"/>
      <color theme="1"/>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1"/>
      <name val="Calibri"/>
      <family val="2"/>
      <scheme val="minor"/>
    </font>
    <font>
      <b/>
      <sz val="11"/>
      <color rgb="FF006100"/>
      <name val="Calibri"/>
      <family val="2"/>
      <scheme val="minor"/>
    </font>
    <font>
      <sz val="12"/>
      <color theme="0" tint="-0.34998626667073579"/>
      <name val="Open Sans"/>
      <family val="2"/>
    </font>
    <font>
      <i/>
      <sz val="11"/>
      <color theme="0" tint="-0.34998626667073579"/>
      <name val="Open Sans"/>
      <family val="2"/>
    </font>
    <font>
      <i/>
      <sz val="11"/>
      <color rgb="FFFF0000"/>
      <name val="Calibri"/>
      <family val="2"/>
      <scheme val="minor"/>
    </font>
    <font>
      <b/>
      <sz val="11"/>
      <color theme="0"/>
      <name val="Open Sans"/>
      <family val="2"/>
    </font>
    <font>
      <sz val="18"/>
      <color theme="1"/>
      <name val="Calibri"/>
      <family val="2"/>
      <scheme val="minor"/>
    </font>
  </fonts>
  <fills count="1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0" tint="-0.149998474074526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Dashed">
        <color theme="4" tint="-0.24994659260841701"/>
      </left>
      <right/>
      <top style="mediumDashed">
        <color theme="4" tint="-0.24994659260841701"/>
      </top>
      <bottom style="dotted">
        <color theme="4" tint="-0.24994659260841701"/>
      </bottom>
      <diagonal/>
    </border>
    <border>
      <left style="mediumDashed">
        <color theme="4" tint="-0.24994659260841701"/>
      </left>
      <right/>
      <top style="dotted">
        <color theme="4" tint="-0.24994659260841701"/>
      </top>
      <bottom style="dotted">
        <color theme="4" tint="-0.24994659260841701"/>
      </bottom>
      <diagonal/>
    </border>
    <border>
      <left style="mediumDashed">
        <color theme="4" tint="-0.24994659260841701"/>
      </left>
      <right/>
      <top style="dotted">
        <color theme="4" tint="-0.24994659260841701"/>
      </top>
      <bottom style="mediumDashed">
        <color theme="4" tint="-0.24994659260841701"/>
      </bottom>
      <diagonal/>
    </border>
    <border>
      <left/>
      <right style="mediumDashed">
        <color theme="4" tint="-0.24994659260841701"/>
      </right>
      <top style="mediumDashed">
        <color theme="4" tint="-0.24994659260841701"/>
      </top>
      <bottom/>
      <diagonal/>
    </border>
    <border>
      <left/>
      <right style="mediumDashed">
        <color theme="4" tint="-0.24994659260841701"/>
      </right>
      <top/>
      <bottom/>
      <diagonal/>
    </border>
    <border>
      <left/>
      <right style="mediumDashed">
        <color theme="4" tint="-0.24994659260841701"/>
      </right>
      <top/>
      <bottom style="mediumDashed">
        <color theme="4" tint="-0.24994659260841701"/>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cellStyleXfs>
  <cellXfs count="197">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7" borderId="0" xfId="0" applyFont="1" applyFill="1" applyAlignment="1">
      <alignment horizontal="lef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5" fillId="6" borderId="0" xfId="2" applyBorder="1" applyAlignment="1" applyProtection="1">
      <alignment horizontal="center" wrapText="1"/>
      <protection locked="0"/>
    </xf>
    <xf numFmtId="0" fontId="5" fillId="6" borderId="0" xfId="2" applyBorder="1" applyAlignment="1" applyProtection="1">
      <alignment wrapText="1"/>
      <protection locked="0"/>
    </xf>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7" fillId="7" borderId="4" xfId="0" applyFont="1" applyFill="1" applyBorder="1" applyAlignment="1">
      <alignment horizontal="left" wrapText="1"/>
    </xf>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5" fillId="6" borderId="5" xfId="2" applyBorder="1" applyAlignment="1" applyProtection="1">
      <alignment horizontal="center" wrapText="1"/>
      <protection locked="0"/>
    </xf>
    <xf numFmtId="0" fontId="5" fillId="6" borderId="6" xfId="2" applyBorder="1" applyAlignment="1" applyProtection="1">
      <alignment horizontal="center" wrapText="1"/>
      <protection locked="0"/>
    </xf>
    <xf numFmtId="0" fontId="5" fillId="6" borderId="7" xfId="2" applyBorder="1" applyAlignment="1" applyProtection="1">
      <alignment horizontal="center" wrapText="1"/>
      <protection locked="0"/>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4" fillId="0" borderId="17" xfId="0" applyFont="1" applyBorder="1" applyAlignment="1">
      <alignment horizontal="center" vertical="center" wrapText="1"/>
    </xf>
    <xf numFmtId="0" fontId="27" fillId="0" borderId="0" xfId="0" applyFont="1" applyAlignment="1">
      <alignment horizontal="center" wrapText="1"/>
    </xf>
    <xf numFmtId="0" fontId="15" fillId="0" borderId="19" xfId="0" applyFont="1" applyBorder="1" applyAlignment="1">
      <alignment horizontal="center" wrapText="1"/>
    </xf>
    <xf numFmtId="3" fontId="15" fillId="0" borderId="20" xfId="4" applyNumberFormat="1" applyFont="1" applyFill="1" applyBorder="1" applyAlignment="1" applyProtection="1">
      <alignment horizontal="right" wrapText="1" indent="1"/>
    </xf>
    <xf numFmtId="14" fontId="24" fillId="0" borderId="0" xfId="0" applyNumberFormat="1" applyFont="1" applyAlignment="1" applyProtection="1">
      <alignment horizontal="left" vertical="center" wrapText="1" indent="2"/>
      <protection locked="0"/>
    </xf>
    <xf numFmtId="0" fontId="29" fillId="0" borderId="0" xfId="0" applyFont="1" applyAlignment="1">
      <alignment wrapText="1"/>
    </xf>
    <xf numFmtId="14" fontId="24" fillId="0" borderId="22" xfId="0" applyNumberFormat="1" applyFont="1" applyBorder="1" applyAlignment="1" applyProtection="1">
      <alignment horizontal="left" vertical="center" wrapText="1" indent="2"/>
      <protection locked="0"/>
    </xf>
    <xf numFmtId="0" fontId="7" fillId="0" borderId="23" xfId="0" applyFont="1" applyBorder="1" applyAlignment="1" applyProtection="1">
      <alignment horizontal="center" wrapText="1"/>
      <protection locked="0"/>
    </xf>
    <xf numFmtId="0" fontId="7" fillId="0" borderId="21" xfId="0" applyFont="1" applyBorder="1" applyAlignment="1" applyProtection="1">
      <alignment horizontal="center" wrapText="1"/>
      <protection locked="0"/>
    </xf>
    <xf numFmtId="0" fontId="7" fillId="0" borderId="26" xfId="0" applyFont="1" applyBorder="1" applyAlignment="1" applyProtection="1">
      <alignment horizontal="center" wrapText="1"/>
      <protection locked="0"/>
    </xf>
    <xf numFmtId="0" fontId="31" fillId="8" borderId="0" xfId="0" applyFont="1" applyFill="1" applyAlignment="1">
      <alignment horizontal="center"/>
    </xf>
    <xf numFmtId="0" fontId="32" fillId="0" borderId="0" xfId="0" applyFont="1" applyAlignment="1">
      <alignment horizontal="justify" vertical="top" wrapText="1"/>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22" fillId="7" borderId="3" xfId="0" applyFont="1" applyFill="1" applyBorder="1" applyAlignment="1">
      <alignment horizontal="center" wrapText="1"/>
    </xf>
    <xf numFmtId="16" fontId="7" fillId="7" borderId="3" xfId="0" applyNumberFormat="1" applyFont="1" applyFill="1" applyBorder="1" applyAlignment="1">
      <alignment horizontal="center" wrapText="1"/>
    </xf>
    <xf numFmtId="9" fontId="7" fillId="7" borderId="3" xfId="0" applyNumberFormat="1" applyFont="1" applyFill="1" applyBorder="1" applyAlignment="1">
      <alignment horizontal="center" wrapText="1"/>
    </xf>
    <xf numFmtId="0" fontId="9" fillId="0" borderId="0" xfId="0" applyFont="1" applyAlignment="1">
      <alignment horizontal="center" wrapText="1"/>
    </xf>
    <xf numFmtId="0" fontId="7" fillId="0" borderId="0" xfId="0" applyFont="1" applyAlignment="1">
      <alignment horizontal="center" wrapText="1"/>
    </xf>
    <xf numFmtId="0" fontId="15"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11" xfId="0" applyFont="1" applyBorder="1" applyAlignment="1">
      <alignment horizontal="center" wrapText="1"/>
    </xf>
    <xf numFmtId="0" fontId="25" fillId="0" borderId="12" xfId="0" applyFont="1" applyBorder="1" applyAlignment="1">
      <alignment horizontal="center" vertical="center"/>
    </xf>
    <xf numFmtId="0" fontId="7" fillId="0" borderId="12" xfId="0" applyFont="1" applyBorder="1" applyAlignment="1">
      <alignment horizontal="center" wrapText="1"/>
    </xf>
    <xf numFmtId="0" fontId="7" fillId="0" borderId="13" xfId="0" applyFont="1" applyBorder="1" applyAlignment="1">
      <alignment wrapText="1"/>
    </xf>
    <xf numFmtId="0" fontId="25"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4" fillId="0" borderId="0" xfId="0" applyFont="1" applyAlignment="1">
      <alignment vertical="center"/>
    </xf>
    <xf numFmtId="0" fontId="24" fillId="0" borderId="0" xfId="0" applyFont="1" applyAlignment="1">
      <alignment horizontal="left" vertical="center" wrapText="1"/>
    </xf>
    <xf numFmtId="0" fontId="24" fillId="0" borderId="17"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9" xfId="0" applyFont="1" applyBorder="1"/>
    <xf numFmtId="0" fontId="26" fillId="0" borderId="0" xfId="0" applyFont="1" applyAlignment="1">
      <alignment horizontal="left" wrapText="1" indent="2"/>
    </xf>
    <xf numFmtId="3" fontId="26" fillId="0" borderId="18" xfId="4" applyNumberFormat="1" applyFont="1" applyFill="1" applyBorder="1" applyAlignment="1" applyProtection="1">
      <alignment horizontal="right" wrapText="1" indent="1"/>
    </xf>
    <xf numFmtId="0" fontId="30" fillId="0" borderId="0" xfId="0" applyFont="1"/>
    <xf numFmtId="0" fontId="28" fillId="0" borderId="0" xfId="0" applyFont="1" applyAlignment="1">
      <alignment horizontal="center" wrapText="1"/>
    </xf>
    <xf numFmtId="0" fontId="23" fillId="0" borderId="0" xfId="0" applyFont="1" applyAlignment="1">
      <alignment horizontal="left"/>
    </xf>
    <xf numFmtId="0" fontId="7" fillId="0" borderId="0" xfId="0" applyFont="1" applyAlignment="1">
      <alignment horizontal="left" wrapText="1"/>
    </xf>
    <xf numFmtId="0" fontId="7" fillId="0" borderId="24" xfId="0" applyFont="1" applyBorder="1" applyProtection="1">
      <protection locked="0"/>
    </xf>
    <xf numFmtId="0" fontId="7" fillId="0" borderId="25" xfId="0" applyFont="1" applyBorder="1" applyProtection="1">
      <protection locked="0"/>
    </xf>
    <xf numFmtId="0" fontId="24" fillId="0" borderId="22" xfId="0" applyFont="1" applyBorder="1" applyAlignment="1" applyProtection="1">
      <alignment horizontal="left" vertical="center" indent="2"/>
      <protection locked="0"/>
    </xf>
    <xf numFmtId="0" fontId="24" fillId="0" borderId="0" xfId="0" applyFont="1" applyAlignment="1" applyProtection="1">
      <alignment horizontal="left" vertical="center" indent="2"/>
      <protection locked="0"/>
    </xf>
    <xf numFmtId="0" fontId="0" fillId="0" borderId="1" xfId="0" applyBorder="1"/>
    <xf numFmtId="0" fontId="33" fillId="0" borderId="1" xfId="0" applyFont="1" applyBorder="1"/>
    <xf numFmtId="0" fontId="34" fillId="0" borderId="27" xfId="0" applyFont="1" applyBorder="1" applyAlignment="1">
      <alignment horizontal="centerContinuous" wrapText="1"/>
    </xf>
    <xf numFmtId="0" fontId="34" fillId="0" borderId="28" xfId="0" applyFont="1" applyBorder="1" applyAlignment="1">
      <alignment horizontal="centerContinuous" wrapText="1"/>
    </xf>
    <xf numFmtId="0" fontId="34" fillId="0" borderId="29" xfId="0" applyFont="1" applyBorder="1" applyAlignment="1">
      <alignment horizontal="centerContinuous" wrapText="1"/>
    </xf>
    <xf numFmtId="0" fontId="35" fillId="0" borderId="30" xfId="0" applyFont="1" applyBorder="1" applyAlignment="1">
      <alignment horizontal="center" wrapText="1"/>
    </xf>
    <xf numFmtId="0" fontId="35" fillId="0" borderId="31" xfId="0" applyFont="1" applyBorder="1" applyAlignment="1">
      <alignment horizontal="center" wrapText="1"/>
    </xf>
    <xf numFmtId="0" fontId="35" fillId="0" borderId="32" xfId="0" applyFont="1" applyBorder="1" applyAlignment="1">
      <alignment horizontal="center" wrapText="1"/>
    </xf>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15" fillId="0" borderId="16" xfId="0" applyFont="1" applyBorder="1"/>
    <xf numFmtId="0" fontId="36" fillId="0" borderId="15" xfId="0" applyFont="1" applyBorder="1" applyAlignment="1">
      <alignment horizontal="left"/>
    </xf>
    <xf numFmtId="3" fontId="36" fillId="0" borderId="14" xfId="4" applyNumberFormat="1" applyFont="1" applyFill="1" applyBorder="1" applyAlignment="1" applyProtection="1">
      <alignment horizontal="right" wrapText="1" indent="1"/>
    </xf>
    <xf numFmtId="0" fontId="35" fillId="0" borderId="30" xfId="0" applyFont="1" applyBorder="1" applyProtection="1">
      <protection locked="0"/>
    </xf>
    <xf numFmtId="0" fontId="35" fillId="0" borderId="30" xfId="0" applyFont="1" applyBorder="1" applyAlignment="1" applyProtection="1">
      <alignment horizontal="center" wrapText="1"/>
      <protection locked="0"/>
    </xf>
    <xf numFmtId="0" fontId="35" fillId="0" borderId="30" xfId="0" applyFont="1" applyBorder="1" applyAlignment="1" applyProtection="1">
      <alignment wrapText="1"/>
      <protection locked="0"/>
    </xf>
    <xf numFmtId="0" fontId="35" fillId="0" borderId="31" xfId="0" applyFont="1" applyBorder="1" applyProtection="1">
      <protection locked="0"/>
    </xf>
    <xf numFmtId="0" fontId="35" fillId="0" borderId="31" xfId="0" applyFont="1" applyBorder="1" applyAlignment="1" applyProtection="1">
      <alignment horizontal="center" wrapText="1"/>
      <protection locked="0"/>
    </xf>
    <xf numFmtId="0" fontId="35" fillId="0" borderId="31" xfId="0" applyFont="1" applyBorder="1" applyAlignment="1" applyProtection="1">
      <alignment wrapText="1"/>
      <protection locked="0"/>
    </xf>
    <xf numFmtId="0" fontId="35" fillId="0" borderId="32" xfId="0" applyFont="1" applyBorder="1" applyProtection="1">
      <protection locked="0"/>
    </xf>
    <xf numFmtId="0" fontId="35" fillId="0" borderId="32" xfId="0" applyFont="1" applyBorder="1" applyAlignment="1" applyProtection="1">
      <alignment horizontal="center" wrapText="1"/>
      <protection locked="0"/>
    </xf>
    <xf numFmtId="0" fontId="35" fillId="0" borderId="32" xfId="0" applyFont="1" applyBorder="1" applyAlignment="1" applyProtection="1">
      <alignment wrapText="1"/>
      <protection locked="0"/>
    </xf>
    <xf numFmtId="0" fontId="37" fillId="0" borderId="0" xfId="0" applyFont="1"/>
    <xf numFmtId="0" fontId="17" fillId="0" borderId="0" xfId="0" applyFont="1" applyAlignment="1">
      <alignment wrapText="1"/>
    </xf>
    <xf numFmtId="0" fontId="23" fillId="13" borderId="4" xfId="0" applyFont="1" applyFill="1" applyBorder="1" applyAlignment="1">
      <alignment horizontal="center" wrapText="1"/>
    </xf>
    <xf numFmtId="0" fontId="23" fillId="13" borderId="4" xfId="0" applyFont="1" applyFill="1" applyBorder="1" applyAlignment="1">
      <alignment wrapText="1"/>
    </xf>
    <xf numFmtId="0" fontId="23" fillId="13" borderId="4" xfId="0" applyFont="1" applyFill="1" applyBorder="1"/>
    <xf numFmtId="0" fontId="38" fillId="13" borderId="4" xfId="2" applyFont="1" applyFill="1" applyBorder="1" applyAlignment="1" applyProtection="1">
      <alignment horizontal="center" wrapText="1"/>
      <protection locked="0"/>
    </xf>
    <xf numFmtId="0" fontId="38" fillId="13" borderId="4" xfId="2" applyFont="1" applyFill="1" applyBorder="1" applyAlignment="1" applyProtection="1">
      <alignment wrapText="1"/>
      <protection locked="0"/>
    </xf>
    <xf numFmtId="0" fontId="23" fillId="13" borderId="3" xfId="0" applyFont="1" applyFill="1" applyBorder="1" applyAlignment="1">
      <alignment horizontal="center" wrapText="1"/>
    </xf>
    <xf numFmtId="0" fontId="23" fillId="13" borderId="3" xfId="0" applyFont="1" applyFill="1" applyBorder="1" applyAlignment="1">
      <alignment wrapText="1"/>
    </xf>
    <xf numFmtId="0" fontId="23" fillId="13" borderId="3" xfId="0" applyFont="1" applyFill="1" applyBorder="1"/>
    <xf numFmtId="0" fontId="38" fillId="13" borderId="3" xfId="2" applyFont="1" applyFill="1" applyBorder="1" applyAlignment="1" applyProtection="1">
      <alignment horizontal="center" wrapText="1"/>
      <protection locked="0"/>
    </xf>
    <xf numFmtId="0" fontId="38" fillId="13" borderId="3" xfId="2" applyFont="1" applyFill="1" applyBorder="1" applyAlignment="1" applyProtection="1">
      <alignment wrapText="1"/>
      <protection locked="0"/>
    </xf>
    <xf numFmtId="0" fontId="23" fillId="13" borderId="2" xfId="0" applyFont="1" applyFill="1" applyBorder="1" applyAlignment="1">
      <alignment horizontal="center" wrapText="1"/>
    </xf>
    <xf numFmtId="0" fontId="38" fillId="13" borderId="2" xfId="2" applyFont="1" applyFill="1" applyBorder="1" applyAlignment="1" applyProtection="1">
      <alignment horizontal="center" wrapText="1"/>
      <protection locked="0"/>
    </xf>
    <xf numFmtId="0" fontId="38" fillId="13" borderId="2" xfId="2" applyFont="1" applyFill="1" applyBorder="1" applyAlignment="1" applyProtection="1">
      <alignment wrapText="1"/>
      <protection locked="0"/>
    </xf>
    <xf numFmtId="0" fontId="23" fillId="13" borderId="2" xfId="0" applyFont="1" applyFill="1" applyBorder="1" applyAlignment="1">
      <alignment wrapText="1"/>
    </xf>
    <xf numFmtId="0" fontId="23" fillId="13" borderId="2" xfId="0" applyFont="1" applyFill="1" applyBorder="1" applyAlignment="1">
      <alignment horizontal="center"/>
    </xf>
    <xf numFmtId="0" fontId="23" fillId="13" borderId="2" xfId="0" applyFont="1" applyFill="1" applyBorder="1"/>
    <xf numFmtId="0" fontId="39" fillId="0" borderId="0" xfId="0" applyFont="1" applyAlignment="1">
      <alignment horizontal="center" wrapText="1"/>
    </xf>
    <xf numFmtId="3" fontId="40" fillId="0" borderId="18" xfId="4" applyNumberFormat="1" applyFont="1" applyFill="1" applyBorder="1" applyAlignment="1" applyProtection="1">
      <alignment horizontal="right" wrapText="1" indent="1"/>
    </xf>
    <xf numFmtId="0" fontId="9" fillId="14" borderId="0" xfId="0" applyFont="1" applyFill="1" applyAlignment="1">
      <alignment horizontal="center" wrapText="1"/>
    </xf>
    <xf numFmtId="0" fontId="9" fillId="14" borderId="0" xfId="0" applyFont="1" applyFill="1" applyAlignment="1">
      <alignment wrapText="1"/>
    </xf>
    <xf numFmtId="0" fontId="19" fillId="14" borderId="0" xfId="0" applyFont="1" applyFill="1" applyAlignment="1">
      <alignment horizontal="right" wrapText="1"/>
    </xf>
    <xf numFmtId="0" fontId="19" fillId="14" borderId="0" xfId="0" applyFont="1" applyFill="1"/>
    <xf numFmtId="0" fontId="19" fillId="14" borderId="0" xfId="0" applyFont="1" applyFill="1" applyAlignment="1">
      <alignment wrapText="1"/>
    </xf>
    <xf numFmtId="9" fontId="19" fillId="14" borderId="0" xfId="3" applyFont="1" applyFill="1" applyBorder="1" applyAlignment="1" applyProtection="1">
      <alignment horizontal="left" wrapText="1"/>
    </xf>
    <xf numFmtId="0" fontId="19" fillId="14" borderId="0" xfId="0" applyFont="1" applyFill="1" applyAlignment="1">
      <alignment horizontal="center" wrapText="1"/>
    </xf>
    <xf numFmtId="0" fontId="40" fillId="0" borderId="0" xfId="0" applyFont="1" applyAlignment="1">
      <alignment horizontal="left" wrapText="1" indent="4"/>
    </xf>
    <xf numFmtId="0" fontId="7" fillId="0" borderId="34" xfId="0" applyFont="1" applyBorder="1" applyAlignment="1">
      <alignment wrapText="1"/>
    </xf>
    <xf numFmtId="1" fontId="0" fillId="0" borderId="0" xfId="0" applyNumberFormat="1"/>
    <xf numFmtId="0" fontId="0" fillId="2" borderId="0" xfId="0" applyFill="1"/>
    <xf numFmtId="0" fontId="41" fillId="0" borderId="0" xfId="0" applyFont="1"/>
    <xf numFmtId="0" fontId="42" fillId="8" borderId="0" xfId="0" applyFont="1" applyFill="1"/>
    <xf numFmtId="0" fontId="7" fillId="15" borderId="3" xfId="0" applyFont="1" applyFill="1" applyBorder="1" applyAlignment="1">
      <alignment horizontal="center" wrapText="1"/>
    </xf>
    <xf numFmtId="0" fontId="43" fillId="7" borderId="0" xfId="0" applyFont="1" applyFill="1"/>
    <xf numFmtId="0" fontId="21" fillId="6" borderId="8" xfId="2" applyFont="1" applyBorder="1" applyAlignment="1" applyProtection="1">
      <alignment horizontal="center" vertical="center" wrapText="1"/>
    </xf>
    <xf numFmtId="0" fontId="21" fillId="6" borderId="9" xfId="2" applyFont="1" applyBorder="1" applyAlignment="1" applyProtection="1">
      <alignment horizontal="center" vertical="center" wrapText="1"/>
    </xf>
    <xf numFmtId="0" fontId="21" fillId="6" borderId="10" xfId="2" applyFont="1" applyBorder="1" applyAlignment="1" applyProtection="1">
      <alignment horizontal="center" vertical="center" wrapText="1"/>
    </xf>
  </cellXfs>
  <cellStyles count="5">
    <cellStyle name="Goed" xfId="2" builtinId="26"/>
    <cellStyle name="Komma" xfId="4" builtinId="3"/>
    <cellStyle name="Normal 2" xfId="1" xr:uid="{00000000-0005-0000-0000-00000000000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82%</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573A8485-6DFD-4E9C-86E1-5F9653C1086F}"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A4D18A79-42A0-4B36-8EA5-CB6C371AB6CA}"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17E9DABB-8EFA-454C-91B1-A44F82498170}"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500A9815-76F3-4510-B316-4AE0BD56D199}"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sterilisatie '!$P$186:$P$189</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formatCode="0">
                  <c:v>82</c:v>
                </c:pt>
                <c:pt idx="1">
                  <c:v>1</c:v>
                </c:pt>
                <c:pt idx="2">
                  <c:v>117</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sterilisatie '!$Q$191</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'!$P$192</c:f>
              <c:strCache>
                <c:ptCount val="1"/>
                <c:pt idx="0">
                  <c:v>Niveau 1</c:v>
                </c:pt>
              </c:strCache>
            </c:strRef>
          </c:cat>
          <c:val>
            <c:numRef>
              <c:extLst>
                <c:ext xmlns:c15="http://schemas.microsoft.com/office/drawing/2012/chart" uri="{02D57815-91ED-43cb-92C2-25804820EDAC}">
                  <c15:fullRef>
                    <c15:sqref>'proces sterilisatie '!$Q$192:$Q$194</c15:sqref>
                  </c15:fullRef>
                </c:ext>
              </c:extLst>
              <c:f>'proces sterilisatie '!$Q$192</c:f>
              <c:numCache>
                <c:formatCode>General</c:formatCode>
                <c:ptCount val="1"/>
                <c:pt idx="0">
                  <c:v>44</c:v>
                </c:pt>
              </c:numCache>
            </c:numRef>
          </c:val>
          <c:extLst>
            <c:ext xmlns:c16="http://schemas.microsoft.com/office/drawing/2014/chart" uri="{C3380CC4-5D6E-409C-BE32-E72D297353CC}">
              <c16:uniqueId val="{00000000-EB34-4462-800F-89D5A9626A14}"/>
            </c:ext>
          </c:extLst>
        </c:ser>
        <c:ser>
          <c:idx val="1"/>
          <c:order val="1"/>
          <c:tx>
            <c:strRef>
              <c:f>'proces sterilisatie '!$R$191</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'!$P$192</c:f>
              <c:strCache>
                <c:ptCount val="1"/>
                <c:pt idx="0">
                  <c:v>Niveau 1</c:v>
                </c:pt>
              </c:strCache>
            </c:strRef>
          </c:cat>
          <c:val>
            <c:numRef>
              <c:extLst>
                <c:ext xmlns:c15="http://schemas.microsoft.com/office/drawing/2012/chart" uri="{02D57815-91ED-43cb-92C2-25804820EDAC}">
                  <c15:fullRef>
                    <c15:sqref>'proces sterilisatie '!$R$192:$R$194</c15:sqref>
                  </c15:fullRef>
                </c:ext>
              </c:extLst>
              <c:f>'proces sterilisatie '!$R$192</c:f>
              <c:numCache>
                <c:formatCode>General</c:formatCode>
                <c:ptCount val="1"/>
                <c:pt idx="0">
                  <c:v>45</c:v>
                </c:pt>
              </c:numCache>
            </c:numRef>
          </c:val>
          <c:extLst>
            <c:ext xmlns:c16="http://schemas.microsoft.com/office/drawing/2014/chart" uri="{C3380CC4-5D6E-409C-BE32-E72D297353CC}">
              <c16:uniqueId val="{00000001-EB34-4462-800F-89D5A9626A14}"/>
            </c:ext>
          </c:extLst>
        </c:ser>
        <c:ser>
          <c:idx val="2"/>
          <c:order val="2"/>
          <c:tx>
            <c:strRef>
              <c:f>'proces sterilisatie '!$S$191</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'!$P$192</c:f>
              <c:strCache>
                <c:ptCount val="1"/>
                <c:pt idx="0">
                  <c:v>Niveau 1</c:v>
                </c:pt>
              </c:strCache>
            </c:strRef>
          </c:cat>
          <c:val>
            <c:numRef>
              <c:extLst>
                <c:ext xmlns:c15="http://schemas.microsoft.com/office/drawing/2012/chart" uri="{02D57815-91ED-43cb-92C2-25804820EDAC}">
                  <c15:fullRef>
                    <c15:sqref>'proces sterilisatie '!$S$192:$S$194</c15:sqref>
                  </c15:fullRef>
                </c:ext>
              </c:extLst>
              <c:f>'proces sterilisatie '!$S$192</c:f>
              <c:numCache>
                <c:formatCode>General</c:formatCode>
                <c:ptCount val="1"/>
                <c:pt idx="0">
                  <c:v>14</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sterilisatie '!$Q$191</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'!$P$193</c:f>
              <c:strCache>
                <c:ptCount val="1"/>
                <c:pt idx="0">
                  <c:v>Niveau 2</c:v>
                </c:pt>
              </c:strCache>
            </c:strRef>
          </c:cat>
          <c:val>
            <c:numRef>
              <c:extLst>
                <c:ext xmlns:c15="http://schemas.microsoft.com/office/drawing/2012/chart" uri="{02D57815-91ED-43cb-92C2-25804820EDAC}">
                  <c15:fullRef>
                    <c15:sqref>'proces sterilisatie '!$Q$192:$Q$194</c15:sqref>
                  </c15:fullRef>
                </c:ext>
              </c:extLst>
              <c:f>'proces sterilisatie '!$Q$193</c:f>
              <c:numCache>
                <c:formatCode>General</c:formatCode>
                <c:ptCount val="1"/>
                <c:pt idx="0">
                  <c:v>1</c:v>
                </c:pt>
              </c:numCache>
            </c:numRef>
          </c:val>
          <c:extLst>
            <c:ext xmlns:c16="http://schemas.microsoft.com/office/drawing/2014/chart" uri="{C3380CC4-5D6E-409C-BE32-E72D297353CC}">
              <c16:uniqueId val="{00000000-4473-42BE-BD7A-3A0D673EDA9C}"/>
            </c:ext>
          </c:extLst>
        </c:ser>
        <c:ser>
          <c:idx val="1"/>
          <c:order val="1"/>
          <c:tx>
            <c:strRef>
              <c:f>'proces sterilisatie '!$R$191</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'!$P$193</c:f>
              <c:strCache>
                <c:ptCount val="1"/>
                <c:pt idx="0">
                  <c:v>Niveau 2</c:v>
                </c:pt>
              </c:strCache>
            </c:strRef>
          </c:cat>
          <c:val>
            <c:numRef>
              <c:extLst>
                <c:ext xmlns:c15="http://schemas.microsoft.com/office/drawing/2012/chart" uri="{02D57815-91ED-43cb-92C2-25804820EDAC}">
                  <c15:fullRef>
                    <c15:sqref>'proces sterilisatie '!$R$192:$R$194</c15:sqref>
                  </c15:fullRef>
                </c:ext>
              </c:extLst>
              <c:f>'proces sterilisatie '!$R$193</c:f>
              <c:numCache>
                <c:formatCode>General</c:formatCode>
                <c:ptCount val="1"/>
                <c:pt idx="0">
                  <c:v>1</c:v>
                </c:pt>
              </c:numCache>
            </c:numRef>
          </c:val>
          <c:extLst>
            <c:ext xmlns:c16="http://schemas.microsoft.com/office/drawing/2014/chart" uri="{C3380CC4-5D6E-409C-BE32-E72D297353CC}">
              <c16:uniqueId val="{00000001-4473-42BE-BD7A-3A0D673EDA9C}"/>
            </c:ext>
          </c:extLst>
        </c:ser>
        <c:ser>
          <c:idx val="2"/>
          <c:order val="2"/>
          <c:tx>
            <c:strRef>
              <c:f>'proces sterilisatie '!$S$191</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'!$P$193</c:f>
              <c:strCache>
                <c:ptCount val="1"/>
                <c:pt idx="0">
                  <c:v>Niveau 2</c:v>
                </c:pt>
              </c:strCache>
            </c:strRef>
          </c:cat>
          <c:val>
            <c:numRef>
              <c:extLst>
                <c:ext xmlns:c15="http://schemas.microsoft.com/office/drawing/2012/chart" uri="{02D57815-91ED-43cb-92C2-25804820EDAC}">
                  <c15:fullRef>
                    <c15:sqref>'proces sterilisatie '!$S$192:$S$194</c15:sqref>
                  </c15:fullRef>
                </c:ext>
              </c:extLst>
              <c:f>'proces sterilisatie '!$S$193</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sterilisatie '!$Q$191</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'!$P$194</c:f>
              <c:strCache>
                <c:ptCount val="1"/>
                <c:pt idx="0">
                  <c:v>Niveau 3</c:v>
                </c:pt>
              </c:strCache>
            </c:strRef>
          </c:cat>
          <c:val>
            <c:numRef>
              <c:extLst>
                <c:ext xmlns:c15="http://schemas.microsoft.com/office/drawing/2012/chart" uri="{02D57815-91ED-43cb-92C2-25804820EDAC}">
                  <c15:fullRef>
                    <c15:sqref>'proces sterilisatie '!$Q$192:$Q$194</c15:sqref>
                  </c15:fullRef>
                </c:ext>
              </c:extLst>
              <c:f>'proces sterilisatie '!$Q$194</c:f>
              <c:numCache>
                <c:formatCode>General</c:formatCode>
                <c:ptCount val="1"/>
                <c:pt idx="0">
                  <c:v>14</c:v>
                </c:pt>
              </c:numCache>
            </c:numRef>
          </c:val>
          <c:extLst>
            <c:ext xmlns:c16="http://schemas.microsoft.com/office/drawing/2014/chart" uri="{C3380CC4-5D6E-409C-BE32-E72D297353CC}">
              <c16:uniqueId val="{00000000-B434-409A-9669-44A8B0412A67}"/>
            </c:ext>
          </c:extLst>
        </c:ser>
        <c:ser>
          <c:idx val="1"/>
          <c:order val="1"/>
          <c:tx>
            <c:strRef>
              <c:f>'proces sterilisatie '!$R$191</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'!$P$194</c:f>
              <c:strCache>
                <c:ptCount val="1"/>
                <c:pt idx="0">
                  <c:v>Niveau 3</c:v>
                </c:pt>
              </c:strCache>
            </c:strRef>
          </c:cat>
          <c:val>
            <c:numRef>
              <c:extLst>
                <c:ext xmlns:c15="http://schemas.microsoft.com/office/drawing/2012/chart" uri="{02D57815-91ED-43cb-92C2-25804820EDAC}">
                  <c15:fullRef>
                    <c15:sqref>'proces sterilisatie '!$R$192:$R$194</c15:sqref>
                  </c15:fullRef>
                </c:ext>
              </c:extLst>
              <c:f>'proces sterilisatie '!$R$194</c:f>
              <c:numCache>
                <c:formatCode>General</c:formatCode>
                <c:ptCount val="1"/>
                <c:pt idx="0">
                  <c:v>6</c:v>
                </c:pt>
              </c:numCache>
            </c:numRef>
          </c:val>
          <c:extLst>
            <c:ext xmlns:c16="http://schemas.microsoft.com/office/drawing/2014/chart" uri="{C3380CC4-5D6E-409C-BE32-E72D297353CC}">
              <c16:uniqueId val="{00000001-B434-409A-9669-44A8B0412A67}"/>
            </c:ext>
          </c:extLst>
        </c:ser>
        <c:ser>
          <c:idx val="2"/>
          <c:order val="2"/>
          <c:tx>
            <c:strRef>
              <c:f>'proces sterilisatie '!$S$191</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'!$P$194</c:f>
              <c:strCache>
                <c:ptCount val="1"/>
                <c:pt idx="0">
                  <c:v>Niveau 3</c:v>
                </c:pt>
              </c:strCache>
            </c:strRef>
          </c:cat>
          <c:val>
            <c:numRef>
              <c:extLst>
                <c:ext xmlns:c15="http://schemas.microsoft.com/office/drawing/2012/chart" uri="{02D57815-91ED-43cb-92C2-25804820EDAC}">
                  <c15:fullRef>
                    <c15:sqref>'proces sterilisatie '!$S$192:$S$194</c15:sqref>
                  </c15:fullRef>
                </c:ext>
              </c:extLst>
              <c:f>'proces sterilisatie '!$S$194</c:f>
              <c:numCache>
                <c:formatCode>General</c:formatCode>
                <c:ptCount val="1"/>
                <c:pt idx="0">
                  <c:v>4</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sterilisatie '!$Q$191</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'!$P$197:$P$199</c15:sqref>
                  </c15:fullRef>
                </c:ext>
              </c:extLst>
              <c:f>'proces sterilisatie '!$P$197</c:f>
              <c:strCache>
                <c:ptCount val="1"/>
                <c:pt idx="0">
                  <c:v>Niveau 1</c:v>
                </c:pt>
              </c:strCache>
            </c:strRef>
          </c:cat>
          <c:val>
            <c:numRef>
              <c:extLst>
                <c:ext xmlns:c15="http://schemas.microsoft.com/office/drawing/2012/chart" uri="{02D57815-91ED-43cb-92C2-25804820EDAC}">
                  <c15:fullRef>
                    <c15:sqref>'proces sterilisatie '!$Q$197:$Q$199</c15:sqref>
                  </c15:fullRef>
                </c:ext>
              </c:extLst>
              <c:f>'proces sterilisatie '!$Q$197</c:f>
              <c:numCache>
                <c:formatCode>0%</c:formatCode>
                <c:ptCount val="1"/>
                <c:pt idx="0">
                  <c:v>0.42718446601941745</c:v>
                </c:pt>
              </c:numCache>
            </c:numRef>
          </c:val>
          <c:extLst>
            <c:ext xmlns:c16="http://schemas.microsoft.com/office/drawing/2014/chart" uri="{C3380CC4-5D6E-409C-BE32-E72D297353CC}">
              <c16:uniqueId val="{00000000-8203-464A-B268-ED58B723CAF1}"/>
            </c:ext>
          </c:extLst>
        </c:ser>
        <c:ser>
          <c:idx val="1"/>
          <c:order val="1"/>
          <c:tx>
            <c:strRef>
              <c:f>'proces sterilisatie '!$R$191</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'!$P$197:$P$199</c15:sqref>
                  </c15:fullRef>
                </c:ext>
              </c:extLst>
              <c:f>'proces sterilisatie '!$P$197</c:f>
              <c:strCache>
                <c:ptCount val="1"/>
                <c:pt idx="0">
                  <c:v>Niveau 1</c:v>
                </c:pt>
              </c:strCache>
            </c:strRef>
          </c:cat>
          <c:val>
            <c:numRef>
              <c:extLst>
                <c:ext xmlns:c15="http://schemas.microsoft.com/office/drawing/2012/chart" uri="{02D57815-91ED-43cb-92C2-25804820EDAC}">
                  <c15:fullRef>
                    <c15:sqref>'proces sterilisatie '!$R$197:$R$199</c15:sqref>
                  </c15:fullRef>
                </c:ext>
              </c:extLst>
              <c:f>'proces sterilisatie '!$R$197</c:f>
              <c:numCache>
                <c:formatCode>0%</c:formatCode>
                <c:ptCount val="1"/>
                <c:pt idx="0">
                  <c:v>0.43689320388349512</c:v>
                </c:pt>
              </c:numCache>
            </c:numRef>
          </c:val>
          <c:extLst>
            <c:ext xmlns:c16="http://schemas.microsoft.com/office/drawing/2014/chart" uri="{C3380CC4-5D6E-409C-BE32-E72D297353CC}">
              <c16:uniqueId val="{00000001-8203-464A-B268-ED58B723CAF1}"/>
            </c:ext>
          </c:extLst>
        </c:ser>
        <c:ser>
          <c:idx val="2"/>
          <c:order val="2"/>
          <c:tx>
            <c:strRef>
              <c:f>'proces sterilisatie '!$S$191</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'!$P$197:$P$199</c15:sqref>
                  </c15:fullRef>
                </c:ext>
              </c:extLst>
              <c:f>'proces sterilisatie '!$P$197</c:f>
              <c:strCache>
                <c:ptCount val="1"/>
                <c:pt idx="0">
                  <c:v>Niveau 1</c:v>
                </c:pt>
              </c:strCache>
            </c:strRef>
          </c:cat>
          <c:val>
            <c:numRef>
              <c:extLst>
                <c:ext xmlns:c15="http://schemas.microsoft.com/office/drawing/2012/chart" uri="{02D57815-91ED-43cb-92C2-25804820EDAC}">
                  <c15:fullRef>
                    <c15:sqref>'proces sterilisatie '!$S$197:$S$199</c15:sqref>
                  </c15:fullRef>
                </c:ext>
              </c:extLst>
              <c:f>'proces sterilisatie '!$S$197</c:f>
              <c:numCache>
                <c:formatCode>0%</c:formatCode>
                <c:ptCount val="1"/>
                <c:pt idx="0">
                  <c:v>0.13592233009708737</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sterilisatie '!$Q$191</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'!$P$197:$P$199</c15:sqref>
                  </c15:fullRef>
                </c:ext>
              </c:extLst>
              <c:f>'proces sterilisatie '!$P$198</c:f>
              <c:strCache>
                <c:ptCount val="1"/>
                <c:pt idx="0">
                  <c:v>Niveau 2</c:v>
                </c:pt>
              </c:strCache>
            </c:strRef>
          </c:cat>
          <c:val>
            <c:numRef>
              <c:extLst>
                <c:ext xmlns:c15="http://schemas.microsoft.com/office/drawing/2012/chart" uri="{02D57815-91ED-43cb-92C2-25804820EDAC}">
                  <c15:fullRef>
                    <c15:sqref>'proces sterilisatie '!$Q$197:$Q$199</c15:sqref>
                  </c15:fullRef>
                </c:ext>
              </c:extLst>
              <c:f>'proces sterilisatie '!$Q$198</c:f>
              <c:numCache>
                <c:formatCode>0%</c:formatCode>
                <c:ptCount val="1"/>
                <c:pt idx="0">
                  <c:v>0.5</c:v>
                </c:pt>
              </c:numCache>
            </c:numRef>
          </c:val>
          <c:extLst>
            <c:ext xmlns:c16="http://schemas.microsoft.com/office/drawing/2014/chart" uri="{C3380CC4-5D6E-409C-BE32-E72D297353CC}">
              <c16:uniqueId val="{00000000-B4F9-4A6F-8514-ECF5DF850AEC}"/>
            </c:ext>
          </c:extLst>
        </c:ser>
        <c:ser>
          <c:idx val="1"/>
          <c:order val="1"/>
          <c:tx>
            <c:strRef>
              <c:f>'proces sterilisatie '!$R$191</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'!$P$197:$P$199</c15:sqref>
                  </c15:fullRef>
                </c:ext>
              </c:extLst>
              <c:f>'proces sterilisatie '!$P$198</c:f>
              <c:strCache>
                <c:ptCount val="1"/>
                <c:pt idx="0">
                  <c:v>Niveau 2</c:v>
                </c:pt>
              </c:strCache>
            </c:strRef>
          </c:cat>
          <c:val>
            <c:numRef>
              <c:extLst>
                <c:ext xmlns:c15="http://schemas.microsoft.com/office/drawing/2012/chart" uri="{02D57815-91ED-43cb-92C2-25804820EDAC}">
                  <c15:fullRef>
                    <c15:sqref>'proces sterilisatie '!$R$197:$R$199</c15:sqref>
                  </c15:fullRef>
                </c:ext>
              </c:extLst>
              <c:f>'proces sterilisatie '!$R$198</c:f>
              <c:numCache>
                <c:formatCode>0%</c:formatCode>
                <c:ptCount val="1"/>
                <c:pt idx="0">
                  <c:v>0.5</c:v>
                </c:pt>
              </c:numCache>
            </c:numRef>
          </c:val>
          <c:extLst>
            <c:ext xmlns:c16="http://schemas.microsoft.com/office/drawing/2014/chart" uri="{C3380CC4-5D6E-409C-BE32-E72D297353CC}">
              <c16:uniqueId val="{00000001-B4F9-4A6F-8514-ECF5DF850AEC}"/>
            </c:ext>
          </c:extLst>
        </c:ser>
        <c:ser>
          <c:idx val="2"/>
          <c:order val="2"/>
          <c:tx>
            <c:strRef>
              <c:f>'proces sterilisatie '!$S$191</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'!$P$197:$P$199</c15:sqref>
                  </c15:fullRef>
                </c:ext>
              </c:extLst>
              <c:f>'proces sterilisatie '!$P$198</c:f>
              <c:strCache>
                <c:ptCount val="1"/>
                <c:pt idx="0">
                  <c:v>Niveau 2</c:v>
                </c:pt>
              </c:strCache>
            </c:strRef>
          </c:cat>
          <c:val>
            <c:numRef>
              <c:extLst>
                <c:ext xmlns:c15="http://schemas.microsoft.com/office/drawing/2012/chart" uri="{02D57815-91ED-43cb-92C2-25804820EDAC}">
                  <c15:fullRef>
                    <c15:sqref>'proces sterilisatie '!$S$197:$S$199</c15:sqref>
                  </c15:fullRef>
                </c:ext>
              </c:extLst>
              <c:f>'proces sterilisatie '!$S$198</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sterilisatie '!$Q$191</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'!$P$197:$P$199</c15:sqref>
                  </c15:fullRef>
                </c:ext>
              </c:extLst>
              <c:f>'proces sterilisatie '!$P$199</c:f>
              <c:strCache>
                <c:ptCount val="1"/>
                <c:pt idx="0">
                  <c:v>Niveau 3</c:v>
                </c:pt>
              </c:strCache>
            </c:strRef>
          </c:cat>
          <c:val>
            <c:numRef>
              <c:extLst>
                <c:ext xmlns:c15="http://schemas.microsoft.com/office/drawing/2012/chart" uri="{02D57815-91ED-43cb-92C2-25804820EDAC}">
                  <c15:fullRef>
                    <c15:sqref>'proces sterilisatie '!$Q$197:$Q$199</c15:sqref>
                  </c15:fullRef>
                </c:ext>
              </c:extLst>
              <c:f>'proces sterilisatie '!$Q$199</c:f>
              <c:numCache>
                <c:formatCode>0%</c:formatCode>
                <c:ptCount val="1"/>
                <c:pt idx="0">
                  <c:v>0.58333333333333337</c:v>
                </c:pt>
              </c:numCache>
            </c:numRef>
          </c:val>
          <c:extLst>
            <c:ext xmlns:c16="http://schemas.microsoft.com/office/drawing/2014/chart" uri="{C3380CC4-5D6E-409C-BE32-E72D297353CC}">
              <c16:uniqueId val="{00000000-E991-40EB-BA87-4AB1282CD12F}"/>
            </c:ext>
          </c:extLst>
        </c:ser>
        <c:ser>
          <c:idx val="1"/>
          <c:order val="1"/>
          <c:tx>
            <c:strRef>
              <c:f>'proces sterilisatie '!$R$191</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'!$P$197:$P$199</c15:sqref>
                  </c15:fullRef>
                </c:ext>
              </c:extLst>
              <c:f>'proces sterilisatie '!$P$199</c:f>
              <c:strCache>
                <c:ptCount val="1"/>
                <c:pt idx="0">
                  <c:v>Niveau 3</c:v>
                </c:pt>
              </c:strCache>
            </c:strRef>
          </c:cat>
          <c:val>
            <c:numRef>
              <c:extLst>
                <c:ext xmlns:c15="http://schemas.microsoft.com/office/drawing/2012/chart" uri="{02D57815-91ED-43cb-92C2-25804820EDAC}">
                  <c15:fullRef>
                    <c15:sqref>'proces sterilisatie '!$R$197:$R$199</c15:sqref>
                  </c15:fullRef>
                </c:ext>
              </c:extLst>
              <c:f>'proces sterilisatie '!$R$199</c:f>
              <c:numCache>
                <c:formatCode>0%</c:formatCode>
                <c:ptCount val="1"/>
                <c:pt idx="0">
                  <c:v>0.25</c:v>
                </c:pt>
              </c:numCache>
            </c:numRef>
          </c:val>
          <c:extLst>
            <c:ext xmlns:c16="http://schemas.microsoft.com/office/drawing/2014/chart" uri="{C3380CC4-5D6E-409C-BE32-E72D297353CC}">
              <c16:uniqueId val="{00000001-E991-40EB-BA87-4AB1282CD12F}"/>
            </c:ext>
          </c:extLst>
        </c:ser>
        <c:ser>
          <c:idx val="2"/>
          <c:order val="2"/>
          <c:tx>
            <c:strRef>
              <c:f>'proces sterilisatie '!$S$191</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'!$P$197:$P$199</c15:sqref>
                  </c15:fullRef>
                </c:ext>
              </c:extLst>
              <c:f>'proces sterilisatie '!$P$199</c:f>
              <c:strCache>
                <c:ptCount val="1"/>
                <c:pt idx="0">
                  <c:v>Niveau 3</c:v>
                </c:pt>
              </c:strCache>
            </c:strRef>
          </c:cat>
          <c:val>
            <c:numRef>
              <c:extLst>
                <c:ext xmlns:c15="http://schemas.microsoft.com/office/drawing/2012/chart" uri="{02D57815-91ED-43cb-92C2-25804820EDAC}">
                  <c15:fullRef>
                    <c15:sqref>'proces sterilisatie '!$S$197:$S$199</c15:sqref>
                  </c15:fullRef>
                </c:ext>
              </c:extLst>
              <c:f>'proces sterilisatie '!$S$199</c:f>
              <c:numCache>
                <c:formatCode>0%</c:formatCode>
                <c:ptCount val="1"/>
                <c:pt idx="0">
                  <c:v>0.16666666666666666</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82%</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7DD0CE71-0244-4694-8760-5DFF7AC668E1}"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1AE70EAE-309B-463C-AB6A-297E068951B5}"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AAEE9A7C-AADE-4E81-9654-823D3584F7E9}"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F4D91317-49CB-42B1-841D-E8A19790E5EF}"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sterilisatie '!$P$186:$P$189</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formatCode="0">
                  <c:v>82</c:v>
                </c:pt>
                <c:pt idx="1">
                  <c:v>1</c:v>
                </c:pt>
                <c:pt idx="2">
                  <c:v>117</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sterilisatie '!$Q$191</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'!$P$192</c:f>
              <c:strCache>
                <c:ptCount val="1"/>
                <c:pt idx="0">
                  <c:v>Niveau 1</c:v>
                </c:pt>
              </c:strCache>
            </c:strRef>
          </c:cat>
          <c:val>
            <c:numRef>
              <c:extLst>
                <c:ext xmlns:c15="http://schemas.microsoft.com/office/drawing/2012/chart" uri="{02D57815-91ED-43cb-92C2-25804820EDAC}">
                  <c15:fullRef>
                    <c15:sqref>'proces sterilisatie '!$Q$192:$Q$194</c15:sqref>
                  </c15:fullRef>
                </c:ext>
              </c:extLst>
              <c:f>'proces sterilisatie '!$Q$192</c:f>
              <c:numCache>
                <c:formatCode>General</c:formatCode>
                <c:ptCount val="1"/>
                <c:pt idx="0">
                  <c:v>44</c:v>
                </c:pt>
              </c:numCache>
            </c:numRef>
          </c:val>
          <c:extLst>
            <c:ext xmlns:c16="http://schemas.microsoft.com/office/drawing/2014/chart" uri="{C3380CC4-5D6E-409C-BE32-E72D297353CC}">
              <c16:uniqueId val="{00000000-758E-405F-B97E-E2A232A703AD}"/>
            </c:ext>
          </c:extLst>
        </c:ser>
        <c:ser>
          <c:idx val="1"/>
          <c:order val="1"/>
          <c:tx>
            <c:strRef>
              <c:f>'proces sterilisatie '!$R$191</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'!$P$192</c:f>
              <c:strCache>
                <c:ptCount val="1"/>
                <c:pt idx="0">
                  <c:v>Niveau 1</c:v>
                </c:pt>
              </c:strCache>
            </c:strRef>
          </c:cat>
          <c:val>
            <c:numRef>
              <c:extLst>
                <c:ext xmlns:c15="http://schemas.microsoft.com/office/drawing/2012/chart" uri="{02D57815-91ED-43cb-92C2-25804820EDAC}">
                  <c15:fullRef>
                    <c15:sqref>'proces sterilisatie '!$R$192:$R$194</c15:sqref>
                  </c15:fullRef>
                </c:ext>
              </c:extLst>
              <c:f>'proces sterilisatie '!$R$192</c:f>
              <c:numCache>
                <c:formatCode>General</c:formatCode>
                <c:ptCount val="1"/>
                <c:pt idx="0">
                  <c:v>45</c:v>
                </c:pt>
              </c:numCache>
            </c:numRef>
          </c:val>
          <c:extLst>
            <c:ext xmlns:c16="http://schemas.microsoft.com/office/drawing/2014/chart" uri="{C3380CC4-5D6E-409C-BE32-E72D297353CC}">
              <c16:uniqueId val="{00000001-758E-405F-B97E-E2A232A703AD}"/>
            </c:ext>
          </c:extLst>
        </c:ser>
        <c:ser>
          <c:idx val="2"/>
          <c:order val="2"/>
          <c:tx>
            <c:strRef>
              <c:f>'proces sterilisatie '!$S$191</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'!$P$192</c:f>
              <c:strCache>
                <c:ptCount val="1"/>
                <c:pt idx="0">
                  <c:v>Niveau 1</c:v>
                </c:pt>
              </c:strCache>
            </c:strRef>
          </c:cat>
          <c:val>
            <c:numRef>
              <c:extLst>
                <c:ext xmlns:c15="http://schemas.microsoft.com/office/drawing/2012/chart" uri="{02D57815-91ED-43cb-92C2-25804820EDAC}">
                  <c15:fullRef>
                    <c15:sqref>'proces sterilisatie '!$S$192:$S$194</c15:sqref>
                  </c15:fullRef>
                </c:ext>
              </c:extLst>
              <c:f>'proces sterilisatie '!$S$192</c:f>
              <c:numCache>
                <c:formatCode>General</c:formatCode>
                <c:ptCount val="1"/>
                <c:pt idx="0">
                  <c:v>14</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sterilisatie '!$Q$191</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'!$P$193</c:f>
              <c:strCache>
                <c:ptCount val="1"/>
                <c:pt idx="0">
                  <c:v>Niveau 2</c:v>
                </c:pt>
              </c:strCache>
            </c:strRef>
          </c:cat>
          <c:val>
            <c:numRef>
              <c:extLst>
                <c:ext xmlns:c15="http://schemas.microsoft.com/office/drawing/2012/chart" uri="{02D57815-91ED-43cb-92C2-25804820EDAC}">
                  <c15:fullRef>
                    <c15:sqref>'proces sterilisatie '!$Q$192:$Q$194</c15:sqref>
                  </c15:fullRef>
                </c:ext>
              </c:extLst>
              <c:f>'proces sterilisatie '!$Q$193</c:f>
              <c:numCache>
                <c:formatCode>General</c:formatCode>
                <c:ptCount val="1"/>
                <c:pt idx="0">
                  <c:v>1</c:v>
                </c:pt>
              </c:numCache>
            </c:numRef>
          </c:val>
          <c:extLst>
            <c:ext xmlns:c16="http://schemas.microsoft.com/office/drawing/2014/chart" uri="{C3380CC4-5D6E-409C-BE32-E72D297353CC}">
              <c16:uniqueId val="{00000000-B91D-48DB-B27A-D21D150D4239}"/>
            </c:ext>
          </c:extLst>
        </c:ser>
        <c:ser>
          <c:idx val="1"/>
          <c:order val="1"/>
          <c:tx>
            <c:strRef>
              <c:f>'proces sterilisatie '!$R$191</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'!$P$193</c:f>
              <c:strCache>
                <c:ptCount val="1"/>
                <c:pt idx="0">
                  <c:v>Niveau 2</c:v>
                </c:pt>
              </c:strCache>
            </c:strRef>
          </c:cat>
          <c:val>
            <c:numRef>
              <c:extLst>
                <c:ext xmlns:c15="http://schemas.microsoft.com/office/drawing/2012/chart" uri="{02D57815-91ED-43cb-92C2-25804820EDAC}">
                  <c15:fullRef>
                    <c15:sqref>'proces sterilisatie '!$R$192:$R$194</c15:sqref>
                  </c15:fullRef>
                </c:ext>
              </c:extLst>
              <c:f>'proces sterilisatie '!$R$193</c:f>
              <c:numCache>
                <c:formatCode>General</c:formatCode>
                <c:ptCount val="1"/>
                <c:pt idx="0">
                  <c:v>1</c:v>
                </c:pt>
              </c:numCache>
            </c:numRef>
          </c:val>
          <c:extLst>
            <c:ext xmlns:c16="http://schemas.microsoft.com/office/drawing/2014/chart" uri="{C3380CC4-5D6E-409C-BE32-E72D297353CC}">
              <c16:uniqueId val="{00000001-B91D-48DB-B27A-D21D150D4239}"/>
            </c:ext>
          </c:extLst>
        </c:ser>
        <c:ser>
          <c:idx val="2"/>
          <c:order val="2"/>
          <c:tx>
            <c:strRef>
              <c:f>'proces sterilisatie '!$S$191</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'!$P$193</c:f>
              <c:strCache>
                <c:ptCount val="1"/>
                <c:pt idx="0">
                  <c:v>Niveau 2</c:v>
                </c:pt>
              </c:strCache>
            </c:strRef>
          </c:cat>
          <c:val>
            <c:numRef>
              <c:extLst>
                <c:ext xmlns:c15="http://schemas.microsoft.com/office/drawing/2012/chart" uri="{02D57815-91ED-43cb-92C2-25804820EDAC}">
                  <c15:fullRef>
                    <c15:sqref>'proces sterilisatie '!$S$192:$S$194</c15:sqref>
                  </c15:fullRef>
                </c:ext>
              </c:extLst>
              <c:f>'proces sterilisatie '!$S$193</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sterilisatie '!$Q$191</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'!$P$194</c:f>
              <c:strCache>
                <c:ptCount val="1"/>
                <c:pt idx="0">
                  <c:v>Niveau 3</c:v>
                </c:pt>
              </c:strCache>
            </c:strRef>
          </c:cat>
          <c:val>
            <c:numRef>
              <c:extLst>
                <c:ext xmlns:c15="http://schemas.microsoft.com/office/drawing/2012/chart" uri="{02D57815-91ED-43cb-92C2-25804820EDAC}">
                  <c15:fullRef>
                    <c15:sqref>'proces sterilisatie '!$Q$192:$Q$194</c15:sqref>
                  </c15:fullRef>
                </c:ext>
              </c:extLst>
              <c:f>'proces sterilisatie '!$Q$194</c:f>
              <c:numCache>
                <c:formatCode>General</c:formatCode>
                <c:ptCount val="1"/>
                <c:pt idx="0">
                  <c:v>14</c:v>
                </c:pt>
              </c:numCache>
            </c:numRef>
          </c:val>
          <c:extLst>
            <c:ext xmlns:c16="http://schemas.microsoft.com/office/drawing/2014/chart" uri="{C3380CC4-5D6E-409C-BE32-E72D297353CC}">
              <c16:uniqueId val="{00000000-DAAC-4496-AC8E-A1C2081FBD34}"/>
            </c:ext>
          </c:extLst>
        </c:ser>
        <c:ser>
          <c:idx val="1"/>
          <c:order val="1"/>
          <c:tx>
            <c:strRef>
              <c:f>'proces sterilisatie '!$R$191</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'!$P$194</c:f>
              <c:strCache>
                <c:ptCount val="1"/>
                <c:pt idx="0">
                  <c:v>Niveau 3</c:v>
                </c:pt>
              </c:strCache>
            </c:strRef>
          </c:cat>
          <c:val>
            <c:numRef>
              <c:extLst>
                <c:ext xmlns:c15="http://schemas.microsoft.com/office/drawing/2012/chart" uri="{02D57815-91ED-43cb-92C2-25804820EDAC}">
                  <c15:fullRef>
                    <c15:sqref>'proces sterilisatie '!$R$192:$R$194</c15:sqref>
                  </c15:fullRef>
                </c:ext>
              </c:extLst>
              <c:f>'proces sterilisatie '!$R$194</c:f>
              <c:numCache>
                <c:formatCode>General</c:formatCode>
                <c:ptCount val="1"/>
                <c:pt idx="0">
                  <c:v>6</c:v>
                </c:pt>
              </c:numCache>
            </c:numRef>
          </c:val>
          <c:extLst>
            <c:ext xmlns:c16="http://schemas.microsoft.com/office/drawing/2014/chart" uri="{C3380CC4-5D6E-409C-BE32-E72D297353CC}">
              <c16:uniqueId val="{00000001-DAAC-4496-AC8E-A1C2081FBD34}"/>
            </c:ext>
          </c:extLst>
        </c:ser>
        <c:ser>
          <c:idx val="2"/>
          <c:order val="2"/>
          <c:tx>
            <c:strRef>
              <c:f>'proces sterilisatie '!$S$191</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sterilisatie '!$P$192:$P$194</c15:sqref>
                  </c15:fullRef>
                </c:ext>
              </c:extLst>
              <c:f>'proces sterilisatie '!$P$194</c:f>
              <c:strCache>
                <c:ptCount val="1"/>
                <c:pt idx="0">
                  <c:v>Niveau 3</c:v>
                </c:pt>
              </c:strCache>
            </c:strRef>
          </c:cat>
          <c:val>
            <c:numRef>
              <c:extLst>
                <c:ext xmlns:c15="http://schemas.microsoft.com/office/drawing/2012/chart" uri="{02D57815-91ED-43cb-92C2-25804820EDAC}">
                  <c15:fullRef>
                    <c15:sqref>'proces sterilisatie '!$S$192:$S$194</c15:sqref>
                  </c15:fullRef>
                </c:ext>
              </c:extLst>
              <c:f>'proces sterilisatie '!$S$194</c:f>
              <c:numCache>
                <c:formatCode>General</c:formatCode>
                <c:ptCount val="1"/>
                <c:pt idx="0">
                  <c:v>4</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sterilisatie '!$P$197</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sterilisatie '!$Q$191:$S$191</c:f>
              <c:strCache>
                <c:ptCount val="3"/>
                <c:pt idx="0">
                  <c:v>Ja</c:v>
                </c:pt>
                <c:pt idx="1">
                  <c:v>Nee</c:v>
                </c:pt>
                <c:pt idx="2">
                  <c:v>NVT</c:v>
                </c:pt>
              </c:strCache>
            </c:strRef>
          </c:cat>
          <c:val>
            <c:numRef>
              <c:f>'proces sterilisatie '!$Q$197:$S$197</c:f>
              <c:numCache>
                <c:formatCode>0%</c:formatCode>
                <c:ptCount val="3"/>
                <c:pt idx="0">
                  <c:v>0.42718446601941745</c:v>
                </c:pt>
                <c:pt idx="1">
                  <c:v>0.43689320388349512</c:v>
                </c:pt>
                <c:pt idx="2">
                  <c:v>0.13592233009708737</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sterilisatie '!$P$198</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sterilisatie '!$Q$191:$S$191</c15:sqref>
                        </c15:formulaRef>
                      </c:ext>
                    </c:extLst>
                    <c:strCache>
                      <c:ptCount val="3"/>
                      <c:pt idx="0">
                        <c:v>Ja</c:v>
                      </c:pt>
                      <c:pt idx="1">
                        <c:v>Nee</c:v>
                      </c:pt>
                      <c:pt idx="2">
                        <c:v>NVT</c:v>
                      </c:pt>
                    </c:strCache>
                  </c:strRef>
                </c:cat>
                <c:val>
                  <c:numRef>
                    <c:extLst>
                      <c:ext uri="{02D57815-91ED-43cb-92C2-25804820EDAC}">
                        <c15:formulaRef>
                          <c15:sqref>'proces sterilisatie '!$Q$198:$S$198</c15:sqref>
                        </c15:formulaRef>
                      </c:ext>
                    </c:extLst>
                    <c:numCache>
                      <c:formatCode>0%</c:formatCode>
                      <c:ptCount val="3"/>
                      <c:pt idx="0">
                        <c:v>0.5</c:v>
                      </c:pt>
                      <c:pt idx="1">
                        <c:v>0.5</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sterilisatie '!$P$199</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sterilisatie '!$Q$191:$S$191</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sterilisatie '!$Q$199:$S$199</c15:sqref>
                        </c15:formulaRef>
                      </c:ext>
                    </c:extLst>
                    <c:numCache>
                      <c:formatCode>0%</c:formatCode>
                      <c:ptCount val="3"/>
                      <c:pt idx="0">
                        <c:v>0.58333333333333337</c:v>
                      </c:pt>
                      <c:pt idx="1">
                        <c:v>0.25</c:v>
                      </c:pt>
                      <c:pt idx="2">
                        <c:v>0.16666666666666666</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sterilisatie '!$P$198</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sterilisatie '!$Q$191:$S$191</c:f>
              <c:strCache>
                <c:ptCount val="3"/>
                <c:pt idx="0">
                  <c:v>Ja</c:v>
                </c:pt>
                <c:pt idx="1">
                  <c:v>Nee</c:v>
                </c:pt>
                <c:pt idx="2">
                  <c:v>NVT</c:v>
                </c:pt>
              </c:strCache>
              <c:extLst xmlns:c15="http://schemas.microsoft.com/office/drawing/2012/chart"/>
            </c:strRef>
          </c:cat>
          <c:val>
            <c:numRef>
              <c:f>'proces sterilisatie '!$Q$198:$S$198</c:f>
              <c:numCache>
                <c:formatCode>0%</c:formatCode>
                <c:ptCount val="3"/>
                <c:pt idx="0">
                  <c:v>0.5</c:v>
                </c:pt>
                <c:pt idx="1">
                  <c:v>0.5</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sterilisatie '!$P$197</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sterilisatie '!$Q$191:$S$191</c15:sqref>
                        </c15:formulaRef>
                      </c:ext>
                    </c:extLst>
                    <c:strCache>
                      <c:ptCount val="3"/>
                      <c:pt idx="0">
                        <c:v>Ja</c:v>
                      </c:pt>
                      <c:pt idx="1">
                        <c:v>Nee</c:v>
                      </c:pt>
                      <c:pt idx="2">
                        <c:v>NVT</c:v>
                      </c:pt>
                    </c:strCache>
                  </c:strRef>
                </c:cat>
                <c:val>
                  <c:numRef>
                    <c:extLst>
                      <c:ext uri="{02D57815-91ED-43cb-92C2-25804820EDAC}">
                        <c15:formulaRef>
                          <c15:sqref>'proces sterilisatie '!$Q$197:$S$197</c15:sqref>
                        </c15:formulaRef>
                      </c:ext>
                    </c:extLst>
                    <c:numCache>
                      <c:formatCode>0%</c:formatCode>
                      <c:ptCount val="3"/>
                      <c:pt idx="0">
                        <c:v>0.42718446601941745</c:v>
                      </c:pt>
                      <c:pt idx="1">
                        <c:v>0.43689320388349512</c:v>
                      </c:pt>
                      <c:pt idx="2">
                        <c:v>0.13592233009708737</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sterilisatie '!$P$199</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sterilisatie '!$Q$191:$S$191</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sterilisatie '!$Q$199:$S$199</c15:sqref>
                        </c15:formulaRef>
                      </c:ext>
                    </c:extLst>
                    <c:numCache>
                      <c:formatCode>0%</c:formatCode>
                      <c:ptCount val="3"/>
                      <c:pt idx="0">
                        <c:v>0.58333333333333337</c:v>
                      </c:pt>
                      <c:pt idx="1">
                        <c:v>0.25</c:v>
                      </c:pt>
                      <c:pt idx="2">
                        <c:v>0.16666666666666666</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sterilisatie '!$P$199</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sterilisatie '!$Q$191:$S$191</c:f>
              <c:strCache>
                <c:ptCount val="3"/>
                <c:pt idx="0">
                  <c:v>Ja</c:v>
                </c:pt>
                <c:pt idx="1">
                  <c:v>Nee</c:v>
                </c:pt>
                <c:pt idx="2">
                  <c:v>NVT</c:v>
                </c:pt>
              </c:strCache>
              <c:extLst xmlns:c15="http://schemas.microsoft.com/office/drawing/2012/chart"/>
            </c:strRef>
          </c:cat>
          <c:val>
            <c:numRef>
              <c:f>'proces sterilisatie '!$Q$199:$S$199</c:f>
              <c:numCache>
                <c:formatCode>0%</c:formatCode>
                <c:ptCount val="3"/>
                <c:pt idx="0">
                  <c:v>0.58333333333333337</c:v>
                </c:pt>
                <c:pt idx="1">
                  <c:v>0.25</c:v>
                </c:pt>
                <c:pt idx="2">
                  <c:v>0.16666666666666666</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sterilisatie '!$P$197</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sterilisatie '!$Q$191:$S$191</c15:sqref>
                        </c15:formulaRef>
                      </c:ext>
                    </c:extLst>
                    <c:strCache>
                      <c:ptCount val="3"/>
                      <c:pt idx="0">
                        <c:v>Ja</c:v>
                      </c:pt>
                      <c:pt idx="1">
                        <c:v>Nee</c:v>
                      </c:pt>
                      <c:pt idx="2">
                        <c:v>NVT</c:v>
                      </c:pt>
                    </c:strCache>
                  </c:strRef>
                </c:cat>
                <c:val>
                  <c:numRef>
                    <c:extLst>
                      <c:ext uri="{02D57815-91ED-43cb-92C2-25804820EDAC}">
                        <c15:formulaRef>
                          <c15:sqref>'proces sterilisatie '!$Q$197:$S$197</c15:sqref>
                        </c15:formulaRef>
                      </c:ext>
                    </c:extLst>
                    <c:numCache>
                      <c:formatCode>0%</c:formatCode>
                      <c:ptCount val="3"/>
                      <c:pt idx="0">
                        <c:v>0.42718446601941745</c:v>
                      </c:pt>
                      <c:pt idx="1">
                        <c:v>0.43689320388349512</c:v>
                      </c:pt>
                      <c:pt idx="2">
                        <c:v>0.13592233009708737</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sterilisatie '!$P$198</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sterilisatie '!$Q$191:$S$191</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sterilisatie '!$Q$198:$S$198</c15:sqref>
                        </c15:formulaRef>
                      </c:ext>
                    </c:extLst>
                    <c:numCache>
                      <c:formatCode>0%</c:formatCode>
                      <c:ptCount val="3"/>
                      <c:pt idx="0">
                        <c:v>0.5</c:v>
                      </c:pt>
                      <c:pt idx="1">
                        <c:v>0.5</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82%</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0D9-43E2-BAAA-F21ADF44C52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40D9-43E2-BAAA-F21ADF44C52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40D9-43E2-BAAA-F21ADF44C52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40D9-43E2-BAAA-F21ADF44C527}"/>
              </c:ext>
            </c:extLst>
          </c:dPt>
          <c:dPt>
            <c:idx val="4"/>
            <c:bubble3D val="0"/>
            <c:spPr>
              <a:noFill/>
              <a:ln w="19050">
                <a:solidFill>
                  <a:schemeClr val="lt1"/>
                </a:solidFill>
              </a:ln>
              <a:effectLst/>
            </c:spPr>
            <c:extLst>
              <c:ext xmlns:c16="http://schemas.microsoft.com/office/drawing/2014/chart" uri="{C3380CC4-5D6E-409C-BE32-E72D297353CC}">
                <c16:uniqueId val="{00000009-40D9-43E2-BAAA-F21ADF44C527}"/>
              </c:ext>
            </c:extLst>
          </c:dPt>
          <c:dLbls>
            <c:dLbl>
              <c:idx val="0"/>
              <c:tx>
                <c:rich>
                  <a:bodyPr/>
                  <a:lstStyle/>
                  <a:p>
                    <a:fld id="{53F4401C-2582-4493-AD59-019C673FAF13}"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40D9-43E2-BAAA-F21ADF44C527}"/>
                </c:ext>
              </c:extLst>
            </c:dLbl>
            <c:dLbl>
              <c:idx val="1"/>
              <c:tx>
                <c:rich>
                  <a:bodyPr/>
                  <a:lstStyle/>
                  <a:p>
                    <a:fld id="{B3A68E33-79E1-4127-A033-DF78185159DC}"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0D9-43E2-BAAA-F21ADF44C527}"/>
                </c:ext>
              </c:extLst>
            </c:dLbl>
            <c:dLbl>
              <c:idx val="2"/>
              <c:tx>
                <c:rich>
                  <a:bodyPr/>
                  <a:lstStyle/>
                  <a:p>
                    <a:fld id="{328CB132-4767-4C47-9C63-2D2A1D4EC035}"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40D9-43E2-BAAA-F21ADF44C527}"/>
                </c:ext>
              </c:extLst>
            </c:dLbl>
            <c:dLbl>
              <c:idx val="3"/>
              <c:tx>
                <c:rich>
                  <a:bodyPr/>
                  <a:lstStyle/>
                  <a:p>
                    <a:fld id="{3E5CDC80-FFA2-4ABE-B70E-26EA546883C2}"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40D9-43E2-BAAA-F21ADF44C527}"/>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0D9-43E2-BAAA-F21ADF44C52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'Process Endoscopie'!$P$190:$P$193</c15:f>
                <c15:dlblRangeCache>
                  <c:ptCount val="4"/>
                  <c:pt idx="1">
                    <c:v>0-60</c:v>
                  </c:pt>
                  <c:pt idx="2">
                    <c:v>60-90</c:v>
                  </c:pt>
                  <c:pt idx="3">
                    <c:v>90-100</c:v>
                  </c:pt>
                </c15:dlblRangeCache>
              </c15:datalabelsRange>
            </c:ext>
            <c:ext xmlns:c16="http://schemas.microsoft.com/office/drawing/2014/chart" uri="{C3380CC4-5D6E-409C-BE32-E72D297353CC}">
              <c16:uniqueId val="{0000000A-40D9-43E2-BAAA-F21ADF44C52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40D9-43E2-BAAA-F21ADF44C52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40D9-43E2-BAAA-F21ADF44C527}"/>
              </c:ext>
            </c:extLst>
          </c:dPt>
          <c:dPt>
            <c:idx val="2"/>
            <c:bubble3D val="0"/>
            <c:spPr>
              <a:noFill/>
              <a:ln w="19050">
                <a:solidFill>
                  <a:schemeClr val="lt1"/>
                </a:solidFill>
              </a:ln>
              <a:effectLst/>
            </c:spPr>
            <c:extLst>
              <c:ext xmlns:c16="http://schemas.microsoft.com/office/drawing/2014/chart" uri="{C3380CC4-5D6E-409C-BE32-E72D297353CC}">
                <c16:uniqueId val="{00000010-40D9-43E2-BAAA-F21ADF44C527}"/>
              </c:ext>
            </c:extLst>
          </c:dPt>
          <c:val>
            <c:numRef>
              <c:f>Mapping!$S$6:$S$8</c:f>
              <c:numCache>
                <c:formatCode>General</c:formatCode>
                <c:ptCount val="3"/>
                <c:pt idx="0" formatCode="0">
                  <c:v>82</c:v>
                </c:pt>
                <c:pt idx="1">
                  <c:v>1</c:v>
                </c:pt>
                <c:pt idx="2">
                  <c:v>117</c:v>
                </c:pt>
              </c:numCache>
            </c:numRef>
          </c:val>
          <c:extLst>
            <c:ext xmlns:c16="http://schemas.microsoft.com/office/drawing/2014/chart" uri="{C3380CC4-5D6E-409C-BE32-E72D297353CC}">
              <c16:uniqueId val="{00000011-40D9-43E2-BAAA-F21ADF44C52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'Process Endoscopie'!$Q$195</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Endoscopie'!$Q$196:$Q$198</c15:sqref>
                  </c15:fullRef>
                </c:ext>
              </c:extLst>
              <c:f>'Process Endoscopie'!$Q$196</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1</c:v>
                      </c:pt>
                    </c:strCache>
                  </c:strRef>
                </c15:cat>
              </c15:filteredCategoryTitle>
            </c:ext>
            <c:ext xmlns:c16="http://schemas.microsoft.com/office/drawing/2014/chart" uri="{C3380CC4-5D6E-409C-BE32-E72D297353CC}">
              <c16:uniqueId val="{00000000-6E06-44D9-982E-6515C65C4FE2}"/>
            </c:ext>
          </c:extLst>
        </c:ser>
        <c:ser>
          <c:idx val="1"/>
          <c:order val="1"/>
          <c:tx>
            <c:strRef>
              <c:f>'Process Endoscopie'!$R$195</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Endoscopie'!$R$196:$R$198</c15:sqref>
                  </c15:fullRef>
                </c:ext>
              </c:extLst>
              <c:f>'Process Endoscopie'!$R$196</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1</c:v>
                      </c:pt>
                    </c:strCache>
                  </c:strRef>
                </c15:cat>
              </c15:filteredCategoryTitle>
            </c:ext>
            <c:ext xmlns:c16="http://schemas.microsoft.com/office/drawing/2014/chart" uri="{C3380CC4-5D6E-409C-BE32-E72D297353CC}">
              <c16:uniqueId val="{00000001-6E06-44D9-982E-6515C65C4FE2}"/>
            </c:ext>
          </c:extLst>
        </c:ser>
        <c:ser>
          <c:idx val="2"/>
          <c:order val="2"/>
          <c:tx>
            <c:strRef>
              <c:f>'Process Endoscopie'!$S$195</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Endoscopie'!$S$196:$S$198</c15:sqref>
                  </c15:fullRef>
                </c:ext>
              </c:extLst>
              <c:f>'Process Endoscopie'!$S$196</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1</c:v>
                      </c:pt>
                    </c:strCache>
                  </c:strRef>
                </c15:cat>
              </c15:filteredCategoryTitle>
            </c:ext>
            <c:ext xmlns:c16="http://schemas.microsoft.com/office/drawing/2014/chart" uri="{C3380CC4-5D6E-409C-BE32-E72D297353CC}">
              <c16:uniqueId val="{00000002-6E06-44D9-982E-6515C65C4FE2}"/>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'Process Endoscopie'!$Q$195</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Endoscopie'!$Q$196:$Q$198</c15:sqref>
                  </c15:fullRef>
                </c:ext>
              </c:extLst>
              <c:f>'Process Endoscopie'!$Q$197</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2</c:v>
                      </c:pt>
                    </c:strCache>
                  </c:strRef>
                </c15:cat>
              </c15:filteredCategoryTitle>
            </c:ext>
            <c:ext xmlns:c16="http://schemas.microsoft.com/office/drawing/2014/chart" uri="{C3380CC4-5D6E-409C-BE32-E72D297353CC}">
              <c16:uniqueId val="{00000000-E840-431B-B461-C5DC2B274BAF}"/>
            </c:ext>
          </c:extLst>
        </c:ser>
        <c:ser>
          <c:idx val="1"/>
          <c:order val="1"/>
          <c:tx>
            <c:strRef>
              <c:f>'Process Endoscopie'!$R$195</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Endoscopie'!$R$196:$R$198</c15:sqref>
                  </c15:fullRef>
                </c:ext>
              </c:extLst>
              <c:f>'Process Endoscopie'!$R$197</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2</c:v>
                      </c:pt>
                    </c:strCache>
                  </c:strRef>
                </c15:cat>
              </c15:filteredCategoryTitle>
            </c:ext>
            <c:ext xmlns:c16="http://schemas.microsoft.com/office/drawing/2014/chart" uri="{C3380CC4-5D6E-409C-BE32-E72D297353CC}">
              <c16:uniqueId val="{00000001-E840-431B-B461-C5DC2B274BAF}"/>
            </c:ext>
          </c:extLst>
        </c:ser>
        <c:ser>
          <c:idx val="2"/>
          <c:order val="2"/>
          <c:tx>
            <c:strRef>
              <c:f>'Process Endoscopie'!$S$195</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Endoscopie'!$S$196:$S$198</c15:sqref>
                  </c15:fullRef>
                </c:ext>
              </c:extLst>
              <c:f>'Process Endoscopie'!$S$197</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2</c:v>
                      </c:pt>
                    </c:strCache>
                  </c:strRef>
                </c15:cat>
              </c15:filteredCategoryTitle>
            </c:ext>
            <c:ext xmlns:c16="http://schemas.microsoft.com/office/drawing/2014/chart" uri="{C3380CC4-5D6E-409C-BE32-E72D297353CC}">
              <c16:uniqueId val="{00000002-E840-431B-B461-C5DC2B274BA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'Process Endoscopie'!$Q$195</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Endoscopie'!$Q$196:$Q$198</c15:sqref>
                  </c15:fullRef>
                </c:ext>
              </c:extLst>
              <c:f>'Process Endoscopie'!$Q$198</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3</c:v>
                      </c:pt>
                    </c:strCache>
                  </c:strRef>
                </c15:cat>
              </c15:filteredCategoryTitle>
            </c:ext>
            <c:ext xmlns:c16="http://schemas.microsoft.com/office/drawing/2014/chart" uri="{C3380CC4-5D6E-409C-BE32-E72D297353CC}">
              <c16:uniqueId val="{00000000-BE0D-4B12-BE75-6D66FFA37AA8}"/>
            </c:ext>
          </c:extLst>
        </c:ser>
        <c:ser>
          <c:idx val="1"/>
          <c:order val="1"/>
          <c:tx>
            <c:strRef>
              <c:f>'Process Endoscopie'!$R$195</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Endoscopie'!$R$196:$R$198</c15:sqref>
                  </c15:fullRef>
                </c:ext>
              </c:extLst>
              <c:f>'Process Endoscopie'!$R$198</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3</c:v>
                      </c:pt>
                    </c:strCache>
                  </c:strRef>
                </c15:cat>
              </c15:filteredCategoryTitle>
            </c:ext>
            <c:ext xmlns:c16="http://schemas.microsoft.com/office/drawing/2014/chart" uri="{C3380CC4-5D6E-409C-BE32-E72D297353CC}">
              <c16:uniqueId val="{00000001-BE0D-4B12-BE75-6D66FFA37AA8}"/>
            </c:ext>
          </c:extLst>
        </c:ser>
        <c:ser>
          <c:idx val="2"/>
          <c:order val="2"/>
          <c:tx>
            <c:strRef>
              <c:f>'Process Endoscopie'!$S$195</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Endoscopie'!$S$196:$S$198</c15:sqref>
                  </c15:fullRef>
                </c:ext>
              </c:extLst>
              <c:f>'Process Endoscopie'!$S$198</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3</c:v>
                      </c:pt>
                    </c:strCache>
                  </c:strRef>
                </c15:cat>
              </c15:filteredCategoryTitle>
            </c:ext>
            <c:ext xmlns:c16="http://schemas.microsoft.com/office/drawing/2014/chart" uri="{C3380CC4-5D6E-409C-BE32-E72D297353CC}">
              <c16:uniqueId val="{00000002-BE0D-4B12-BE75-6D66FFA37AA8}"/>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'Process Endoscopie'!$Q$195</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Endoscopie'!$Q$201:$Q$203</c15:sqref>
                  </c15:fullRef>
                </c:ext>
              </c:extLst>
              <c:f>'Process Endoscopie'!$Q$201</c:f>
              <c:numCache>
                <c:formatCode>0%</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'Process Endoscopie'!$P$201:$P$203</c15:sqref>
                        </c15:formulaRef>
                      </c:ext>
                    </c:extLst>
                    <c:strCache>
                      <c:ptCount val="1"/>
                      <c:pt idx="0">
                        <c:v>Niveau 1</c:v>
                      </c:pt>
                    </c:strCache>
                  </c:strRef>
                </c15:cat>
              </c15:filteredCategoryTitle>
            </c:ext>
            <c:ext xmlns:c16="http://schemas.microsoft.com/office/drawing/2014/chart" uri="{C3380CC4-5D6E-409C-BE32-E72D297353CC}">
              <c16:uniqueId val="{00000000-8FB6-433E-B64D-53975CA009F9}"/>
            </c:ext>
          </c:extLst>
        </c:ser>
        <c:ser>
          <c:idx val="1"/>
          <c:order val="1"/>
          <c:tx>
            <c:strRef>
              <c:f>'Process Endoscopie'!$R$195</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Endoscopie'!$R$201:$R$203</c15:sqref>
                  </c15:fullRef>
                </c:ext>
              </c:extLst>
              <c:f>'Process Endoscopie'!$R$201</c:f>
              <c:numCache>
                <c:formatCode>0%</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Endoscopie'!$P$201:$P$203</c15:sqref>
                        </c15:formulaRef>
                      </c:ext>
                    </c:extLst>
                    <c:strCache>
                      <c:ptCount val="1"/>
                      <c:pt idx="0">
                        <c:v>Niveau 1</c:v>
                      </c:pt>
                    </c:strCache>
                  </c:strRef>
                </c15:cat>
              </c15:filteredCategoryTitle>
            </c:ext>
            <c:ext xmlns:c16="http://schemas.microsoft.com/office/drawing/2014/chart" uri="{C3380CC4-5D6E-409C-BE32-E72D297353CC}">
              <c16:uniqueId val="{00000001-8FB6-433E-B64D-53975CA009F9}"/>
            </c:ext>
          </c:extLst>
        </c:ser>
        <c:ser>
          <c:idx val="2"/>
          <c:order val="2"/>
          <c:tx>
            <c:strRef>
              <c:f>'Process Endoscopie'!$S$195</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Endoscopie'!$S$201:$S$203</c15:sqref>
                  </c15:fullRef>
                </c:ext>
              </c:extLst>
              <c:f>'Process Endoscopie'!$S$201</c:f>
              <c:numCache>
                <c:formatCode>0%</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Endoscopie'!$P$201:$P$203</c15:sqref>
                        </c15:formulaRef>
                      </c:ext>
                    </c:extLst>
                    <c:strCache>
                      <c:ptCount val="1"/>
                      <c:pt idx="0">
                        <c:v>Niveau 1</c:v>
                      </c:pt>
                    </c:strCache>
                  </c:strRef>
                </c15:cat>
              </c15:filteredCategoryTitle>
            </c:ext>
            <c:ext xmlns:c16="http://schemas.microsoft.com/office/drawing/2014/chart" uri="{C3380CC4-5D6E-409C-BE32-E72D297353CC}">
              <c16:uniqueId val="{00000002-8FB6-433E-B64D-53975CA009F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'Process Endoscopie'!$Q$195</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Endoscopie'!$Q$201:$Q$203</c15:sqref>
                  </c15:fullRef>
                </c:ext>
              </c:extLst>
              <c:f>'Process Endoscopie'!$Q$202</c:f>
              <c:numCache>
                <c:formatCode>0%</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Endoscopie'!$P$201:$P$203</c15:sqref>
                        </c15:formulaRef>
                      </c:ext>
                    </c:extLst>
                    <c:strCache>
                      <c:ptCount val="1"/>
                      <c:pt idx="0">
                        <c:v>Niveau 2</c:v>
                      </c:pt>
                    </c:strCache>
                  </c:strRef>
                </c15:cat>
              </c15:filteredCategoryTitle>
            </c:ext>
            <c:ext xmlns:c16="http://schemas.microsoft.com/office/drawing/2014/chart" uri="{C3380CC4-5D6E-409C-BE32-E72D297353CC}">
              <c16:uniqueId val="{00000000-52A2-47C1-92EB-0393CB2C8836}"/>
            </c:ext>
          </c:extLst>
        </c:ser>
        <c:ser>
          <c:idx val="1"/>
          <c:order val="1"/>
          <c:tx>
            <c:strRef>
              <c:f>'Process Endoscopie'!$R$195</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Endoscopie'!$R$201:$R$203</c15:sqref>
                  </c15:fullRef>
                </c:ext>
              </c:extLst>
              <c:f>'Process Endoscopie'!$R$202</c:f>
              <c:numCache>
                <c:formatCode>0%</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Endoscopie'!$P$201:$P$203</c15:sqref>
                        </c15:formulaRef>
                      </c:ext>
                    </c:extLst>
                    <c:strCache>
                      <c:ptCount val="1"/>
                      <c:pt idx="0">
                        <c:v>Niveau 2</c:v>
                      </c:pt>
                    </c:strCache>
                  </c:strRef>
                </c15:cat>
              </c15:filteredCategoryTitle>
            </c:ext>
            <c:ext xmlns:c16="http://schemas.microsoft.com/office/drawing/2014/chart" uri="{C3380CC4-5D6E-409C-BE32-E72D297353CC}">
              <c16:uniqueId val="{00000001-52A2-47C1-92EB-0393CB2C8836}"/>
            </c:ext>
          </c:extLst>
        </c:ser>
        <c:ser>
          <c:idx val="2"/>
          <c:order val="2"/>
          <c:tx>
            <c:strRef>
              <c:f>'Process Endoscopie'!$S$195</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Endoscopie'!$S$201:$S$203</c15:sqref>
                  </c15:fullRef>
                </c:ext>
              </c:extLst>
              <c:f>'Process Endoscopie'!$S$202</c:f>
              <c:numCache>
                <c:formatCode>0%</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Endoscopie'!$P$201:$P$203</c15:sqref>
                        </c15:formulaRef>
                      </c:ext>
                    </c:extLst>
                    <c:strCache>
                      <c:ptCount val="1"/>
                      <c:pt idx="0">
                        <c:v>Niveau 2</c:v>
                      </c:pt>
                    </c:strCache>
                  </c:strRef>
                </c15:cat>
              </c15:filteredCategoryTitle>
            </c:ext>
            <c:ext xmlns:c16="http://schemas.microsoft.com/office/drawing/2014/chart" uri="{C3380CC4-5D6E-409C-BE32-E72D297353CC}">
              <c16:uniqueId val="{00000002-52A2-47C1-92EB-0393CB2C8836}"/>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'Process Endoscopie'!$Q$195</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Endoscopie'!$Q$201:$Q$203</c15:sqref>
                  </c15:fullRef>
                </c:ext>
              </c:extLst>
              <c:f>'Process Endoscopie'!$Q$203</c:f>
              <c:numCache>
                <c:formatCode>0%</c:formatCode>
                <c:ptCount val="1"/>
                <c:pt idx="0">
                  <c:v>0.33333333333333331</c:v>
                </c:pt>
              </c:numCache>
            </c:numRef>
          </c:val>
          <c:extLst>
            <c:ext xmlns:c15="http://schemas.microsoft.com/office/drawing/2012/chart" uri="{02D57815-91ED-43cb-92C2-25804820EDAC}">
              <c15:filteredCategoryTitle>
                <c15:cat>
                  <c:strRef>
                    <c:extLst>
                      <c:ext uri="{02D57815-91ED-43cb-92C2-25804820EDAC}">
                        <c15:formulaRef>
                          <c15:sqref>'Process Endoscopie'!$P$201:$P$203</c15:sqref>
                        </c15:formulaRef>
                      </c:ext>
                    </c:extLst>
                    <c:strCache>
                      <c:ptCount val="1"/>
                      <c:pt idx="0">
                        <c:v>Niveau 3</c:v>
                      </c:pt>
                    </c:strCache>
                  </c:strRef>
                </c15:cat>
              </c15:filteredCategoryTitle>
            </c:ext>
            <c:ext xmlns:c16="http://schemas.microsoft.com/office/drawing/2014/chart" uri="{C3380CC4-5D6E-409C-BE32-E72D297353CC}">
              <c16:uniqueId val="{00000000-5BF4-49E2-80EB-A333C0CEB2AF}"/>
            </c:ext>
          </c:extLst>
        </c:ser>
        <c:ser>
          <c:idx val="1"/>
          <c:order val="1"/>
          <c:tx>
            <c:strRef>
              <c:f>'Process Endoscopie'!$R$195</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Endoscopie'!$R$201:$R$203</c15:sqref>
                  </c15:fullRef>
                </c:ext>
              </c:extLst>
              <c:f>'Process Endoscopie'!$R$203</c:f>
              <c:numCache>
                <c:formatCode>0%</c:formatCode>
                <c:ptCount val="1"/>
                <c:pt idx="0">
                  <c:v>0.33333333333333331</c:v>
                </c:pt>
              </c:numCache>
            </c:numRef>
          </c:val>
          <c:extLst>
            <c:ext xmlns:c15="http://schemas.microsoft.com/office/drawing/2012/chart" uri="{02D57815-91ED-43cb-92C2-25804820EDAC}">
              <c15:filteredCategoryTitle>
                <c15:cat>
                  <c:strRef>
                    <c:extLst>
                      <c:ext uri="{02D57815-91ED-43cb-92C2-25804820EDAC}">
                        <c15:formulaRef>
                          <c15:sqref>'Process Endoscopie'!$P$201:$P$203</c15:sqref>
                        </c15:formulaRef>
                      </c:ext>
                    </c:extLst>
                    <c:strCache>
                      <c:ptCount val="1"/>
                      <c:pt idx="0">
                        <c:v>Niveau 3</c:v>
                      </c:pt>
                    </c:strCache>
                  </c:strRef>
                </c15:cat>
              </c15:filteredCategoryTitle>
            </c:ext>
            <c:ext xmlns:c16="http://schemas.microsoft.com/office/drawing/2014/chart" uri="{C3380CC4-5D6E-409C-BE32-E72D297353CC}">
              <c16:uniqueId val="{00000001-5BF4-49E2-80EB-A333C0CEB2AF}"/>
            </c:ext>
          </c:extLst>
        </c:ser>
        <c:ser>
          <c:idx val="2"/>
          <c:order val="2"/>
          <c:tx>
            <c:strRef>
              <c:f>'Process Endoscopie'!$S$195</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Endoscopie'!$S$201:$S$203</c15:sqref>
                  </c15:fullRef>
                </c:ext>
              </c:extLst>
              <c:f>'Process Endoscopie'!$S$203</c:f>
              <c:numCache>
                <c:formatCode>0%</c:formatCode>
                <c:ptCount val="1"/>
                <c:pt idx="0">
                  <c:v>0.33333333333333331</c:v>
                </c:pt>
              </c:numCache>
            </c:numRef>
          </c:val>
          <c:extLst>
            <c:ext xmlns:c15="http://schemas.microsoft.com/office/drawing/2012/chart" uri="{02D57815-91ED-43cb-92C2-25804820EDAC}">
              <c15:filteredCategoryTitle>
                <c15:cat>
                  <c:strRef>
                    <c:extLst>
                      <c:ext uri="{02D57815-91ED-43cb-92C2-25804820EDAC}">
                        <c15:formulaRef>
                          <c15:sqref>'Process Endoscopie'!$P$201:$P$203</c15:sqref>
                        </c15:formulaRef>
                      </c:ext>
                    </c:extLst>
                    <c:strCache>
                      <c:ptCount val="1"/>
                      <c:pt idx="0">
                        <c:v>Niveau 3</c:v>
                      </c:pt>
                    </c:strCache>
                  </c:strRef>
                </c15:cat>
              </c15:filteredCategoryTitle>
            </c:ext>
            <c:ext xmlns:c16="http://schemas.microsoft.com/office/drawing/2014/chart" uri="{C3380CC4-5D6E-409C-BE32-E72D297353CC}">
              <c16:uniqueId val="{00000002-5BF4-49E2-80EB-A333C0CEB2A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82%</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73F-4E1B-87FC-2270C1D1F7A9}"/>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073F-4E1B-87FC-2270C1D1F7A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073F-4E1B-87FC-2270C1D1F7A9}"/>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073F-4E1B-87FC-2270C1D1F7A9}"/>
              </c:ext>
            </c:extLst>
          </c:dPt>
          <c:dPt>
            <c:idx val="4"/>
            <c:bubble3D val="0"/>
            <c:spPr>
              <a:noFill/>
              <a:ln w="19050">
                <a:solidFill>
                  <a:schemeClr val="lt1"/>
                </a:solidFill>
              </a:ln>
              <a:effectLst/>
            </c:spPr>
            <c:extLst>
              <c:ext xmlns:c16="http://schemas.microsoft.com/office/drawing/2014/chart" uri="{C3380CC4-5D6E-409C-BE32-E72D297353CC}">
                <c16:uniqueId val="{00000009-073F-4E1B-87FC-2270C1D1F7A9}"/>
              </c:ext>
            </c:extLst>
          </c:dPt>
          <c:dLbls>
            <c:dLbl>
              <c:idx val="0"/>
              <c:tx>
                <c:rich>
                  <a:bodyPr/>
                  <a:lstStyle/>
                  <a:p>
                    <a:fld id="{B4125EC9-861D-4C30-BF77-9E10A004CC7E}"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073F-4E1B-87FC-2270C1D1F7A9}"/>
                </c:ext>
              </c:extLst>
            </c:dLbl>
            <c:dLbl>
              <c:idx val="1"/>
              <c:tx>
                <c:rich>
                  <a:bodyPr/>
                  <a:lstStyle/>
                  <a:p>
                    <a:fld id="{5017BAC2-051D-445D-ADCB-303D6F1E03A1}"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73F-4E1B-87FC-2270C1D1F7A9}"/>
                </c:ext>
              </c:extLst>
            </c:dLbl>
            <c:dLbl>
              <c:idx val="2"/>
              <c:tx>
                <c:rich>
                  <a:bodyPr/>
                  <a:lstStyle/>
                  <a:p>
                    <a:fld id="{4B06614C-9FEA-4623-BF13-07F12771B172}"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73F-4E1B-87FC-2270C1D1F7A9}"/>
                </c:ext>
              </c:extLst>
            </c:dLbl>
            <c:dLbl>
              <c:idx val="3"/>
              <c:tx>
                <c:rich>
                  <a:bodyPr/>
                  <a:lstStyle/>
                  <a:p>
                    <a:fld id="{A280C39A-F4AF-47F7-97D1-48F107AFFD93}"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73F-4E1B-87FC-2270C1D1F7A9}"/>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073F-4E1B-87FC-2270C1D1F7A9}"/>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'Process Endoscopie'!$P$190:$P$193</c15:f>
                <c15:dlblRangeCache>
                  <c:ptCount val="4"/>
                  <c:pt idx="1">
                    <c:v>0-60</c:v>
                  </c:pt>
                  <c:pt idx="2">
                    <c:v>60-90</c:v>
                  </c:pt>
                  <c:pt idx="3">
                    <c:v>90-100</c:v>
                  </c:pt>
                </c15:dlblRangeCache>
              </c15:datalabelsRange>
            </c:ext>
            <c:ext xmlns:c16="http://schemas.microsoft.com/office/drawing/2014/chart" uri="{C3380CC4-5D6E-409C-BE32-E72D297353CC}">
              <c16:uniqueId val="{0000000A-073F-4E1B-87FC-2270C1D1F7A9}"/>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073F-4E1B-87FC-2270C1D1F7A9}"/>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073F-4E1B-87FC-2270C1D1F7A9}"/>
              </c:ext>
            </c:extLst>
          </c:dPt>
          <c:dPt>
            <c:idx val="2"/>
            <c:bubble3D val="0"/>
            <c:spPr>
              <a:noFill/>
              <a:ln w="19050">
                <a:solidFill>
                  <a:schemeClr val="lt1"/>
                </a:solidFill>
              </a:ln>
              <a:effectLst/>
            </c:spPr>
            <c:extLst>
              <c:ext xmlns:c16="http://schemas.microsoft.com/office/drawing/2014/chart" uri="{C3380CC4-5D6E-409C-BE32-E72D297353CC}">
                <c16:uniqueId val="{00000010-073F-4E1B-87FC-2270C1D1F7A9}"/>
              </c:ext>
            </c:extLst>
          </c:dPt>
          <c:val>
            <c:numRef>
              <c:f>Mapping!$S$6:$S$8</c:f>
              <c:numCache>
                <c:formatCode>General</c:formatCode>
                <c:ptCount val="3"/>
                <c:pt idx="0" formatCode="0">
                  <c:v>82</c:v>
                </c:pt>
                <c:pt idx="1">
                  <c:v>1</c:v>
                </c:pt>
                <c:pt idx="2">
                  <c:v>117</c:v>
                </c:pt>
              </c:numCache>
            </c:numRef>
          </c:val>
          <c:extLst>
            <c:ext xmlns:c16="http://schemas.microsoft.com/office/drawing/2014/chart" uri="{C3380CC4-5D6E-409C-BE32-E72D297353CC}">
              <c16:uniqueId val="{00000011-073F-4E1B-87FC-2270C1D1F7A9}"/>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'Process Endoscopie'!$Q$195</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Endoscopie'!$Q$196:$Q$198</c15:sqref>
                  </c15:fullRef>
                </c:ext>
              </c:extLst>
              <c:f>'Process Endoscopie'!$Q$196</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1</c:v>
                      </c:pt>
                    </c:strCache>
                  </c:strRef>
                </c15:cat>
              </c15:filteredCategoryTitle>
            </c:ext>
            <c:ext xmlns:c16="http://schemas.microsoft.com/office/drawing/2014/chart" uri="{C3380CC4-5D6E-409C-BE32-E72D297353CC}">
              <c16:uniqueId val="{00000000-4D2A-4E41-8961-5377B736A123}"/>
            </c:ext>
          </c:extLst>
        </c:ser>
        <c:ser>
          <c:idx val="1"/>
          <c:order val="1"/>
          <c:tx>
            <c:strRef>
              <c:f>'Process Endoscopie'!$R$195</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Endoscopie'!$R$196:$R$198</c15:sqref>
                  </c15:fullRef>
                </c:ext>
              </c:extLst>
              <c:f>'Process Endoscopie'!$R$196</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1</c:v>
                      </c:pt>
                    </c:strCache>
                  </c:strRef>
                </c15:cat>
              </c15:filteredCategoryTitle>
            </c:ext>
            <c:ext xmlns:c16="http://schemas.microsoft.com/office/drawing/2014/chart" uri="{C3380CC4-5D6E-409C-BE32-E72D297353CC}">
              <c16:uniqueId val="{00000001-4D2A-4E41-8961-5377B736A123}"/>
            </c:ext>
          </c:extLst>
        </c:ser>
        <c:ser>
          <c:idx val="2"/>
          <c:order val="2"/>
          <c:tx>
            <c:strRef>
              <c:f>'Process Endoscopie'!$S$195</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Endoscopie'!$S$196:$S$198</c15:sqref>
                  </c15:fullRef>
                </c:ext>
              </c:extLst>
              <c:f>'Process Endoscopie'!$S$196</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1</c:v>
                      </c:pt>
                    </c:strCache>
                  </c:strRef>
                </c15:cat>
              </c15:filteredCategoryTitle>
            </c:ext>
            <c:ext xmlns:c16="http://schemas.microsoft.com/office/drawing/2014/chart" uri="{C3380CC4-5D6E-409C-BE32-E72D297353CC}">
              <c16:uniqueId val="{00000002-4D2A-4E41-8961-5377B736A123}"/>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'Process Endoscopie'!$Q$195</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Endoscopie'!$Q$196:$Q$198</c15:sqref>
                  </c15:fullRef>
                </c:ext>
              </c:extLst>
              <c:f>'Process Endoscopie'!$Q$197</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2</c:v>
                      </c:pt>
                    </c:strCache>
                  </c:strRef>
                </c15:cat>
              </c15:filteredCategoryTitle>
            </c:ext>
            <c:ext xmlns:c16="http://schemas.microsoft.com/office/drawing/2014/chart" uri="{C3380CC4-5D6E-409C-BE32-E72D297353CC}">
              <c16:uniqueId val="{00000000-6C44-4F3F-8339-3D399042202A}"/>
            </c:ext>
          </c:extLst>
        </c:ser>
        <c:ser>
          <c:idx val="1"/>
          <c:order val="1"/>
          <c:tx>
            <c:strRef>
              <c:f>'Process Endoscopie'!$R$195</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Endoscopie'!$R$196:$R$198</c15:sqref>
                  </c15:fullRef>
                </c:ext>
              </c:extLst>
              <c:f>'Process Endoscopie'!$R$197</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2</c:v>
                      </c:pt>
                    </c:strCache>
                  </c:strRef>
                </c15:cat>
              </c15:filteredCategoryTitle>
            </c:ext>
            <c:ext xmlns:c16="http://schemas.microsoft.com/office/drawing/2014/chart" uri="{C3380CC4-5D6E-409C-BE32-E72D297353CC}">
              <c16:uniqueId val="{00000001-6C44-4F3F-8339-3D399042202A}"/>
            </c:ext>
          </c:extLst>
        </c:ser>
        <c:ser>
          <c:idx val="2"/>
          <c:order val="2"/>
          <c:tx>
            <c:strRef>
              <c:f>'Process Endoscopie'!$S$195</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Endoscopie'!$S$196:$S$198</c15:sqref>
                  </c15:fullRef>
                </c:ext>
              </c:extLst>
              <c:f>'Process Endoscopie'!$S$197</c:f>
              <c:numCache>
                <c:formatCode>General</c:formatCode>
                <c:ptCount val="1"/>
                <c:pt idx="0">
                  <c:v>0</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2</c:v>
                      </c:pt>
                    </c:strCache>
                  </c:strRef>
                </c15:cat>
              </c15:filteredCategoryTitle>
            </c:ext>
            <c:ext xmlns:c16="http://schemas.microsoft.com/office/drawing/2014/chart" uri="{C3380CC4-5D6E-409C-BE32-E72D297353CC}">
              <c16:uniqueId val="{00000002-6C44-4F3F-8339-3D399042202A}"/>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'Process Endoscopie'!$Q$195</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Endoscopie'!$Q$196:$Q$198</c15:sqref>
                  </c15:fullRef>
                </c:ext>
              </c:extLst>
              <c:f>'Process Endoscopie'!$Q$198</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3</c:v>
                      </c:pt>
                    </c:strCache>
                  </c:strRef>
                </c15:cat>
              </c15:filteredCategoryTitle>
            </c:ext>
            <c:ext xmlns:c16="http://schemas.microsoft.com/office/drawing/2014/chart" uri="{C3380CC4-5D6E-409C-BE32-E72D297353CC}">
              <c16:uniqueId val="{00000000-D8AC-4DAF-AB7E-C618F8A88FEC}"/>
            </c:ext>
          </c:extLst>
        </c:ser>
        <c:ser>
          <c:idx val="1"/>
          <c:order val="1"/>
          <c:tx>
            <c:strRef>
              <c:f>'Process Endoscopie'!$R$195</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Endoscopie'!$R$196:$R$198</c15:sqref>
                  </c15:fullRef>
                </c:ext>
              </c:extLst>
              <c:f>'Process Endoscopie'!$R$198</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3</c:v>
                      </c:pt>
                    </c:strCache>
                  </c:strRef>
                </c15:cat>
              </c15:filteredCategoryTitle>
            </c:ext>
            <c:ext xmlns:c16="http://schemas.microsoft.com/office/drawing/2014/chart" uri="{C3380CC4-5D6E-409C-BE32-E72D297353CC}">
              <c16:uniqueId val="{00000001-D8AC-4DAF-AB7E-C618F8A88FEC}"/>
            </c:ext>
          </c:extLst>
        </c:ser>
        <c:ser>
          <c:idx val="2"/>
          <c:order val="2"/>
          <c:tx>
            <c:strRef>
              <c:f>'Process Endoscopie'!$S$195</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3</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'Process Endoscopie'!$S$196:$S$198</c15:sqref>
                  </c15:fullRef>
                </c:ext>
              </c:extLst>
              <c:f>'Process Endoscopie'!$S$198</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'Process Endoscopie'!$P$196:$P$198</c15:sqref>
                        </c15:formulaRef>
                      </c:ext>
                    </c:extLst>
                    <c:strCache>
                      <c:ptCount val="1"/>
                      <c:pt idx="0">
                        <c:v>Niveau 3</c:v>
                      </c:pt>
                    </c:strCache>
                  </c:strRef>
                </c15:cat>
              </c15:filteredCategoryTitle>
            </c:ext>
            <c:ext xmlns:c16="http://schemas.microsoft.com/office/drawing/2014/chart" uri="{C3380CC4-5D6E-409C-BE32-E72D297353CC}">
              <c16:uniqueId val="{00000002-D8AC-4DAF-AB7E-C618F8A88F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'Process Endoscopie'!$P$201</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C904-4CBF-BC7A-9CFC0F458356}"/>
              </c:ext>
            </c:extLst>
          </c:dPt>
          <c:dPt>
            <c:idx val="1"/>
            <c:bubble3D val="0"/>
            <c:spPr>
              <a:solidFill>
                <a:schemeClr val="accent2"/>
              </a:solidFill>
              <a:ln>
                <a:noFill/>
              </a:ln>
              <a:effectLst/>
            </c:spPr>
            <c:extLst>
              <c:ext xmlns:c16="http://schemas.microsoft.com/office/drawing/2014/chart" uri="{C3380CC4-5D6E-409C-BE32-E72D297353CC}">
                <c16:uniqueId val="{00000003-C904-4CBF-BC7A-9CFC0F458356}"/>
              </c:ext>
            </c:extLst>
          </c:dPt>
          <c:dPt>
            <c:idx val="2"/>
            <c:bubble3D val="0"/>
            <c:spPr>
              <a:solidFill>
                <a:schemeClr val="accent3"/>
              </a:solidFill>
              <a:ln>
                <a:noFill/>
              </a:ln>
              <a:effectLst/>
            </c:spPr>
            <c:extLst>
              <c:ext xmlns:c16="http://schemas.microsoft.com/office/drawing/2014/chart" uri="{C3380CC4-5D6E-409C-BE32-E72D297353CC}">
                <c16:uniqueId val="{00000005-C904-4CBF-BC7A-9CFC0F458356}"/>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'Process Endoscopie'!$Q$195:$S$195</c:f>
              <c:strCache>
                <c:ptCount val="3"/>
                <c:pt idx="0">
                  <c:v>Ja</c:v>
                </c:pt>
                <c:pt idx="1">
                  <c:v>Nee</c:v>
                </c:pt>
                <c:pt idx="2">
                  <c:v>NVT</c:v>
                </c:pt>
              </c:strCache>
            </c:strRef>
          </c:cat>
          <c:val>
            <c:numRef>
              <c:f>'Process Endoscopie'!$Q$201:$S$201</c:f>
              <c:numCache>
                <c:formatCode>0%</c:formatCode>
                <c:ptCount val="3"/>
                <c:pt idx="0">
                  <c:v>1</c:v>
                </c:pt>
                <c:pt idx="1">
                  <c:v>0</c:v>
                </c:pt>
                <c:pt idx="2">
                  <c:v>0</c:v>
                </c:pt>
              </c:numCache>
            </c:numRef>
          </c:val>
          <c:extLst>
            <c:ext xmlns:c16="http://schemas.microsoft.com/office/drawing/2014/chart" uri="{C3380CC4-5D6E-409C-BE32-E72D297353CC}">
              <c16:uniqueId val="{00000006-3485-4895-893C-DD3F6969851D}"/>
            </c:ext>
          </c:extLst>
        </c:ser>
        <c:ser>
          <c:idx val="1"/>
          <c:order val="1"/>
          <c:tx>
            <c:strRef>
              <c:f>'Process Endoscopie'!$P$202</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7-C904-4CBF-BC7A-9CFC0F458356}"/>
              </c:ext>
            </c:extLst>
          </c:dPt>
          <c:dPt>
            <c:idx val="1"/>
            <c:bubble3D val="0"/>
            <c:spPr>
              <a:solidFill>
                <a:schemeClr val="accent2"/>
              </a:solidFill>
              <a:ln>
                <a:noFill/>
              </a:ln>
              <a:effectLst/>
            </c:spPr>
            <c:extLst>
              <c:ext xmlns:c16="http://schemas.microsoft.com/office/drawing/2014/chart" uri="{C3380CC4-5D6E-409C-BE32-E72D297353CC}">
                <c16:uniqueId val="{00000009-C904-4CBF-BC7A-9CFC0F458356}"/>
              </c:ext>
            </c:extLst>
          </c:dPt>
          <c:dPt>
            <c:idx val="2"/>
            <c:bubble3D val="0"/>
            <c:spPr>
              <a:solidFill>
                <a:schemeClr val="accent3"/>
              </a:solidFill>
              <a:ln>
                <a:noFill/>
              </a:ln>
              <a:effectLst/>
            </c:spPr>
            <c:extLst>
              <c:ext xmlns:c16="http://schemas.microsoft.com/office/drawing/2014/chart" uri="{C3380CC4-5D6E-409C-BE32-E72D297353CC}">
                <c16:uniqueId val="{0000000B-C904-4CBF-BC7A-9CFC0F458356}"/>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'Process Endoscopie'!$Q$195:$S$195</c:f>
              <c:strCache>
                <c:ptCount val="3"/>
                <c:pt idx="0">
                  <c:v>Ja</c:v>
                </c:pt>
                <c:pt idx="1">
                  <c:v>Nee</c:v>
                </c:pt>
                <c:pt idx="2">
                  <c:v>NVT</c:v>
                </c:pt>
              </c:strCache>
              <c:extLst xmlns:c15="http://schemas.microsoft.com/office/drawing/2012/chart"/>
            </c:strRef>
          </c:cat>
          <c:val>
            <c:numRef>
              <c:f>'Process Endoscopie'!$Q$202:$S$202</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3485-4895-893C-DD3F6969851D}"/>
            </c:ext>
          </c:extLst>
        </c:ser>
        <c:ser>
          <c:idx val="2"/>
          <c:order val="2"/>
          <c:tx>
            <c:strRef>
              <c:f>'Process Endoscopie'!$P$203</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D-C904-4CBF-BC7A-9CFC0F458356}"/>
              </c:ext>
            </c:extLst>
          </c:dPt>
          <c:dPt>
            <c:idx val="1"/>
            <c:bubble3D val="0"/>
            <c:spPr>
              <a:solidFill>
                <a:schemeClr val="accent2"/>
              </a:solidFill>
              <a:ln>
                <a:noFill/>
              </a:ln>
              <a:effectLst/>
            </c:spPr>
            <c:extLst>
              <c:ext xmlns:c16="http://schemas.microsoft.com/office/drawing/2014/chart" uri="{C3380CC4-5D6E-409C-BE32-E72D297353CC}">
                <c16:uniqueId val="{0000000F-C904-4CBF-BC7A-9CFC0F458356}"/>
              </c:ext>
            </c:extLst>
          </c:dPt>
          <c:dPt>
            <c:idx val="2"/>
            <c:bubble3D val="0"/>
            <c:spPr>
              <a:solidFill>
                <a:schemeClr val="accent3"/>
              </a:solidFill>
              <a:ln>
                <a:noFill/>
              </a:ln>
              <a:effectLst/>
            </c:spPr>
            <c:extLst>
              <c:ext xmlns:c16="http://schemas.microsoft.com/office/drawing/2014/chart" uri="{C3380CC4-5D6E-409C-BE32-E72D297353CC}">
                <c16:uniqueId val="{00000011-C904-4CBF-BC7A-9CFC0F458356}"/>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'Process Endoscopie'!$Q$195:$S$195</c:f>
              <c:strCache>
                <c:ptCount val="3"/>
                <c:pt idx="0">
                  <c:v>Ja</c:v>
                </c:pt>
                <c:pt idx="1">
                  <c:v>Nee</c:v>
                </c:pt>
                <c:pt idx="2">
                  <c:v>NVT</c:v>
                </c:pt>
              </c:strCache>
              <c:extLst xmlns:c15="http://schemas.microsoft.com/office/drawing/2012/chart"/>
            </c:strRef>
          </c:cat>
          <c:val>
            <c:numRef>
              <c:f>'Process Endoscopie'!$Q$203:$S$203</c:f>
              <c:numCache>
                <c:formatCode>0%</c:formatCode>
                <c:ptCount val="3"/>
                <c:pt idx="0">
                  <c:v>0.33333333333333331</c:v>
                </c:pt>
                <c:pt idx="1">
                  <c:v>0.33333333333333331</c:v>
                </c:pt>
                <c:pt idx="2">
                  <c:v>0.33333333333333331</c:v>
                </c:pt>
              </c:numCache>
              <c:extLst xmlns:c15="http://schemas.microsoft.com/office/drawing/2012/chart"/>
            </c:numRef>
          </c:val>
          <c:extLst xmlns:c15="http://schemas.microsoft.com/office/drawing/2012/chart">
            <c:ext xmlns:c16="http://schemas.microsoft.com/office/drawing/2014/chart" uri="{C3380CC4-5D6E-409C-BE32-E72D297353CC}">
              <c16:uniqueId val="{00000014-3485-4895-893C-DD3F6969851D}"/>
            </c:ext>
          </c:extLst>
        </c:ser>
        <c:dLbls>
          <c:showLegendKey val="0"/>
          <c:showVal val="0"/>
          <c:showCatName val="0"/>
          <c:showSerName val="0"/>
          <c:showPercent val="0"/>
          <c:showBubbleSize val="0"/>
          <c:showLeaderLines val="1"/>
        </c:dLbls>
        <c:firstSliceAng val="0"/>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'Process Endoscopie'!$P$202</c:f>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EB41-4D23-8E73-62E1C68EEC6E}"/>
              </c:ext>
            </c:extLst>
          </c:dPt>
          <c:dPt>
            <c:idx val="1"/>
            <c:bubble3D val="0"/>
            <c:spPr>
              <a:solidFill>
                <a:schemeClr val="accent2"/>
              </a:solidFill>
              <a:ln>
                <a:noFill/>
              </a:ln>
              <a:effectLst/>
            </c:spPr>
            <c:extLst>
              <c:ext xmlns:c16="http://schemas.microsoft.com/office/drawing/2014/chart" uri="{C3380CC4-5D6E-409C-BE32-E72D297353CC}">
                <c16:uniqueId val="{00000009-EB41-4D23-8E73-62E1C68EEC6E}"/>
              </c:ext>
            </c:extLst>
          </c:dPt>
          <c:dPt>
            <c:idx val="2"/>
            <c:bubble3D val="0"/>
            <c:spPr>
              <a:solidFill>
                <a:schemeClr val="accent3"/>
              </a:solidFill>
              <a:ln>
                <a:noFill/>
              </a:ln>
              <a:effectLst/>
            </c:spPr>
            <c:extLst>
              <c:ext xmlns:c16="http://schemas.microsoft.com/office/drawing/2014/chart" uri="{C3380CC4-5D6E-409C-BE32-E72D297353CC}">
                <c16:uniqueId val="{0000000B-EB41-4D23-8E73-62E1C68EEC6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'Process Endoscopie'!$Q$195:$S$195</c:f>
              <c:strCache>
                <c:ptCount val="3"/>
                <c:pt idx="0">
                  <c:v>Ja</c:v>
                </c:pt>
                <c:pt idx="1">
                  <c:v>Nee</c:v>
                </c:pt>
                <c:pt idx="2">
                  <c:v>NVT</c:v>
                </c:pt>
              </c:strCache>
            </c:strRef>
          </c:cat>
          <c:val>
            <c:numRef>
              <c:f>'Process Endoscopie'!$Q$202:$S$202</c:f>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6-94FD-4D70-BF85-583172110B9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'Process Endoscopie'!$P$201</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EB41-4D23-8E73-62E1C68EEC6E}"/>
                    </c:ext>
                  </c:extLst>
                </c:dPt>
                <c:dPt>
                  <c:idx val="1"/>
                  <c:bubble3D val="0"/>
                  <c:spPr>
                    <a:solidFill>
                      <a:schemeClr val="accent2"/>
                    </a:solidFill>
                    <a:ln>
                      <a:noFill/>
                    </a:ln>
                    <a:effectLst/>
                  </c:spPr>
                  <c:extLst>
                    <c:ext xmlns:c16="http://schemas.microsoft.com/office/drawing/2014/chart" uri="{C3380CC4-5D6E-409C-BE32-E72D297353CC}">
                      <c16:uniqueId val="{00000003-EB41-4D23-8E73-62E1C68EEC6E}"/>
                    </c:ext>
                  </c:extLst>
                </c:dPt>
                <c:dPt>
                  <c:idx val="2"/>
                  <c:bubble3D val="0"/>
                  <c:spPr>
                    <a:solidFill>
                      <a:schemeClr val="accent3"/>
                    </a:solidFill>
                    <a:ln>
                      <a:noFill/>
                    </a:ln>
                    <a:effectLst/>
                  </c:spPr>
                  <c:extLst>
                    <c:ext xmlns:c16="http://schemas.microsoft.com/office/drawing/2014/chart" uri="{C3380CC4-5D6E-409C-BE32-E72D297353CC}">
                      <c16:uniqueId val="{00000005-EB41-4D23-8E73-62E1C68EEC6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'Process Endoscopie'!$Q$195:$S$195</c15:sqref>
                        </c15:formulaRef>
                      </c:ext>
                    </c:extLst>
                    <c:strCache>
                      <c:ptCount val="3"/>
                      <c:pt idx="0">
                        <c:v>Ja</c:v>
                      </c:pt>
                      <c:pt idx="1">
                        <c:v>Nee</c:v>
                      </c:pt>
                      <c:pt idx="2">
                        <c:v>NVT</c:v>
                      </c:pt>
                    </c:strCache>
                  </c:strRef>
                </c:cat>
                <c:val>
                  <c:numRef>
                    <c:extLst>
                      <c:ext uri="{02D57815-91ED-43cb-92C2-25804820EDAC}">
                        <c15:formulaRef>
                          <c15:sqref>'Process Endoscopie'!$Q$201:$S$201</c15:sqref>
                        </c15:formulaRef>
                      </c:ext>
                    </c:extLst>
                    <c:numCache>
                      <c:formatCode>0%</c:formatCode>
                      <c:ptCount val="3"/>
                      <c:pt idx="0">
                        <c:v>1</c:v>
                      </c:pt>
                      <c:pt idx="1">
                        <c:v>0</c:v>
                      </c:pt>
                      <c:pt idx="2">
                        <c:v>0</c:v>
                      </c:pt>
                    </c:numCache>
                  </c:numRef>
                </c:val>
                <c:extLst>
                  <c:ext xmlns:c16="http://schemas.microsoft.com/office/drawing/2014/chart" uri="{C3380CC4-5D6E-409C-BE32-E72D297353CC}">
                    <c16:uniqueId val="{0000000D-94FD-4D70-BF85-583172110B94}"/>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'Process Endoscopie'!$P$203</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EB41-4D23-8E73-62E1C68EEC6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EB41-4D23-8E73-62E1C68EEC6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EB41-4D23-8E73-62E1C68EEC6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'Process Endoscopie'!$Q$195:$S$195</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'Process Endoscopie'!$Q$203:$S$203</c15:sqref>
                        </c15:formulaRef>
                      </c:ext>
                    </c:extLst>
                    <c:numCache>
                      <c:formatCode>0%</c:formatCode>
                      <c:ptCount val="3"/>
                      <c:pt idx="0">
                        <c:v>0.33333333333333331</c:v>
                      </c:pt>
                      <c:pt idx="1">
                        <c:v>0.33333333333333331</c:v>
                      </c:pt>
                      <c:pt idx="2">
                        <c:v>0.33333333333333331</c:v>
                      </c:pt>
                    </c:numCache>
                  </c:numRef>
                </c:val>
                <c:extLst xmlns:c15="http://schemas.microsoft.com/office/drawing/2012/chart">
                  <c:ext xmlns:c16="http://schemas.microsoft.com/office/drawing/2014/chart" uri="{C3380CC4-5D6E-409C-BE32-E72D297353CC}">
                    <c16:uniqueId val="{00000014-94FD-4D70-BF85-583172110B9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'Process Endoscopie'!$P$203</c:f>
              <c:strCache>
                <c:ptCount val="1"/>
                <c:pt idx="0">
                  <c:v>Niveau 3</c:v>
                </c:pt>
              </c:strCache>
            </c:strRef>
          </c:tx>
          <c:dPt>
            <c:idx val="0"/>
            <c:bubble3D val="0"/>
            <c:spPr>
              <a:solidFill>
                <a:schemeClr val="accent1"/>
              </a:solidFill>
              <a:ln>
                <a:noFill/>
              </a:ln>
              <a:effectLst/>
            </c:spPr>
            <c:extLst>
              <c:ext xmlns:c16="http://schemas.microsoft.com/office/drawing/2014/chart" uri="{C3380CC4-5D6E-409C-BE32-E72D297353CC}">
                <c16:uniqueId val="{0000000D-C2EE-499B-8A84-30C1FBC46CE9}"/>
              </c:ext>
            </c:extLst>
          </c:dPt>
          <c:dPt>
            <c:idx val="1"/>
            <c:bubble3D val="0"/>
            <c:spPr>
              <a:solidFill>
                <a:schemeClr val="accent2"/>
              </a:solidFill>
              <a:ln>
                <a:noFill/>
              </a:ln>
              <a:effectLst/>
            </c:spPr>
            <c:extLst>
              <c:ext xmlns:c16="http://schemas.microsoft.com/office/drawing/2014/chart" uri="{C3380CC4-5D6E-409C-BE32-E72D297353CC}">
                <c16:uniqueId val="{0000000F-C2EE-499B-8A84-30C1FBC46CE9}"/>
              </c:ext>
            </c:extLst>
          </c:dPt>
          <c:dPt>
            <c:idx val="2"/>
            <c:bubble3D val="0"/>
            <c:spPr>
              <a:solidFill>
                <a:schemeClr val="accent3"/>
              </a:solidFill>
              <a:ln>
                <a:noFill/>
              </a:ln>
              <a:effectLst/>
            </c:spPr>
            <c:extLst>
              <c:ext xmlns:c16="http://schemas.microsoft.com/office/drawing/2014/chart" uri="{C3380CC4-5D6E-409C-BE32-E72D297353CC}">
                <c16:uniqueId val="{00000011-C2EE-499B-8A84-30C1FBC46CE9}"/>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'Process Endoscopie'!$Q$195:$S$195</c:f>
              <c:strCache>
                <c:ptCount val="3"/>
                <c:pt idx="0">
                  <c:v>Ja</c:v>
                </c:pt>
                <c:pt idx="1">
                  <c:v>Nee</c:v>
                </c:pt>
                <c:pt idx="2">
                  <c:v>NVT</c:v>
                </c:pt>
              </c:strCache>
            </c:strRef>
          </c:cat>
          <c:val>
            <c:numRef>
              <c:f>'Process Endoscopie'!$Q$203:$S$203</c:f>
              <c:numCache>
                <c:formatCode>0%</c:formatCode>
                <c:ptCount val="3"/>
                <c:pt idx="0">
                  <c:v>0.33333333333333331</c:v>
                </c:pt>
                <c:pt idx="1">
                  <c:v>0.33333333333333331</c:v>
                </c:pt>
                <c:pt idx="2">
                  <c:v>0.33333333333333331</c:v>
                </c:pt>
              </c:numCache>
            </c:numRef>
          </c:val>
          <c:extLst xmlns:c15="http://schemas.microsoft.com/office/drawing/2012/chart">
            <c:ext xmlns:c16="http://schemas.microsoft.com/office/drawing/2014/chart" uri="{C3380CC4-5D6E-409C-BE32-E72D297353CC}">
              <c16:uniqueId val="{00000006-B7FD-4EF3-B4C8-CEC72C00F868}"/>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'Process Endoscopie'!$P$201</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C2EE-499B-8A84-30C1FBC46CE9}"/>
                    </c:ext>
                  </c:extLst>
                </c:dPt>
                <c:dPt>
                  <c:idx val="1"/>
                  <c:bubble3D val="0"/>
                  <c:spPr>
                    <a:solidFill>
                      <a:schemeClr val="accent2"/>
                    </a:solidFill>
                    <a:ln>
                      <a:noFill/>
                    </a:ln>
                    <a:effectLst/>
                  </c:spPr>
                  <c:extLst>
                    <c:ext xmlns:c16="http://schemas.microsoft.com/office/drawing/2014/chart" uri="{C3380CC4-5D6E-409C-BE32-E72D297353CC}">
                      <c16:uniqueId val="{00000003-C2EE-499B-8A84-30C1FBC46CE9}"/>
                    </c:ext>
                  </c:extLst>
                </c:dPt>
                <c:dPt>
                  <c:idx val="2"/>
                  <c:bubble3D val="0"/>
                  <c:spPr>
                    <a:solidFill>
                      <a:schemeClr val="accent3"/>
                    </a:solidFill>
                    <a:ln>
                      <a:noFill/>
                    </a:ln>
                    <a:effectLst/>
                  </c:spPr>
                  <c:extLst>
                    <c:ext xmlns:c16="http://schemas.microsoft.com/office/drawing/2014/chart" uri="{C3380CC4-5D6E-409C-BE32-E72D297353CC}">
                      <c16:uniqueId val="{00000005-C2EE-499B-8A84-30C1FBC46CE9}"/>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'Process Endoscopie'!$Q$195:$S$195</c15:sqref>
                        </c15:formulaRef>
                      </c:ext>
                    </c:extLst>
                    <c:strCache>
                      <c:ptCount val="3"/>
                      <c:pt idx="0">
                        <c:v>Ja</c:v>
                      </c:pt>
                      <c:pt idx="1">
                        <c:v>Nee</c:v>
                      </c:pt>
                      <c:pt idx="2">
                        <c:v>NVT</c:v>
                      </c:pt>
                    </c:strCache>
                  </c:strRef>
                </c:cat>
                <c:val>
                  <c:numRef>
                    <c:extLst>
                      <c:ext uri="{02D57815-91ED-43cb-92C2-25804820EDAC}">
                        <c15:formulaRef>
                          <c15:sqref>'Process Endoscopie'!$Q$201:$S$201</c15:sqref>
                        </c15:formulaRef>
                      </c:ext>
                    </c:extLst>
                    <c:numCache>
                      <c:formatCode>0%</c:formatCode>
                      <c:ptCount val="3"/>
                      <c:pt idx="0">
                        <c:v>1</c:v>
                      </c:pt>
                      <c:pt idx="1">
                        <c:v>0</c:v>
                      </c:pt>
                      <c:pt idx="2">
                        <c:v>0</c:v>
                      </c:pt>
                    </c:numCache>
                  </c:numRef>
                </c:val>
                <c:extLst>
                  <c:ext xmlns:c16="http://schemas.microsoft.com/office/drawing/2014/chart" uri="{C3380CC4-5D6E-409C-BE32-E72D297353CC}">
                    <c16:uniqueId val="{0000000D-B7FD-4EF3-B4C8-CEC72C00F868}"/>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'Process Endoscopie'!$P$202</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7-C2EE-499B-8A84-30C1FBC46CE9}"/>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9-C2EE-499B-8A84-30C1FBC46CE9}"/>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B-C2EE-499B-8A84-30C1FBC46CE9}"/>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'Process Endoscopie'!$Q$195:$S$195</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'Process Endoscopie'!$Q$202:$S$202</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14-B7FD-4EF3-B4C8-CEC72C00F868}"/>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9.xml.rels><?xml version="1.0" encoding="UTF-8" standalone="yes"?>
<Relationships xmlns="http://schemas.openxmlformats.org/package/2006/relationships"><Relationship Id="rId3" Type="http://schemas.openxmlformats.org/officeDocument/2006/relationships/chart" Target="../charts/chart17.xml"/><Relationship Id="rId7" Type="http://schemas.openxmlformats.org/officeDocument/2006/relationships/chart" Target="../charts/chart21.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5" Type="http://schemas.openxmlformats.org/officeDocument/2006/relationships/chart" Target="../charts/chart19.xml"/><Relationship Id="rId4" Type="http://schemas.openxmlformats.org/officeDocument/2006/relationships/chart" Target="../charts/chart18.xml"/></Relationships>
</file>

<file path=xl/drawings/_rels/drawing10.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chart" Target="../charts/chart24.xml"/><Relationship Id="rId7" Type="http://schemas.openxmlformats.org/officeDocument/2006/relationships/chart" Target="../charts/chart28.xml"/><Relationship Id="rId2" Type="http://schemas.openxmlformats.org/officeDocument/2006/relationships/chart" Target="../charts/chart23.xml"/><Relationship Id="rId1" Type="http://schemas.openxmlformats.org/officeDocument/2006/relationships/chart" Target="../charts/chart22.xml"/><Relationship Id="rId6" Type="http://schemas.openxmlformats.org/officeDocument/2006/relationships/chart" Target="../charts/chart27.xml"/><Relationship Id="rId5" Type="http://schemas.openxmlformats.org/officeDocument/2006/relationships/chart" Target="../charts/chart26.xml"/><Relationship Id="rId4" Type="http://schemas.openxmlformats.org/officeDocument/2006/relationships/chart" Target="../charts/chart25.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476251</xdr:colOff>
      <xdr:row>2</xdr:row>
      <xdr:rowOff>1978479</xdr:rowOff>
    </xdr:from>
    <xdr:to>
      <xdr:col>0</xdr:col>
      <xdr:colOff>4610101</xdr:colOff>
      <xdr:row>3</xdr:row>
      <xdr:rowOff>3212544</xdr:rowOff>
    </xdr:to>
    <xdr:pic>
      <xdr:nvPicPr>
        <xdr:cNvPr id="3" name="Afbeelding 4">
          <a:extLst>
            <a:ext uri="{FF2B5EF4-FFF2-40B4-BE49-F238E27FC236}">
              <a16:creationId xmlns:a16="http://schemas.microsoft.com/office/drawing/2014/main" id="{DAEF8495-4EF5-459C-B45B-815CA4019133}"/>
            </a:ext>
          </a:extLst>
        </xdr:cNvPr>
        <xdr:cNvPicPr>
          <a:picLocks noChangeAspect="1"/>
        </xdr:cNvPicPr>
      </xdr:nvPicPr>
      <xdr:blipFill rotWithShape="1">
        <a:blip xmlns:r="http://schemas.openxmlformats.org/officeDocument/2006/relationships" r:embed="rId1"/>
        <a:srcRect t="34322" r="24412" b="25898"/>
        <a:stretch/>
      </xdr:blipFill>
      <xdr:spPr>
        <a:xfrm>
          <a:off x="685801" y="2626179"/>
          <a:ext cx="4133850" cy="32882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2" name="Afbeelding 1">
          <a:extLst>
            <a:ext uri="{FF2B5EF4-FFF2-40B4-BE49-F238E27FC236}">
              <a16:creationId xmlns:a16="http://schemas.microsoft.com/office/drawing/2014/main" id="{E0B1549B-BC7D-4253-A528-10A65A3C328D}"/>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3" name="Afbeelding 2">
          <a:extLst>
            <a:ext uri="{FF2B5EF4-FFF2-40B4-BE49-F238E27FC236}">
              <a16:creationId xmlns:a16="http://schemas.microsoft.com/office/drawing/2014/main" id="{43F51254-4594-4CF2-9151-BE896F48A389}"/>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8</xdr:col>
          <xdr:colOff>200025</xdr:colOff>
          <xdr:row>12</xdr:row>
          <xdr:rowOff>85725</xdr:rowOff>
        </xdr:to>
        <xdr:pic>
          <xdr:nvPicPr>
            <xdr:cNvPr id="3" name="Afbeelding 2">
              <a:extLst>
                <a:ext uri="{FF2B5EF4-FFF2-40B4-BE49-F238E27FC236}">
                  <a16:creationId xmlns:a16="http://schemas.microsoft.com/office/drawing/2014/main" id="{0B58BB90-BABA-4ABB-A692-3A8BD05ACF22}"/>
                </a:ext>
              </a:extLst>
            </xdr:cNvPr>
            <xdr:cNvPicPr>
              <a:picLocks noChangeAspect="1" noChangeArrowheads="1"/>
              <a:extLst>
                <a:ext uri="{84589F7E-364E-4C9E-8A38-B11213B215E9}">
                  <a14:cameraTool cellRange="[1]expertenteam!$A$1:$A$12" spid="_x0000_s7183"/>
                </a:ext>
              </a:extLst>
            </xdr:cNvPicPr>
          </xdr:nvPicPr>
          <xdr:blipFill>
            <a:blip xmlns:r="http://schemas.openxmlformats.org/officeDocument/2006/relationships" r:embed="rId1"/>
            <a:srcRect/>
            <a:stretch>
              <a:fillRect/>
            </a:stretch>
          </xdr:blipFill>
          <xdr:spPr bwMode="auto">
            <a:xfrm>
              <a:off x="0" y="0"/>
              <a:ext cx="5381625" cy="22574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29</xdr:row>
      <xdr:rowOff>212380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4845098" y="233500"/>
          <a:ext cx="8248687" cy="7669332"/>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1129427</xdr:colOff>
      <xdr:row>61</xdr:row>
      <xdr:rowOff>28576</xdr:rowOff>
    </xdr:from>
    <xdr:to>
      <xdr:col>2</xdr:col>
      <xdr:colOff>193192</xdr:colOff>
      <xdr:row>86</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4191266"/>
          <a:ext cx="5363403" cy="4983874"/>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625814</xdr:colOff>
      <xdr:row>5</xdr:row>
      <xdr:rowOff>136302</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61</xdr:row>
      <xdr:rowOff>89807</xdr:rowOff>
    </xdr:from>
    <xdr:to>
      <xdr:col>3</xdr:col>
      <xdr:colOff>757804</xdr:colOff>
      <xdr:row>65</xdr:row>
      <xdr:rowOff>16559</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95987</xdr:colOff>
      <xdr:row>40</xdr:row>
      <xdr:rowOff>105800</xdr:rowOff>
    </xdr:to>
    <xdr:pic>
      <xdr:nvPicPr>
        <xdr:cNvPr id="2" name="Afbeelding 1">
          <a:extLst>
            <a:ext uri="{FF2B5EF4-FFF2-40B4-BE49-F238E27FC236}">
              <a16:creationId xmlns:a16="http://schemas.microsoft.com/office/drawing/2014/main" id="{E9B356F1-A95F-0545-1E9C-E897EAB6854B}"/>
            </a:ext>
          </a:extLst>
        </xdr:cNvPr>
        <xdr:cNvPicPr>
          <a:picLocks noChangeAspect="1"/>
        </xdr:cNvPicPr>
      </xdr:nvPicPr>
      <xdr:blipFill>
        <a:blip xmlns:r="http://schemas.openxmlformats.org/officeDocument/2006/relationships" r:embed="rId1"/>
        <a:stretch>
          <a:fillRect/>
        </a:stretch>
      </xdr:blipFill>
      <xdr:spPr>
        <a:xfrm>
          <a:off x="0" y="0"/>
          <a:ext cx="5277587" cy="7344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FC9591EC-B5FC-41BB-8563-D5D5BDC78DD1}"/>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BBEA6CAD-BB8E-4516-B1D9-3F1B5C324405}"/>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9DB7FEF3-61F0-49E3-886D-4E4433D0750B}"/>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AFE5F269-D0AE-4947-9FD6-CEE6DD643089}"/>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A0A634BA-3268-4710-895C-CC86B6298784}"/>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3DFBEDAE-1562-4403-839A-D9C790109975}"/>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EC39C3D0-0377-4B4D-8E90-E2A94292CBFB}"/>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2E4483BF-267C-4242-B4CF-6BEF84331465}"/>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D81B256F-E893-422E-8A9B-F4C2DF2C8226}"/>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131CB8A3-174A-4E6A-91AD-66CA08CB7C0D}"/>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0479727D-075E-4FA5-970C-12FFC1F872FE}"/>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1A415E60-4CC1-46DC-B567-13C3A64B82E5}"/>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CA2D51B6-129B-4BE5-90E2-386AD560C7C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08FA50A2-E41E-4D1F-8B84-564DBCE9B70C}"/>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53749DC6-A2C5-49EF-A2B5-65350C6542DB}"/>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7" name="Tekstvak 16">
          <a:extLst>
            <a:ext uri="{FF2B5EF4-FFF2-40B4-BE49-F238E27FC236}">
              <a16:creationId xmlns:a16="http://schemas.microsoft.com/office/drawing/2014/main" id="{F831C120-F4C5-40AE-9C9D-D9FFE891CF4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200025</xdr:colOff>
      <xdr:row>48</xdr:row>
      <xdr:rowOff>119063</xdr:rowOff>
    </xdr:to>
    <xdr:pic>
      <xdr:nvPicPr>
        <xdr:cNvPr id="3" name="Afbeelding 2">
          <a:extLst>
            <a:ext uri="{FF2B5EF4-FFF2-40B4-BE49-F238E27FC236}">
              <a16:creationId xmlns:a16="http://schemas.microsoft.com/office/drawing/2014/main" id="{2F7668D2-DBB2-F333-F865-DF84E562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0125" cy="8805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14</xdr:col>
      <xdr:colOff>753993</xdr:colOff>
      <xdr:row>0</xdr:row>
      <xdr:rowOff>169099</xdr:rowOff>
    </xdr:from>
    <xdr:to>
      <xdr:col>25</xdr:col>
      <xdr:colOff>88547</xdr:colOff>
      <xdr:row>95</xdr:row>
      <xdr:rowOff>56277</xdr:rowOff>
    </xdr:to>
    <xdr:grpSp>
      <xdr:nvGrpSpPr>
        <xdr:cNvPr id="2" name="Group 1">
          <a:extLst>
            <a:ext uri="{FF2B5EF4-FFF2-40B4-BE49-F238E27FC236}">
              <a16:creationId xmlns:a16="http://schemas.microsoft.com/office/drawing/2014/main" id="{32C900D1-26A1-4B09-AE85-8EF46E7F4658}"/>
            </a:ext>
          </a:extLst>
        </xdr:cNvPr>
        <xdr:cNvGrpSpPr/>
      </xdr:nvGrpSpPr>
      <xdr:grpSpPr>
        <a:xfrm>
          <a:off x="18279993" y="169099"/>
          <a:ext cx="8376160" cy="24664084"/>
          <a:chOff x="4058898" y="1079259"/>
          <a:chExt cx="8764381" cy="8571832"/>
        </a:xfrm>
      </xdr:grpSpPr>
      <xdr:graphicFrame macro="">
        <xdr:nvGraphicFramePr>
          <xdr:cNvPr id="3" name="Chart 2">
            <a:extLst>
              <a:ext uri="{FF2B5EF4-FFF2-40B4-BE49-F238E27FC236}">
                <a16:creationId xmlns:a16="http://schemas.microsoft.com/office/drawing/2014/main" id="{7D5C9E7B-3518-9F22-EAA2-5242C3F0D66A}"/>
              </a:ext>
            </a:extLst>
          </xdr:cNvPr>
          <xdr:cNvGraphicFramePr>
            <a:graphicFrameLocks/>
          </xdr:cNvGraphicFramePr>
        </xdr:nvGraphicFramePr>
        <xdr:xfrm>
          <a:off x="4092278" y="1079259"/>
          <a:ext cx="8644285" cy="692474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1234752F-545F-4369-321E-C47CECF4F536}"/>
              </a:ext>
            </a:extLst>
          </xdr:cNvPr>
          <xdr:cNvGraphicFramePr>
            <a:graphicFrameLocks/>
          </xdr:cNvGraphicFramePr>
        </xdr:nvGraphicFramePr>
        <xdr:xfrm>
          <a:off x="4100798" y="7491091"/>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Chart 4">
            <a:extLst>
              <a:ext uri="{FF2B5EF4-FFF2-40B4-BE49-F238E27FC236}">
                <a16:creationId xmlns:a16="http://schemas.microsoft.com/office/drawing/2014/main" id="{9FA65D57-C667-1CA7-9548-F05DCD7F10BA}"/>
              </a:ext>
            </a:extLst>
          </xdr:cNvPr>
          <xdr:cNvGraphicFramePr>
            <a:graphicFrameLocks/>
          </xdr:cNvGraphicFramePr>
        </xdr:nvGraphicFramePr>
        <xdr:xfrm>
          <a:off x="7041825" y="7482810"/>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a:extLst>
              <a:ext uri="{FF2B5EF4-FFF2-40B4-BE49-F238E27FC236}">
                <a16:creationId xmlns:a16="http://schemas.microsoft.com/office/drawing/2014/main" id="{C31609A6-BF6F-D115-7DFE-2CF399DCB06E}"/>
              </a:ext>
            </a:extLst>
          </xdr:cNvPr>
          <xdr:cNvGraphicFramePr>
            <a:graphicFrameLocks/>
          </xdr:cNvGraphicFramePr>
        </xdr:nvGraphicFramePr>
        <xdr:xfrm>
          <a:off x="9943279" y="7485580"/>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D8B0261A-7590-155B-2215-F169DEA0A533}"/>
              </a:ext>
            </a:extLst>
          </xdr:cNvPr>
          <xdr:cNvGraphicFramePr>
            <a:graphicFrameLocks/>
          </xdr:cNvGraphicFramePr>
        </xdr:nvGraphicFramePr>
        <xdr:xfrm>
          <a:off x="4098197" y="4960907"/>
          <a:ext cx="2886724"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4F053809-70A5-436A-71C3-CA62EB5150A5}"/>
              </a:ext>
            </a:extLst>
          </xdr:cNvPr>
          <xdr:cNvGraphicFramePr>
            <a:graphicFrameLocks/>
          </xdr:cNvGraphicFramePr>
        </xdr:nvGraphicFramePr>
        <xdr:xfrm>
          <a:off x="6983627" y="4960905"/>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FCBAB9ED-DABB-24CE-EA6C-5404078F292C}"/>
              </a:ext>
            </a:extLst>
          </xdr:cNvPr>
          <xdr:cNvGraphicFramePr>
            <a:graphicFrameLocks/>
          </xdr:cNvGraphicFramePr>
        </xdr:nvGraphicFramePr>
        <xdr:xfrm>
          <a:off x="9835217" y="4963608"/>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0" name="Rectangle 9">
            <a:extLst>
              <a:ext uri="{FF2B5EF4-FFF2-40B4-BE49-F238E27FC236}">
                <a16:creationId xmlns:a16="http://schemas.microsoft.com/office/drawing/2014/main" id="{6F8C04C4-9B6F-7B3B-6B70-C79E8BB69F34}"/>
              </a:ext>
            </a:extLst>
          </xdr:cNvPr>
          <xdr:cNvSpPr/>
        </xdr:nvSpPr>
        <xdr:spPr>
          <a:xfrm>
            <a:off x="4110633" y="711892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1" name="Rectangle 10">
            <a:extLst>
              <a:ext uri="{FF2B5EF4-FFF2-40B4-BE49-F238E27FC236}">
                <a16:creationId xmlns:a16="http://schemas.microsoft.com/office/drawing/2014/main" id="{836B5B17-52F8-CFBA-6AA4-0D866CF41AD9}"/>
              </a:ext>
            </a:extLst>
          </xdr:cNvPr>
          <xdr:cNvSpPr/>
        </xdr:nvSpPr>
        <xdr:spPr>
          <a:xfrm>
            <a:off x="4058898" y="4601158"/>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1129427</xdr:colOff>
      <xdr:row>61</xdr:row>
      <xdr:rowOff>28576</xdr:rowOff>
    </xdr:from>
    <xdr:to>
      <xdr:col>2</xdr:col>
      <xdr:colOff>193192</xdr:colOff>
      <xdr:row>86</xdr:row>
      <xdr:rowOff>85726</xdr:rowOff>
    </xdr:to>
    <xdr:grpSp>
      <xdr:nvGrpSpPr>
        <xdr:cNvPr id="2" name="Group 1">
          <a:extLst>
            <a:ext uri="{FF2B5EF4-FFF2-40B4-BE49-F238E27FC236}">
              <a16:creationId xmlns:a16="http://schemas.microsoft.com/office/drawing/2014/main" id="{2724A4BC-E41A-48EA-96B0-D492A93105A1}"/>
            </a:ext>
          </a:extLst>
        </xdr:cNvPr>
        <xdr:cNvGrpSpPr/>
      </xdr:nvGrpSpPr>
      <xdr:grpSpPr>
        <a:xfrm>
          <a:off x="1134189" y="14125576"/>
          <a:ext cx="5358548" cy="5026715"/>
          <a:chOff x="14396175" y="1400175"/>
          <a:chExt cx="3243563" cy="3901397"/>
        </a:xfrm>
      </xdr:grpSpPr>
      <xdr:graphicFrame macro="">
        <xdr:nvGraphicFramePr>
          <xdr:cNvPr id="3" name="Chart 2">
            <a:extLst>
              <a:ext uri="{FF2B5EF4-FFF2-40B4-BE49-F238E27FC236}">
                <a16:creationId xmlns:a16="http://schemas.microsoft.com/office/drawing/2014/main" id="{413A65AA-FC53-6CB5-B086-095EEAC6F693}"/>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307EC974-8284-5ACF-31FD-634ED587309C}"/>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Chart 4">
            <a:extLst>
              <a:ext uri="{FF2B5EF4-FFF2-40B4-BE49-F238E27FC236}">
                <a16:creationId xmlns:a16="http://schemas.microsoft.com/office/drawing/2014/main" id="{762E77DF-8FC7-3F12-2F10-B9A0226FAF66}"/>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a:extLst>
              <a:ext uri="{FF2B5EF4-FFF2-40B4-BE49-F238E27FC236}">
                <a16:creationId xmlns:a16="http://schemas.microsoft.com/office/drawing/2014/main" id="{14CC0492-0B66-98DB-C5F8-7B031C8335C5}"/>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E37ECF37-F501-E38D-6091-C3E12050F3D6}"/>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Rectangle 7">
            <a:extLst>
              <a:ext uri="{FF2B5EF4-FFF2-40B4-BE49-F238E27FC236}">
                <a16:creationId xmlns:a16="http://schemas.microsoft.com/office/drawing/2014/main" id="{8171E5AA-CD6F-F987-CD1B-87D84230941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9" name="Chart 8">
            <a:extLst>
              <a:ext uri="{FF2B5EF4-FFF2-40B4-BE49-F238E27FC236}">
                <a16:creationId xmlns:a16="http://schemas.microsoft.com/office/drawing/2014/main" id="{40250E68-6957-6152-CE03-E065DBFB29DB}"/>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0" name="Chart 9">
            <a:extLst>
              <a:ext uri="{FF2B5EF4-FFF2-40B4-BE49-F238E27FC236}">
                <a16:creationId xmlns:a16="http://schemas.microsoft.com/office/drawing/2014/main" id="{079E5C28-03A3-20E1-DBDA-DD32908F2890}"/>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1" name="Rectangle 10">
            <a:extLst>
              <a:ext uri="{FF2B5EF4-FFF2-40B4-BE49-F238E27FC236}">
                <a16:creationId xmlns:a16="http://schemas.microsoft.com/office/drawing/2014/main" id="{B3B2B133-9112-CEDF-F674-222F735A3F9B}"/>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12" name="Rectangle 11">
            <a:extLst>
              <a:ext uri="{FF2B5EF4-FFF2-40B4-BE49-F238E27FC236}">
                <a16:creationId xmlns:a16="http://schemas.microsoft.com/office/drawing/2014/main" id="{01B10730-38CB-3D70-468B-EEFD6972DF7B}"/>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3" name="Rectangle 12">
            <a:extLst>
              <a:ext uri="{FF2B5EF4-FFF2-40B4-BE49-F238E27FC236}">
                <a16:creationId xmlns:a16="http://schemas.microsoft.com/office/drawing/2014/main" id="{1380BE03-F1A1-6DAE-9177-A177AC57DC2A}"/>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4" name="Rectangle 13">
            <a:extLst>
              <a:ext uri="{FF2B5EF4-FFF2-40B4-BE49-F238E27FC236}">
                <a16:creationId xmlns:a16="http://schemas.microsoft.com/office/drawing/2014/main" id="{2FFE8501-1C16-6133-E12A-3EC9015ABF2D}"/>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625814</xdr:colOff>
      <xdr:row>5</xdr:row>
      <xdr:rowOff>136302</xdr:rowOff>
    </xdr:to>
    <xdr:pic>
      <xdr:nvPicPr>
        <xdr:cNvPr id="15" name="Afbeelding 4">
          <a:extLst>
            <a:ext uri="{FF2B5EF4-FFF2-40B4-BE49-F238E27FC236}">
              <a16:creationId xmlns:a16="http://schemas.microsoft.com/office/drawing/2014/main" id="{F0D28599-EE12-4F3D-95BE-53CE6DC3A53C}"/>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61</xdr:row>
      <xdr:rowOff>89807</xdr:rowOff>
    </xdr:from>
    <xdr:to>
      <xdr:col>3</xdr:col>
      <xdr:colOff>757804</xdr:colOff>
      <xdr:row>65</xdr:row>
      <xdr:rowOff>16559</xdr:rowOff>
    </xdr:to>
    <xdr:pic>
      <xdr:nvPicPr>
        <xdr:cNvPr id="16" name="Afbeelding 4">
          <a:extLst>
            <a:ext uri="{FF2B5EF4-FFF2-40B4-BE49-F238E27FC236}">
              <a16:creationId xmlns:a16="http://schemas.microsoft.com/office/drawing/2014/main" id="{4DBD9488-DFA9-4B93-9A2F-4A772624D84E}"/>
            </a:ext>
          </a:extLst>
        </xdr:cNvPr>
        <xdr:cNvPicPr>
          <a:picLocks noChangeAspect="1"/>
        </xdr:cNvPicPr>
      </xdr:nvPicPr>
      <xdr:blipFill>
        <a:blip xmlns:r="http://schemas.openxmlformats.org/officeDocument/2006/relationships" r:embed="rId8"/>
        <a:stretch>
          <a:fillRect/>
        </a:stretch>
      </xdr:blipFill>
      <xdr:spPr>
        <a:xfrm>
          <a:off x="6123215" y="14748782"/>
          <a:ext cx="1349714" cy="7649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apotheek\Hilco%20Farmaconsult\VZA\kwaliteitshandboek%20maeia\organisatie%20werkgroepen\werkgroep%20sterilisatie\20230222%20MAEIA%20auditvragen%20comit&#233;%20voor%20ziekenhuishygi&#235;ne%20v2.xlsx" TargetMode="External"/><Relationship Id="rId2" Type="http://schemas.microsoft.com/office/2019/04/relationships/externalLinkLongPath" Target="20230222%20MAEIA%20auditvragen%20comit&#233;%20voor%20ziekenhuishygi&#235;ne%20v2.xlsx?7EF05C9D" TargetMode="External"/><Relationship Id="rId1" Type="http://schemas.openxmlformats.org/officeDocument/2006/relationships/externalLinkPath" Target="file:///\\7EF05C9D\20230222%20MAEIA%20auditvragen%20comit&#233;%20voor%20ziekenhuishygi&#235;ne%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algemene inleiding"/>
      <sheetName val="expertenteam"/>
      <sheetName val="inhoudstafel"/>
      <sheetName val="handleiding"/>
      <sheetName val="auditvragen CZH"/>
      <sheetName val="rapport"/>
      <sheetName val="actiepunten auditee"/>
      <sheetName val="Mapping"/>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00E1B-E719-4995-9EF5-58390BB8BBC3}">
  <dimension ref="A1:A6"/>
  <sheetViews>
    <sheetView showGridLines="0" zoomScaleNormal="100" zoomScalePageLayoutView="40" workbookViewId="0">
      <selection activeCell="B26" sqref="B26:B30"/>
    </sheetView>
  </sheetViews>
  <sheetFormatPr defaultColWidth="0" defaultRowHeight="14.25" zeroHeight="1" x14ac:dyDescent="0.45"/>
  <cols>
    <col min="1" max="1" width="80.73046875" customWidth="1"/>
    <col min="2" max="16384" width="9.1328125" hidden="1"/>
  </cols>
  <sheetData>
    <row r="1" spans="1:1" ht="21" x14ac:dyDescent="0.65">
      <c r="A1" s="78" t="s">
        <v>267</v>
      </c>
    </row>
    <row r="2" spans="1:1" x14ac:dyDescent="0.45"/>
    <row r="3" spans="1:1" ht="162" customHeight="1" x14ac:dyDescent="0.45">
      <c r="A3" s="79" t="s">
        <v>279</v>
      </c>
    </row>
    <row r="4" spans="1:1" ht="295.5" customHeight="1" x14ac:dyDescent="0.45"/>
    <row r="5" spans="1:1" ht="234" customHeight="1" x14ac:dyDescent="0.45">
      <c r="A5" s="79" t="s">
        <v>279</v>
      </c>
    </row>
    <row r="6" spans="1:1" x14ac:dyDescent="0.4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12905-5364-4DF7-8EEF-1374D4958191}">
  <dimension ref="A1"/>
  <sheetViews>
    <sheetView workbookViewId="0">
      <selection activeCell="O24" sqref="O24"/>
    </sheetView>
  </sheetViews>
  <sheetFormatPr defaultRowHeight="14.25" x14ac:dyDescent="0.45"/>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3B3F3-4750-461D-91AD-9CFE700B0C0B}">
  <dimension ref="A1"/>
  <sheetViews>
    <sheetView workbookViewId="0">
      <selection activeCell="E19" sqref="E19"/>
    </sheetView>
  </sheetViews>
  <sheetFormatPr defaultRowHeight="14.25" x14ac:dyDescent="0.45"/>
  <sheetData/>
  <sheetProtection sheet="1" objects="1" scenarios="1"/>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283"/>
  <sheetViews>
    <sheetView showGridLines="0" showRuler="0" topLeftCell="A16" zoomScale="145" zoomScaleNormal="145" zoomScaleSheetLayoutView="10" zoomScalePageLayoutView="25" workbookViewId="0">
      <selection activeCell="B26" sqref="B26:B30"/>
    </sheetView>
  </sheetViews>
  <sheetFormatPr defaultColWidth="0" defaultRowHeight="15.75" zeroHeight="1" outlineLevelRow="1" outlineLevelCol="1" x14ac:dyDescent="0.55000000000000004"/>
  <cols>
    <col min="1" max="1" width="11.265625" style="97" customWidth="1"/>
    <col min="2" max="2" width="100" style="99" customWidth="1"/>
    <col min="3" max="3" width="24.1328125" style="100" customWidth="1"/>
    <col min="4" max="5" width="15.265625" style="99" hidden="1" customWidth="1" outlineLevel="1"/>
    <col min="6" max="6" width="4.3984375" customWidth="1" collapsed="1"/>
    <col min="7" max="7" width="24.1328125" style="97" customWidth="1"/>
    <col min="8" max="8" width="37" style="101" customWidth="1"/>
    <col min="9" max="9" width="4.3984375" style="11" customWidth="1"/>
    <col min="10" max="14" width="15.265625" style="100"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6"/>
      <c r="C1" s="14"/>
      <c r="D1" s="26"/>
      <c r="E1" s="26"/>
      <c r="G1" s="13"/>
      <c r="H1" s="15"/>
      <c r="J1" s="14"/>
      <c r="K1" s="14"/>
      <c r="L1" s="14"/>
      <c r="M1" s="14"/>
      <c r="N1" s="14"/>
    </row>
    <row r="2" spans="1:14" s="86" customFormat="1" ht="37.5" x14ac:dyDescent="0.9">
      <c r="A2" s="84" t="s">
        <v>212</v>
      </c>
      <c r="B2" s="85" t="s">
        <v>209</v>
      </c>
      <c r="C2" s="20" t="s">
        <v>211</v>
      </c>
      <c r="D2" s="30" t="s">
        <v>178</v>
      </c>
      <c r="E2" s="25" t="s">
        <v>179</v>
      </c>
      <c r="G2" s="20" t="s">
        <v>210</v>
      </c>
      <c r="H2" s="84" t="s">
        <v>180</v>
      </c>
      <c r="J2" s="25" t="s">
        <v>182</v>
      </c>
      <c r="K2" s="25"/>
      <c r="L2" s="25" t="s">
        <v>268</v>
      </c>
      <c r="M2" s="25" t="s">
        <v>269</v>
      </c>
      <c r="N2" s="25"/>
    </row>
    <row r="3" spans="1:14" hidden="1" outlineLevel="1" x14ac:dyDescent="0.55000000000000004">
      <c r="A3" s="13"/>
      <c r="B3" s="26"/>
      <c r="C3" s="13"/>
      <c r="D3" s="14" t="s">
        <v>181</v>
      </c>
      <c r="E3" s="13"/>
      <c r="G3" s="14"/>
      <c r="H3" s="14" t="s">
        <v>180</v>
      </c>
      <c r="J3" s="13"/>
      <c r="K3" s="13"/>
      <c r="L3" s="13">
        <f>SUBTOTAL(9,L7:L262)</f>
        <v>563</v>
      </c>
      <c r="M3" s="13">
        <f>SUBTOTAL(9,M7:M262)</f>
        <v>282.66666666666663</v>
      </c>
      <c r="N3" s="13"/>
    </row>
    <row r="4" spans="1:14" ht="31.5" hidden="1" outlineLevel="1" x14ac:dyDescent="0.55000000000000004">
      <c r="A4" s="13"/>
      <c r="B4" s="26"/>
      <c r="C4" s="13" t="s">
        <v>183</v>
      </c>
      <c r="D4" s="26" t="s">
        <v>177</v>
      </c>
      <c r="E4" s="16" t="s">
        <v>3</v>
      </c>
      <c r="G4" s="13" t="s">
        <v>166</v>
      </c>
      <c r="H4" s="15"/>
      <c r="J4" s="13"/>
      <c r="K4" s="13"/>
      <c r="L4" s="13"/>
      <c r="M4" s="13"/>
      <c r="N4" s="13"/>
    </row>
    <row r="5" spans="1:14" ht="63" hidden="1" outlineLevel="1" x14ac:dyDescent="0.55000000000000004">
      <c r="A5" s="13"/>
      <c r="B5" s="15"/>
      <c r="C5" s="13" t="s">
        <v>184</v>
      </c>
      <c r="D5" s="26" t="s">
        <v>2</v>
      </c>
      <c r="E5" s="16"/>
      <c r="G5" s="13" t="s">
        <v>167</v>
      </c>
      <c r="H5" s="15"/>
      <c r="J5" s="13"/>
      <c r="K5" s="13"/>
      <c r="L5" s="13"/>
      <c r="M5" s="13"/>
      <c r="N5" s="13"/>
    </row>
    <row r="6" spans="1:14" ht="31.5" hidden="1" outlineLevel="1" x14ac:dyDescent="0.55000000000000004">
      <c r="A6" s="13"/>
      <c r="B6" s="26"/>
      <c r="C6" s="13" t="s">
        <v>185</v>
      </c>
      <c r="D6" s="26"/>
      <c r="E6" s="16"/>
      <c r="G6" s="13" t="s">
        <v>171</v>
      </c>
      <c r="H6" s="15"/>
      <c r="J6" s="13"/>
      <c r="K6" s="13" t="s">
        <v>187</v>
      </c>
      <c r="L6" s="13" t="s">
        <v>188</v>
      </c>
      <c r="M6" s="13" t="s">
        <v>189</v>
      </c>
      <c r="N6" s="13"/>
    </row>
    <row r="7" spans="1:14" s="23" customFormat="1" ht="30.75" customHeight="1" collapsed="1" x14ac:dyDescent="0.75">
      <c r="A7" s="22" t="s">
        <v>213</v>
      </c>
      <c r="B7" s="80" t="s">
        <v>150</v>
      </c>
      <c r="C7" s="51" t="s">
        <v>242</v>
      </c>
      <c r="D7" s="49"/>
      <c r="E7" s="50"/>
      <c r="G7" s="52">
        <f>SUBTOTAL(3,G10:G13)/SUBTOTAL(3,C10:C13)</f>
        <v>1</v>
      </c>
      <c r="H7" s="21"/>
      <c r="J7" s="57"/>
      <c r="K7" s="57"/>
      <c r="L7" s="57">
        <f>SUBTOTAL(9,L10:L13)</f>
        <v>6</v>
      </c>
      <c r="M7" s="57">
        <f>SUBTOTAL(9,M10:M13)</f>
        <v>4</v>
      </c>
      <c r="N7" s="57"/>
    </row>
    <row r="8" spans="1:14" outlineLevel="1" x14ac:dyDescent="0.55000000000000004">
      <c r="A8" s="17"/>
      <c r="B8" s="18" t="s">
        <v>0</v>
      </c>
      <c r="C8" s="17"/>
      <c r="D8" s="27"/>
      <c r="E8" s="19"/>
      <c r="G8" s="17"/>
      <c r="H8" s="18"/>
      <c r="J8" s="17"/>
      <c r="K8" s="17"/>
      <c r="L8" s="17"/>
      <c r="M8" s="17"/>
      <c r="N8" s="17"/>
    </row>
    <row r="9" spans="1:14" outlineLevel="1" x14ac:dyDescent="0.55000000000000004">
      <c r="A9" s="17"/>
      <c r="B9" s="18" t="s">
        <v>1</v>
      </c>
      <c r="C9" s="17"/>
      <c r="D9" s="27"/>
      <c r="E9" s="19"/>
      <c r="G9" s="17"/>
      <c r="H9" s="18"/>
      <c r="J9" s="17"/>
      <c r="K9" s="17"/>
      <c r="L9" s="17"/>
      <c r="M9" s="17"/>
      <c r="N9" s="17"/>
    </row>
    <row r="10" spans="1:14" ht="31.5" outlineLevel="1" collapsed="1" x14ac:dyDescent="0.55000000000000004">
      <c r="A10" s="32">
        <v>1</v>
      </c>
      <c r="B10" s="31" t="s">
        <v>12</v>
      </c>
      <c r="C10" s="32">
        <v>3</v>
      </c>
      <c r="D10" s="33" t="s">
        <v>165</v>
      </c>
      <c r="E10" s="34"/>
      <c r="G10" s="43" t="s">
        <v>166</v>
      </c>
      <c r="H10" s="44"/>
      <c r="J10" s="32" t="s">
        <v>170</v>
      </c>
      <c r="K10" s="32" t="str">
        <f>C10&amp;J10&amp;G10</f>
        <v>3X3Ja</v>
      </c>
      <c r="L10" s="32">
        <f>IFERROR(VLOOKUP($K10,Mapping!$F:$H,2,0),"")</f>
        <v>3</v>
      </c>
      <c r="M10" s="32">
        <f>IFERROR(VLOOKUP($K10,Mapping!$F:$H,3,0),"")</f>
        <v>3</v>
      </c>
      <c r="N10" s="32" t="str">
        <f>C10&amp;G10</f>
        <v>3Ja</v>
      </c>
    </row>
    <row r="11" spans="1:14" ht="31.5" outlineLevel="1" x14ac:dyDescent="0.55000000000000004">
      <c r="A11" s="36">
        <v>2</v>
      </c>
      <c r="B11" s="35" t="s">
        <v>13</v>
      </c>
      <c r="C11" s="36">
        <v>3</v>
      </c>
      <c r="D11" s="37" t="s">
        <v>165</v>
      </c>
      <c r="E11" s="38"/>
      <c r="G11" s="45" t="s">
        <v>167</v>
      </c>
      <c r="H11" s="46"/>
      <c r="J11" s="36" t="s">
        <v>168</v>
      </c>
      <c r="K11" s="36" t="str">
        <f>C11&amp;J11&amp;G11</f>
        <v>3X2Neen</v>
      </c>
      <c r="L11" s="36">
        <f>IFERROR(VLOOKUP($K11,Mapping!F:H,2,0),"")</f>
        <v>2</v>
      </c>
      <c r="M11" s="36">
        <f>IFERROR(VLOOKUP($K11,Mapping!$F:$H,3,0),"")</f>
        <v>0</v>
      </c>
      <c r="N11" s="36" t="str">
        <f t="shared" ref="N11:N74" si="0">C11&amp;G11</f>
        <v>3Neen</v>
      </c>
    </row>
    <row r="12" spans="1:14" ht="31.5" outlineLevel="1" x14ac:dyDescent="0.55000000000000004">
      <c r="A12" s="36">
        <v>3</v>
      </c>
      <c r="B12" s="35" t="s">
        <v>14</v>
      </c>
      <c r="C12" s="36">
        <v>3</v>
      </c>
      <c r="D12" s="37" t="s">
        <v>165</v>
      </c>
      <c r="E12" s="38"/>
      <c r="G12" s="45" t="s">
        <v>171</v>
      </c>
      <c r="H12" s="46"/>
      <c r="J12" s="36" t="s">
        <v>169</v>
      </c>
      <c r="K12" s="36" t="str">
        <f>C12&amp;J12&amp;G12</f>
        <v>3X1NVT</v>
      </c>
      <c r="L12" s="36">
        <f>IFERROR(VLOOKUP($K12,Mapping!F:H,2,0),"")</f>
        <v>0</v>
      </c>
      <c r="M12" s="36">
        <f>IFERROR(VLOOKUP($K12,Mapping!$F:$H,3,0),"")</f>
        <v>0</v>
      </c>
      <c r="N12" s="36" t="str">
        <f t="shared" si="0"/>
        <v>3NVT</v>
      </c>
    </row>
    <row r="13" spans="1:14" outlineLevel="1" x14ac:dyDescent="0.55000000000000004">
      <c r="A13" s="40">
        <v>4</v>
      </c>
      <c r="B13" s="39" t="s">
        <v>15</v>
      </c>
      <c r="C13" s="40">
        <v>3</v>
      </c>
      <c r="D13" s="41" t="s">
        <v>165</v>
      </c>
      <c r="E13" s="42"/>
      <c r="G13" s="47" t="s">
        <v>166</v>
      </c>
      <c r="H13" s="48"/>
      <c r="J13" s="40" t="s">
        <v>169</v>
      </c>
      <c r="K13" s="40" t="str">
        <f>C13&amp;J13&amp;G13</f>
        <v>3X1Ja</v>
      </c>
      <c r="L13" s="40">
        <f>IFERROR(VLOOKUP($K13,Mapping!F:H,2,0),"")</f>
        <v>1</v>
      </c>
      <c r="M13" s="40">
        <f>IFERROR(VLOOKUP($K13,Mapping!$F:$H,3,0),"")</f>
        <v>1</v>
      </c>
      <c r="N13" s="40" t="str">
        <f t="shared" si="0"/>
        <v>3Ja</v>
      </c>
    </row>
    <row r="14" spans="1:14" s="23" customFormat="1" ht="28.5" customHeight="1" x14ac:dyDescent="0.75">
      <c r="A14" s="22" t="s">
        <v>214</v>
      </c>
      <c r="B14" s="80" t="s">
        <v>145</v>
      </c>
      <c r="C14" s="51" t="s">
        <v>242</v>
      </c>
      <c r="D14" s="49"/>
      <c r="E14" s="50"/>
      <c r="G14" s="52">
        <f>SUBTOTAL(3,G17:G53)/(SUBTOTAL(3,C17:C53)-3)</f>
        <v>1</v>
      </c>
      <c r="H14" s="21"/>
      <c r="J14" s="57"/>
      <c r="K14" s="57"/>
      <c r="L14" s="57">
        <f>SUBTOTAL(9,L17:L53)</f>
        <v>132</v>
      </c>
      <c r="M14" s="57">
        <f>SUBTOTAL(9,M17:M53)</f>
        <v>75</v>
      </c>
      <c r="N14" s="57"/>
    </row>
    <row r="15" spans="1:14" outlineLevel="1" x14ac:dyDescent="0.55000000000000004">
      <c r="A15" s="17"/>
      <c r="B15" s="18" t="s">
        <v>0</v>
      </c>
      <c r="C15" s="17"/>
      <c r="D15" s="27"/>
      <c r="E15" s="19"/>
      <c r="G15" s="17"/>
      <c r="H15" s="18"/>
      <c r="J15" s="17"/>
      <c r="K15" s="17"/>
      <c r="L15" s="17"/>
      <c r="M15" s="17"/>
      <c r="N15" s="17"/>
    </row>
    <row r="16" spans="1:14" outlineLevel="1" x14ac:dyDescent="0.55000000000000004">
      <c r="A16" s="17"/>
      <c r="B16" s="18" t="s">
        <v>1</v>
      </c>
      <c r="C16" s="17"/>
      <c r="D16" s="27"/>
      <c r="E16" s="19"/>
      <c r="G16" s="17"/>
      <c r="H16" s="18"/>
      <c r="J16" s="17"/>
      <c r="K16" s="17"/>
      <c r="L16" s="17"/>
      <c r="M16" s="17"/>
      <c r="N16" s="17"/>
    </row>
    <row r="17" spans="1:45" s="12" customFormat="1" ht="17.25" x14ac:dyDescent="0.6">
      <c r="A17" s="24" t="s">
        <v>223</v>
      </c>
      <c r="B17" s="81" t="s">
        <v>151</v>
      </c>
      <c r="C17" s="87" t="s">
        <v>242</v>
      </c>
      <c r="D17" s="82"/>
      <c r="E17" s="88"/>
      <c r="G17" s="89">
        <f>SUBTOTAL(3,G18:G20)/SUBTOTAL(3,C18:C20)</f>
        <v>1</v>
      </c>
      <c r="H17" s="81"/>
      <c r="J17" s="83"/>
      <c r="K17" s="83"/>
      <c r="L17" s="83">
        <f>SUBTOTAL(9,L18:L20)</f>
        <v>8</v>
      </c>
      <c r="M17" s="83">
        <f>SUBTOTAL(9,M18:M20)</f>
        <v>8</v>
      </c>
      <c r="N17" s="83"/>
    </row>
    <row r="18" spans="1:45" outlineLevel="1" x14ac:dyDescent="0.55000000000000004">
      <c r="A18" s="32">
        <v>1</v>
      </c>
      <c r="B18" s="31" t="s">
        <v>44</v>
      </c>
      <c r="C18" s="90">
        <v>1</v>
      </c>
      <c r="D18" s="33" t="s">
        <v>132</v>
      </c>
      <c r="E18" s="31"/>
      <c r="G18" s="43" t="s">
        <v>166</v>
      </c>
      <c r="H18" s="44"/>
      <c r="J18" s="32" t="s">
        <v>169</v>
      </c>
      <c r="K18" s="32" t="str">
        <f>C18&amp;J18&amp;G18</f>
        <v>1X1Ja</v>
      </c>
      <c r="L18" s="32">
        <f>IFERROR(VLOOKUP($K18,Mapping!F:H,2,0),"")</f>
        <v>6</v>
      </c>
      <c r="M18" s="32">
        <f>IFERROR(VLOOKUP($K18,Mapping!$F:$H,3,0),"")</f>
        <v>6</v>
      </c>
      <c r="N18" s="32" t="str">
        <f t="shared" si="0"/>
        <v>1Ja</v>
      </c>
    </row>
    <row r="19" spans="1:45" outlineLevel="1" x14ac:dyDescent="0.55000000000000004">
      <c r="A19" s="36">
        <v>2</v>
      </c>
      <c r="B19" s="35" t="s">
        <v>45</v>
      </c>
      <c r="C19" s="36">
        <v>3</v>
      </c>
      <c r="D19" s="37" t="s">
        <v>165</v>
      </c>
      <c r="E19" s="35"/>
      <c r="G19" s="45" t="s">
        <v>166</v>
      </c>
      <c r="H19" s="46"/>
      <c r="J19" s="36" t="s">
        <v>169</v>
      </c>
      <c r="K19" s="36" t="str">
        <f>C19&amp;J19&amp;G19</f>
        <v>3X1Ja</v>
      </c>
      <c r="L19" s="36">
        <f>IFERROR(VLOOKUP($K19,Mapping!F:H,2,0),"")</f>
        <v>1</v>
      </c>
      <c r="M19" s="36">
        <f>IFERROR(VLOOKUP($K19,Mapping!$F:$H,3,0),"")</f>
        <v>1</v>
      </c>
      <c r="N19" s="36" t="str">
        <f t="shared" si="0"/>
        <v>3Ja</v>
      </c>
    </row>
    <row r="20" spans="1:45" ht="31.5" outlineLevel="1" x14ac:dyDescent="0.55000000000000004">
      <c r="A20" s="40">
        <v>3</v>
      </c>
      <c r="B20" s="39" t="s">
        <v>65</v>
      </c>
      <c r="C20" s="40">
        <v>3</v>
      </c>
      <c r="D20" s="41" t="s">
        <v>165</v>
      </c>
      <c r="E20" s="39"/>
      <c r="G20" s="47" t="s">
        <v>166</v>
      </c>
      <c r="H20" s="48"/>
      <c r="J20" s="40" t="s">
        <v>169</v>
      </c>
      <c r="K20" s="40" t="str">
        <f>C20&amp;J20&amp;G20</f>
        <v>3X1Ja</v>
      </c>
      <c r="L20" s="40">
        <f>IFERROR(VLOOKUP($K20,Mapping!F:H,2,0),"")</f>
        <v>1</v>
      </c>
      <c r="M20" s="40">
        <f>IFERROR(VLOOKUP($K20,Mapping!$F:$H,3,0),"")</f>
        <v>1</v>
      </c>
      <c r="N20" s="40" t="str">
        <f t="shared" si="0"/>
        <v>3Ja</v>
      </c>
    </row>
    <row r="21" spans="1:45" s="12" customFormat="1" ht="19.5" customHeight="1" x14ac:dyDescent="0.6">
      <c r="A21" s="24" t="s">
        <v>224</v>
      </c>
      <c r="B21" s="81" t="s">
        <v>16</v>
      </c>
      <c r="C21" s="87" t="s">
        <v>242</v>
      </c>
      <c r="D21" s="82"/>
      <c r="E21" s="88"/>
      <c r="G21" s="89">
        <f>SUBTOTAL(3,G22:G33)/SUBTOTAL(3,C22:C33)</f>
        <v>1</v>
      </c>
      <c r="H21" s="81"/>
      <c r="J21" s="83"/>
      <c r="K21" s="83"/>
      <c r="L21" s="83">
        <f>SUBTOTAL(9,L22:L33)</f>
        <v>63</v>
      </c>
      <c r="M21" s="83">
        <f>SUBTOTAL(9,M22:M33)</f>
        <v>36</v>
      </c>
      <c r="N21" s="83"/>
    </row>
    <row r="22" spans="1:45" ht="31.5" outlineLevel="1" x14ac:dyDescent="0.55000000000000004">
      <c r="A22" s="32">
        <v>1</v>
      </c>
      <c r="B22" s="31" t="s">
        <v>133</v>
      </c>
      <c r="C22" s="90">
        <v>1</v>
      </c>
      <c r="D22" s="33" t="s">
        <v>134</v>
      </c>
      <c r="E22" s="31"/>
      <c r="G22" s="43" t="s">
        <v>166</v>
      </c>
      <c r="H22" s="44"/>
      <c r="J22" s="32" t="s">
        <v>169</v>
      </c>
      <c r="K22" s="32" t="str">
        <f t="shared" ref="K22:K33" si="1">C22&amp;J22&amp;G22</f>
        <v>1X1Ja</v>
      </c>
      <c r="L22" s="32">
        <f>IFERROR(VLOOKUP($K22,Mapping!F:H,2,0),"")</f>
        <v>6</v>
      </c>
      <c r="M22" s="32">
        <f>IFERROR(VLOOKUP($K22,Mapping!$F:$H,3,0),"")</f>
        <v>6</v>
      </c>
      <c r="N22" s="32" t="str">
        <f t="shared" si="0"/>
        <v>1Ja</v>
      </c>
    </row>
    <row r="23" spans="1:45" ht="31.5" outlineLevel="1" x14ac:dyDescent="0.55000000000000004">
      <c r="A23" s="36">
        <v>2</v>
      </c>
      <c r="B23" s="35" t="s">
        <v>47</v>
      </c>
      <c r="C23" s="91">
        <v>1</v>
      </c>
      <c r="D23" s="37" t="s">
        <v>132</v>
      </c>
      <c r="E23" s="35"/>
      <c r="G23" s="45" t="s">
        <v>166</v>
      </c>
      <c r="H23" s="46"/>
      <c r="J23" s="36" t="s">
        <v>169</v>
      </c>
      <c r="K23" s="36" t="str">
        <f t="shared" si="1"/>
        <v>1X1Ja</v>
      </c>
      <c r="L23" s="36">
        <f>IFERROR(VLOOKUP($K23,Mapping!F:H,2,0),"")</f>
        <v>6</v>
      </c>
      <c r="M23" s="36">
        <f>IFERROR(VLOOKUP($K23,Mapping!$F:$H,3,0),"")</f>
        <v>6</v>
      </c>
      <c r="N23" s="36" t="str">
        <f t="shared" si="0"/>
        <v>1Ja</v>
      </c>
    </row>
    <row r="24" spans="1:45" ht="47.25" outlineLevel="1" x14ac:dyDescent="0.55000000000000004">
      <c r="A24" s="36">
        <v>3</v>
      </c>
      <c r="B24" s="35" t="s">
        <v>135</v>
      </c>
      <c r="C24" s="91">
        <v>2</v>
      </c>
      <c r="D24" s="37" t="s">
        <v>20</v>
      </c>
      <c r="E24" s="35"/>
      <c r="G24" s="45" t="s">
        <v>167</v>
      </c>
      <c r="H24" s="46"/>
      <c r="J24" s="36" t="s">
        <v>169</v>
      </c>
      <c r="K24" s="36" t="str">
        <f t="shared" si="1"/>
        <v>2X1Neen</v>
      </c>
      <c r="L24" s="36">
        <f>IFERROR(VLOOKUP($K24,Mapping!F:H,2,0),"")</f>
        <v>3</v>
      </c>
      <c r="M24" s="36">
        <f>IFERROR(VLOOKUP($K24,Mapping!$F:$H,3,0),"")</f>
        <v>0</v>
      </c>
      <c r="N24" s="36" t="str">
        <f t="shared" si="0"/>
        <v>2Neen</v>
      </c>
    </row>
    <row r="25" spans="1:45" ht="33" outlineLevel="1" x14ac:dyDescent="0.75">
      <c r="A25" s="36">
        <v>4</v>
      </c>
      <c r="B25" s="35" t="s">
        <v>21</v>
      </c>
      <c r="C25" s="91">
        <v>1</v>
      </c>
      <c r="D25" s="37" t="s">
        <v>132</v>
      </c>
      <c r="E25" s="35"/>
      <c r="G25" s="45" t="s">
        <v>167</v>
      </c>
      <c r="H25" s="46"/>
      <c r="J25" s="36" t="s">
        <v>169</v>
      </c>
      <c r="K25" s="36" t="str">
        <f t="shared" si="1"/>
        <v>1X1Neen</v>
      </c>
      <c r="L25" s="36">
        <f>IFERROR(VLOOKUP($K25,Mapping!F:H,2,0),"")</f>
        <v>6</v>
      </c>
      <c r="M25" s="36">
        <f>IFERROR(VLOOKUP($K25,Mapping!$F:$H,3,0),"")</f>
        <v>0</v>
      </c>
      <c r="N25" s="36" t="str">
        <f t="shared" si="0"/>
        <v>1Neen</v>
      </c>
      <c r="AR25" s="23"/>
      <c r="AS25" s="23"/>
    </row>
    <row r="26" spans="1:45" ht="31.5" outlineLevel="1" x14ac:dyDescent="0.55000000000000004">
      <c r="A26" s="36">
        <v>5</v>
      </c>
      <c r="B26" s="35" t="s">
        <v>46</v>
      </c>
      <c r="C26" s="91">
        <v>1</v>
      </c>
      <c r="D26" s="37" t="s">
        <v>132</v>
      </c>
      <c r="E26" s="35"/>
      <c r="G26" s="45" t="s">
        <v>171</v>
      </c>
      <c r="H26" s="46"/>
      <c r="J26" s="36" t="s">
        <v>169</v>
      </c>
      <c r="K26" s="36" t="str">
        <f t="shared" si="1"/>
        <v>1X1NVT</v>
      </c>
      <c r="L26" s="36">
        <f>IFERROR(VLOOKUP($K26,Mapping!F:H,2,0),"")</f>
        <v>0</v>
      </c>
      <c r="M26" s="36">
        <f>IFERROR(VLOOKUP($K26,Mapping!$F:$H,3,0),"")</f>
        <v>0</v>
      </c>
      <c r="N26" s="36" t="str">
        <f t="shared" si="0"/>
        <v>1NVT</v>
      </c>
    </row>
    <row r="27" spans="1:45" outlineLevel="1" x14ac:dyDescent="0.55000000000000004">
      <c r="A27" s="36">
        <v>6</v>
      </c>
      <c r="B27" s="35" t="s">
        <v>48</v>
      </c>
      <c r="C27" s="91">
        <v>1</v>
      </c>
      <c r="D27" s="37" t="s">
        <v>132</v>
      </c>
      <c r="E27" s="35"/>
      <c r="G27" s="45" t="s">
        <v>166</v>
      </c>
      <c r="H27" s="46"/>
      <c r="J27" s="36" t="s">
        <v>169</v>
      </c>
      <c r="K27" s="36" t="str">
        <f t="shared" si="1"/>
        <v>1X1Ja</v>
      </c>
      <c r="L27" s="36">
        <f>IFERROR(VLOOKUP($K27,Mapping!F:H,2,0),"")</f>
        <v>6</v>
      </c>
      <c r="M27" s="36">
        <f>IFERROR(VLOOKUP($K27,Mapping!$F:$H,3,0),"")</f>
        <v>6</v>
      </c>
      <c r="N27" s="36" t="str">
        <f t="shared" si="0"/>
        <v>1Ja</v>
      </c>
    </row>
    <row r="28" spans="1:45" outlineLevel="1" x14ac:dyDescent="0.55000000000000004">
      <c r="A28" s="36">
        <v>7</v>
      </c>
      <c r="B28" s="35" t="s">
        <v>22</v>
      </c>
      <c r="C28" s="91">
        <v>1</v>
      </c>
      <c r="D28" s="37" t="s">
        <v>132</v>
      </c>
      <c r="E28" s="35"/>
      <c r="G28" s="45" t="s">
        <v>166</v>
      </c>
      <c r="H28" s="46"/>
      <c r="J28" s="36" t="s">
        <v>169</v>
      </c>
      <c r="K28" s="36" t="str">
        <f t="shared" si="1"/>
        <v>1X1Ja</v>
      </c>
      <c r="L28" s="36">
        <f>IFERROR(VLOOKUP($K28,Mapping!F:H,2,0),"")</f>
        <v>6</v>
      </c>
      <c r="M28" s="36">
        <f>IFERROR(VLOOKUP($K28,Mapping!$F:$H,3,0),"")</f>
        <v>6</v>
      </c>
      <c r="N28" s="36" t="str">
        <f t="shared" si="0"/>
        <v>1Ja</v>
      </c>
    </row>
    <row r="29" spans="1:45" outlineLevel="1" x14ac:dyDescent="0.55000000000000004">
      <c r="A29" s="36">
        <v>8</v>
      </c>
      <c r="B29" s="35" t="s">
        <v>50</v>
      </c>
      <c r="C29" s="91">
        <v>1</v>
      </c>
      <c r="D29" s="37" t="s">
        <v>132</v>
      </c>
      <c r="E29" s="35"/>
      <c r="G29" s="45" t="s">
        <v>166</v>
      </c>
      <c r="H29" s="46"/>
      <c r="J29" s="36" t="s">
        <v>169</v>
      </c>
      <c r="K29" s="36" t="str">
        <f t="shared" si="1"/>
        <v>1X1Ja</v>
      </c>
      <c r="L29" s="36">
        <f>IFERROR(VLOOKUP($K29,Mapping!F:H,2,0),"")</f>
        <v>6</v>
      </c>
      <c r="M29" s="36">
        <f>IFERROR(VLOOKUP($K29,Mapping!$F:$H,3,0),"")</f>
        <v>6</v>
      </c>
      <c r="N29" s="36" t="str">
        <f t="shared" si="0"/>
        <v>1Ja</v>
      </c>
    </row>
    <row r="30" spans="1:45" ht="31.5" outlineLevel="1" x14ac:dyDescent="0.55000000000000004">
      <c r="A30" s="36">
        <v>9</v>
      </c>
      <c r="B30" s="35" t="s">
        <v>136</v>
      </c>
      <c r="C30" s="36">
        <v>1</v>
      </c>
      <c r="D30" s="37" t="s">
        <v>139</v>
      </c>
      <c r="E30" s="35"/>
      <c r="G30" s="45" t="s">
        <v>166</v>
      </c>
      <c r="H30" s="46"/>
      <c r="J30" s="36" t="s">
        <v>169</v>
      </c>
      <c r="K30" s="36" t="str">
        <f t="shared" si="1"/>
        <v>1X1Ja</v>
      </c>
      <c r="L30" s="36">
        <f>IFERROR(VLOOKUP($K30,Mapping!F:H,2,0),"")</f>
        <v>6</v>
      </c>
      <c r="M30" s="36">
        <f>IFERROR(VLOOKUP($K30,Mapping!$F:$H,3,0),"")</f>
        <v>6</v>
      </c>
      <c r="N30" s="36" t="str">
        <f t="shared" si="0"/>
        <v>1Ja</v>
      </c>
    </row>
    <row r="31" spans="1:45" outlineLevel="1" x14ac:dyDescent="0.55000000000000004">
      <c r="A31" s="36">
        <v>10</v>
      </c>
      <c r="B31" s="35" t="s">
        <v>49</v>
      </c>
      <c r="C31" s="91">
        <v>1</v>
      </c>
      <c r="D31" s="37" t="s">
        <v>140</v>
      </c>
      <c r="E31" s="35"/>
      <c r="G31" s="45" t="s">
        <v>167</v>
      </c>
      <c r="H31" s="46"/>
      <c r="J31" s="36" t="s">
        <v>169</v>
      </c>
      <c r="K31" s="36" t="str">
        <f t="shared" si="1"/>
        <v>1X1Neen</v>
      </c>
      <c r="L31" s="36">
        <f>IFERROR(VLOOKUP($K31,Mapping!F:H,2,0),"")</f>
        <v>6</v>
      </c>
      <c r="M31" s="36">
        <f>IFERROR(VLOOKUP($K31,Mapping!$F:$H,3,0),"")</f>
        <v>0</v>
      </c>
      <c r="N31" s="36" t="str">
        <f t="shared" si="0"/>
        <v>1Neen</v>
      </c>
    </row>
    <row r="32" spans="1:45" outlineLevel="1" x14ac:dyDescent="0.55000000000000004">
      <c r="A32" s="36">
        <v>11</v>
      </c>
      <c r="B32" s="35" t="s">
        <v>137</v>
      </c>
      <c r="C32" s="36">
        <v>1</v>
      </c>
      <c r="D32" s="37" t="s">
        <v>139</v>
      </c>
      <c r="E32" s="35"/>
      <c r="G32" s="45" t="s">
        <v>167</v>
      </c>
      <c r="H32" s="46"/>
      <c r="J32" s="36" t="s">
        <v>169</v>
      </c>
      <c r="K32" s="36" t="str">
        <f t="shared" si="1"/>
        <v>1X1Neen</v>
      </c>
      <c r="L32" s="36">
        <f>IFERROR(VLOOKUP($K32,Mapping!F:H,2,0),"")</f>
        <v>6</v>
      </c>
      <c r="M32" s="36">
        <f>IFERROR(VLOOKUP($K32,Mapping!$F:$H,3,0),"")</f>
        <v>0</v>
      </c>
      <c r="N32" s="36" t="str">
        <f t="shared" si="0"/>
        <v>1Neen</v>
      </c>
    </row>
    <row r="33" spans="1:14" ht="31.5" outlineLevel="1" x14ac:dyDescent="0.55000000000000004">
      <c r="A33" s="40">
        <v>12</v>
      </c>
      <c r="B33" s="39" t="s">
        <v>138</v>
      </c>
      <c r="C33" s="40">
        <v>1</v>
      </c>
      <c r="D33" s="41" t="s">
        <v>139</v>
      </c>
      <c r="E33" s="39"/>
      <c r="G33" s="47" t="s">
        <v>167</v>
      </c>
      <c r="H33" s="48"/>
      <c r="J33" s="40" t="s">
        <v>169</v>
      </c>
      <c r="K33" s="40" t="str">
        <f t="shared" si="1"/>
        <v>1X1Neen</v>
      </c>
      <c r="L33" s="40">
        <f>IFERROR(VLOOKUP($K33,Mapping!F:H,2,0),"")</f>
        <v>6</v>
      </c>
      <c r="M33" s="40">
        <f>IFERROR(VLOOKUP($K33,Mapping!$F:$H,3,0),"")</f>
        <v>0</v>
      </c>
      <c r="N33" s="40" t="str">
        <f t="shared" si="0"/>
        <v>1Neen</v>
      </c>
    </row>
    <row r="34" spans="1:14" s="12" customFormat="1" ht="17.25" x14ac:dyDescent="0.6">
      <c r="A34" s="24" t="s">
        <v>225</v>
      </c>
      <c r="B34" s="81" t="s">
        <v>4</v>
      </c>
      <c r="C34" s="87" t="s">
        <v>242</v>
      </c>
      <c r="D34" s="82"/>
      <c r="E34" s="88"/>
      <c r="G34" s="89">
        <f>SUBTOTAL(3,G35:G53)/SUBTOTAL(3,C35:C53)</f>
        <v>1</v>
      </c>
      <c r="H34" s="81"/>
      <c r="J34" s="83"/>
      <c r="K34" s="83"/>
      <c r="L34" s="83">
        <f>SUBTOTAL(9,L35:L53)</f>
        <v>61</v>
      </c>
      <c r="M34" s="83">
        <f>SUBTOTAL(9,M35:M53)</f>
        <v>31</v>
      </c>
      <c r="N34" s="83"/>
    </row>
    <row r="35" spans="1:14" outlineLevel="1" x14ac:dyDescent="0.55000000000000004">
      <c r="A35" s="32">
        <v>1</v>
      </c>
      <c r="B35" s="31" t="s">
        <v>51</v>
      </c>
      <c r="C35" s="90">
        <v>1</v>
      </c>
      <c r="D35" s="33" t="s">
        <v>132</v>
      </c>
      <c r="E35" s="31"/>
      <c r="G35" s="43" t="s">
        <v>167</v>
      </c>
      <c r="H35" s="44"/>
      <c r="J35" s="32" t="s">
        <v>169</v>
      </c>
      <c r="K35" s="32" t="str">
        <f t="shared" ref="K35:K53" si="2">C35&amp;J35&amp;G35</f>
        <v>1X1Neen</v>
      </c>
      <c r="L35" s="32">
        <f>IFERROR(VLOOKUP($K35,Mapping!F:H,2,0),"")</f>
        <v>6</v>
      </c>
      <c r="M35" s="32">
        <f>IFERROR(VLOOKUP($K35,Mapping!$F:$H,3,0),"")</f>
        <v>0</v>
      </c>
      <c r="N35" s="32" t="str">
        <f t="shared" si="0"/>
        <v>1Neen</v>
      </c>
    </row>
    <row r="36" spans="1:14" outlineLevel="1" x14ac:dyDescent="0.55000000000000004">
      <c r="A36" s="36">
        <v>2</v>
      </c>
      <c r="B36" s="35" t="s">
        <v>52</v>
      </c>
      <c r="C36" s="91">
        <v>1</v>
      </c>
      <c r="D36" s="37" t="s">
        <v>132</v>
      </c>
      <c r="E36" s="35"/>
      <c r="G36" s="45" t="s">
        <v>167</v>
      </c>
      <c r="H36" s="46"/>
      <c r="J36" s="36" t="s">
        <v>169</v>
      </c>
      <c r="K36" s="36" t="str">
        <f t="shared" si="2"/>
        <v>1X1Neen</v>
      </c>
      <c r="L36" s="36">
        <f>IFERROR(VLOOKUP($K36,Mapping!F:H,2,0),"")</f>
        <v>6</v>
      </c>
      <c r="M36" s="36">
        <f>IFERROR(VLOOKUP($K36,Mapping!$F:$H,3,0),"")</f>
        <v>0</v>
      </c>
      <c r="N36" s="36" t="str">
        <f t="shared" si="0"/>
        <v>1Neen</v>
      </c>
    </row>
    <row r="37" spans="1:14" outlineLevel="1" x14ac:dyDescent="0.55000000000000004">
      <c r="A37" s="36">
        <v>3</v>
      </c>
      <c r="B37" s="35" t="s">
        <v>141</v>
      </c>
      <c r="C37" s="36">
        <v>1</v>
      </c>
      <c r="D37" s="37" t="s">
        <v>139</v>
      </c>
      <c r="E37" s="35"/>
      <c r="G37" s="45" t="s">
        <v>167</v>
      </c>
      <c r="H37" s="46"/>
      <c r="J37" s="36" t="s">
        <v>169</v>
      </c>
      <c r="K37" s="36" t="str">
        <f t="shared" si="2"/>
        <v>1X1Neen</v>
      </c>
      <c r="L37" s="36">
        <f>IFERROR(VLOOKUP($K37,Mapping!F:H,2,0),"")</f>
        <v>6</v>
      </c>
      <c r="M37" s="36">
        <f>IFERROR(VLOOKUP($K37,Mapping!$F:$H,3,0),"")</f>
        <v>0</v>
      </c>
      <c r="N37" s="36" t="str">
        <f t="shared" si="0"/>
        <v>1Neen</v>
      </c>
    </row>
    <row r="38" spans="1:14" outlineLevel="1" x14ac:dyDescent="0.55000000000000004">
      <c r="A38" s="36">
        <v>4</v>
      </c>
      <c r="B38" s="35" t="s">
        <v>142</v>
      </c>
      <c r="C38" s="36">
        <v>1</v>
      </c>
      <c r="D38" s="37" t="s">
        <v>139</v>
      </c>
      <c r="E38" s="35"/>
      <c r="G38" s="45" t="s">
        <v>167</v>
      </c>
      <c r="H38" s="46"/>
      <c r="J38" s="36" t="s">
        <v>169</v>
      </c>
      <c r="K38" s="36" t="str">
        <f t="shared" si="2"/>
        <v>1X1Neen</v>
      </c>
      <c r="L38" s="36">
        <f>IFERROR(VLOOKUP($K38,Mapping!F:H,2,0),"")</f>
        <v>6</v>
      </c>
      <c r="M38" s="36">
        <f>IFERROR(VLOOKUP($K38,Mapping!$F:$H,3,0),"")</f>
        <v>0</v>
      </c>
      <c r="N38" s="36" t="str">
        <f t="shared" si="0"/>
        <v>1Neen</v>
      </c>
    </row>
    <row r="39" spans="1:14" ht="31.5" outlineLevel="1" x14ac:dyDescent="0.55000000000000004">
      <c r="A39" s="36">
        <v>5</v>
      </c>
      <c r="B39" s="35" t="s">
        <v>143</v>
      </c>
      <c r="C39" s="36">
        <v>1</v>
      </c>
      <c r="D39" s="37" t="s">
        <v>139</v>
      </c>
      <c r="E39" s="35"/>
      <c r="G39" s="45" t="s">
        <v>167</v>
      </c>
      <c r="H39" s="46"/>
      <c r="J39" s="36" t="s">
        <v>169</v>
      </c>
      <c r="K39" s="36" t="str">
        <f t="shared" si="2"/>
        <v>1X1Neen</v>
      </c>
      <c r="L39" s="36">
        <f>IFERROR(VLOOKUP($K39,Mapping!F:H,2,0),"")</f>
        <v>6</v>
      </c>
      <c r="M39" s="36">
        <f>IFERROR(VLOOKUP($K39,Mapping!$F:$H,3,0),"")</f>
        <v>0</v>
      </c>
      <c r="N39" s="36" t="str">
        <f t="shared" si="0"/>
        <v>1Neen</v>
      </c>
    </row>
    <row r="40" spans="1:14" outlineLevel="1" x14ac:dyDescent="0.55000000000000004">
      <c r="A40" s="36">
        <v>6</v>
      </c>
      <c r="B40" s="35" t="s">
        <v>144</v>
      </c>
      <c r="C40" s="36">
        <v>1</v>
      </c>
      <c r="D40" s="37" t="s">
        <v>132</v>
      </c>
      <c r="E40" s="35"/>
      <c r="G40" s="45" t="s">
        <v>171</v>
      </c>
      <c r="H40" s="46"/>
      <c r="J40" s="36" t="s">
        <v>169</v>
      </c>
      <c r="K40" s="36" t="str">
        <f t="shared" si="2"/>
        <v>1X1NVT</v>
      </c>
      <c r="L40" s="36">
        <f>IFERROR(VLOOKUP($K40,Mapping!F:H,2,0),"")</f>
        <v>0</v>
      </c>
      <c r="M40" s="36">
        <f>IFERROR(VLOOKUP($K40,Mapping!$F:$H,3,0),"")</f>
        <v>0</v>
      </c>
      <c r="N40" s="36" t="str">
        <f t="shared" si="0"/>
        <v>1NVT</v>
      </c>
    </row>
    <row r="41" spans="1:14" ht="31.5" outlineLevel="1" x14ac:dyDescent="0.55000000000000004">
      <c r="A41" s="36">
        <v>7</v>
      </c>
      <c r="B41" s="35" t="s">
        <v>53</v>
      </c>
      <c r="C41" s="36">
        <v>1</v>
      </c>
      <c r="D41" s="37" t="s">
        <v>132</v>
      </c>
      <c r="E41" s="35"/>
      <c r="G41" s="45" t="s">
        <v>171</v>
      </c>
      <c r="H41" s="46"/>
      <c r="J41" s="36" t="s">
        <v>169</v>
      </c>
      <c r="K41" s="36" t="str">
        <f t="shared" si="2"/>
        <v>1X1NVT</v>
      </c>
      <c r="L41" s="36">
        <f>IFERROR(VLOOKUP($K41,Mapping!F:H,2,0),"")</f>
        <v>0</v>
      </c>
      <c r="M41" s="36">
        <f>IFERROR(VLOOKUP($K41,Mapping!$F:$H,3,0),"")</f>
        <v>0</v>
      </c>
      <c r="N41" s="36" t="str">
        <f t="shared" si="0"/>
        <v>1NVT</v>
      </c>
    </row>
    <row r="42" spans="1:14" outlineLevel="1" x14ac:dyDescent="0.55000000000000004">
      <c r="A42" s="36">
        <v>8</v>
      </c>
      <c r="B42" s="35" t="s">
        <v>54</v>
      </c>
      <c r="C42" s="36">
        <v>1</v>
      </c>
      <c r="D42" s="37" t="s">
        <v>139</v>
      </c>
      <c r="E42" s="35"/>
      <c r="G42" s="45" t="s">
        <v>171</v>
      </c>
      <c r="H42" s="46"/>
      <c r="J42" s="36" t="s">
        <v>169</v>
      </c>
      <c r="K42" s="36" t="str">
        <f t="shared" si="2"/>
        <v>1X1NVT</v>
      </c>
      <c r="L42" s="36">
        <f>IFERROR(VLOOKUP($K42,Mapping!F:H,2,0),"")</f>
        <v>0</v>
      </c>
      <c r="M42" s="36">
        <f>IFERROR(VLOOKUP($K42,Mapping!$F:$H,3,0),"")</f>
        <v>0</v>
      </c>
      <c r="N42" s="36" t="str">
        <f t="shared" si="0"/>
        <v>1NVT</v>
      </c>
    </row>
    <row r="43" spans="1:14" outlineLevel="1" x14ac:dyDescent="0.55000000000000004">
      <c r="A43" s="36">
        <v>9</v>
      </c>
      <c r="B43" s="35" t="s">
        <v>55</v>
      </c>
      <c r="C43" s="36">
        <v>1</v>
      </c>
      <c r="D43" s="37" t="s">
        <v>132</v>
      </c>
      <c r="E43" s="35"/>
      <c r="G43" s="45" t="s">
        <v>171</v>
      </c>
      <c r="H43" s="46"/>
      <c r="J43" s="36" t="s">
        <v>169</v>
      </c>
      <c r="K43" s="36" t="str">
        <f t="shared" si="2"/>
        <v>1X1NVT</v>
      </c>
      <c r="L43" s="36">
        <f>IFERROR(VLOOKUP($K43,Mapping!F:H,2,0),"")</f>
        <v>0</v>
      </c>
      <c r="M43" s="36">
        <f>IFERROR(VLOOKUP($K43,Mapping!$F:$H,3,0),"")</f>
        <v>0</v>
      </c>
      <c r="N43" s="36" t="str">
        <f t="shared" si="0"/>
        <v>1NVT</v>
      </c>
    </row>
    <row r="44" spans="1:14" ht="31.5" outlineLevel="1" x14ac:dyDescent="0.55000000000000004">
      <c r="A44" s="36">
        <v>10</v>
      </c>
      <c r="B44" s="35" t="s">
        <v>56</v>
      </c>
      <c r="C44" s="36">
        <v>1</v>
      </c>
      <c r="D44" s="37" t="s">
        <v>139</v>
      </c>
      <c r="E44" s="35"/>
      <c r="G44" s="45" t="s">
        <v>171</v>
      </c>
      <c r="H44" s="46"/>
      <c r="J44" s="36" t="s">
        <v>169</v>
      </c>
      <c r="K44" s="36" t="str">
        <f t="shared" si="2"/>
        <v>1X1NVT</v>
      </c>
      <c r="L44" s="36">
        <f>IFERROR(VLOOKUP($K44,Mapping!F:H,2,0),"")</f>
        <v>0</v>
      </c>
      <c r="M44" s="36">
        <f>IFERROR(VLOOKUP($K44,Mapping!$F:$H,3,0),"")</f>
        <v>0</v>
      </c>
      <c r="N44" s="36" t="str">
        <f t="shared" si="0"/>
        <v>1NVT</v>
      </c>
    </row>
    <row r="45" spans="1:14" ht="31.5" outlineLevel="1" x14ac:dyDescent="0.55000000000000004">
      <c r="A45" s="36">
        <v>11</v>
      </c>
      <c r="B45" s="35" t="s">
        <v>23</v>
      </c>
      <c r="C45" s="36">
        <v>1</v>
      </c>
      <c r="D45" s="37" t="s">
        <v>132</v>
      </c>
      <c r="E45" s="35"/>
      <c r="G45" s="45" t="s">
        <v>166</v>
      </c>
      <c r="H45" s="46"/>
      <c r="J45" s="36" t="s">
        <v>169</v>
      </c>
      <c r="K45" s="36" t="str">
        <f t="shared" si="2"/>
        <v>1X1Ja</v>
      </c>
      <c r="L45" s="36">
        <f>IFERROR(VLOOKUP($K45,Mapping!F:H,2,0),"")</f>
        <v>6</v>
      </c>
      <c r="M45" s="36">
        <f>IFERROR(VLOOKUP($K45,Mapping!$F:$H,3,0),"")</f>
        <v>6</v>
      </c>
      <c r="N45" s="36" t="str">
        <f t="shared" si="0"/>
        <v>1Ja</v>
      </c>
    </row>
    <row r="46" spans="1:14" outlineLevel="1" x14ac:dyDescent="0.55000000000000004">
      <c r="A46" s="36">
        <v>12</v>
      </c>
      <c r="B46" s="35" t="s">
        <v>24</v>
      </c>
      <c r="C46" s="91">
        <v>3</v>
      </c>
      <c r="D46" s="37" t="s">
        <v>164</v>
      </c>
      <c r="E46" s="35"/>
      <c r="G46" s="45" t="s">
        <v>166</v>
      </c>
      <c r="H46" s="46"/>
      <c r="J46" s="36" t="s">
        <v>169</v>
      </c>
      <c r="K46" s="36" t="str">
        <f t="shared" si="2"/>
        <v>3X1Ja</v>
      </c>
      <c r="L46" s="36">
        <f>IFERROR(VLOOKUP($K46,Mapping!F:H,2,0),"")</f>
        <v>1</v>
      </c>
      <c r="M46" s="36">
        <f>IFERROR(VLOOKUP($K46,Mapping!$F:$H,3,0),"")</f>
        <v>1</v>
      </c>
      <c r="N46" s="36" t="str">
        <f t="shared" si="0"/>
        <v>3Ja</v>
      </c>
    </row>
    <row r="47" spans="1:14" ht="31.5" outlineLevel="1" x14ac:dyDescent="0.55000000000000004">
      <c r="A47" s="36">
        <v>13</v>
      </c>
      <c r="B47" s="35" t="s">
        <v>57</v>
      </c>
      <c r="C47" s="36">
        <v>1</v>
      </c>
      <c r="D47" s="37" t="s">
        <v>139</v>
      </c>
      <c r="E47" s="35"/>
      <c r="G47" s="45" t="s">
        <v>166</v>
      </c>
      <c r="H47" s="46"/>
      <c r="J47" s="36" t="s">
        <v>169</v>
      </c>
      <c r="K47" s="36" t="str">
        <f t="shared" si="2"/>
        <v>1X1Ja</v>
      </c>
      <c r="L47" s="36">
        <f>IFERROR(VLOOKUP($K47,Mapping!F:H,2,0),"")</f>
        <v>6</v>
      </c>
      <c r="M47" s="36">
        <f>IFERROR(VLOOKUP($K47,Mapping!$F:$H,3,0),"")</f>
        <v>6</v>
      </c>
      <c r="N47" s="36" t="str">
        <f t="shared" si="0"/>
        <v>1Ja</v>
      </c>
    </row>
    <row r="48" spans="1:14" outlineLevel="1" x14ac:dyDescent="0.55000000000000004">
      <c r="A48" s="36">
        <v>14</v>
      </c>
      <c r="B48" s="35" t="s">
        <v>63</v>
      </c>
      <c r="C48" s="91">
        <v>1</v>
      </c>
      <c r="D48" s="37" t="s">
        <v>132</v>
      </c>
      <c r="E48" s="35"/>
      <c r="G48" s="45" t="s">
        <v>166</v>
      </c>
      <c r="H48" s="46"/>
      <c r="J48" s="36" t="s">
        <v>169</v>
      </c>
      <c r="K48" s="36" t="str">
        <f t="shared" si="2"/>
        <v>1X1Ja</v>
      </c>
      <c r="L48" s="36">
        <f>IFERROR(VLOOKUP($K48,Mapping!F:H,2,0),"")</f>
        <v>6</v>
      </c>
      <c r="M48" s="36">
        <f>IFERROR(VLOOKUP($K48,Mapping!$F:$H,3,0),"")</f>
        <v>6</v>
      </c>
      <c r="N48" s="36" t="str">
        <f t="shared" si="0"/>
        <v>1Ja</v>
      </c>
    </row>
    <row r="49" spans="1:14" outlineLevel="1" x14ac:dyDescent="0.55000000000000004">
      <c r="A49" s="36">
        <v>15</v>
      </c>
      <c r="B49" s="35" t="s">
        <v>58</v>
      </c>
      <c r="C49" s="36">
        <v>1</v>
      </c>
      <c r="D49" s="37" t="s">
        <v>139</v>
      </c>
      <c r="E49" s="35"/>
      <c r="G49" s="45" t="s">
        <v>166</v>
      </c>
      <c r="H49" s="46"/>
      <c r="J49" s="36" t="s">
        <v>169</v>
      </c>
      <c r="K49" s="36" t="str">
        <f t="shared" si="2"/>
        <v>1X1Ja</v>
      </c>
      <c r="L49" s="36">
        <f>IFERROR(VLOOKUP($K49,Mapping!F:H,2,0),"")</f>
        <v>6</v>
      </c>
      <c r="M49" s="36">
        <f>IFERROR(VLOOKUP($K49,Mapping!$F:$H,3,0),"")</f>
        <v>6</v>
      </c>
      <c r="N49" s="36" t="str">
        <f t="shared" si="0"/>
        <v>1Ja</v>
      </c>
    </row>
    <row r="50" spans="1:14" ht="31.5" outlineLevel="1" x14ac:dyDescent="0.55000000000000004">
      <c r="A50" s="36">
        <v>16</v>
      </c>
      <c r="B50" s="35" t="s">
        <v>60</v>
      </c>
      <c r="C50" s="36">
        <v>3</v>
      </c>
      <c r="D50" s="37" t="s">
        <v>59</v>
      </c>
      <c r="E50" s="35"/>
      <c r="G50" s="45" t="s">
        <v>166</v>
      </c>
      <c r="H50" s="46"/>
      <c r="J50" s="36" t="s">
        <v>169</v>
      </c>
      <c r="K50" s="36" t="str">
        <f t="shared" si="2"/>
        <v>3X1Ja</v>
      </c>
      <c r="L50" s="36">
        <f>IFERROR(VLOOKUP($K50,Mapping!F:H,2,0),"")</f>
        <v>1</v>
      </c>
      <c r="M50" s="36">
        <f>IFERROR(VLOOKUP($K50,Mapping!$F:$H,3,0),"")</f>
        <v>1</v>
      </c>
      <c r="N50" s="36" t="str">
        <f t="shared" si="0"/>
        <v>3Ja</v>
      </c>
    </row>
    <row r="51" spans="1:14" outlineLevel="1" x14ac:dyDescent="0.55000000000000004">
      <c r="A51" s="36">
        <v>17</v>
      </c>
      <c r="B51" s="35" t="s">
        <v>61</v>
      </c>
      <c r="C51" s="36">
        <v>2</v>
      </c>
      <c r="D51" s="37" t="s">
        <v>172</v>
      </c>
      <c r="E51" s="35"/>
      <c r="G51" s="45" t="s">
        <v>166</v>
      </c>
      <c r="H51" s="46"/>
      <c r="J51" s="36" t="s">
        <v>169</v>
      </c>
      <c r="K51" s="36" t="str">
        <f t="shared" si="2"/>
        <v>2X1Ja</v>
      </c>
      <c r="L51" s="36">
        <f>IFERROR(VLOOKUP($K51,Mapping!F:H,2,0),"")</f>
        <v>3</v>
      </c>
      <c r="M51" s="36">
        <f>IFERROR(VLOOKUP($K51,Mapping!$F:$H,3,0),"")</f>
        <v>3</v>
      </c>
      <c r="N51" s="36" t="str">
        <f t="shared" si="0"/>
        <v>2Ja</v>
      </c>
    </row>
    <row r="52" spans="1:14" ht="31.5" outlineLevel="1" x14ac:dyDescent="0.55000000000000004">
      <c r="A52" s="36">
        <v>18</v>
      </c>
      <c r="B52" s="35" t="s">
        <v>62</v>
      </c>
      <c r="C52" s="36">
        <v>3</v>
      </c>
      <c r="D52" s="37" t="s">
        <v>59</v>
      </c>
      <c r="E52" s="35"/>
      <c r="G52" s="45" t="s">
        <v>166</v>
      </c>
      <c r="H52" s="46"/>
      <c r="J52" s="36" t="s">
        <v>169</v>
      </c>
      <c r="K52" s="36" t="str">
        <f t="shared" si="2"/>
        <v>3X1Ja</v>
      </c>
      <c r="L52" s="36">
        <f>IFERROR(VLOOKUP($K52,Mapping!F:H,2,0),"")</f>
        <v>1</v>
      </c>
      <c r="M52" s="36">
        <f>IFERROR(VLOOKUP($K52,Mapping!$F:$H,3,0),"")</f>
        <v>1</v>
      </c>
      <c r="N52" s="36" t="str">
        <f t="shared" si="0"/>
        <v>3Ja</v>
      </c>
    </row>
    <row r="53" spans="1:14" outlineLevel="1" x14ac:dyDescent="0.55000000000000004">
      <c r="A53" s="40">
        <v>19</v>
      </c>
      <c r="B53" s="39" t="s">
        <v>64</v>
      </c>
      <c r="C53" s="40">
        <v>3</v>
      </c>
      <c r="D53" s="41" t="s">
        <v>59</v>
      </c>
      <c r="E53" s="39"/>
      <c r="G53" s="47" t="s">
        <v>166</v>
      </c>
      <c r="H53" s="48"/>
      <c r="J53" s="40" t="s">
        <v>169</v>
      </c>
      <c r="K53" s="40" t="str">
        <f t="shared" si="2"/>
        <v>3X1Ja</v>
      </c>
      <c r="L53" s="40">
        <f>IFERROR(VLOOKUP($K53,Mapping!F:H,2,0),"")</f>
        <v>1</v>
      </c>
      <c r="M53" s="40">
        <f>IFERROR(VLOOKUP($K53,Mapping!$F:$H,3,0),"")</f>
        <v>1</v>
      </c>
      <c r="N53" s="40" t="str">
        <f t="shared" si="0"/>
        <v>3Ja</v>
      </c>
    </row>
    <row r="54" spans="1:14" s="23" customFormat="1" ht="33" customHeight="1" x14ac:dyDescent="0.75">
      <c r="A54" s="22" t="s">
        <v>215</v>
      </c>
      <c r="B54" s="80" t="s">
        <v>146</v>
      </c>
      <c r="C54" s="51" t="s">
        <v>242</v>
      </c>
      <c r="D54" s="49"/>
      <c r="E54" s="50"/>
      <c r="G54" s="52">
        <f>SUBTOTAL(3,G57:G86)/(SUBTOTAL(3,C57:C86)-3)</f>
        <v>1</v>
      </c>
      <c r="H54" s="21"/>
      <c r="J54" s="57"/>
      <c r="K54" s="57"/>
      <c r="L54" s="57">
        <f>SUBTOTAL(9,L57:L86)</f>
        <v>142</v>
      </c>
      <c r="M54" s="57">
        <f>SUBTOTAL(9,M57:M86)</f>
        <v>73</v>
      </c>
      <c r="N54" s="57"/>
    </row>
    <row r="55" spans="1:14" outlineLevel="1" x14ac:dyDescent="0.55000000000000004">
      <c r="A55" s="17"/>
      <c r="B55" s="18" t="s">
        <v>0</v>
      </c>
      <c r="C55" s="17"/>
      <c r="D55" s="27"/>
      <c r="E55" s="19"/>
      <c r="F55" s="11"/>
      <c r="G55" s="17"/>
      <c r="H55" s="18"/>
      <c r="J55" s="17"/>
      <c r="K55" s="17"/>
      <c r="L55" s="17"/>
      <c r="M55" s="17"/>
      <c r="N55" s="17"/>
    </row>
    <row r="56" spans="1:14" outlineLevel="1" x14ac:dyDescent="0.55000000000000004">
      <c r="A56" s="17"/>
      <c r="B56" s="18" t="s">
        <v>1</v>
      </c>
      <c r="C56" s="17"/>
      <c r="D56" s="27"/>
      <c r="E56" s="19"/>
      <c r="F56" s="11"/>
      <c r="G56" s="17"/>
      <c r="H56" s="18"/>
      <c r="J56" s="17"/>
      <c r="K56" s="17"/>
      <c r="L56" s="17"/>
      <c r="M56" s="17"/>
      <c r="N56" s="17"/>
    </row>
    <row r="57" spans="1:14" s="12" customFormat="1" ht="17.25" x14ac:dyDescent="0.6">
      <c r="A57" s="24" t="s">
        <v>223</v>
      </c>
      <c r="B57" s="81" t="s">
        <v>147</v>
      </c>
      <c r="C57" s="87" t="s">
        <v>242</v>
      </c>
      <c r="D57" s="82"/>
      <c r="E57" s="88"/>
      <c r="G57" s="89">
        <f>SUBTOTAL(3,G58:G61)/SUBTOTAL(3,C58:C61)</f>
        <v>1</v>
      </c>
      <c r="H57" s="81"/>
      <c r="J57" s="83"/>
      <c r="K57" s="83"/>
      <c r="L57" s="83">
        <f>SUBTOTAL(9,L58:L61)</f>
        <v>14</v>
      </c>
      <c r="M57" s="83">
        <f>SUBTOTAL(9,M58:M61)</f>
        <v>0</v>
      </c>
      <c r="N57" s="83"/>
    </row>
    <row r="58" spans="1:14" ht="31.5" outlineLevel="1" x14ac:dyDescent="0.55000000000000004">
      <c r="A58" s="32">
        <v>1</v>
      </c>
      <c r="B58" s="31" t="s">
        <v>66</v>
      </c>
      <c r="C58" s="90">
        <v>1</v>
      </c>
      <c r="D58" s="33" t="s">
        <v>132</v>
      </c>
      <c r="E58" s="31"/>
      <c r="F58" s="11"/>
      <c r="G58" s="43" t="s">
        <v>167</v>
      </c>
      <c r="H58" s="44"/>
      <c r="J58" s="32" t="s">
        <v>169</v>
      </c>
      <c r="K58" s="32" t="str">
        <f>C58&amp;J58&amp;G58</f>
        <v>1X1Neen</v>
      </c>
      <c r="L58" s="32">
        <f>IFERROR(VLOOKUP($K58,Mapping!F:H,2,0),"")</f>
        <v>6</v>
      </c>
      <c r="M58" s="32">
        <f>IFERROR(VLOOKUP($K58,Mapping!$F:$H,3,0),"")</f>
        <v>0</v>
      </c>
      <c r="N58" s="32" t="str">
        <f t="shared" si="0"/>
        <v>1Neen</v>
      </c>
    </row>
    <row r="59" spans="1:14" outlineLevel="1" x14ac:dyDescent="0.55000000000000004">
      <c r="A59" s="36">
        <v>2</v>
      </c>
      <c r="B59" s="35" t="s">
        <v>127</v>
      </c>
      <c r="C59" s="91">
        <v>3</v>
      </c>
      <c r="D59" s="37" t="s">
        <v>164</v>
      </c>
      <c r="E59" s="35"/>
      <c r="F59" s="11"/>
      <c r="G59" s="45" t="s">
        <v>167</v>
      </c>
      <c r="H59" s="46"/>
      <c r="J59" s="36" t="s">
        <v>169</v>
      </c>
      <c r="K59" s="36" t="str">
        <f>C59&amp;J59&amp;G59</f>
        <v>3X1Neen</v>
      </c>
      <c r="L59" s="36">
        <f>IFERROR(VLOOKUP($K59,Mapping!F:H,2,0),"")</f>
        <v>1</v>
      </c>
      <c r="M59" s="36">
        <f>IFERROR(VLOOKUP($K59,Mapping!$F:$H,3,0),"")</f>
        <v>0</v>
      </c>
      <c r="N59" s="36" t="str">
        <f t="shared" si="0"/>
        <v>3Neen</v>
      </c>
    </row>
    <row r="60" spans="1:14" outlineLevel="1" x14ac:dyDescent="0.55000000000000004">
      <c r="A60" s="36">
        <v>3</v>
      </c>
      <c r="B60" s="35" t="s">
        <v>128</v>
      </c>
      <c r="C60" s="91">
        <v>3</v>
      </c>
      <c r="D60" s="37" t="s">
        <v>164</v>
      </c>
      <c r="E60" s="35"/>
      <c r="F60" s="11"/>
      <c r="G60" s="45" t="s">
        <v>167</v>
      </c>
      <c r="H60" s="46"/>
      <c r="J60" s="36" t="s">
        <v>169</v>
      </c>
      <c r="K60" s="36" t="str">
        <f>C60&amp;J60&amp;G60</f>
        <v>3X1Neen</v>
      </c>
      <c r="L60" s="36">
        <f>IFERROR(VLOOKUP($K60,Mapping!F:H,2,0),"")</f>
        <v>1</v>
      </c>
      <c r="M60" s="36">
        <f>IFERROR(VLOOKUP($K60,Mapping!$F:$H,3,0),"")</f>
        <v>0</v>
      </c>
      <c r="N60" s="36" t="str">
        <f t="shared" si="0"/>
        <v>3Neen</v>
      </c>
    </row>
    <row r="61" spans="1:14" outlineLevel="1" x14ac:dyDescent="0.55000000000000004">
      <c r="A61" s="40">
        <v>4</v>
      </c>
      <c r="B61" s="39" t="s">
        <v>25</v>
      </c>
      <c r="C61" s="92">
        <v>1</v>
      </c>
      <c r="D61" s="41" t="s">
        <v>132</v>
      </c>
      <c r="E61" s="39"/>
      <c r="F61" s="11"/>
      <c r="G61" s="47" t="s">
        <v>167</v>
      </c>
      <c r="H61" s="48"/>
      <c r="J61" s="40" t="s">
        <v>169</v>
      </c>
      <c r="K61" s="40" t="str">
        <f>C61&amp;J61&amp;G61</f>
        <v>1X1Neen</v>
      </c>
      <c r="L61" s="40">
        <f>IFERROR(VLOOKUP($K61,Mapping!F:H,2,0),"")</f>
        <v>6</v>
      </c>
      <c r="M61" s="40">
        <f>IFERROR(VLOOKUP($K61,Mapping!$F:$H,3,0),"")</f>
        <v>0</v>
      </c>
      <c r="N61" s="40" t="str">
        <f t="shared" si="0"/>
        <v>1Neen</v>
      </c>
    </row>
    <row r="62" spans="1:14" s="12" customFormat="1" ht="17.25" x14ac:dyDescent="0.6">
      <c r="A62" s="24" t="s">
        <v>224</v>
      </c>
      <c r="B62" s="81" t="s">
        <v>5</v>
      </c>
      <c r="C62" s="87" t="s">
        <v>242</v>
      </c>
      <c r="D62" s="82"/>
      <c r="E62" s="88"/>
      <c r="G62" s="89">
        <f>SUBTOTAL(3,G63:G82)/SUBTOTAL(3,C63:C82)</f>
        <v>1</v>
      </c>
      <c r="H62" s="81"/>
      <c r="J62" s="83"/>
      <c r="K62" s="83"/>
      <c r="L62" s="83">
        <f>SUBTOTAL(9,L63:L82)</f>
        <v>115</v>
      </c>
      <c r="M62" s="83">
        <f>SUBTOTAL(9,M63:M82)</f>
        <v>73</v>
      </c>
      <c r="N62" s="83"/>
    </row>
    <row r="63" spans="1:14" outlineLevel="1" x14ac:dyDescent="0.55000000000000004">
      <c r="A63" s="32">
        <v>1</v>
      </c>
      <c r="B63" s="31" t="s">
        <v>67</v>
      </c>
      <c r="C63" s="90">
        <v>1</v>
      </c>
      <c r="D63" s="33" t="s">
        <v>132</v>
      </c>
      <c r="E63" s="31"/>
      <c r="F63" s="11"/>
      <c r="G63" s="43" t="s">
        <v>167</v>
      </c>
      <c r="H63" s="44"/>
      <c r="J63" s="32" t="s">
        <v>169</v>
      </c>
      <c r="K63" s="32" t="str">
        <f t="shared" ref="K63:K82" si="3">C63&amp;J63&amp;G63</f>
        <v>1X1Neen</v>
      </c>
      <c r="L63" s="32">
        <f>IFERROR(VLOOKUP($K63,Mapping!F:H,2,0),"")</f>
        <v>6</v>
      </c>
      <c r="M63" s="32">
        <f>IFERROR(VLOOKUP($K63,Mapping!$F:$H,3,0),"")</f>
        <v>0</v>
      </c>
      <c r="N63" s="32" t="str">
        <f t="shared" si="0"/>
        <v>1Neen</v>
      </c>
    </row>
    <row r="64" spans="1:14" ht="31.5" outlineLevel="1" x14ac:dyDescent="0.55000000000000004">
      <c r="A64" s="36">
        <v>2</v>
      </c>
      <c r="B64" s="35" t="s">
        <v>69</v>
      </c>
      <c r="C64" s="91">
        <v>1</v>
      </c>
      <c r="D64" s="37" t="s">
        <v>132</v>
      </c>
      <c r="E64" s="35"/>
      <c r="F64" s="11"/>
      <c r="G64" s="45" t="s">
        <v>167</v>
      </c>
      <c r="H64" s="46"/>
      <c r="J64" s="36" t="s">
        <v>169</v>
      </c>
      <c r="K64" s="36" t="str">
        <f t="shared" si="3"/>
        <v>1X1Neen</v>
      </c>
      <c r="L64" s="36">
        <f>IFERROR(VLOOKUP($K64,Mapping!F:H,2,0),"")</f>
        <v>6</v>
      </c>
      <c r="M64" s="36">
        <f>IFERROR(VLOOKUP($K64,Mapping!$F:$H,3,0),"")</f>
        <v>0</v>
      </c>
      <c r="N64" s="36" t="str">
        <f t="shared" si="0"/>
        <v>1Neen</v>
      </c>
    </row>
    <row r="65" spans="1:14" ht="31.5" outlineLevel="1" x14ac:dyDescent="0.55000000000000004">
      <c r="A65" s="36">
        <v>3</v>
      </c>
      <c r="B65" s="35" t="s">
        <v>72</v>
      </c>
      <c r="C65" s="91">
        <v>1</v>
      </c>
      <c r="D65" s="37" t="s">
        <v>132</v>
      </c>
      <c r="E65" s="35"/>
      <c r="F65" s="11"/>
      <c r="G65" s="45" t="s">
        <v>167</v>
      </c>
      <c r="H65" s="46"/>
      <c r="J65" s="36" t="s">
        <v>169</v>
      </c>
      <c r="K65" s="36" t="str">
        <f t="shared" si="3"/>
        <v>1X1Neen</v>
      </c>
      <c r="L65" s="36">
        <f>IFERROR(VLOOKUP($K65,Mapping!F:H,2,0),"")</f>
        <v>6</v>
      </c>
      <c r="M65" s="36">
        <f>IFERROR(VLOOKUP($K65,Mapping!$F:$H,3,0),"")</f>
        <v>0</v>
      </c>
      <c r="N65" s="36" t="str">
        <f t="shared" si="0"/>
        <v>1Neen</v>
      </c>
    </row>
    <row r="66" spans="1:14" outlineLevel="1" x14ac:dyDescent="0.55000000000000004">
      <c r="A66" s="36">
        <v>4</v>
      </c>
      <c r="B66" s="35" t="s">
        <v>26</v>
      </c>
      <c r="C66" s="36">
        <v>1</v>
      </c>
      <c r="D66" s="37" t="s">
        <v>139</v>
      </c>
      <c r="E66" s="35"/>
      <c r="F66" s="11"/>
      <c r="G66" s="45" t="s">
        <v>167</v>
      </c>
      <c r="H66" s="46"/>
      <c r="J66" s="36" t="s">
        <v>169</v>
      </c>
      <c r="K66" s="36" t="str">
        <f t="shared" si="3"/>
        <v>1X1Neen</v>
      </c>
      <c r="L66" s="36">
        <f>IFERROR(VLOOKUP($K66,Mapping!F:H,2,0),"")</f>
        <v>6</v>
      </c>
      <c r="M66" s="36">
        <f>IFERROR(VLOOKUP($K66,Mapping!$F:$H,3,0),"")</f>
        <v>0</v>
      </c>
      <c r="N66" s="36" t="str">
        <f t="shared" si="0"/>
        <v>1Neen</v>
      </c>
    </row>
    <row r="67" spans="1:14" outlineLevel="1" x14ac:dyDescent="0.55000000000000004">
      <c r="A67" s="36">
        <v>5</v>
      </c>
      <c r="B67" s="35" t="s">
        <v>68</v>
      </c>
      <c r="C67" s="36">
        <v>1</v>
      </c>
      <c r="D67" s="37" t="s">
        <v>139</v>
      </c>
      <c r="E67" s="35"/>
      <c r="F67" s="11"/>
      <c r="G67" s="45" t="s">
        <v>166</v>
      </c>
      <c r="H67" s="46"/>
      <c r="J67" s="36" t="s">
        <v>169</v>
      </c>
      <c r="K67" s="36" t="str">
        <f t="shared" si="3"/>
        <v>1X1Ja</v>
      </c>
      <c r="L67" s="36">
        <f>IFERROR(VLOOKUP($K67,Mapping!F:H,2,0),"")</f>
        <v>6</v>
      </c>
      <c r="M67" s="36">
        <f>IFERROR(VLOOKUP($K67,Mapping!$F:$H,3,0),"")</f>
        <v>6</v>
      </c>
      <c r="N67" s="36" t="str">
        <f t="shared" si="0"/>
        <v>1Ja</v>
      </c>
    </row>
    <row r="68" spans="1:14" outlineLevel="1" x14ac:dyDescent="0.55000000000000004">
      <c r="A68" s="36">
        <v>6</v>
      </c>
      <c r="B68" s="35" t="s">
        <v>70</v>
      </c>
      <c r="C68" s="36">
        <v>1</v>
      </c>
      <c r="D68" s="37" t="s">
        <v>139</v>
      </c>
      <c r="E68" s="35"/>
      <c r="F68" s="11"/>
      <c r="G68" s="45" t="s">
        <v>166</v>
      </c>
      <c r="H68" s="46"/>
      <c r="J68" s="36" t="s">
        <v>169</v>
      </c>
      <c r="K68" s="36" t="str">
        <f t="shared" si="3"/>
        <v>1X1Ja</v>
      </c>
      <c r="L68" s="36">
        <f>IFERROR(VLOOKUP($K68,Mapping!F:H,2,0),"")</f>
        <v>6</v>
      </c>
      <c r="M68" s="36">
        <f>IFERROR(VLOOKUP($K68,Mapping!$F:$H,3,0),"")</f>
        <v>6</v>
      </c>
      <c r="N68" s="36" t="str">
        <f t="shared" si="0"/>
        <v>1Ja</v>
      </c>
    </row>
    <row r="69" spans="1:14" outlineLevel="1" x14ac:dyDescent="0.55000000000000004">
      <c r="A69" s="36">
        <v>7</v>
      </c>
      <c r="B69" s="35" t="s">
        <v>74</v>
      </c>
      <c r="C69" s="36">
        <v>3</v>
      </c>
      <c r="D69" s="37" t="s">
        <v>59</v>
      </c>
      <c r="E69" s="35"/>
      <c r="F69" s="11"/>
      <c r="G69" s="45" t="s">
        <v>166</v>
      </c>
      <c r="H69" s="46"/>
      <c r="J69" s="36" t="s">
        <v>169</v>
      </c>
      <c r="K69" s="36" t="str">
        <f t="shared" si="3"/>
        <v>3X1Ja</v>
      </c>
      <c r="L69" s="36">
        <f>IFERROR(VLOOKUP($K69,Mapping!F:H,2,0),"")</f>
        <v>1</v>
      </c>
      <c r="M69" s="36">
        <f>IFERROR(VLOOKUP($K69,Mapping!$F:$H,3,0),"")</f>
        <v>1</v>
      </c>
      <c r="N69" s="36" t="str">
        <f t="shared" si="0"/>
        <v>3Ja</v>
      </c>
    </row>
    <row r="70" spans="1:14" outlineLevel="1" x14ac:dyDescent="0.55000000000000004">
      <c r="A70" s="36">
        <v>8</v>
      </c>
      <c r="B70" s="35" t="s">
        <v>27</v>
      </c>
      <c r="C70" s="91">
        <v>1</v>
      </c>
      <c r="D70" s="37" t="s">
        <v>132</v>
      </c>
      <c r="E70" s="35"/>
      <c r="F70" s="11"/>
      <c r="G70" s="45" t="s">
        <v>166</v>
      </c>
      <c r="H70" s="46"/>
      <c r="J70" s="36" t="s">
        <v>169</v>
      </c>
      <c r="K70" s="36" t="str">
        <f t="shared" si="3"/>
        <v>1X1Ja</v>
      </c>
      <c r="L70" s="36">
        <f>IFERROR(VLOOKUP($K70,Mapping!F:H,2,0),"")</f>
        <v>6</v>
      </c>
      <c r="M70" s="36">
        <f>IFERROR(VLOOKUP($K70,Mapping!$F:$H,3,0),"")</f>
        <v>6</v>
      </c>
      <c r="N70" s="36" t="str">
        <f t="shared" si="0"/>
        <v>1Ja</v>
      </c>
    </row>
    <row r="71" spans="1:14" outlineLevel="1" x14ac:dyDescent="0.55000000000000004">
      <c r="A71" s="36">
        <v>9</v>
      </c>
      <c r="B71" s="35" t="s">
        <v>28</v>
      </c>
      <c r="C71" s="91">
        <v>1</v>
      </c>
      <c r="D71" s="37" t="s">
        <v>132</v>
      </c>
      <c r="E71" s="35"/>
      <c r="F71" s="11"/>
      <c r="G71" s="45" t="s">
        <v>166</v>
      </c>
      <c r="H71" s="46"/>
      <c r="J71" s="36" t="s">
        <v>169</v>
      </c>
      <c r="K71" s="36" t="str">
        <f t="shared" si="3"/>
        <v>1X1Ja</v>
      </c>
      <c r="L71" s="36">
        <f>IFERROR(VLOOKUP($K71,Mapping!F:H,2,0),"")</f>
        <v>6</v>
      </c>
      <c r="M71" s="36">
        <f>IFERROR(VLOOKUP($K71,Mapping!$F:$H,3,0),"")</f>
        <v>6</v>
      </c>
      <c r="N71" s="36" t="str">
        <f t="shared" si="0"/>
        <v>1Ja</v>
      </c>
    </row>
    <row r="72" spans="1:14" outlineLevel="1" x14ac:dyDescent="0.55000000000000004">
      <c r="A72" s="36">
        <v>10</v>
      </c>
      <c r="B72" s="35" t="s">
        <v>29</v>
      </c>
      <c r="C72" s="91">
        <v>1</v>
      </c>
      <c r="D72" s="37" t="s">
        <v>132</v>
      </c>
      <c r="E72" s="35"/>
      <c r="F72" s="11"/>
      <c r="G72" s="45" t="s">
        <v>166</v>
      </c>
      <c r="H72" s="46"/>
      <c r="J72" s="36" t="s">
        <v>169</v>
      </c>
      <c r="K72" s="36" t="str">
        <f t="shared" si="3"/>
        <v>1X1Ja</v>
      </c>
      <c r="L72" s="36">
        <f>IFERROR(VLOOKUP($K72,Mapping!F:H,2,0),"")</f>
        <v>6</v>
      </c>
      <c r="M72" s="36">
        <f>IFERROR(VLOOKUP($K72,Mapping!$F:$H,3,0),"")</f>
        <v>6</v>
      </c>
      <c r="N72" s="36" t="str">
        <f t="shared" si="0"/>
        <v>1Ja</v>
      </c>
    </row>
    <row r="73" spans="1:14" ht="31.5" outlineLevel="1" x14ac:dyDescent="0.55000000000000004">
      <c r="A73" s="36">
        <v>11</v>
      </c>
      <c r="B73" s="35" t="s">
        <v>30</v>
      </c>
      <c r="C73" s="91">
        <v>1</v>
      </c>
      <c r="D73" s="37" t="s">
        <v>132</v>
      </c>
      <c r="E73" s="35"/>
      <c r="F73" s="11"/>
      <c r="G73" s="45" t="s">
        <v>166</v>
      </c>
      <c r="H73" s="46"/>
      <c r="J73" s="36" t="s">
        <v>169</v>
      </c>
      <c r="K73" s="36" t="str">
        <f t="shared" si="3"/>
        <v>1X1Ja</v>
      </c>
      <c r="L73" s="36">
        <f>IFERROR(VLOOKUP($K73,Mapping!F:H,2,0),"")</f>
        <v>6</v>
      </c>
      <c r="M73" s="36">
        <f>IFERROR(VLOOKUP($K73,Mapping!$F:$H,3,0),"")</f>
        <v>6</v>
      </c>
      <c r="N73" s="36" t="str">
        <f t="shared" si="0"/>
        <v>1Ja</v>
      </c>
    </row>
    <row r="74" spans="1:14" ht="31.5" outlineLevel="1" x14ac:dyDescent="0.55000000000000004">
      <c r="A74" s="36">
        <v>12</v>
      </c>
      <c r="B74" s="35" t="s">
        <v>31</v>
      </c>
      <c r="C74" s="91">
        <v>1</v>
      </c>
      <c r="D74" s="37" t="s">
        <v>132</v>
      </c>
      <c r="E74" s="35"/>
      <c r="F74" s="11"/>
      <c r="G74" s="45" t="s">
        <v>166</v>
      </c>
      <c r="H74" s="46"/>
      <c r="J74" s="36" t="s">
        <v>169</v>
      </c>
      <c r="K74" s="36" t="str">
        <f t="shared" si="3"/>
        <v>1X1Ja</v>
      </c>
      <c r="L74" s="36">
        <f>IFERROR(VLOOKUP($K74,Mapping!F:H,2,0),"")</f>
        <v>6</v>
      </c>
      <c r="M74" s="36">
        <f>IFERROR(VLOOKUP($K74,Mapping!$F:$H,3,0),"")</f>
        <v>6</v>
      </c>
      <c r="N74" s="36" t="str">
        <f t="shared" si="0"/>
        <v>1Ja</v>
      </c>
    </row>
    <row r="75" spans="1:14" outlineLevel="1" x14ac:dyDescent="0.55000000000000004">
      <c r="A75" s="36">
        <v>13</v>
      </c>
      <c r="B75" s="35" t="s">
        <v>71</v>
      </c>
      <c r="C75" s="91">
        <v>1</v>
      </c>
      <c r="D75" s="37" t="s">
        <v>132</v>
      </c>
      <c r="E75" s="35"/>
      <c r="F75" s="11"/>
      <c r="G75" s="45" t="s">
        <v>166</v>
      </c>
      <c r="H75" s="46"/>
      <c r="J75" s="36" t="s">
        <v>169</v>
      </c>
      <c r="K75" s="36" t="str">
        <f t="shared" si="3"/>
        <v>1X1Ja</v>
      </c>
      <c r="L75" s="36">
        <f>IFERROR(VLOOKUP($K75,Mapping!F:H,2,0),"")</f>
        <v>6</v>
      </c>
      <c r="M75" s="36">
        <f>IFERROR(VLOOKUP($K75,Mapping!$F:$H,3,0),"")</f>
        <v>6</v>
      </c>
      <c r="N75" s="36" t="str">
        <f t="shared" ref="N75:N138" si="4">C75&amp;G75</f>
        <v>1Ja</v>
      </c>
    </row>
    <row r="76" spans="1:14" outlineLevel="1" x14ac:dyDescent="0.55000000000000004">
      <c r="A76" s="36">
        <v>14</v>
      </c>
      <c r="B76" s="35" t="s">
        <v>73</v>
      </c>
      <c r="C76" s="91">
        <v>1</v>
      </c>
      <c r="D76" s="37" t="s">
        <v>132</v>
      </c>
      <c r="E76" s="35"/>
      <c r="F76" s="11"/>
      <c r="G76" s="45" t="s">
        <v>166</v>
      </c>
      <c r="H76" s="46"/>
      <c r="J76" s="36" t="s">
        <v>169</v>
      </c>
      <c r="K76" s="36" t="str">
        <f t="shared" si="3"/>
        <v>1X1Ja</v>
      </c>
      <c r="L76" s="36">
        <f>IFERROR(VLOOKUP($K76,Mapping!F:H,2,0),"")</f>
        <v>6</v>
      </c>
      <c r="M76" s="36">
        <f>IFERROR(VLOOKUP($K76,Mapping!$F:$H,3,0),"")</f>
        <v>6</v>
      </c>
      <c r="N76" s="36" t="str">
        <f t="shared" si="4"/>
        <v>1Ja</v>
      </c>
    </row>
    <row r="77" spans="1:14" outlineLevel="1" x14ac:dyDescent="0.55000000000000004">
      <c r="A77" s="36">
        <v>15</v>
      </c>
      <c r="B77" s="35" t="s">
        <v>148</v>
      </c>
      <c r="C77" s="91">
        <v>1</v>
      </c>
      <c r="D77" s="37"/>
      <c r="E77" s="35"/>
      <c r="F77" s="11"/>
      <c r="G77" s="45" t="s">
        <v>166</v>
      </c>
      <c r="H77" s="46"/>
      <c r="J77" s="36" t="s">
        <v>169</v>
      </c>
      <c r="K77" s="36" t="str">
        <f t="shared" si="3"/>
        <v>1X1Ja</v>
      </c>
      <c r="L77" s="36">
        <f>IFERROR(VLOOKUP($K77,Mapping!F:H,2,0),"")</f>
        <v>6</v>
      </c>
      <c r="M77" s="36">
        <f>IFERROR(VLOOKUP($K77,Mapping!$F:$H,3,0),"")</f>
        <v>6</v>
      </c>
      <c r="N77" s="36" t="str">
        <f t="shared" si="4"/>
        <v>1Ja</v>
      </c>
    </row>
    <row r="78" spans="1:14" ht="31.5" outlineLevel="1" x14ac:dyDescent="0.55000000000000004">
      <c r="A78" s="36">
        <v>16</v>
      </c>
      <c r="B78" s="35" t="s">
        <v>77</v>
      </c>
      <c r="C78" s="91">
        <v>1</v>
      </c>
      <c r="D78" s="37" t="s">
        <v>132</v>
      </c>
      <c r="E78" s="35"/>
      <c r="F78" s="11"/>
      <c r="G78" s="45" t="s">
        <v>166</v>
      </c>
      <c r="H78" s="46"/>
      <c r="J78" s="36" t="s">
        <v>169</v>
      </c>
      <c r="K78" s="36" t="str">
        <f t="shared" si="3"/>
        <v>1X1Ja</v>
      </c>
      <c r="L78" s="36">
        <f>IFERROR(VLOOKUP($K78,Mapping!F:H,2,0),"")</f>
        <v>6</v>
      </c>
      <c r="M78" s="36">
        <f>IFERROR(VLOOKUP($K78,Mapping!$F:$H,3,0),"")</f>
        <v>6</v>
      </c>
      <c r="N78" s="36" t="str">
        <f t="shared" si="4"/>
        <v>1Ja</v>
      </c>
    </row>
    <row r="79" spans="1:14" outlineLevel="1" x14ac:dyDescent="0.55000000000000004">
      <c r="A79" s="36">
        <v>17</v>
      </c>
      <c r="B79" s="35" t="s">
        <v>78</v>
      </c>
      <c r="C79" s="91">
        <v>1</v>
      </c>
      <c r="D79" s="37" t="s">
        <v>132</v>
      </c>
      <c r="E79" s="35"/>
      <c r="F79" s="11"/>
      <c r="G79" s="45" t="s">
        <v>166</v>
      </c>
      <c r="H79" s="46"/>
      <c r="J79" s="36" t="s">
        <v>169</v>
      </c>
      <c r="K79" s="36" t="str">
        <f t="shared" si="3"/>
        <v>1X1Ja</v>
      </c>
      <c r="L79" s="36">
        <f>IFERROR(VLOOKUP($K79,Mapping!F:H,2,0),"")</f>
        <v>6</v>
      </c>
      <c r="M79" s="36">
        <f>IFERROR(VLOOKUP($K79,Mapping!$F:$H,3,0),"")</f>
        <v>6</v>
      </c>
      <c r="N79" s="36" t="str">
        <f t="shared" si="4"/>
        <v>1Ja</v>
      </c>
    </row>
    <row r="80" spans="1:14" outlineLevel="1" x14ac:dyDescent="0.55000000000000004">
      <c r="A80" s="36">
        <v>18</v>
      </c>
      <c r="B80" s="35" t="s">
        <v>75</v>
      </c>
      <c r="C80" s="91">
        <v>1</v>
      </c>
      <c r="D80" s="37" t="s">
        <v>132</v>
      </c>
      <c r="E80" s="35"/>
      <c r="F80" s="11"/>
      <c r="G80" s="45" t="s">
        <v>167</v>
      </c>
      <c r="H80" s="46"/>
      <c r="J80" s="36" t="s">
        <v>169</v>
      </c>
      <c r="K80" s="36" t="str">
        <f t="shared" si="3"/>
        <v>1X1Neen</v>
      </c>
      <c r="L80" s="36">
        <f>IFERROR(VLOOKUP($K80,Mapping!F:H,2,0),"")</f>
        <v>6</v>
      </c>
      <c r="M80" s="36">
        <f>IFERROR(VLOOKUP($K80,Mapping!$F:$H,3,0),"")</f>
        <v>0</v>
      </c>
      <c r="N80" s="36" t="str">
        <f t="shared" si="4"/>
        <v>1Neen</v>
      </c>
    </row>
    <row r="81" spans="1:14" outlineLevel="1" x14ac:dyDescent="0.55000000000000004">
      <c r="A81" s="36">
        <v>19</v>
      </c>
      <c r="B81" s="35" t="s">
        <v>76</v>
      </c>
      <c r="C81" s="36">
        <v>1</v>
      </c>
      <c r="D81" s="37" t="s">
        <v>139</v>
      </c>
      <c r="E81" s="35"/>
      <c r="F81" s="11"/>
      <c r="G81" s="45" t="s">
        <v>167</v>
      </c>
      <c r="H81" s="46"/>
      <c r="J81" s="36" t="s">
        <v>169</v>
      </c>
      <c r="K81" s="36" t="str">
        <f t="shared" si="3"/>
        <v>1X1Neen</v>
      </c>
      <c r="L81" s="36">
        <f>IFERROR(VLOOKUP($K81,Mapping!F:H,2,0),"")</f>
        <v>6</v>
      </c>
      <c r="M81" s="36">
        <f>IFERROR(VLOOKUP($K81,Mapping!$F:$H,3,0),"")</f>
        <v>0</v>
      </c>
      <c r="N81" s="36" t="str">
        <f t="shared" si="4"/>
        <v>1Neen</v>
      </c>
    </row>
    <row r="82" spans="1:14" ht="31.5" outlineLevel="1" x14ac:dyDescent="0.55000000000000004">
      <c r="A82" s="40">
        <v>20</v>
      </c>
      <c r="B82" s="39" t="s">
        <v>32</v>
      </c>
      <c r="C82" s="40">
        <v>1</v>
      </c>
      <c r="D82" s="41" t="s">
        <v>139</v>
      </c>
      <c r="E82" s="39"/>
      <c r="F82" s="11"/>
      <c r="G82" s="47" t="s">
        <v>167</v>
      </c>
      <c r="H82" s="48"/>
      <c r="J82" s="40" t="s">
        <v>169</v>
      </c>
      <c r="K82" s="40" t="str">
        <f t="shared" si="3"/>
        <v>1X1Neen</v>
      </c>
      <c r="L82" s="40">
        <f>IFERROR(VLOOKUP($K82,Mapping!F:H,2,0),"")</f>
        <v>6</v>
      </c>
      <c r="M82" s="40">
        <f>IFERROR(VLOOKUP($K82,Mapping!$F:$H,3,0),"")</f>
        <v>0</v>
      </c>
      <c r="N82" s="40" t="str">
        <f t="shared" si="4"/>
        <v>1Neen</v>
      </c>
    </row>
    <row r="83" spans="1:14" s="12" customFormat="1" ht="17.25" x14ac:dyDescent="0.6">
      <c r="A83" s="24" t="s">
        <v>225</v>
      </c>
      <c r="B83" s="81" t="s">
        <v>149</v>
      </c>
      <c r="C83" s="87" t="s">
        <v>242</v>
      </c>
      <c r="D83" s="82"/>
      <c r="E83" s="88"/>
      <c r="G83" s="89">
        <f>SUBTOTAL(3,G84:G86)/SUBTOTAL(3,C84:C86)</f>
        <v>1</v>
      </c>
      <c r="H83" s="81"/>
      <c r="J83" s="83"/>
      <c r="K83" s="83"/>
      <c r="L83" s="83">
        <f>SUBTOTAL(9,L84:L86)</f>
        <v>13</v>
      </c>
      <c r="M83" s="83">
        <f>SUBTOTAL(9,M84:M86)</f>
        <v>0</v>
      </c>
      <c r="N83" s="83"/>
    </row>
    <row r="84" spans="1:14" outlineLevel="1" x14ac:dyDescent="0.55000000000000004">
      <c r="A84" s="32">
        <v>1</v>
      </c>
      <c r="B84" s="31" t="s">
        <v>79</v>
      </c>
      <c r="C84" s="32">
        <v>1</v>
      </c>
      <c r="D84" s="33" t="s">
        <v>139</v>
      </c>
      <c r="E84" s="31"/>
      <c r="F84" s="11"/>
      <c r="G84" s="43" t="s">
        <v>167</v>
      </c>
      <c r="H84" s="44"/>
      <c r="J84" s="32" t="s">
        <v>169</v>
      </c>
      <c r="K84" s="32" t="str">
        <f>C84&amp;J84&amp;G84</f>
        <v>1X1Neen</v>
      </c>
      <c r="L84" s="32">
        <f>IFERROR(VLOOKUP($K84,Mapping!F:H,2,0),"")</f>
        <v>6</v>
      </c>
      <c r="M84" s="32">
        <f>IFERROR(VLOOKUP($K84,Mapping!$F:$H,3,0),"")</f>
        <v>0</v>
      </c>
      <c r="N84" s="32" t="str">
        <f t="shared" si="4"/>
        <v>1Neen</v>
      </c>
    </row>
    <row r="85" spans="1:14" ht="31.5" outlineLevel="1" x14ac:dyDescent="0.55000000000000004">
      <c r="A85" s="36">
        <v>2</v>
      </c>
      <c r="B85" s="35" t="s">
        <v>80</v>
      </c>
      <c r="C85" s="91">
        <v>1</v>
      </c>
      <c r="D85" s="37" t="s">
        <v>132</v>
      </c>
      <c r="E85" s="35"/>
      <c r="F85" s="11"/>
      <c r="G85" s="45" t="s">
        <v>167</v>
      </c>
      <c r="H85" s="46"/>
      <c r="J85" s="36" t="s">
        <v>169</v>
      </c>
      <c r="K85" s="36" t="str">
        <f>C85&amp;J85&amp;G85</f>
        <v>1X1Neen</v>
      </c>
      <c r="L85" s="36">
        <f>IFERROR(VLOOKUP($K85,Mapping!F:H,2,0),"")</f>
        <v>6</v>
      </c>
      <c r="M85" s="36">
        <f>IFERROR(VLOOKUP($K85,Mapping!$F:$H,3,0),"")</f>
        <v>0</v>
      </c>
      <c r="N85" s="36" t="str">
        <f t="shared" si="4"/>
        <v>1Neen</v>
      </c>
    </row>
    <row r="86" spans="1:14" outlineLevel="1" x14ac:dyDescent="0.55000000000000004">
      <c r="A86" s="40">
        <v>3</v>
      </c>
      <c r="B86" s="39" t="s">
        <v>126</v>
      </c>
      <c r="C86" s="92">
        <v>3</v>
      </c>
      <c r="D86" s="41" t="s">
        <v>164</v>
      </c>
      <c r="E86" s="39"/>
      <c r="F86" s="11"/>
      <c r="G86" s="47" t="s">
        <v>167</v>
      </c>
      <c r="H86" s="48"/>
      <c r="J86" s="40" t="s">
        <v>169</v>
      </c>
      <c r="K86" s="40" t="str">
        <f>C86&amp;J86&amp;G86</f>
        <v>3X1Neen</v>
      </c>
      <c r="L86" s="40">
        <f>IFERROR(VLOOKUP($K86,Mapping!F:H,2,0),"")</f>
        <v>1</v>
      </c>
      <c r="M86" s="40">
        <f>IFERROR(VLOOKUP($K86,Mapping!$F:$H,3,0),"")</f>
        <v>0</v>
      </c>
      <c r="N86" s="40" t="str">
        <f t="shared" si="4"/>
        <v>3Neen</v>
      </c>
    </row>
    <row r="87" spans="1:14" s="23" customFormat="1" ht="33" customHeight="1" x14ac:dyDescent="0.75">
      <c r="A87" s="22" t="s">
        <v>216</v>
      </c>
      <c r="B87" s="80" t="s">
        <v>6</v>
      </c>
      <c r="C87" s="51" t="s">
        <v>242</v>
      </c>
      <c r="D87" s="49"/>
      <c r="E87" s="50"/>
      <c r="G87" s="52">
        <f>SUBTOTAL(3,G90:G99)/(SUBTOTAL(3,C90:C99)-0)</f>
        <v>1</v>
      </c>
      <c r="H87" s="21"/>
      <c r="J87" s="57"/>
      <c r="K87" s="57"/>
      <c r="L87" s="57">
        <f>SUBTOTAL(9,L90:L99)</f>
        <v>49</v>
      </c>
      <c r="M87" s="57">
        <f>SUBTOTAL(9,M90:M99)</f>
        <v>0</v>
      </c>
      <c r="N87" s="57"/>
    </row>
    <row r="88" spans="1:14" outlineLevel="1" x14ac:dyDescent="0.55000000000000004">
      <c r="A88" s="17"/>
      <c r="B88" s="18" t="s">
        <v>0</v>
      </c>
      <c r="C88" s="17"/>
      <c r="D88" s="27"/>
      <c r="E88" s="19"/>
      <c r="F88" s="11"/>
      <c r="G88" s="17"/>
      <c r="H88" s="18"/>
      <c r="J88" s="17"/>
      <c r="K88" s="17"/>
      <c r="L88" s="17"/>
      <c r="M88" s="17"/>
      <c r="N88" s="17"/>
    </row>
    <row r="89" spans="1:14" outlineLevel="1" x14ac:dyDescent="0.55000000000000004">
      <c r="A89" s="17"/>
      <c r="B89" s="18" t="s">
        <v>1</v>
      </c>
      <c r="C89" s="17"/>
      <c r="D89" s="27"/>
      <c r="E89" s="19"/>
      <c r="F89" s="11"/>
      <c r="G89" s="17"/>
      <c r="H89" s="18"/>
      <c r="J89" s="17"/>
      <c r="K89" s="17"/>
      <c r="L89" s="17"/>
      <c r="M89" s="17"/>
      <c r="N89" s="17"/>
    </row>
    <row r="90" spans="1:14" ht="31.5" outlineLevel="1" collapsed="1" x14ac:dyDescent="0.55000000000000004">
      <c r="A90" s="32">
        <v>1</v>
      </c>
      <c r="B90" s="31" t="s">
        <v>82</v>
      </c>
      <c r="C90" s="32">
        <v>1</v>
      </c>
      <c r="D90" s="33" t="s">
        <v>139</v>
      </c>
      <c r="E90" s="31"/>
      <c r="G90" s="43" t="s">
        <v>167</v>
      </c>
      <c r="H90" s="44"/>
      <c r="J90" s="32" t="s">
        <v>169</v>
      </c>
      <c r="K90" s="32" t="str">
        <f t="shared" ref="K90:K99" si="5">C90&amp;J90&amp;G90</f>
        <v>1X1Neen</v>
      </c>
      <c r="L90" s="32">
        <f>IFERROR(VLOOKUP($K90,Mapping!F:H,2,0),"")</f>
        <v>6</v>
      </c>
      <c r="M90" s="32">
        <f>IFERROR(VLOOKUP($K90,Mapping!$F:$H,3,0),"")</f>
        <v>0</v>
      </c>
      <c r="N90" s="32" t="str">
        <f t="shared" si="4"/>
        <v>1Neen</v>
      </c>
    </row>
    <row r="91" spans="1:14" outlineLevel="1" x14ac:dyDescent="0.55000000000000004">
      <c r="A91" s="36">
        <v>2</v>
      </c>
      <c r="B91" s="35" t="s">
        <v>152</v>
      </c>
      <c r="C91" s="91">
        <v>1</v>
      </c>
      <c r="D91" s="37" t="s">
        <v>132</v>
      </c>
      <c r="E91" s="35"/>
      <c r="G91" s="45" t="s">
        <v>167</v>
      </c>
      <c r="H91" s="46"/>
      <c r="J91" s="36" t="s">
        <v>169</v>
      </c>
      <c r="K91" s="36" t="str">
        <f t="shared" si="5"/>
        <v>1X1Neen</v>
      </c>
      <c r="L91" s="36">
        <f>IFERROR(VLOOKUP($K91,Mapping!F:H,2,0),"")</f>
        <v>6</v>
      </c>
      <c r="M91" s="36">
        <f>IFERROR(VLOOKUP($K91,Mapping!$F:$H,3,0),"")</f>
        <v>0</v>
      </c>
      <c r="N91" s="36" t="str">
        <f t="shared" si="4"/>
        <v>1Neen</v>
      </c>
    </row>
    <row r="92" spans="1:14" ht="31.5" outlineLevel="1" x14ac:dyDescent="0.55000000000000004">
      <c r="A92" s="36">
        <v>3</v>
      </c>
      <c r="B92" s="35" t="s">
        <v>153</v>
      </c>
      <c r="C92" s="91">
        <v>1</v>
      </c>
      <c r="D92" s="37" t="s">
        <v>132</v>
      </c>
      <c r="E92" s="35"/>
      <c r="G92" s="45" t="s">
        <v>167</v>
      </c>
      <c r="H92" s="46"/>
      <c r="J92" s="36" t="s">
        <v>169</v>
      </c>
      <c r="K92" s="36" t="str">
        <f t="shared" si="5"/>
        <v>1X1Neen</v>
      </c>
      <c r="L92" s="36">
        <f>IFERROR(VLOOKUP($K92,Mapping!F:H,2,0),"")</f>
        <v>6</v>
      </c>
      <c r="M92" s="36">
        <f>IFERROR(VLOOKUP($K92,Mapping!$F:$H,3,0),"")</f>
        <v>0</v>
      </c>
      <c r="N92" s="36" t="str">
        <f t="shared" si="4"/>
        <v>1Neen</v>
      </c>
    </row>
    <row r="93" spans="1:14" outlineLevel="1" x14ac:dyDescent="0.55000000000000004">
      <c r="A93" s="36">
        <v>4</v>
      </c>
      <c r="B93" s="35" t="s">
        <v>83</v>
      </c>
      <c r="C93" s="36">
        <v>1</v>
      </c>
      <c r="D93" s="37" t="s">
        <v>139</v>
      </c>
      <c r="E93" s="35"/>
      <c r="G93" s="45" t="s">
        <v>167</v>
      </c>
      <c r="H93" s="46"/>
      <c r="J93" s="36" t="s">
        <v>169</v>
      </c>
      <c r="K93" s="36" t="str">
        <f t="shared" si="5"/>
        <v>1X1Neen</v>
      </c>
      <c r="L93" s="36">
        <f>IFERROR(VLOOKUP($K93,Mapping!F:H,2,0),"")</f>
        <v>6</v>
      </c>
      <c r="M93" s="36">
        <f>IFERROR(VLOOKUP($K93,Mapping!$F:$H,3,0),"")</f>
        <v>0</v>
      </c>
      <c r="N93" s="36" t="str">
        <f t="shared" si="4"/>
        <v>1Neen</v>
      </c>
    </row>
    <row r="94" spans="1:14" outlineLevel="1" x14ac:dyDescent="0.55000000000000004">
      <c r="A94" s="36">
        <v>5</v>
      </c>
      <c r="B94" s="35" t="s">
        <v>100</v>
      </c>
      <c r="C94" s="36">
        <v>3</v>
      </c>
      <c r="D94" s="37" t="s">
        <v>59</v>
      </c>
      <c r="E94" s="35"/>
      <c r="G94" s="45" t="s">
        <v>167</v>
      </c>
      <c r="H94" s="46"/>
      <c r="J94" s="36" t="s">
        <v>169</v>
      </c>
      <c r="K94" s="36" t="str">
        <f t="shared" si="5"/>
        <v>3X1Neen</v>
      </c>
      <c r="L94" s="36">
        <f>IFERROR(VLOOKUP($K94,Mapping!F:H,2,0),"")</f>
        <v>1</v>
      </c>
      <c r="M94" s="36">
        <f>IFERROR(VLOOKUP($K94,Mapping!$F:$H,3,0),"")</f>
        <v>0</v>
      </c>
      <c r="N94" s="36" t="str">
        <f t="shared" si="4"/>
        <v>3Neen</v>
      </c>
    </row>
    <row r="95" spans="1:14" outlineLevel="1" x14ac:dyDescent="0.55000000000000004">
      <c r="A95" s="36">
        <v>6</v>
      </c>
      <c r="B95" s="35" t="s">
        <v>81</v>
      </c>
      <c r="C95" s="91">
        <v>1</v>
      </c>
      <c r="D95" s="37" t="s">
        <v>154</v>
      </c>
      <c r="E95" s="35"/>
      <c r="G95" s="45" t="s">
        <v>167</v>
      </c>
      <c r="H95" s="46"/>
      <c r="J95" s="36" t="s">
        <v>169</v>
      </c>
      <c r="K95" s="36" t="str">
        <f t="shared" si="5"/>
        <v>1X1Neen</v>
      </c>
      <c r="L95" s="36">
        <f>IFERROR(VLOOKUP($K95,Mapping!F:H,2,0),"")</f>
        <v>6</v>
      </c>
      <c r="M95" s="36">
        <f>IFERROR(VLOOKUP($K95,Mapping!$F:$H,3,0),"")</f>
        <v>0</v>
      </c>
      <c r="N95" s="36" t="str">
        <f t="shared" si="4"/>
        <v>1Neen</v>
      </c>
    </row>
    <row r="96" spans="1:14" outlineLevel="1" x14ac:dyDescent="0.55000000000000004">
      <c r="A96" s="36">
        <v>7</v>
      </c>
      <c r="B96" s="35" t="s">
        <v>98</v>
      </c>
      <c r="C96" s="91">
        <v>1</v>
      </c>
      <c r="D96" s="37" t="s">
        <v>132</v>
      </c>
      <c r="E96" s="35"/>
      <c r="G96" s="45" t="s">
        <v>167</v>
      </c>
      <c r="H96" s="46"/>
      <c r="J96" s="36" t="s">
        <v>169</v>
      </c>
      <c r="K96" s="36" t="str">
        <f t="shared" si="5"/>
        <v>1X1Neen</v>
      </c>
      <c r="L96" s="36">
        <f>IFERROR(VLOOKUP($K96,Mapping!F:H,2,0),"")</f>
        <v>6</v>
      </c>
      <c r="M96" s="36">
        <f>IFERROR(VLOOKUP($K96,Mapping!$F:$H,3,0),"")</f>
        <v>0</v>
      </c>
      <c r="N96" s="36" t="str">
        <f t="shared" si="4"/>
        <v>1Neen</v>
      </c>
    </row>
    <row r="97" spans="1:14" outlineLevel="1" x14ac:dyDescent="0.55000000000000004">
      <c r="A97" s="36">
        <v>8</v>
      </c>
      <c r="B97" s="35" t="s">
        <v>84</v>
      </c>
      <c r="C97" s="91">
        <v>1</v>
      </c>
      <c r="D97" s="37" t="s">
        <v>132</v>
      </c>
      <c r="E97" s="35"/>
      <c r="G97" s="45" t="s">
        <v>167</v>
      </c>
      <c r="H97" s="46"/>
      <c r="J97" s="36" t="s">
        <v>169</v>
      </c>
      <c r="K97" s="36" t="str">
        <f t="shared" si="5"/>
        <v>1X1Neen</v>
      </c>
      <c r="L97" s="36">
        <f>IFERROR(VLOOKUP($K97,Mapping!F:H,2,0),"")</f>
        <v>6</v>
      </c>
      <c r="M97" s="36">
        <f>IFERROR(VLOOKUP($K97,Mapping!$F:$H,3,0),"")</f>
        <v>0</v>
      </c>
      <c r="N97" s="36" t="str">
        <f t="shared" si="4"/>
        <v>1Neen</v>
      </c>
    </row>
    <row r="98" spans="1:14" ht="31.5" outlineLevel="1" x14ac:dyDescent="0.55000000000000004">
      <c r="A98" s="36">
        <v>9</v>
      </c>
      <c r="B98" s="35" t="s">
        <v>85</v>
      </c>
      <c r="C98" s="36">
        <v>1</v>
      </c>
      <c r="D98" s="37" t="s">
        <v>139</v>
      </c>
      <c r="E98" s="35"/>
      <c r="G98" s="45" t="s">
        <v>167</v>
      </c>
      <c r="H98" s="46"/>
      <c r="J98" s="36" t="s">
        <v>169</v>
      </c>
      <c r="K98" s="36" t="str">
        <f t="shared" si="5"/>
        <v>1X1Neen</v>
      </c>
      <c r="L98" s="36">
        <f>IFERROR(VLOOKUP($K98,Mapping!F:H,2,0),"")</f>
        <v>6</v>
      </c>
      <c r="M98" s="36">
        <f>IFERROR(VLOOKUP($K98,Mapping!$F:$H,3,0),"")</f>
        <v>0</v>
      </c>
      <c r="N98" s="36" t="str">
        <f t="shared" si="4"/>
        <v>1Neen</v>
      </c>
    </row>
    <row r="99" spans="1:14" outlineLevel="1" x14ac:dyDescent="0.55000000000000004">
      <c r="A99" s="40">
        <v>10</v>
      </c>
      <c r="B99" s="39" t="s">
        <v>86</v>
      </c>
      <c r="C99" s="92">
        <v>3</v>
      </c>
      <c r="D99" s="41" t="s">
        <v>59</v>
      </c>
      <c r="E99" s="39"/>
      <c r="G99" s="47" t="s">
        <v>171</v>
      </c>
      <c r="H99" s="48"/>
      <c r="J99" s="40" t="s">
        <v>169</v>
      </c>
      <c r="K99" s="40" t="str">
        <f t="shared" si="5"/>
        <v>3X1NVT</v>
      </c>
      <c r="L99" s="40">
        <f>IFERROR(VLOOKUP($K99,Mapping!F:H,2,0),"")</f>
        <v>0</v>
      </c>
      <c r="M99" s="40">
        <f>IFERROR(VLOOKUP($K99,Mapping!$F:$H,3,0),"")</f>
        <v>0</v>
      </c>
      <c r="N99" s="40" t="str">
        <f t="shared" si="4"/>
        <v>3NVT</v>
      </c>
    </row>
    <row r="100" spans="1:14" s="23" customFormat="1" ht="33" customHeight="1" x14ac:dyDescent="0.75">
      <c r="A100" s="22" t="s">
        <v>217</v>
      </c>
      <c r="B100" s="80" t="s">
        <v>7</v>
      </c>
      <c r="C100" s="51" t="s">
        <v>242</v>
      </c>
      <c r="D100" s="49"/>
      <c r="E100" s="50"/>
      <c r="G100" s="52">
        <f>SUBTOTAL(3,G103:G114)/(SUBTOTAL(3,C103:C114)-0)</f>
        <v>1</v>
      </c>
      <c r="H100" s="21"/>
      <c r="J100" s="57"/>
      <c r="K100" s="57"/>
      <c r="L100" s="57">
        <f>SUBTOTAL(9,L103:L114)</f>
        <v>24</v>
      </c>
      <c r="M100" s="57">
        <f>SUBTOTAL(9,M103:M114)</f>
        <v>0</v>
      </c>
      <c r="N100" s="57"/>
    </row>
    <row r="101" spans="1:14" outlineLevel="1" x14ac:dyDescent="0.55000000000000004">
      <c r="A101" s="17"/>
      <c r="B101" s="18" t="s">
        <v>0</v>
      </c>
      <c r="C101" s="17"/>
      <c r="D101" s="27"/>
      <c r="E101" s="19"/>
      <c r="G101" s="17"/>
      <c r="H101" s="18"/>
      <c r="J101" s="17"/>
      <c r="K101" s="17"/>
      <c r="L101" s="17"/>
      <c r="M101" s="17"/>
      <c r="N101" s="17"/>
    </row>
    <row r="102" spans="1:14" outlineLevel="1" x14ac:dyDescent="0.55000000000000004">
      <c r="A102" s="17"/>
      <c r="B102" s="18" t="s">
        <v>1</v>
      </c>
      <c r="C102" s="17"/>
      <c r="D102" s="27"/>
      <c r="E102" s="19"/>
      <c r="F102" s="11"/>
      <c r="G102" s="17"/>
      <c r="H102" s="18"/>
      <c r="J102" s="17"/>
      <c r="K102" s="17"/>
      <c r="L102" s="17"/>
      <c r="M102" s="17"/>
      <c r="N102" s="17"/>
    </row>
    <row r="103" spans="1:14" ht="31.5" outlineLevel="1" collapsed="1" x14ac:dyDescent="0.55000000000000004">
      <c r="A103" s="32">
        <v>1</v>
      </c>
      <c r="B103" s="31" t="s">
        <v>33</v>
      </c>
      <c r="C103" s="90">
        <v>1</v>
      </c>
      <c r="D103" s="33" t="s">
        <v>132</v>
      </c>
      <c r="E103" s="31"/>
      <c r="G103" s="43" t="s">
        <v>171</v>
      </c>
      <c r="H103" s="44"/>
      <c r="J103" s="32" t="s">
        <v>169</v>
      </c>
      <c r="K103" s="32" t="str">
        <f t="shared" ref="K103:K114" si="6">C103&amp;J103&amp;G103</f>
        <v>1X1NVT</v>
      </c>
      <c r="L103" s="32">
        <f>IFERROR(VLOOKUP($K103,Mapping!F:H,2,0),"")</f>
        <v>0</v>
      </c>
      <c r="M103" s="32">
        <f>IFERROR(VLOOKUP($K103,Mapping!$F:$H,3,0),"")</f>
        <v>0</v>
      </c>
      <c r="N103" s="32" t="str">
        <f t="shared" si="4"/>
        <v>1NVT</v>
      </c>
    </row>
    <row r="104" spans="1:14" outlineLevel="1" x14ac:dyDescent="0.55000000000000004">
      <c r="A104" s="36">
        <v>2</v>
      </c>
      <c r="B104" s="35" t="s">
        <v>34</v>
      </c>
      <c r="C104" s="91">
        <v>1</v>
      </c>
      <c r="D104" s="37" t="s">
        <v>132</v>
      </c>
      <c r="E104" s="35"/>
      <c r="G104" s="45" t="s">
        <v>171</v>
      </c>
      <c r="H104" s="46"/>
      <c r="J104" s="36" t="s">
        <v>169</v>
      </c>
      <c r="K104" s="36" t="str">
        <f t="shared" si="6"/>
        <v>1X1NVT</v>
      </c>
      <c r="L104" s="36">
        <f>IFERROR(VLOOKUP($K104,Mapping!F:H,2,0),"")</f>
        <v>0</v>
      </c>
      <c r="M104" s="36">
        <f>IFERROR(VLOOKUP($K104,Mapping!$F:$H,3,0),"")</f>
        <v>0</v>
      </c>
      <c r="N104" s="36" t="str">
        <f t="shared" si="4"/>
        <v>1NVT</v>
      </c>
    </row>
    <row r="105" spans="1:14" outlineLevel="1" x14ac:dyDescent="0.55000000000000004">
      <c r="A105" s="36">
        <v>3</v>
      </c>
      <c r="B105" s="35" t="s">
        <v>155</v>
      </c>
      <c r="C105" s="36">
        <v>1</v>
      </c>
      <c r="D105" s="37" t="s">
        <v>139</v>
      </c>
      <c r="E105" s="35"/>
      <c r="G105" s="45" t="s">
        <v>171</v>
      </c>
      <c r="H105" s="46"/>
      <c r="J105" s="36" t="s">
        <v>169</v>
      </c>
      <c r="K105" s="36" t="str">
        <f t="shared" si="6"/>
        <v>1X1NVT</v>
      </c>
      <c r="L105" s="36">
        <f>IFERROR(VLOOKUP($K105,Mapping!F:H,2,0),"")</f>
        <v>0</v>
      </c>
      <c r="M105" s="36">
        <f>IFERROR(VLOOKUP($K105,Mapping!$F:$H,3,0),"")</f>
        <v>0</v>
      </c>
      <c r="N105" s="36" t="str">
        <f t="shared" si="4"/>
        <v>1NVT</v>
      </c>
    </row>
    <row r="106" spans="1:14" ht="31.5" outlineLevel="1" x14ac:dyDescent="0.55000000000000004">
      <c r="A106" s="36">
        <v>4</v>
      </c>
      <c r="B106" s="35" t="s">
        <v>87</v>
      </c>
      <c r="C106" s="91">
        <v>1</v>
      </c>
      <c r="D106" s="37" t="s">
        <v>132</v>
      </c>
      <c r="E106" s="35"/>
      <c r="G106" s="45" t="s">
        <v>171</v>
      </c>
      <c r="H106" s="46"/>
      <c r="J106" s="36" t="s">
        <v>169</v>
      </c>
      <c r="K106" s="36" t="str">
        <f t="shared" si="6"/>
        <v>1X1NVT</v>
      </c>
      <c r="L106" s="36">
        <f>IFERROR(VLOOKUP($K106,Mapping!F:H,2,0),"")</f>
        <v>0</v>
      </c>
      <c r="M106" s="36">
        <f>IFERROR(VLOOKUP($K106,Mapping!$F:$H,3,0),"")</f>
        <v>0</v>
      </c>
      <c r="N106" s="36" t="str">
        <f t="shared" si="4"/>
        <v>1NVT</v>
      </c>
    </row>
    <row r="107" spans="1:14" outlineLevel="1" x14ac:dyDescent="0.55000000000000004">
      <c r="A107" s="36">
        <v>5</v>
      </c>
      <c r="B107" s="35" t="s">
        <v>88</v>
      </c>
      <c r="C107" s="91">
        <v>1</v>
      </c>
      <c r="D107" s="37" t="s">
        <v>132</v>
      </c>
      <c r="E107" s="35"/>
      <c r="G107" s="45" t="s">
        <v>171</v>
      </c>
      <c r="H107" s="46"/>
      <c r="J107" s="36" t="s">
        <v>169</v>
      </c>
      <c r="K107" s="36" t="str">
        <f t="shared" si="6"/>
        <v>1X1NVT</v>
      </c>
      <c r="L107" s="36">
        <f>IFERROR(VLOOKUP($K107,Mapping!F:H,2,0),"")</f>
        <v>0</v>
      </c>
      <c r="M107" s="36">
        <f>IFERROR(VLOOKUP($K107,Mapping!$F:$H,3,0),"")</f>
        <v>0</v>
      </c>
      <c r="N107" s="36" t="str">
        <f t="shared" si="4"/>
        <v>1NVT</v>
      </c>
    </row>
    <row r="108" spans="1:14" outlineLevel="1" x14ac:dyDescent="0.55000000000000004">
      <c r="A108" s="36">
        <v>6</v>
      </c>
      <c r="B108" s="35" t="s">
        <v>35</v>
      </c>
      <c r="C108" s="91">
        <v>1</v>
      </c>
      <c r="D108" s="37" t="s">
        <v>132</v>
      </c>
      <c r="E108" s="35"/>
      <c r="G108" s="45" t="s">
        <v>171</v>
      </c>
      <c r="H108" s="46"/>
      <c r="J108" s="36" t="s">
        <v>169</v>
      </c>
      <c r="K108" s="36" t="str">
        <f t="shared" si="6"/>
        <v>1X1NVT</v>
      </c>
      <c r="L108" s="36">
        <f>IFERROR(VLOOKUP($K108,Mapping!F:H,2,0),"")</f>
        <v>0</v>
      </c>
      <c r="M108" s="36">
        <f>IFERROR(VLOOKUP($K108,Mapping!$F:$H,3,0),"")</f>
        <v>0</v>
      </c>
      <c r="N108" s="36" t="str">
        <f t="shared" si="4"/>
        <v>1NVT</v>
      </c>
    </row>
    <row r="109" spans="1:14" outlineLevel="1" x14ac:dyDescent="0.55000000000000004">
      <c r="A109" s="36">
        <v>7</v>
      </c>
      <c r="B109" s="35" t="s">
        <v>89</v>
      </c>
      <c r="C109" s="36">
        <v>1</v>
      </c>
      <c r="D109" s="37" t="s">
        <v>139</v>
      </c>
      <c r="E109" s="35"/>
      <c r="G109" s="45" t="s">
        <v>171</v>
      </c>
      <c r="H109" s="46"/>
      <c r="J109" s="36" t="s">
        <v>169</v>
      </c>
      <c r="K109" s="36" t="str">
        <f t="shared" si="6"/>
        <v>1X1NVT</v>
      </c>
      <c r="L109" s="36">
        <f>IFERROR(VLOOKUP($K109,Mapping!F:H,2,0),"")</f>
        <v>0</v>
      </c>
      <c r="M109" s="36">
        <f>IFERROR(VLOOKUP($K109,Mapping!$F:$H,3,0),"")</f>
        <v>0</v>
      </c>
      <c r="N109" s="36" t="str">
        <f t="shared" si="4"/>
        <v>1NVT</v>
      </c>
    </row>
    <row r="110" spans="1:14" outlineLevel="1" x14ac:dyDescent="0.55000000000000004">
      <c r="A110" s="36">
        <v>8</v>
      </c>
      <c r="B110" s="35" t="s">
        <v>156</v>
      </c>
      <c r="C110" s="91">
        <v>1</v>
      </c>
      <c r="D110" s="37" t="s">
        <v>132</v>
      </c>
      <c r="E110" s="35"/>
      <c r="G110" s="45" t="s">
        <v>171</v>
      </c>
      <c r="H110" s="46"/>
      <c r="J110" s="36" t="s">
        <v>169</v>
      </c>
      <c r="K110" s="36" t="str">
        <f t="shared" si="6"/>
        <v>1X1NVT</v>
      </c>
      <c r="L110" s="36">
        <f>IFERROR(VLOOKUP($K110,Mapping!F:H,2,0),"")</f>
        <v>0</v>
      </c>
      <c r="M110" s="36">
        <f>IFERROR(VLOOKUP($K110,Mapping!$F:$H,3,0),"")</f>
        <v>0</v>
      </c>
      <c r="N110" s="36" t="str">
        <f t="shared" si="4"/>
        <v>1NVT</v>
      </c>
    </row>
    <row r="111" spans="1:14" ht="31.5" outlineLevel="1" x14ac:dyDescent="0.55000000000000004">
      <c r="A111" s="36">
        <v>9</v>
      </c>
      <c r="B111" s="35" t="s">
        <v>36</v>
      </c>
      <c r="C111" s="91">
        <v>1</v>
      </c>
      <c r="D111" s="37" t="s">
        <v>132</v>
      </c>
      <c r="E111" s="35"/>
      <c r="G111" s="45" t="s">
        <v>167</v>
      </c>
      <c r="H111" s="46"/>
      <c r="J111" s="36" t="s">
        <v>169</v>
      </c>
      <c r="K111" s="36" t="str">
        <f t="shared" si="6"/>
        <v>1X1Neen</v>
      </c>
      <c r="L111" s="36">
        <f>IFERROR(VLOOKUP($K111,Mapping!F:H,2,0),"")</f>
        <v>6</v>
      </c>
      <c r="M111" s="36">
        <f>IFERROR(VLOOKUP($K111,Mapping!$F:$H,3,0),"")</f>
        <v>0</v>
      </c>
      <c r="N111" s="36" t="str">
        <f t="shared" si="4"/>
        <v>1Neen</v>
      </c>
    </row>
    <row r="112" spans="1:14" ht="31.5" outlineLevel="1" x14ac:dyDescent="0.55000000000000004">
      <c r="A112" s="36">
        <v>10</v>
      </c>
      <c r="B112" s="35" t="s">
        <v>90</v>
      </c>
      <c r="C112" s="91">
        <v>1</v>
      </c>
      <c r="D112" s="37" t="s">
        <v>132</v>
      </c>
      <c r="E112" s="35"/>
      <c r="G112" s="45" t="s">
        <v>167</v>
      </c>
      <c r="H112" s="46"/>
      <c r="J112" s="36" t="s">
        <v>169</v>
      </c>
      <c r="K112" s="36" t="str">
        <f t="shared" si="6"/>
        <v>1X1Neen</v>
      </c>
      <c r="L112" s="36">
        <f>IFERROR(VLOOKUP($K112,Mapping!F:H,2,0),"")</f>
        <v>6</v>
      </c>
      <c r="M112" s="36">
        <f>IFERROR(VLOOKUP($K112,Mapping!$F:$H,3,0),"")</f>
        <v>0</v>
      </c>
      <c r="N112" s="36" t="str">
        <f t="shared" si="4"/>
        <v>1Neen</v>
      </c>
    </row>
    <row r="113" spans="1:14" outlineLevel="1" x14ac:dyDescent="0.55000000000000004">
      <c r="A113" s="36">
        <v>11</v>
      </c>
      <c r="B113" s="35" t="s">
        <v>92</v>
      </c>
      <c r="C113" s="36">
        <v>1</v>
      </c>
      <c r="D113" s="37" t="s">
        <v>139</v>
      </c>
      <c r="E113" s="35"/>
      <c r="G113" s="45" t="s">
        <v>167</v>
      </c>
      <c r="H113" s="46"/>
      <c r="J113" s="36" t="s">
        <v>169</v>
      </c>
      <c r="K113" s="36" t="str">
        <f t="shared" si="6"/>
        <v>1X1Neen</v>
      </c>
      <c r="L113" s="36">
        <f>IFERROR(VLOOKUP($K113,Mapping!F:H,2,0),"")</f>
        <v>6</v>
      </c>
      <c r="M113" s="36">
        <f>IFERROR(VLOOKUP($K113,Mapping!$F:$H,3,0),"")</f>
        <v>0</v>
      </c>
      <c r="N113" s="36" t="str">
        <f t="shared" si="4"/>
        <v>1Neen</v>
      </c>
    </row>
    <row r="114" spans="1:14" outlineLevel="1" x14ac:dyDescent="0.55000000000000004">
      <c r="A114" s="40">
        <v>12</v>
      </c>
      <c r="B114" s="39" t="s">
        <v>91</v>
      </c>
      <c r="C114" s="92">
        <v>1</v>
      </c>
      <c r="D114" s="41" t="s">
        <v>132</v>
      </c>
      <c r="E114" s="39"/>
      <c r="G114" s="47" t="s">
        <v>167</v>
      </c>
      <c r="H114" s="48"/>
      <c r="J114" s="40" t="s">
        <v>169</v>
      </c>
      <c r="K114" s="40" t="str">
        <f t="shared" si="6"/>
        <v>1X1Neen</v>
      </c>
      <c r="L114" s="40">
        <f>IFERROR(VLOOKUP($K114,Mapping!F:H,2,0),"")</f>
        <v>6</v>
      </c>
      <c r="M114" s="40">
        <f>IFERROR(VLOOKUP($K114,Mapping!$F:$H,3,0),"")</f>
        <v>0</v>
      </c>
      <c r="N114" s="40" t="str">
        <f t="shared" si="4"/>
        <v>1Neen</v>
      </c>
    </row>
    <row r="115" spans="1:14" s="23" customFormat="1" ht="33" customHeight="1" x14ac:dyDescent="0.75">
      <c r="A115" s="22" t="s">
        <v>218</v>
      </c>
      <c r="B115" s="80" t="s">
        <v>17</v>
      </c>
      <c r="C115" s="51" t="s">
        <v>242</v>
      </c>
      <c r="D115" s="49"/>
      <c r="E115" s="50"/>
      <c r="G115" s="52">
        <f>SUBTOTAL(3,G118:G133)/(SUBTOTAL(3,C118:C133)-2)</f>
        <v>1</v>
      </c>
      <c r="H115" s="21"/>
      <c r="J115" s="57"/>
      <c r="K115" s="57"/>
      <c r="L115" s="57">
        <f>SUBTOTAL(9,L118:L133)</f>
        <v>62.000000000000007</v>
      </c>
      <c r="M115" s="57">
        <f>SUBTOTAL(9,M118:M133)</f>
        <v>18.666666666666668</v>
      </c>
      <c r="N115" s="57"/>
    </row>
    <row r="116" spans="1:14" outlineLevel="1" x14ac:dyDescent="0.55000000000000004">
      <c r="A116" s="17"/>
      <c r="B116" s="18" t="s">
        <v>0</v>
      </c>
      <c r="C116" s="17"/>
      <c r="D116" s="27"/>
      <c r="E116" s="19"/>
      <c r="G116" s="17"/>
      <c r="H116" s="18"/>
      <c r="J116" s="17"/>
      <c r="K116" s="17"/>
      <c r="L116" s="17"/>
      <c r="M116" s="17"/>
      <c r="N116" s="17"/>
    </row>
    <row r="117" spans="1:14" outlineLevel="1" x14ac:dyDescent="0.55000000000000004">
      <c r="A117" s="17"/>
      <c r="B117" s="18" t="s">
        <v>1</v>
      </c>
      <c r="C117" s="17"/>
      <c r="D117" s="27"/>
      <c r="E117" s="19"/>
      <c r="G117" s="17"/>
      <c r="H117" s="18"/>
      <c r="J117" s="17"/>
      <c r="K117" s="17"/>
      <c r="L117" s="17"/>
      <c r="M117" s="17"/>
      <c r="N117" s="17"/>
    </row>
    <row r="118" spans="1:14" s="12" customFormat="1" ht="17.25" x14ac:dyDescent="0.6">
      <c r="A118" s="24" t="s">
        <v>223</v>
      </c>
      <c r="B118" s="81" t="s">
        <v>99</v>
      </c>
      <c r="C118" s="87" t="s">
        <v>242</v>
      </c>
      <c r="D118" s="82"/>
      <c r="E118" s="88"/>
      <c r="G118" s="89">
        <f>SUBTOTAL(3,G119:G129)/SUBTOTAL(3,C119:C129)</f>
        <v>1</v>
      </c>
      <c r="H118" s="81"/>
      <c r="J118" s="83"/>
      <c r="K118" s="83"/>
      <c r="L118" s="83">
        <f>SUBTOTAL(9,L119:L129)</f>
        <v>44.000000000000007</v>
      </c>
      <c r="M118" s="83">
        <f>SUBTOTAL(9,M119:M129)</f>
        <v>0.66666666666666663</v>
      </c>
      <c r="N118" s="83"/>
    </row>
    <row r="119" spans="1:14" outlineLevel="1" x14ac:dyDescent="0.55000000000000004">
      <c r="A119" s="32">
        <v>1</v>
      </c>
      <c r="B119" s="31" t="s">
        <v>93</v>
      </c>
      <c r="C119" s="90">
        <v>1</v>
      </c>
      <c r="D119" s="33" t="s">
        <v>132</v>
      </c>
      <c r="E119" s="31"/>
      <c r="G119" s="43" t="s">
        <v>167</v>
      </c>
      <c r="H119" s="44"/>
      <c r="J119" s="32" t="s">
        <v>169</v>
      </c>
      <c r="K119" s="32" t="str">
        <f t="shared" ref="K119:K125" si="7">C119&amp;J119&amp;G119</f>
        <v>1X1Neen</v>
      </c>
      <c r="L119" s="32">
        <f>IFERROR(VLOOKUP($K119,Mapping!F:H,2,0),"")</f>
        <v>6</v>
      </c>
      <c r="M119" s="32">
        <f>IFERROR(VLOOKUP($K119,Mapping!$F:$H,3,0),"")</f>
        <v>0</v>
      </c>
      <c r="N119" s="32" t="str">
        <f t="shared" si="4"/>
        <v>1Neen</v>
      </c>
    </row>
    <row r="120" spans="1:14" outlineLevel="1" x14ac:dyDescent="0.55000000000000004">
      <c r="A120" s="36">
        <v>2</v>
      </c>
      <c r="B120" s="35" t="s">
        <v>94</v>
      </c>
      <c r="C120" s="91">
        <v>1</v>
      </c>
      <c r="D120" s="37" t="s">
        <v>132</v>
      </c>
      <c r="E120" s="35"/>
      <c r="G120" s="45" t="s">
        <v>167</v>
      </c>
      <c r="H120" s="46"/>
      <c r="J120" s="36" t="s">
        <v>169</v>
      </c>
      <c r="K120" s="36" t="str">
        <f t="shared" si="7"/>
        <v>1X1Neen</v>
      </c>
      <c r="L120" s="36">
        <f>IFERROR(VLOOKUP($K120,Mapping!F:H,2,0),"")</f>
        <v>6</v>
      </c>
      <c r="M120" s="36">
        <f>IFERROR(VLOOKUP($K120,Mapping!$F:$H,3,0),"")</f>
        <v>0</v>
      </c>
      <c r="N120" s="36" t="str">
        <f t="shared" si="4"/>
        <v>1Neen</v>
      </c>
    </row>
    <row r="121" spans="1:14" outlineLevel="1" x14ac:dyDescent="0.55000000000000004">
      <c r="A121" s="36">
        <v>3</v>
      </c>
      <c r="B121" s="35" t="s">
        <v>95</v>
      </c>
      <c r="C121" s="91">
        <v>1</v>
      </c>
      <c r="D121" s="37" t="s">
        <v>132</v>
      </c>
      <c r="E121" s="35"/>
      <c r="G121" s="45" t="s">
        <v>167</v>
      </c>
      <c r="H121" s="46"/>
      <c r="J121" s="36" t="s">
        <v>169</v>
      </c>
      <c r="K121" s="36" t="str">
        <f t="shared" si="7"/>
        <v>1X1Neen</v>
      </c>
      <c r="L121" s="36">
        <f>IFERROR(VLOOKUP($K121,Mapping!F:H,2,0),"")</f>
        <v>6</v>
      </c>
      <c r="M121" s="36">
        <f>IFERROR(VLOOKUP($K121,Mapping!$F:$H,3,0),"")</f>
        <v>0</v>
      </c>
      <c r="N121" s="36" t="str">
        <f t="shared" si="4"/>
        <v>1Neen</v>
      </c>
    </row>
    <row r="122" spans="1:14" ht="47.25" outlineLevel="1" x14ac:dyDescent="0.55000000000000004">
      <c r="A122" s="36">
        <v>4</v>
      </c>
      <c r="B122" s="35" t="s">
        <v>96</v>
      </c>
      <c r="C122" s="91">
        <v>1</v>
      </c>
      <c r="D122" s="37" t="s">
        <v>132</v>
      </c>
      <c r="E122" s="35"/>
      <c r="G122" s="45" t="s">
        <v>167</v>
      </c>
      <c r="H122" s="46"/>
      <c r="J122" s="36" t="s">
        <v>169</v>
      </c>
      <c r="K122" s="36" t="str">
        <f t="shared" si="7"/>
        <v>1X1Neen</v>
      </c>
      <c r="L122" s="36">
        <f>IFERROR(VLOOKUP($K122,Mapping!F:H,2,0),"")</f>
        <v>6</v>
      </c>
      <c r="M122" s="36">
        <f>IFERROR(VLOOKUP($K122,Mapping!$F:$H,3,0),"")</f>
        <v>0</v>
      </c>
      <c r="N122" s="36" t="str">
        <f t="shared" si="4"/>
        <v>1Neen</v>
      </c>
    </row>
    <row r="123" spans="1:14" ht="31.5" outlineLevel="1" x14ac:dyDescent="0.55000000000000004">
      <c r="A123" s="36">
        <v>5</v>
      </c>
      <c r="B123" s="35" t="s">
        <v>97</v>
      </c>
      <c r="C123" s="91">
        <v>1</v>
      </c>
      <c r="D123" s="37" t="s">
        <v>132</v>
      </c>
      <c r="E123" s="35"/>
      <c r="G123" s="45" t="s">
        <v>167</v>
      </c>
      <c r="H123" s="46"/>
      <c r="J123" s="36" t="s">
        <v>169</v>
      </c>
      <c r="K123" s="36" t="str">
        <f t="shared" si="7"/>
        <v>1X1Neen</v>
      </c>
      <c r="L123" s="36">
        <f>IFERROR(VLOOKUP($K123,Mapping!F:H,2,0),"")</f>
        <v>6</v>
      </c>
      <c r="M123" s="36">
        <f>IFERROR(VLOOKUP($K123,Mapping!$F:$H,3,0),"")</f>
        <v>0</v>
      </c>
      <c r="N123" s="36" t="str">
        <f t="shared" si="4"/>
        <v>1Neen</v>
      </c>
    </row>
    <row r="124" spans="1:14" outlineLevel="1" x14ac:dyDescent="0.55000000000000004">
      <c r="A124" s="36">
        <v>6</v>
      </c>
      <c r="B124" s="35" t="s">
        <v>100</v>
      </c>
      <c r="C124" s="91">
        <v>3</v>
      </c>
      <c r="D124" s="37" t="s">
        <v>164</v>
      </c>
      <c r="E124" s="35"/>
      <c r="G124" s="45" t="s">
        <v>167</v>
      </c>
      <c r="H124" s="46"/>
      <c r="J124" s="36" t="s">
        <v>169</v>
      </c>
      <c r="K124" s="36" t="str">
        <f t="shared" si="7"/>
        <v>3X1Neen</v>
      </c>
      <c r="L124" s="36">
        <f>IFERROR(VLOOKUP($K124,Mapping!F:H,2,0),"")</f>
        <v>1</v>
      </c>
      <c r="M124" s="36">
        <f>IFERROR(VLOOKUP($K124,Mapping!$F:$H,3,0),"")</f>
        <v>0</v>
      </c>
      <c r="N124" s="36" t="str">
        <f t="shared" si="4"/>
        <v>3Neen</v>
      </c>
    </row>
    <row r="125" spans="1:14" ht="16.149999999999999" outlineLevel="1" thickBot="1" x14ac:dyDescent="0.6">
      <c r="A125" s="36">
        <v>7</v>
      </c>
      <c r="B125" s="35" t="s">
        <v>37</v>
      </c>
      <c r="C125" s="91">
        <v>1</v>
      </c>
      <c r="D125" s="37" t="s">
        <v>132</v>
      </c>
      <c r="E125" s="35"/>
      <c r="G125" s="47" t="s">
        <v>167</v>
      </c>
      <c r="H125" s="48"/>
      <c r="J125" s="36" t="s">
        <v>169</v>
      </c>
      <c r="K125" s="36" t="str">
        <f t="shared" si="7"/>
        <v>1X1Neen</v>
      </c>
      <c r="L125" s="36">
        <f>IFERROR(VLOOKUP($K125,Mapping!F:H,2,0),"")</f>
        <v>6</v>
      </c>
      <c r="M125" s="36">
        <f>IFERROR(VLOOKUP($K125,Mapping!$F:$H,3,0),"")</f>
        <v>0</v>
      </c>
      <c r="N125" s="36" t="str">
        <f t="shared" si="4"/>
        <v>1Neen</v>
      </c>
    </row>
    <row r="126" spans="1:14" outlineLevel="1" x14ac:dyDescent="0.55000000000000004">
      <c r="A126" s="36">
        <v>8</v>
      </c>
      <c r="B126" s="35" t="s">
        <v>129</v>
      </c>
      <c r="C126" s="91">
        <v>3</v>
      </c>
      <c r="D126" s="37" t="s">
        <v>164</v>
      </c>
      <c r="E126" s="35"/>
      <c r="G126" s="58" t="s">
        <v>171</v>
      </c>
      <c r="H126" s="194" t="s">
        <v>251</v>
      </c>
      <c r="J126" s="36" t="s">
        <v>190</v>
      </c>
      <c r="K126" s="36" t="str">
        <f t="shared" ref="K126:K128" si="8">C126&amp;J126&amp;G126</f>
        <v>3X0,33NVT</v>
      </c>
      <c r="L126" s="93">
        <f t="shared" ref="L126:L128" si="9">1/3</f>
        <v>0.33333333333333331</v>
      </c>
      <c r="M126" s="36">
        <f>IFERROR(VLOOKUP($K126,Mapping!$F:$H,3,0),"")</f>
        <v>0</v>
      </c>
      <c r="N126" s="36" t="str">
        <f t="shared" ref="N126:N128" si="10">C126&amp;G126</f>
        <v>3NVT</v>
      </c>
    </row>
    <row r="127" spans="1:14" outlineLevel="1" x14ac:dyDescent="0.55000000000000004">
      <c r="A127" s="36">
        <v>9</v>
      </c>
      <c r="B127" s="35" t="s">
        <v>173</v>
      </c>
      <c r="C127" s="91">
        <v>3</v>
      </c>
      <c r="D127" s="37" t="s">
        <v>164</v>
      </c>
      <c r="E127" s="35"/>
      <c r="G127" s="59" t="s">
        <v>166</v>
      </c>
      <c r="H127" s="195"/>
      <c r="J127" s="94" t="s">
        <v>191</v>
      </c>
      <c r="K127" s="36" t="str">
        <f t="shared" si="8"/>
        <v>3X0,66Ja</v>
      </c>
      <c r="L127" s="93">
        <f t="shared" si="9"/>
        <v>0.33333333333333331</v>
      </c>
      <c r="M127" s="36">
        <f>IFERROR(VLOOKUP($K127,Mapping!$F:$H,3,0),"")</f>
        <v>0.66666666666666663</v>
      </c>
      <c r="N127" s="36" t="str">
        <f t="shared" si="10"/>
        <v>3Ja</v>
      </c>
    </row>
    <row r="128" spans="1:14" ht="16.149999999999999" outlineLevel="1" thickBot="1" x14ac:dyDescent="0.6">
      <c r="A128" s="36">
        <v>10</v>
      </c>
      <c r="B128" s="35" t="s">
        <v>174</v>
      </c>
      <c r="C128" s="91">
        <v>3</v>
      </c>
      <c r="D128" s="37" t="s">
        <v>164</v>
      </c>
      <c r="E128" s="35"/>
      <c r="G128" s="60" t="s">
        <v>171</v>
      </c>
      <c r="H128" s="196"/>
      <c r="J128" s="95" t="s">
        <v>169</v>
      </c>
      <c r="K128" s="36" t="str">
        <f t="shared" si="8"/>
        <v>3X1NVT</v>
      </c>
      <c r="L128" s="93">
        <f t="shared" si="9"/>
        <v>0.33333333333333331</v>
      </c>
      <c r="M128" s="36">
        <f>IFERROR(VLOOKUP($K128,Mapping!$F:$H,3,0),"")</f>
        <v>0</v>
      </c>
      <c r="N128" s="36" t="str">
        <f t="shared" si="10"/>
        <v>3NVT</v>
      </c>
    </row>
    <row r="129" spans="1:14" outlineLevel="1" x14ac:dyDescent="0.55000000000000004">
      <c r="A129" s="40">
        <v>11</v>
      </c>
      <c r="B129" s="39" t="s">
        <v>130</v>
      </c>
      <c r="C129" s="92">
        <v>1</v>
      </c>
      <c r="D129" s="41" t="s">
        <v>131</v>
      </c>
      <c r="E129" s="39"/>
      <c r="G129" s="28" t="s">
        <v>167</v>
      </c>
      <c r="H129" s="29"/>
      <c r="J129" s="40" t="s">
        <v>169</v>
      </c>
      <c r="K129" s="40" t="str">
        <f>C129&amp;J129&amp;G129</f>
        <v>1X1Neen</v>
      </c>
      <c r="L129" s="40">
        <f>IFERROR(VLOOKUP($K129,Mapping!F:H,2,0),"")</f>
        <v>6</v>
      </c>
      <c r="M129" s="40">
        <f>IFERROR(VLOOKUP($K129,Mapping!$F:$H,3,0),"")</f>
        <v>0</v>
      </c>
      <c r="N129" s="40" t="str">
        <f t="shared" si="4"/>
        <v>1Neen</v>
      </c>
    </row>
    <row r="130" spans="1:14" s="12" customFormat="1" ht="17.25" x14ac:dyDescent="0.6">
      <c r="A130" s="24" t="s">
        <v>224</v>
      </c>
      <c r="B130" s="81" t="s">
        <v>38</v>
      </c>
      <c r="C130" s="87" t="s">
        <v>242</v>
      </c>
      <c r="D130" s="82"/>
      <c r="E130" s="88"/>
      <c r="G130" s="89">
        <f>SUBTOTAL(3,G131:G133)/SUBTOTAL(3,C131:C133)</f>
        <v>1</v>
      </c>
      <c r="H130" s="81"/>
      <c r="J130" s="83"/>
      <c r="K130" s="83"/>
      <c r="L130" s="83">
        <f>SUBTOTAL(9,L131:L133)</f>
        <v>18</v>
      </c>
      <c r="M130" s="83">
        <f>SUBTOTAL(9,M131:M133)</f>
        <v>18</v>
      </c>
      <c r="N130" s="83"/>
    </row>
    <row r="131" spans="1:14" ht="31.5" outlineLevel="1" x14ac:dyDescent="0.55000000000000004">
      <c r="A131" s="32">
        <v>1</v>
      </c>
      <c r="B131" s="31" t="s">
        <v>101</v>
      </c>
      <c r="C131" s="90">
        <v>1</v>
      </c>
      <c r="D131" s="33" t="s">
        <v>132</v>
      </c>
      <c r="E131" s="31"/>
      <c r="G131" s="43" t="s">
        <v>166</v>
      </c>
      <c r="H131" s="44"/>
      <c r="J131" s="32" t="s">
        <v>169</v>
      </c>
      <c r="K131" s="32" t="str">
        <f>C131&amp;J131&amp;G131</f>
        <v>1X1Ja</v>
      </c>
      <c r="L131" s="32">
        <f>IFERROR(VLOOKUP($K131,Mapping!F:H,2,0),"")</f>
        <v>6</v>
      </c>
      <c r="M131" s="32">
        <f>IFERROR(VLOOKUP($K131,Mapping!$F:$H,3,0),"")</f>
        <v>6</v>
      </c>
      <c r="N131" s="32" t="str">
        <f t="shared" si="4"/>
        <v>1Ja</v>
      </c>
    </row>
    <row r="132" spans="1:14" outlineLevel="1" x14ac:dyDescent="0.55000000000000004">
      <c r="A132" s="36">
        <v>2</v>
      </c>
      <c r="B132" s="35" t="s">
        <v>39</v>
      </c>
      <c r="C132" s="91">
        <v>1</v>
      </c>
      <c r="D132" s="37" t="s">
        <v>132</v>
      </c>
      <c r="E132" s="35"/>
      <c r="G132" s="45" t="s">
        <v>166</v>
      </c>
      <c r="H132" s="46"/>
      <c r="J132" s="36" t="s">
        <v>169</v>
      </c>
      <c r="K132" s="36" t="str">
        <f>C132&amp;J132&amp;G132</f>
        <v>1X1Ja</v>
      </c>
      <c r="L132" s="36">
        <f>IFERROR(VLOOKUP($K132,Mapping!F:H,2,0),"")</f>
        <v>6</v>
      </c>
      <c r="M132" s="36">
        <f>IFERROR(VLOOKUP($K132,Mapping!$F:$H,3,0),"")</f>
        <v>6</v>
      </c>
      <c r="N132" s="36" t="str">
        <f t="shared" si="4"/>
        <v>1Ja</v>
      </c>
    </row>
    <row r="133" spans="1:14" ht="31.5" outlineLevel="1" x14ac:dyDescent="0.55000000000000004">
      <c r="A133" s="40">
        <v>3</v>
      </c>
      <c r="B133" s="39" t="s">
        <v>102</v>
      </c>
      <c r="C133" s="92">
        <v>1</v>
      </c>
      <c r="D133" s="41" t="s">
        <v>132</v>
      </c>
      <c r="E133" s="39"/>
      <c r="G133" s="47" t="s">
        <v>166</v>
      </c>
      <c r="H133" s="48"/>
      <c r="J133" s="40" t="s">
        <v>169</v>
      </c>
      <c r="K133" s="40" t="str">
        <f>C133&amp;J133&amp;G133</f>
        <v>1X1Ja</v>
      </c>
      <c r="L133" s="40">
        <f>IFERROR(VLOOKUP($K133,Mapping!F:H,2,0),"")</f>
        <v>6</v>
      </c>
      <c r="M133" s="40">
        <f>IFERROR(VLOOKUP($K133,Mapping!$F:$H,3,0),"")</f>
        <v>6</v>
      </c>
      <c r="N133" s="40" t="str">
        <f t="shared" si="4"/>
        <v>1Ja</v>
      </c>
    </row>
    <row r="134" spans="1:14" s="23" customFormat="1" ht="33" customHeight="1" x14ac:dyDescent="0.75">
      <c r="A134" s="22" t="s">
        <v>219</v>
      </c>
      <c r="B134" s="80" t="s">
        <v>8</v>
      </c>
      <c r="C134" s="51" t="s">
        <v>242</v>
      </c>
      <c r="D134" s="49"/>
      <c r="E134" s="50"/>
      <c r="G134" s="52">
        <f>SUBTOTAL(3,G137:G149)/(SUBTOTAL(3,C137:C149)-3)</f>
        <v>1</v>
      </c>
      <c r="H134" s="21"/>
      <c r="J134" s="57"/>
      <c r="K134" s="57"/>
      <c r="L134" s="57">
        <f>SUBTOTAL(9,L137:L149)</f>
        <v>45</v>
      </c>
      <c r="M134" s="57">
        <f>SUBTOTAL(9,M137:M149)</f>
        <v>45</v>
      </c>
      <c r="N134" s="57"/>
    </row>
    <row r="135" spans="1:14" outlineLevel="1" x14ac:dyDescent="0.55000000000000004">
      <c r="A135" s="17"/>
      <c r="B135" s="18" t="s">
        <v>0</v>
      </c>
      <c r="C135" s="17"/>
      <c r="D135" s="27"/>
      <c r="E135" s="19"/>
      <c r="G135" s="17"/>
      <c r="H135" s="18"/>
      <c r="J135" s="17"/>
      <c r="K135" s="17"/>
      <c r="L135" s="17"/>
      <c r="M135" s="17"/>
      <c r="N135" s="17"/>
    </row>
    <row r="136" spans="1:14" outlineLevel="1" x14ac:dyDescent="0.55000000000000004">
      <c r="A136" s="17"/>
      <c r="B136" s="18" t="s">
        <v>1</v>
      </c>
      <c r="C136" s="17"/>
      <c r="D136" s="27"/>
      <c r="E136" s="19"/>
      <c r="G136" s="17"/>
      <c r="H136" s="18"/>
      <c r="J136" s="17"/>
      <c r="K136" s="17"/>
      <c r="L136" s="17"/>
      <c r="M136" s="17"/>
      <c r="N136" s="17"/>
    </row>
    <row r="137" spans="1:14" s="96" customFormat="1" ht="17.25" x14ac:dyDescent="0.6">
      <c r="A137" s="24" t="s">
        <v>223</v>
      </c>
      <c r="B137" s="81" t="s">
        <v>18</v>
      </c>
      <c r="C137" s="87" t="s">
        <v>242</v>
      </c>
      <c r="D137" s="82"/>
      <c r="E137" s="88"/>
      <c r="G137" s="89">
        <f>SUBTOTAL(3,G138:G142)/SUBTOTAL(3,C138:C142)</f>
        <v>1</v>
      </c>
      <c r="H137" s="81"/>
      <c r="J137" s="83"/>
      <c r="K137" s="83"/>
      <c r="L137" s="83">
        <f>SUBTOTAL(9,L138:L142)</f>
        <v>20</v>
      </c>
      <c r="M137" s="83">
        <f>SUBTOTAL(9,M138:M142)</f>
        <v>20</v>
      </c>
      <c r="N137" s="83"/>
    </row>
    <row r="138" spans="1:14" s="97" customFormat="1" outlineLevel="1" x14ac:dyDescent="0.55000000000000004">
      <c r="A138" s="32">
        <v>1</v>
      </c>
      <c r="B138" s="31" t="s">
        <v>40</v>
      </c>
      <c r="C138" s="90">
        <v>1</v>
      </c>
      <c r="D138" s="33" t="s">
        <v>132</v>
      </c>
      <c r="E138" s="31"/>
      <c r="G138" s="43" t="s">
        <v>166</v>
      </c>
      <c r="H138" s="44"/>
      <c r="J138" s="32" t="s">
        <v>169</v>
      </c>
      <c r="K138" s="32" t="str">
        <f>C138&amp;J138&amp;G138</f>
        <v>1X1Ja</v>
      </c>
      <c r="L138" s="32">
        <f>IFERROR(VLOOKUP($K138,Mapping!F:H,2,0),"")</f>
        <v>6</v>
      </c>
      <c r="M138" s="32">
        <f>IFERROR(VLOOKUP($K138,Mapping!$F:$H,3,0),"")</f>
        <v>6</v>
      </c>
      <c r="N138" s="32" t="str">
        <f t="shared" si="4"/>
        <v>1Ja</v>
      </c>
    </row>
    <row r="139" spans="1:14" s="97" customFormat="1" ht="31.5" outlineLevel="1" x14ac:dyDescent="0.55000000000000004">
      <c r="A139" s="36">
        <v>2</v>
      </c>
      <c r="B139" s="35" t="s">
        <v>42</v>
      </c>
      <c r="C139" s="91">
        <v>1</v>
      </c>
      <c r="D139" s="37" t="s">
        <v>132</v>
      </c>
      <c r="E139" s="35"/>
      <c r="G139" s="45" t="s">
        <v>166</v>
      </c>
      <c r="H139" s="46"/>
      <c r="J139" s="36" t="s">
        <v>169</v>
      </c>
      <c r="K139" s="36" t="str">
        <f>C139&amp;J139&amp;G139</f>
        <v>1X1Ja</v>
      </c>
      <c r="L139" s="36">
        <f>IFERROR(VLOOKUP($K139,Mapping!F:H,2,0),"")</f>
        <v>6</v>
      </c>
      <c r="M139" s="36">
        <f>IFERROR(VLOOKUP($K139,Mapping!$F:$H,3,0),"")</f>
        <v>6</v>
      </c>
      <c r="N139" s="36" t="str">
        <f t="shared" ref="N139:N176" si="11">C139&amp;G139</f>
        <v>1Ja</v>
      </c>
    </row>
    <row r="140" spans="1:14" s="97" customFormat="1" outlineLevel="1" x14ac:dyDescent="0.55000000000000004">
      <c r="A140" s="36">
        <v>3</v>
      </c>
      <c r="B140" s="35" t="s">
        <v>41</v>
      </c>
      <c r="C140" s="91">
        <v>3</v>
      </c>
      <c r="D140" s="37" t="s">
        <v>164</v>
      </c>
      <c r="E140" s="35"/>
      <c r="G140" s="45" t="s">
        <v>166</v>
      </c>
      <c r="H140" s="46"/>
      <c r="J140" s="36" t="s">
        <v>169</v>
      </c>
      <c r="K140" s="36" t="str">
        <f>C140&amp;J140&amp;G140</f>
        <v>3X1Ja</v>
      </c>
      <c r="L140" s="36">
        <f>IFERROR(VLOOKUP($K140,Mapping!F:H,2,0),"")</f>
        <v>1</v>
      </c>
      <c r="M140" s="36">
        <f>IFERROR(VLOOKUP($K140,Mapping!$F:$H,3,0),"")</f>
        <v>1</v>
      </c>
      <c r="N140" s="36" t="str">
        <f t="shared" si="11"/>
        <v>3Ja</v>
      </c>
    </row>
    <row r="141" spans="1:14" s="97" customFormat="1" outlineLevel="1" x14ac:dyDescent="0.55000000000000004">
      <c r="A141" s="36">
        <v>4</v>
      </c>
      <c r="B141" s="35" t="s">
        <v>43</v>
      </c>
      <c r="C141" s="91">
        <v>1</v>
      </c>
      <c r="D141" s="37" t="s">
        <v>132</v>
      </c>
      <c r="E141" s="35"/>
      <c r="G141" s="45" t="s">
        <v>166</v>
      </c>
      <c r="H141" s="46"/>
      <c r="J141" s="36" t="s">
        <v>169</v>
      </c>
      <c r="K141" s="36" t="str">
        <f>C141&amp;J141&amp;G141</f>
        <v>1X1Ja</v>
      </c>
      <c r="L141" s="36">
        <f>IFERROR(VLOOKUP($K141,Mapping!F:H,2,0),"")</f>
        <v>6</v>
      </c>
      <c r="M141" s="36">
        <f>IFERROR(VLOOKUP($K141,Mapping!$F:$H,3,0),"")</f>
        <v>6</v>
      </c>
      <c r="N141" s="36" t="str">
        <f t="shared" si="11"/>
        <v>1Ja</v>
      </c>
    </row>
    <row r="142" spans="1:14" s="97" customFormat="1" ht="31.5" outlineLevel="1" x14ac:dyDescent="0.55000000000000004">
      <c r="A142" s="40">
        <v>5</v>
      </c>
      <c r="B142" s="39" t="s">
        <v>109</v>
      </c>
      <c r="C142" s="92">
        <v>3</v>
      </c>
      <c r="D142" s="41" t="s">
        <v>164</v>
      </c>
      <c r="E142" s="39"/>
      <c r="G142" s="47" t="s">
        <v>166</v>
      </c>
      <c r="H142" s="48"/>
      <c r="J142" s="40" t="s">
        <v>169</v>
      </c>
      <c r="K142" s="40" t="str">
        <f>C142&amp;J142&amp;G142</f>
        <v>3X1Ja</v>
      </c>
      <c r="L142" s="40">
        <f>IFERROR(VLOOKUP($K142,Mapping!F:H,2,0),"")</f>
        <v>1</v>
      </c>
      <c r="M142" s="40">
        <f>IFERROR(VLOOKUP($K142,Mapping!$F:$H,3,0),"")</f>
        <v>1</v>
      </c>
      <c r="N142" s="40" t="str">
        <f t="shared" si="11"/>
        <v>3Ja</v>
      </c>
    </row>
    <row r="143" spans="1:14" s="96" customFormat="1" ht="17.25" x14ac:dyDescent="0.6">
      <c r="A143" s="24" t="s">
        <v>224</v>
      </c>
      <c r="B143" s="81" t="s">
        <v>19</v>
      </c>
      <c r="C143" s="87" t="s">
        <v>242</v>
      </c>
      <c r="D143" s="82"/>
      <c r="E143" s="88"/>
      <c r="G143" s="89">
        <f>SUBTOTAL(3,G144:G146)/SUBTOTAL(3,C144:C146)</f>
        <v>1</v>
      </c>
      <c r="H143" s="81"/>
      <c r="J143" s="83"/>
      <c r="K143" s="83"/>
      <c r="L143" s="83">
        <f>SUBTOTAL(9,L144:L146)</f>
        <v>18</v>
      </c>
      <c r="M143" s="83">
        <f>SUBTOTAL(9,M144:M146)</f>
        <v>18</v>
      </c>
      <c r="N143" s="83"/>
    </row>
    <row r="144" spans="1:14" s="97" customFormat="1" ht="31.5" outlineLevel="1" x14ac:dyDescent="0.55000000000000004">
      <c r="A144" s="32">
        <v>1</v>
      </c>
      <c r="B144" s="31" t="s">
        <v>158</v>
      </c>
      <c r="C144" s="90">
        <v>1</v>
      </c>
      <c r="D144" s="33" t="s">
        <v>157</v>
      </c>
      <c r="E144" s="31"/>
      <c r="G144" s="43" t="s">
        <v>166</v>
      </c>
      <c r="H144" s="44"/>
      <c r="J144" s="32" t="s">
        <v>169</v>
      </c>
      <c r="K144" s="32" t="str">
        <f>C144&amp;J144&amp;G144</f>
        <v>1X1Ja</v>
      </c>
      <c r="L144" s="32">
        <f>IFERROR(VLOOKUP($K144,Mapping!F:H,2,0),"")</f>
        <v>6</v>
      </c>
      <c r="M144" s="32">
        <f>IFERROR(VLOOKUP($K144,Mapping!$F:$H,3,0),"")</f>
        <v>6</v>
      </c>
      <c r="N144" s="32" t="str">
        <f t="shared" si="11"/>
        <v>1Ja</v>
      </c>
    </row>
    <row r="145" spans="1:14" s="97" customFormat="1" ht="31.5" outlineLevel="1" x14ac:dyDescent="0.55000000000000004">
      <c r="A145" s="36">
        <v>2</v>
      </c>
      <c r="B145" s="35" t="s">
        <v>111</v>
      </c>
      <c r="C145" s="91">
        <v>1</v>
      </c>
      <c r="D145" s="37" t="s">
        <v>159</v>
      </c>
      <c r="E145" s="35"/>
      <c r="G145" s="45" t="s">
        <v>166</v>
      </c>
      <c r="H145" s="46"/>
      <c r="J145" s="36" t="s">
        <v>169</v>
      </c>
      <c r="K145" s="36" t="str">
        <f>C145&amp;J145&amp;G145</f>
        <v>1X1Ja</v>
      </c>
      <c r="L145" s="36">
        <f>IFERROR(VLOOKUP($K145,Mapping!F:H,2,0),"")</f>
        <v>6</v>
      </c>
      <c r="M145" s="36">
        <f>IFERROR(VLOOKUP($K145,Mapping!$F:$H,3,0),"")</f>
        <v>6</v>
      </c>
      <c r="N145" s="36" t="str">
        <f t="shared" si="11"/>
        <v>1Ja</v>
      </c>
    </row>
    <row r="146" spans="1:14" s="97" customFormat="1" ht="31.5" outlineLevel="1" x14ac:dyDescent="0.55000000000000004">
      <c r="A146" s="40">
        <v>3</v>
      </c>
      <c r="B146" s="39" t="s">
        <v>110</v>
      </c>
      <c r="C146" s="92">
        <v>1</v>
      </c>
      <c r="D146" s="41" t="s">
        <v>132</v>
      </c>
      <c r="E146" s="39"/>
      <c r="G146" s="47" t="s">
        <v>166</v>
      </c>
      <c r="H146" s="48"/>
      <c r="J146" s="40" t="s">
        <v>169</v>
      </c>
      <c r="K146" s="40" t="str">
        <f>C146&amp;J146&amp;G146</f>
        <v>1X1Ja</v>
      </c>
      <c r="L146" s="40">
        <f>IFERROR(VLOOKUP($K146,Mapping!F:H,2,0),"")</f>
        <v>6</v>
      </c>
      <c r="M146" s="40">
        <f>IFERROR(VLOOKUP($K146,Mapping!$F:$H,3,0),"")</f>
        <v>6</v>
      </c>
      <c r="N146" s="40" t="str">
        <f t="shared" si="11"/>
        <v>1Ja</v>
      </c>
    </row>
    <row r="147" spans="1:14" s="96" customFormat="1" ht="17.25" x14ac:dyDescent="0.6">
      <c r="A147" s="24" t="s">
        <v>225</v>
      </c>
      <c r="B147" s="81" t="s">
        <v>8</v>
      </c>
      <c r="C147" s="87" t="s">
        <v>242</v>
      </c>
      <c r="D147" s="82"/>
      <c r="E147" s="88"/>
      <c r="G147" s="89">
        <f>SUBTOTAL(3,G148:G149)/SUBTOTAL(3,C148:C149)</f>
        <v>1</v>
      </c>
      <c r="H147" s="81"/>
      <c r="J147" s="83"/>
      <c r="K147" s="83"/>
      <c r="L147" s="83">
        <f>SUBTOTAL(9,L148:L149)</f>
        <v>7</v>
      </c>
      <c r="M147" s="83">
        <f>SUBTOTAL(9,M148:M149)</f>
        <v>7</v>
      </c>
      <c r="N147" s="83"/>
    </row>
    <row r="148" spans="1:14" s="97" customFormat="1" outlineLevel="1" x14ac:dyDescent="0.55000000000000004">
      <c r="A148" s="32">
        <v>1</v>
      </c>
      <c r="B148" s="31" t="s">
        <v>112</v>
      </c>
      <c r="C148" s="90">
        <v>1</v>
      </c>
      <c r="D148" s="33" t="s">
        <v>132</v>
      </c>
      <c r="E148" s="31"/>
      <c r="G148" s="43" t="s">
        <v>166</v>
      </c>
      <c r="H148" s="44"/>
      <c r="J148" s="32" t="s">
        <v>169</v>
      </c>
      <c r="K148" s="32" t="str">
        <f>C148&amp;J148&amp;G148</f>
        <v>1X1Ja</v>
      </c>
      <c r="L148" s="32">
        <f>IFERROR(VLOOKUP($K148,Mapping!F:H,2,0),"")</f>
        <v>6</v>
      </c>
      <c r="M148" s="32">
        <f>IFERROR(VLOOKUP($K148,Mapping!$F:$H,3,0),"")</f>
        <v>6</v>
      </c>
      <c r="N148" s="32" t="str">
        <f t="shared" si="11"/>
        <v>1Ja</v>
      </c>
    </row>
    <row r="149" spans="1:14" s="97" customFormat="1" outlineLevel="1" x14ac:dyDescent="0.55000000000000004">
      <c r="A149" s="40">
        <v>2</v>
      </c>
      <c r="B149" s="39" t="s">
        <v>125</v>
      </c>
      <c r="C149" s="92">
        <v>3</v>
      </c>
      <c r="D149" s="41" t="s">
        <v>164</v>
      </c>
      <c r="E149" s="39"/>
      <c r="G149" s="47" t="s">
        <v>166</v>
      </c>
      <c r="H149" s="48"/>
      <c r="J149" s="40" t="s">
        <v>169</v>
      </c>
      <c r="K149" s="40" t="str">
        <f>C149&amp;J149&amp;G149</f>
        <v>3X1Ja</v>
      </c>
      <c r="L149" s="40">
        <f>IFERROR(VLOOKUP($K149,Mapping!F:H,2,0),"")</f>
        <v>1</v>
      </c>
      <c r="M149" s="40">
        <f>IFERROR(VLOOKUP($K149,Mapping!$F:$H,3,0),"")</f>
        <v>1</v>
      </c>
      <c r="N149" s="40" t="str">
        <f t="shared" si="11"/>
        <v>3Ja</v>
      </c>
    </row>
    <row r="150" spans="1:14" s="98" customFormat="1" ht="33" customHeight="1" x14ac:dyDescent="0.75">
      <c r="A150" s="22" t="s">
        <v>220</v>
      </c>
      <c r="B150" s="80" t="s">
        <v>9</v>
      </c>
      <c r="C150" s="51" t="s">
        <v>242</v>
      </c>
      <c r="D150" s="49"/>
      <c r="E150" s="50"/>
      <c r="G150" s="52">
        <f>SUBTOTAL(3,G153:G155)/(SUBTOTAL(3,C153:C155)-0)</f>
        <v>1</v>
      </c>
      <c r="H150" s="21"/>
      <c r="J150" s="57"/>
      <c r="K150" s="57"/>
      <c r="L150" s="57">
        <f>SUBTOTAL(9,L153:L155)</f>
        <v>18</v>
      </c>
      <c r="M150" s="57">
        <f>SUBTOTAL(9,M153:M155)</f>
        <v>18</v>
      </c>
      <c r="N150" s="57"/>
    </row>
    <row r="151" spans="1:14" outlineLevel="1" x14ac:dyDescent="0.55000000000000004">
      <c r="A151" s="17"/>
      <c r="B151" s="18" t="s">
        <v>0</v>
      </c>
      <c r="C151" s="17"/>
      <c r="D151" s="27"/>
      <c r="E151" s="19"/>
      <c r="G151" s="17"/>
      <c r="H151" s="18"/>
      <c r="J151" s="17"/>
      <c r="K151" s="17"/>
      <c r="L151" s="17"/>
      <c r="M151" s="17"/>
      <c r="N151" s="17"/>
    </row>
    <row r="152" spans="1:14" s="97" customFormat="1" outlineLevel="1" x14ac:dyDescent="0.55000000000000004">
      <c r="A152" s="17"/>
      <c r="B152" s="18" t="s">
        <v>1</v>
      </c>
      <c r="C152" s="17"/>
      <c r="D152" s="27"/>
      <c r="E152" s="19"/>
      <c r="G152" s="17"/>
      <c r="H152" s="18"/>
      <c r="J152" s="17"/>
      <c r="K152" s="17"/>
      <c r="L152" s="17"/>
      <c r="M152" s="17"/>
      <c r="N152" s="17"/>
    </row>
    <row r="153" spans="1:14" s="97" customFormat="1" ht="31.5" outlineLevel="1" collapsed="1" x14ac:dyDescent="0.55000000000000004">
      <c r="A153" s="32">
        <v>1</v>
      </c>
      <c r="B153" s="31" t="s">
        <v>113</v>
      </c>
      <c r="C153" s="90">
        <v>1</v>
      </c>
      <c r="D153" s="33" t="s">
        <v>175</v>
      </c>
      <c r="E153" s="31"/>
      <c r="G153" s="43" t="s">
        <v>166</v>
      </c>
      <c r="H153" s="44"/>
      <c r="J153" s="32" t="s">
        <v>169</v>
      </c>
      <c r="K153" s="32" t="str">
        <f>C153&amp;J153&amp;G153</f>
        <v>1X1Ja</v>
      </c>
      <c r="L153" s="32">
        <f>IFERROR(VLOOKUP($K153,Mapping!F:H,2,0),"")</f>
        <v>6</v>
      </c>
      <c r="M153" s="32">
        <f>IFERROR(VLOOKUP($K153,Mapping!$F:$H,3,0),"")</f>
        <v>6</v>
      </c>
      <c r="N153" s="32" t="str">
        <f t="shared" si="11"/>
        <v>1Ja</v>
      </c>
    </row>
    <row r="154" spans="1:14" outlineLevel="1" x14ac:dyDescent="0.55000000000000004">
      <c r="A154" s="36">
        <v>2</v>
      </c>
      <c r="B154" s="35" t="s">
        <v>114</v>
      </c>
      <c r="C154" s="91">
        <v>1</v>
      </c>
      <c r="D154" s="37" t="s">
        <v>160</v>
      </c>
      <c r="E154" s="37"/>
      <c r="G154" s="45" t="s">
        <v>166</v>
      </c>
      <c r="H154" s="46"/>
      <c r="J154" s="91" t="s">
        <v>169</v>
      </c>
      <c r="K154" s="91" t="str">
        <f>C154&amp;J154&amp;G154</f>
        <v>1X1Ja</v>
      </c>
      <c r="L154" s="91">
        <f>IFERROR(VLOOKUP($K154,Mapping!F:H,2,0),"")</f>
        <v>6</v>
      </c>
      <c r="M154" s="91">
        <f>IFERROR(VLOOKUP($K154,Mapping!$F:$H,3,0),"")</f>
        <v>6</v>
      </c>
      <c r="N154" s="91" t="str">
        <f t="shared" si="11"/>
        <v>1Ja</v>
      </c>
    </row>
    <row r="155" spans="1:14" outlineLevel="1" x14ac:dyDescent="0.55000000000000004">
      <c r="A155" s="40">
        <v>3</v>
      </c>
      <c r="B155" s="39" t="s">
        <v>115</v>
      </c>
      <c r="C155" s="92">
        <v>1</v>
      </c>
      <c r="D155" s="41" t="s">
        <v>161</v>
      </c>
      <c r="E155" s="41"/>
      <c r="G155" s="47" t="s">
        <v>166</v>
      </c>
      <c r="H155" s="48"/>
      <c r="J155" s="92" t="s">
        <v>169</v>
      </c>
      <c r="K155" s="92" t="str">
        <f>C155&amp;J155&amp;G155</f>
        <v>1X1Ja</v>
      </c>
      <c r="L155" s="92">
        <f>IFERROR(VLOOKUP($K155,Mapping!F:H,2,0),"")</f>
        <v>6</v>
      </c>
      <c r="M155" s="92">
        <f>IFERROR(VLOOKUP($K155,Mapping!$F:$H,3,0),"")</f>
        <v>6</v>
      </c>
      <c r="N155" s="92" t="str">
        <f t="shared" si="11"/>
        <v>1Ja</v>
      </c>
    </row>
    <row r="156" spans="1:14" ht="33" customHeight="1" x14ac:dyDescent="0.75">
      <c r="A156" s="22" t="s">
        <v>221</v>
      </c>
      <c r="B156" s="80" t="s">
        <v>10</v>
      </c>
      <c r="C156" s="51" t="s">
        <v>242</v>
      </c>
      <c r="D156" s="49"/>
      <c r="E156" s="50"/>
      <c r="G156" s="52">
        <f>SUBTOTAL(3,G159:G164)/(SUBTOTAL(3,C159:C164)-0)</f>
        <v>1</v>
      </c>
      <c r="H156" s="21"/>
      <c r="J156" s="57"/>
      <c r="K156" s="57"/>
      <c r="L156" s="57">
        <f>SUBTOTAL(9,L159:L164)</f>
        <v>31</v>
      </c>
      <c r="M156" s="57">
        <f>SUBTOTAL(9,M159:M164)</f>
        <v>7</v>
      </c>
      <c r="N156" s="57"/>
    </row>
    <row r="157" spans="1:14" outlineLevel="1" x14ac:dyDescent="0.55000000000000004">
      <c r="A157" s="17"/>
      <c r="B157" s="18" t="s">
        <v>0</v>
      </c>
      <c r="C157" s="17"/>
      <c r="D157" s="27"/>
      <c r="E157" s="19"/>
      <c r="G157" s="17"/>
      <c r="H157" s="18"/>
      <c r="J157" s="17"/>
      <c r="K157" s="17"/>
      <c r="L157" s="17"/>
      <c r="M157" s="17"/>
      <c r="N157" s="17"/>
    </row>
    <row r="158" spans="1:14" outlineLevel="1" x14ac:dyDescent="0.55000000000000004">
      <c r="A158" s="17"/>
      <c r="B158" s="18" t="s">
        <v>1</v>
      </c>
      <c r="C158" s="17"/>
      <c r="D158" s="27"/>
      <c r="E158" s="19"/>
      <c r="G158" s="17"/>
      <c r="H158" s="18"/>
      <c r="J158" s="17"/>
      <c r="K158" s="17"/>
      <c r="L158" s="17"/>
      <c r="M158" s="17"/>
      <c r="N158" s="17"/>
    </row>
    <row r="159" spans="1:14" outlineLevel="1" collapsed="1" x14ac:dyDescent="0.55000000000000004">
      <c r="A159" s="32">
        <v>1</v>
      </c>
      <c r="B159" s="31" t="s">
        <v>103</v>
      </c>
      <c r="C159" s="90">
        <v>3</v>
      </c>
      <c r="D159" s="33" t="s">
        <v>164</v>
      </c>
      <c r="E159" s="33"/>
      <c r="G159" s="43" t="s">
        <v>166</v>
      </c>
      <c r="H159" s="44"/>
      <c r="J159" s="90" t="s">
        <v>169</v>
      </c>
      <c r="K159" s="90" t="str">
        <f t="shared" ref="K159:K164" si="12">C159&amp;J159&amp;G159</f>
        <v>3X1Ja</v>
      </c>
      <c r="L159" s="90">
        <f>IFERROR(VLOOKUP($K159,Mapping!F:H,2,0),"")</f>
        <v>1</v>
      </c>
      <c r="M159" s="90">
        <f>IFERROR(VLOOKUP($K159,Mapping!$F:$H,3,0),"")</f>
        <v>1</v>
      </c>
      <c r="N159" s="90" t="str">
        <f t="shared" si="11"/>
        <v>3Ja</v>
      </c>
    </row>
    <row r="160" spans="1:14" outlineLevel="1" x14ac:dyDescent="0.55000000000000004">
      <c r="A160" s="36">
        <v>2</v>
      </c>
      <c r="B160" s="35" t="s">
        <v>105</v>
      </c>
      <c r="C160" s="36">
        <v>1</v>
      </c>
      <c r="D160" s="37" t="s">
        <v>132</v>
      </c>
      <c r="E160" s="37"/>
      <c r="G160" s="45" t="s">
        <v>166</v>
      </c>
      <c r="H160" s="46"/>
      <c r="J160" s="91" t="s">
        <v>169</v>
      </c>
      <c r="K160" s="91" t="str">
        <f t="shared" si="12"/>
        <v>1X1Ja</v>
      </c>
      <c r="L160" s="91">
        <f>IFERROR(VLOOKUP($K160,Mapping!F:H,2,0),"")</f>
        <v>6</v>
      </c>
      <c r="M160" s="91">
        <f>IFERROR(VLOOKUP($K160,Mapping!$F:$H,3,0),"")</f>
        <v>6</v>
      </c>
      <c r="N160" s="91" t="str">
        <f t="shared" si="11"/>
        <v>1Ja</v>
      </c>
    </row>
    <row r="161" spans="1:14" ht="31.5" outlineLevel="1" x14ac:dyDescent="0.55000000000000004">
      <c r="A161" s="36">
        <v>3</v>
      </c>
      <c r="B161" s="35" t="s">
        <v>104</v>
      </c>
      <c r="C161" s="36">
        <v>1</v>
      </c>
      <c r="D161" s="37" t="s">
        <v>163</v>
      </c>
      <c r="E161" s="37"/>
      <c r="G161" s="45" t="s">
        <v>167</v>
      </c>
      <c r="H161" s="46"/>
      <c r="J161" s="91" t="s">
        <v>169</v>
      </c>
      <c r="K161" s="91" t="str">
        <f t="shared" si="12"/>
        <v>1X1Neen</v>
      </c>
      <c r="L161" s="91">
        <f>IFERROR(VLOOKUP($K161,Mapping!F:H,2,0),"")</f>
        <v>6</v>
      </c>
      <c r="M161" s="91">
        <f>IFERROR(VLOOKUP($K161,Mapping!$F:$H,3,0),"")</f>
        <v>0</v>
      </c>
      <c r="N161" s="91" t="str">
        <f t="shared" si="11"/>
        <v>1Neen</v>
      </c>
    </row>
    <row r="162" spans="1:14" ht="31.5" outlineLevel="1" x14ac:dyDescent="0.55000000000000004">
      <c r="A162" s="36">
        <v>4</v>
      </c>
      <c r="B162" s="35" t="s">
        <v>106</v>
      </c>
      <c r="C162" s="36">
        <v>1</v>
      </c>
      <c r="D162" s="37" t="s">
        <v>132</v>
      </c>
      <c r="E162" s="37"/>
      <c r="G162" s="45" t="s">
        <v>167</v>
      </c>
      <c r="H162" s="46"/>
      <c r="J162" s="91" t="s">
        <v>169</v>
      </c>
      <c r="K162" s="91" t="str">
        <f t="shared" si="12"/>
        <v>1X1Neen</v>
      </c>
      <c r="L162" s="91">
        <f>IFERROR(VLOOKUP($K162,Mapping!F:H,2,0),"")</f>
        <v>6</v>
      </c>
      <c r="M162" s="91">
        <f>IFERROR(VLOOKUP($K162,Mapping!$F:$H,3,0),"")</f>
        <v>0</v>
      </c>
      <c r="N162" s="91" t="str">
        <f t="shared" si="11"/>
        <v>1Neen</v>
      </c>
    </row>
    <row r="163" spans="1:14" ht="31.5" outlineLevel="1" x14ac:dyDescent="0.55000000000000004">
      <c r="A163" s="36">
        <v>5</v>
      </c>
      <c r="B163" s="35" t="s">
        <v>107</v>
      </c>
      <c r="C163" s="36">
        <v>1</v>
      </c>
      <c r="D163" s="37" t="s">
        <v>132</v>
      </c>
      <c r="E163" s="37"/>
      <c r="G163" s="45" t="s">
        <v>167</v>
      </c>
      <c r="H163" s="46"/>
      <c r="J163" s="91" t="s">
        <v>169</v>
      </c>
      <c r="K163" s="91" t="str">
        <f t="shared" si="12"/>
        <v>1X1Neen</v>
      </c>
      <c r="L163" s="91">
        <f>IFERROR(VLOOKUP($K163,Mapping!F:H,2,0),"")</f>
        <v>6</v>
      </c>
      <c r="M163" s="91">
        <f>IFERROR(VLOOKUP($K163,Mapping!$F:$H,3,0),"")</f>
        <v>0</v>
      </c>
      <c r="N163" s="91" t="str">
        <f t="shared" si="11"/>
        <v>1Neen</v>
      </c>
    </row>
    <row r="164" spans="1:14" ht="31.5" outlineLevel="1" x14ac:dyDescent="0.55000000000000004">
      <c r="A164" s="40">
        <v>6</v>
      </c>
      <c r="B164" s="39" t="s">
        <v>108</v>
      </c>
      <c r="C164" s="40">
        <v>1</v>
      </c>
      <c r="D164" s="41" t="s">
        <v>132</v>
      </c>
      <c r="E164" s="41"/>
      <c r="G164" s="47" t="s">
        <v>167</v>
      </c>
      <c r="H164" s="48"/>
      <c r="J164" s="92" t="s">
        <v>169</v>
      </c>
      <c r="K164" s="92" t="str">
        <f t="shared" si="12"/>
        <v>1X1Neen</v>
      </c>
      <c r="L164" s="92">
        <f>IFERROR(VLOOKUP($K164,Mapping!F:H,2,0),"")</f>
        <v>6</v>
      </c>
      <c r="M164" s="92">
        <f>IFERROR(VLOOKUP($K164,Mapping!$F:$H,3,0),"")</f>
        <v>0</v>
      </c>
      <c r="N164" s="92" t="str">
        <f t="shared" si="11"/>
        <v>1Neen</v>
      </c>
    </row>
    <row r="165" spans="1:14" s="23" customFormat="1" ht="33" customHeight="1" x14ac:dyDescent="0.75">
      <c r="A165" s="22" t="s">
        <v>222</v>
      </c>
      <c r="B165" s="80" t="s">
        <v>11</v>
      </c>
      <c r="C165" s="51" t="s">
        <v>242</v>
      </c>
      <c r="D165" s="49"/>
      <c r="E165" s="50"/>
      <c r="G165" s="52">
        <f>SUBTOTAL(3,G168:G176)/(SUBTOTAL(3,C168:C176)-0)</f>
        <v>1</v>
      </c>
      <c r="H165" s="21"/>
      <c r="J165" s="57"/>
      <c r="K165" s="57"/>
      <c r="L165" s="57">
        <f>SUBTOTAL(9,L168:L176)</f>
        <v>54</v>
      </c>
      <c r="M165" s="57">
        <f>SUBTOTAL(9,M168:M176)</f>
        <v>42</v>
      </c>
      <c r="N165" s="57"/>
    </row>
    <row r="166" spans="1:14" outlineLevel="1" x14ac:dyDescent="0.55000000000000004">
      <c r="A166" s="17"/>
      <c r="B166" s="18" t="s">
        <v>0</v>
      </c>
      <c r="C166" s="17"/>
      <c r="D166" s="27"/>
      <c r="E166" s="19"/>
      <c r="G166" s="17"/>
      <c r="H166" s="18"/>
      <c r="J166" s="17"/>
      <c r="K166" s="17"/>
      <c r="L166" s="17"/>
      <c r="M166" s="17"/>
      <c r="N166" s="17"/>
    </row>
    <row r="167" spans="1:14" outlineLevel="1" x14ac:dyDescent="0.55000000000000004">
      <c r="A167" s="17"/>
      <c r="B167" s="18" t="s">
        <v>1</v>
      </c>
      <c r="C167" s="17"/>
      <c r="D167" s="27"/>
      <c r="E167" s="19"/>
      <c r="G167" s="17"/>
      <c r="H167" s="18"/>
      <c r="J167" s="17"/>
      <c r="K167" s="17"/>
      <c r="L167" s="17"/>
      <c r="M167" s="17"/>
      <c r="N167" s="17"/>
    </row>
    <row r="168" spans="1:14" ht="31.5" outlineLevel="1" collapsed="1" x14ac:dyDescent="0.55000000000000004">
      <c r="A168" s="32">
        <v>1</v>
      </c>
      <c r="B168" s="31" t="s">
        <v>116</v>
      </c>
      <c r="C168" s="32">
        <v>1</v>
      </c>
      <c r="D168" s="33" t="s">
        <v>118</v>
      </c>
      <c r="E168" s="33"/>
      <c r="G168" s="43" t="s">
        <v>167</v>
      </c>
      <c r="H168" s="44"/>
      <c r="J168" s="90" t="s">
        <v>169</v>
      </c>
      <c r="K168" s="90" t="str">
        <f t="shared" ref="K168:K176" si="13">C168&amp;J168&amp;G168</f>
        <v>1X1Neen</v>
      </c>
      <c r="L168" s="90">
        <f>IFERROR(VLOOKUP($K168,Mapping!F:H,2,0),"")</f>
        <v>6</v>
      </c>
      <c r="M168" s="90">
        <f>IFERROR(VLOOKUP($K168,Mapping!$F:$H,3,0),"")</f>
        <v>0</v>
      </c>
      <c r="N168" s="90" t="str">
        <f t="shared" si="11"/>
        <v>1Neen</v>
      </c>
    </row>
    <row r="169" spans="1:14" ht="31.5" outlineLevel="1" x14ac:dyDescent="0.55000000000000004">
      <c r="A169" s="36">
        <v>2</v>
      </c>
      <c r="B169" s="35" t="s">
        <v>162</v>
      </c>
      <c r="C169" s="36">
        <v>1</v>
      </c>
      <c r="D169" s="37" t="s">
        <v>118</v>
      </c>
      <c r="E169" s="37"/>
      <c r="G169" s="45" t="s">
        <v>167</v>
      </c>
      <c r="H169" s="46"/>
      <c r="J169" s="91" t="s">
        <v>169</v>
      </c>
      <c r="K169" s="91" t="str">
        <f t="shared" si="13"/>
        <v>1X1Neen</v>
      </c>
      <c r="L169" s="91">
        <f>IFERROR(VLOOKUP($K169,Mapping!F:H,2,0),"")</f>
        <v>6</v>
      </c>
      <c r="M169" s="91">
        <f>IFERROR(VLOOKUP($K169,Mapping!$F:$H,3,0),"")</f>
        <v>0</v>
      </c>
      <c r="N169" s="91" t="str">
        <f t="shared" si="11"/>
        <v>1Neen</v>
      </c>
    </row>
    <row r="170" spans="1:14" ht="31.5" outlineLevel="1" x14ac:dyDescent="0.55000000000000004">
      <c r="A170" s="36">
        <v>3</v>
      </c>
      <c r="B170" s="35" t="s">
        <v>117</v>
      </c>
      <c r="C170" s="36">
        <v>1</v>
      </c>
      <c r="D170" s="37" t="s">
        <v>118</v>
      </c>
      <c r="E170" s="37"/>
      <c r="G170" s="45" t="s">
        <v>166</v>
      </c>
      <c r="H170" s="46"/>
      <c r="J170" s="91" t="s">
        <v>169</v>
      </c>
      <c r="K170" s="91" t="str">
        <f t="shared" si="13"/>
        <v>1X1Ja</v>
      </c>
      <c r="L170" s="91">
        <f>IFERROR(VLOOKUP($K170,Mapping!F:H,2,0),"")</f>
        <v>6</v>
      </c>
      <c r="M170" s="91">
        <f>IFERROR(VLOOKUP($K170,Mapping!$F:$H,3,0),"")</f>
        <v>6</v>
      </c>
      <c r="N170" s="91" t="str">
        <f t="shared" si="11"/>
        <v>1Ja</v>
      </c>
    </row>
    <row r="171" spans="1:14" ht="31.5" outlineLevel="1" x14ac:dyDescent="0.55000000000000004">
      <c r="A171" s="36">
        <v>4</v>
      </c>
      <c r="B171" s="35" t="s">
        <v>119</v>
      </c>
      <c r="C171" s="36">
        <v>1</v>
      </c>
      <c r="D171" s="37" t="s">
        <v>118</v>
      </c>
      <c r="E171" s="37"/>
      <c r="G171" s="45" t="s">
        <v>166</v>
      </c>
      <c r="H171" s="46"/>
      <c r="J171" s="91" t="s">
        <v>169</v>
      </c>
      <c r="K171" s="91" t="str">
        <f t="shared" si="13"/>
        <v>1X1Ja</v>
      </c>
      <c r="L171" s="91">
        <f>IFERROR(VLOOKUP($K171,Mapping!F:H,2,0),"")</f>
        <v>6</v>
      </c>
      <c r="M171" s="91">
        <f>IFERROR(VLOOKUP($K171,Mapping!$F:$H,3,0),"")</f>
        <v>6</v>
      </c>
      <c r="N171" s="91" t="str">
        <f t="shared" si="11"/>
        <v>1Ja</v>
      </c>
    </row>
    <row r="172" spans="1:14" ht="31.5" outlineLevel="1" x14ac:dyDescent="0.55000000000000004">
      <c r="A172" s="36">
        <v>5</v>
      </c>
      <c r="B172" s="35" t="s">
        <v>124</v>
      </c>
      <c r="C172" s="36">
        <v>1</v>
      </c>
      <c r="D172" s="37" t="s">
        <v>118</v>
      </c>
      <c r="E172" s="37"/>
      <c r="G172" s="45" t="s">
        <v>166</v>
      </c>
      <c r="H172" s="46"/>
      <c r="J172" s="91" t="s">
        <v>169</v>
      </c>
      <c r="K172" s="91" t="str">
        <f t="shared" si="13"/>
        <v>1X1Ja</v>
      </c>
      <c r="L172" s="91">
        <f>IFERROR(VLOOKUP($K172,Mapping!F:H,2,0),"")</f>
        <v>6</v>
      </c>
      <c r="M172" s="91">
        <f>IFERROR(VLOOKUP($K172,Mapping!$F:$H,3,0),"")</f>
        <v>6</v>
      </c>
      <c r="N172" s="91" t="str">
        <f t="shared" si="11"/>
        <v>1Ja</v>
      </c>
    </row>
    <row r="173" spans="1:14" ht="47.25" outlineLevel="1" x14ac:dyDescent="0.55000000000000004">
      <c r="A173" s="36">
        <v>6</v>
      </c>
      <c r="B173" s="35" t="s">
        <v>123</v>
      </c>
      <c r="C173" s="36">
        <v>1</v>
      </c>
      <c r="D173" s="37" t="s">
        <v>118</v>
      </c>
      <c r="E173" s="37"/>
      <c r="G173" s="45" t="s">
        <v>166</v>
      </c>
      <c r="H173" s="46"/>
      <c r="J173" s="91" t="s">
        <v>169</v>
      </c>
      <c r="K173" s="91" t="str">
        <f t="shared" si="13"/>
        <v>1X1Ja</v>
      </c>
      <c r="L173" s="91">
        <f>IFERROR(VLOOKUP($K173,Mapping!F:H,2,0),"")</f>
        <v>6</v>
      </c>
      <c r="M173" s="91">
        <f>IFERROR(VLOOKUP($K173,Mapping!$F:$H,3,0),"")</f>
        <v>6</v>
      </c>
      <c r="N173" s="91" t="str">
        <f t="shared" si="11"/>
        <v>1Ja</v>
      </c>
    </row>
    <row r="174" spans="1:14" ht="31.5" outlineLevel="1" x14ac:dyDescent="0.55000000000000004">
      <c r="A174" s="36">
        <v>7</v>
      </c>
      <c r="B174" s="35" t="s">
        <v>121</v>
      </c>
      <c r="C174" s="91">
        <v>1</v>
      </c>
      <c r="D174" s="37" t="s">
        <v>176</v>
      </c>
      <c r="E174" s="37"/>
      <c r="G174" s="45" t="s">
        <v>166</v>
      </c>
      <c r="H174" s="46"/>
      <c r="J174" s="91" t="s">
        <v>169</v>
      </c>
      <c r="K174" s="91" t="str">
        <f t="shared" si="13"/>
        <v>1X1Ja</v>
      </c>
      <c r="L174" s="91">
        <f>IFERROR(VLOOKUP($K174,Mapping!F:H,2,0),"")</f>
        <v>6</v>
      </c>
      <c r="M174" s="91">
        <f>IFERROR(VLOOKUP($K174,Mapping!$F:$H,3,0),"")</f>
        <v>6</v>
      </c>
      <c r="N174" s="91" t="str">
        <f t="shared" si="11"/>
        <v>1Ja</v>
      </c>
    </row>
    <row r="175" spans="1:14" ht="31.5" outlineLevel="1" x14ac:dyDescent="0.55000000000000004">
      <c r="A175" s="36">
        <v>8</v>
      </c>
      <c r="B175" s="35" t="s">
        <v>122</v>
      </c>
      <c r="C175" s="91">
        <v>1</v>
      </c>
      <c r="D175" s="37" t="s">
        <v>176</v>
      </c>
      <c r="E175" s="37"/>
      <c r="G175" s="45" t="s">
        <v>166</v>
      </c>
      <c r="H175" s="46"/>
      <c r="J175" s="91" t="s">
        <v>169</v>
      </c>
      <c r="K175" s="91" t="str">
        <f t="shared" si="13"/>
        <v>1X1Ja</v>
      </c>
      <c r="L175" s="91">
        <f>IFERROR(VLOOKUP($K175,Mapping!F:H,2,0),"")</f>
        <v>6</v>
      </c>
      <c r="M175" s="91">
        <f>IFERROR(VLOOKUP($K175,Mapping!$F:$H,3,0),"")</f>
        <v>6</v>
      </c>
      <c r="N175" s="91" t="str">
        <f t="shared" si="11"/>
        <v>1Ja</v>
      </c>
    </row>
    <row r="176" spans="1:14" outlineLevel="1" x14ac:dyDescent="0.55000000000000004">
      <c r="A176" s="40">
        <v>9</v>
      </c>
      <c r="B176" s="39" t="s">
        <v>120</v>
      </c>
      <c r="C176" s="92">
        <v>1</v>
      </c>
      <c r="D176" s="41" t="s">
        <v>176</v>
      </c>
      <c r="E176" s="41"/>
      <c r="G176" s="47" t="s">
        <v>166</v>
      </c>
      <c r="H176" s="48"/>
      <c r="J176" s="92" t="s">
        <v>169</v>
      </c>
      <c r="K176" s="92" t="str">
        <f t="shared" si="13"/>
        <v>1X1Ja</v>
      </c>
      <c r="L176" s="92">
        <f>IFERROR(VLOOKUP($K176,Mapping!F:H,2,0),"")</f>
        <v>6</v>
      </c>
      <c r="M176" s="92">
        <f>IFERROR(VLOOKUP($K176,Mapping!$F:$H,3,0),"")</f>
        <v>6</v>
      </c>
      <c r="N176" s="92" t="str">
        <f t="shared" si="11"/>
        <v>1Ja</v>
      </c>
    </row>
    <row r="177" spans="15:21" customFormat="1" ht="14.25" x14ac:dyDescent="0.45"/>
    <row r="178" spans="15:21" customFormat="1" ht="14.25" x14ac:dyDescent="0.45"/>
    <row r="179" spans="15:21" customFormat="1" ht="14.25" x14ac:dyDescent="0.45"/>
    <row r="180" spans="15:21" customFormat="1" ht="14.25" x14ac:dyDescent="0.45"/>
    <row r="181" spans="15:21" customFormat="1" ht="14.25" x14ac:dyDescent="0.45"/>
    <row r="182" spans="15:21" customFormat="1" ht="14.25" x14ac:dyDescent="0.45"/>
    <row r="183" spans="15:21" customFormat="1" x14ac:dyDescent="0.55000000000000004">
      <c r="O183" s="11"/>
      <c r="P183" s="11"/>
      <c r="Q183" s="11"/>
      <c r="R183" s="11"/>
      <c r="S183" s="11"/>
      <c r="T183" s="11"/>
      <c r="U183" s="11"/>
    </row>
    <row r="184" spans="15:21" customFormat="1" x14ac:dyDescent="0.55000000000000004">
      <c r="O184" s="102" t="s">
        <v>252</v>
      </c>
      <c r="P184" s="61"/>
      <c r="Q184" s="61"/>
      <c r="R184" s="61"/>
      <c r="S184" s="61"/>
      <c r="T184" s="61"/>
      <c r="U184" s="11"/>
    </row>
    <row r="185" spans="15:21" customFormat="1" ht="17.25" x14ac:dyDescent="0.6">
      <c r="O185" s="66"/>
      <c r="P185" s="66"/>
      <c r="Q185" s="66"/>
      <c r="R185" s="66"/>
      <c r="S185" s="66"/>
      <c r="T185" s="66"/>
      <c r="U185" s="11"/>
    </row>
    <row r="186" spans="15:21" customFormat="1" x14ac:dyDescent="0.55000000000000004">
      <c r="O186" s="61"/>
      <c r="P186" s="103"/>
      <c r="Q186" s="61"/>
      <c r="R186" s="61"/>
      <c r="S186" s="61"/>
      <c r="T186" s="61"/>
      <c r="U186" s="11"/>
    </row>
    <row r="187" spans="15:21" customFormat="1" x14ac:dyDescent="0.55000000000000004">
      <c r="O187" s="61"/>
      <c r="P187" s="61" t="s">
        <v>243</v>
      </c>
      <c r="Q187" s="61"/>
      <c r="R187" s="61"/>
      <c r="S187" s="61"/>
      <c r="T187" s="61"/>
      <c r="U187" s="11"/>
    </row>
    <row r="188" spans="15:21" customFormat="1" x14ac:dyDescent="0.55000000000000004">
      <c r="O188" s="61"/>
      <c r="P188" s="61" t="s">
        <v>244</v>
      </c>
      <c r="Q188" s="61"/>
      <c r="R188" s="61"/>
      <c r="S188" s="61"/>
      <c r="T188" s="61"/>
      <c r="U188" s="11"/>
    </row>
    <row r="189" spans="15:21" customFormat="1" ht="20.65" x14ac:dyDescent="0.75">
      <c r="O189" s="62"/>
      <c r="P189" s="61" t="s">
        <v>245</v>
      </c>
      <c r="Q189" s="62"/>
      <c r="R189" s="61"/>
      <c r="S189" s="61"/>
      <c r="T189" s="61"/>
      <c r="U189" s="11"/>
    </row>
    <row r="190" spans="15:21" customFormat="1" x14ac:dyDescent="0.55000000000000004">
      <c r="O190" s="61"/>
      <c r="P190" s="61"/>
      <c r="Q190" s="61"/>
      <c r="R190" s="61"/>
      <c r="S190" s="61"/>
      <c r="T190" s="61"/>
      <c r="U190" s="11"/>
    </row>
    <row r="191" spans="15:21" customFormat="1" x14ac:dyDescent="0.55000000000000004">
      <c r="O191" s="61"/>
      <c r="P191" s="63"/>
      <c r="Q191" s="63" t="s">
        <v>166</v>
      </c>
      <c r="R191" s="63" t="s">
        <v>241</v>
      </c>
      <c r="S191" s="63" t="s">
        <v>171</v>
      </c>
      <c r="T191" s="61"/>
      <c r="U191" s="11"/>
    </row>
    <row r="192" spans="15:21" customFormat="1" x14ac:dyDescent="0.55000000000000004">
      <c r="O192" s="61"/>
      <c r="P192" s="64" t="s">
        <v>238</v>
      </c>
      <c r="Q192" s="61">
        <f>+N272</f>
        <v>44</v>
      </c>
      <c r="R192" s="61">
        <f>+N266</f>
        <v>45</v>
      </c>
      <c r="S192" s="61">
        <f>+N269</f>
        <v>14</v>
      </c>
      <c r="T192" s="61"/>
      <c r="U192" s="11"/>
    </row>
    <row r="193" spans="15:21" customFormat="1" x14ac:dyDescent="0.55000000000000004">
      <c r="O193" s="61"/>
      <c r="P193" s="64" t="s">
        <v>239</v>
      </c>
      <c r="Q193" s="61">
        <f>+N273</f>
        <v>1</v>
      </c>
      <c r="R193" s="61">
        <f>+N267</f>
        <v>1</v>
      </c>
      <c r="S193" s="61">
        <f>+N270</f>
        <v>0</v>
      </c>
      <c r="T193" s="61"/>
      <c r="U193" s="11"/>
    </row>
    <row r="194" spans="15:21" customFormat="1" x14ac:dyDescent="0.55000000000000004">
      <c r="O194" s="61"/>
      <c r="P194" s="64" t="s">
        <v>240</v>
      </c>
      <c r="Q194" s="61">
        <f>+N274</f>
        <v>14</v>
      </c>
      <c r="R194" s="61">
        <f>+N268</f>
        <v>6</v>
      </c>
      <c r="S194" s="61">
        <f>+N271</f>
        <v>4</v>
      </c>
      <c r="T194" s="61"/>
      <c r="U194" s="11"/>
    </row>
    <row r="195" spans="15:21" customFormat="1" x14ac:dyDescent="0.55000000000000004">
      <c r="O195" s="61"/>
      <c r="P195" s="61"/>
      <c r="Q195" s="61"/>
      <c r="R195" s="61"/>
      <c r="S195" s="61"/>
      <c r="T195" s="61"/>
      <c r="U195" s="11"/>
    </row>
    <row r="196" spans="15:21" customFormat="1" x14ac:dyDescent="0.55000000000000004">
      <c r="O196" s="61"/>
      <c r="P196" s="63"/>
      <c r="Q196" s="63" t="s">
        <v>166</v>
      </c>
      <c r="R196" s="63" t="s">
        <v>241</v>
      </c>
      <c r="S196" s="63" t="s">
        <v>171</v>
      </c>
      <c r="T196" s="61"/>
      <c r="U196" s="11"/>
    </row>
    <row r="197" spans="15:21" customFormat="1" x14ac:dyDescent="0.55000000000000004">
      <c r="O197" s="61"/>
      <c r="P197" s="64" t="s">
        <v>238</v>
      </c>
      <c r="Q197" s="65">
        <f t="shared" ref="Q197:S199" si="14">IFERROR(Q192/SUM($Q192:$S192),0)</f>
        <v>0.42718446601941745</v>
      </c>
      <c r="R197" s="65">
        <f t="shared" si="14"/>
        <v>0.43689320388349512</v>
      </c>
      <c r="S197" s="65">
        <f t="shared" si="14"/>
        <v>0.13592233009708737</v>
      </c>
      <c r="T197" s="61"/>
      <c r="U197" s="11"/>
    </row>
    <row r="198" spans="15:21" customFormat="1" ht="17.25" x14ac:dyDescent="0.6">
      <c r="O198" s="66"/>
      <c r="P198" s="64" t="s">
        <v>239</v>
      </c>
      <c r="Q198" s="65">
        <f t="shared" si="14"/>
        <v>0.5</v>
      </c>
      <c r="R198" s="65">
        <f t="shared" si="14"/>
        <v>0.5</v>
      </c>
      <c r="S198" s="65">
        <f t="shared" si="14"/>
        <v>0</v>
      </c>
      <c r="T198" s="66"/>
      <c r="U198" s="11"/>
    </row>
    <row r="199" spans="15:21" customFormat="1" x14ac:dyDescent="0.55000000000000004">
      <c r="O199" s="61"/>
      <c r="P199" s="64" t="s">
        <v>240</v>
      </c>
      <c r="Q199" s="65">
        <f t="shared" si="14"/>
        <v>0.58333333333333337</v>
      </c>
      <c r="R199" s="65">
        <f t="shared" si="14"/>
        <v>0.25</v>
      </c>
      <c r="S199" s="65">
        <f t="shared" si="14"/>
        <v>0.16666666666666666</v>
      </c>
      <c r="T199" s="61"/>
      <c r="U199" s="11"/>
    </row>
    <row r="200" spans="15:21" customFormat="1" x14ac:dyDescent="0.55000000000000004">
      <c r="O200" s="61"/>
      <c r="P200" s="61"/>
      <c r="Q200" s="61"/>
      <c r="R200" s="61"/>
      <c r="S200" s="61"/>
      <c r="T200" s="61"/>
      <c r="U200" s="11"/>
    </row>
    <row r="201" spans="15:21" customFormat="1" x14ac:dyDescent="0.55000000000000004">
      <c r="O201" s="61"/>
      <c r="P201" s="61"/>
      <c r="Q201" s="61"/>
      <c r="R201" s="61"/>
      <c r="S201" s="61"/>
      <c r="T201" s="61"/>
      <c r="U201" s="11"/>
    </row>
    <row r="202" spans="15:21" customFormat="1" x14ac:dyDescent="0.55000000000000004">
      <c r="O202" s="61"/>
      <c r="P202" s="61"/>
      <c r="Q202" s="61"/>
      <c r="R202" s="61"/>
      <c r="S202" s="61"/>
      <c r="T202" s="61"/>
      <c r="U202" s="11"/>
    </row>
    <row r="203" spans="15:21" customFormat="1" x14ac:dyDescent="0.55000000000000004">
      <c r="O203" s="11"/>
      <c r="P203" s="11"/>
      <c r="Q203" s="11"/>
      <c r="R203" s="11"/>
      <c r="S203" s="11"/>
      <c r="T203" s="11"/>
      <c r="U203" s="11"/>
    </row>
    <row r="204" spans="15:21" customFormat="1" x14ac:dyDescent="0.55000000000000004">
      <c r="O204" s="11"/>
      <c r="P204" s="11"/>
      <c r="Q204" s="11"/>
      <c r="R204" s="11"/>
      <c r="S204" s="11"/>
      <c r="T204" s="11"/>
      <c r="U204" s="11"/>
    </row>
    <row r="205" spans="15:21" customFormat="1" hidden="1" x14ac:dyDescent="0.55000000000000004">
      <c r="O205" s="11"/>
      <c r="P205" s="11"/>
      <c r="Q205" s="11"/>
      <c r="R205" s="11"/>
      <c r="S205" s="11"/>
      <c r="T205" s="11"/>
      <c r="U205" s="11"/>
    </row>
    <row r="206" spans="15:21" customFormat="1" ht="14.25" hidden="1" x14ac:dyDescent="0.45"/>
    <row r="207" spans="15:21" customFormat="1" ht="14.25" hidden="1" x14ac:dyDescent="0.45"/>
    <row r="208" spans="15:21" customFormat="1" ht="14.25" hidden="1" x14ac:dyDescent="0.45"/>
    <row r="209" customFormat="1" ht="14.25" hidden="1" x14ac:dyDescent="0.45"/>
    <row r="210" customFormat="1" ht="14.25" hidden="1" x14ac:dyDescent="0.45"/>
    <row r="211" customFormat="1" ht="14.25" hidden="1" x14ac:dyDescent="0.45"/>
    <row r="212" customFormat="1" ht="14.25" hidden="1" x14ac:dyDescent="0.45"/>
    <row r="213" customFormat="1" ht="14.25" hidden="1" x14ac:dyDescent="0.45"/>
    <row r="214" customFormat="1" ht="14.25" hidden="1" x14ac:dyDescent="0.45"/>
    <row r="215" customFormat="1" ht="14.25" hidden="1" x14ac:dyDescent="0.45"/>
    <row r="216" customFormat="1" ht="14.25" hidden="1" x14ac:dyDescent="0.45"/>
    <row r="217" customFormat="1" ht="14.25" hidden="1" x14ac:dyDescent="0.45"/>
    <row r="218" customFormat="1" ht="14.25" hidden="1" x14ac:dyDescent="0.45"/>
    <row r="219" customFormat="1" ht="14.25" hidden="1" x14ac:dyDescent="0.45"/>
    <row r="220" customFormat="1" ht="14.25" hidden="1" x14ac:dyDescent="0.45"/>
    <row r="221" customFormat="1" ht="14.25" hidden="1" x14ac:dyDescent="0.45"/>
    <row r="222" customFormat="1" ht="14.25" hidden="1" x14ac:dyDescent="0.45"/>
    <row r="223" customFormat="1" ht="14.25" hidden="1" x14ac:dyDescent="0.45"/>
    <row r="224" customFormat="1" ht="14.25" hidden="1" x14ac:dyDescent="0.45"/>
    <row r="225" customFormat="1" ht="14.25" hidden="1" x14ac:dyDescent="0.45"/>
    <row r="226" customFormat="1" ht="14.25" hidden="1" x14ac:dyDescent="0.45"/>
    <row r="227" customFormat="1" ht="14.25" hidden="1" x14ac:dyDescent="0.45"/>
    <row r="228" customFormat="1" ht="14.25" hidden="1" x14ac:dyDescent="0.45"/>
    <row r="229" customFormat="1" ht="14.25" hidden="1" x14ac:dyDescent="0.45"/>
    <row r="230" customFormat="1" ht="14.25" hidden="1" x14ac:dyDescent="0.45"/>
    <row r="231" customFormat="1" ht="14.25" hidden="1" x14ac:dyDescent="0.45"/>
    <row r="232" customFormat="1" ht="14.25" hidden="1" x14ac:dyDescent="0.45"/>
    <row r="233" customFormat="1" ht="14.25" hidden="1" x14ac:dyDescent="0.45"/>
    <row r="234" customFormat="1" ht="14.25" hidden="1" x14ac:dyDescent="0.45"/>
    <row r="235" customFormat="1" ht="14.25" hidden="1" x14ac:dyDescent="0.45"/>
    <row r="236" customFormat="1" ht="14.25" hidden="1" x14ac:dyDescent="0.45"/>
    <row r="237" customFormat="1" ht="14.25" hidden="1" x14ac:dyDescent="0.45"/>
    <row r="238" customFormat="1" ht="14.25" hidden="1" x14ac:dyDescent="0.45"/>
    <row r="239" customFormat="1" ht="14.25" hidden="1" x14ac:dyDescent="0.45"/>
    <row r="240" customFormat="1" ht="14.25" hidden="1" x14ac:dyDescent="0.45"/>
    <row r="241" customFormat="1" ht="14.25" hidden="1" x14ac:dyDescent="0.45"/>
    <row r="242" customFormat="1" ht="14.25" hidden="1" x14ac:dyDescent="0.45"/>
    <row r="243" customFormat="1" ht="14.25" hidden="1" x14ac:dyDescent="0.45"/>
    <row r="244" customFormat="1" ht="14.25" hidden="1" x14ac:dyDescent="0.45"/>
    <row r="245" customFormat="1" ht="14.25" hidden="1" x14ac:dyDescent="0.45"/>
    <row r="246" customFormat="1" ht="14.25" hidden="1" x14ac:dyDescent="0.45"/>
    <row r="247" customFormat="1" ht="14.25" hidden="1" x14ac:dyDescent="0.45"/>
    <row r="248" customFormat="1" ht="14.25" hidden="1" x14ac:dyDescent="0.45"/>
    <row r="249" customFormat="1" ht="14.25" hidden="1" x14ac:dyDescent="0.45"/>
    <row r="250" customFormat="1" ht="14.25" hidden="1" x14ac:dyDescent="0.45"/>
    <row r="251" customFormat="1" ht="14.25" hidden="1" x14ac:dyDescent="0.45"/>
    <row r="252" customFormat="1" ht="14.25" hidden="1" x14ac:dyDescent="0.45"/>
    <row r="253" customFormat="1" ht="14.25" hidden="1" x14ac:dyDescent="0.45"/>
    <row r="254" customFormat="1" ht="14.25" hidden="1" x14ac:dyDescent="0.45"/>
    <row r="255" customFormat="1" ht="14.25" hidden="1" x14ac:dyDescent="0.45"/>
    <row r="256" customFormat="1" ht="14.25" hidden="1" x14ac:dyDescent="0.45"/>
    <row r="257" spans="11:14" customFormat="1" ht="14.25" hidden="1" x14ac:dyDescent="0.45"/>
    <row r="258" spans="11:14" customFormat="1" ht="14.25" hidden="1" x14ac:dyDescent="0.45"/>
    <row r="259" spans="11:14" customFormat="1" ht="14.25" hidden="1" x14ac:dyDescent="0.45"/>
    <row r="260" spans="11:14" customFormat="1" ht="14.25" hidden="1" x14ac:dyDescent="0.45"/>
    <row r="261" spans="11:14" customFormat="1" ht="14.25" hidden="1" x14ac:dyDescent="0.45"/>
    <row r="262" spans="11:14" customFormat="1" ht="14.25" hidden="1" x14ac:dyDescent="0.45"/>
    <row r="266" spans="11:14" hidden="1" x14ac:dyDescent="0.55000000000000004">
      <c r="K266" s="100">
        <v>1</v>
      </c>
      <c r="L266" s="100">
        <f>COUNTIF($C$7:$C$262,$K266)</f>
        <v>103</v>
      </c>
      <c r="M266" s="100" t="s">
        <v>226</v>
      </c>
      <c r="N266" s="100">
        <f t="shared" ref="N266:N274" si="15">COUNTIF($N$7:$N$262,$M266)</f>
        <v>45</v>
      </c>
    </row>
    <row r="267" spans="11:14" hidden="1" x14ac:dyDescent="0.55000000000000004">
      <c r="K267" s="100">
        <v>2</v>
      </c>
      <c r="L267" s="100">
        <f>COUNTIF($C$7:$C$262,$K267)</f>
        <v>2</v>
      </c>
      <c r="M267" s="100" t="s">
        <v>227</v>
      </c>
      <c r="N267" s="100">
        <f t="shared" si="15"/>
        <v>1</v>
      </c>
    </row>
    <row r="268" spans="11:14" hidden="1" x14ac:dyDescent="0.55000000000000004">
      <c r="K268" s="100">
        <v>3</v>
      </c>
      <c r="L268" s="100">
        <f>COUNTIF($C$7:$C$262,$K268)</f>
        <v>24</v>
      </c>
      <c r="M268" s="100" t="s">
        <v>228</v>
      </c>
      <c r="N268" s="100">
        <f t="shared" si="15"/>
        <v>6</v>
      </c>
    </row>
    <row r="269" spans="11:14" hidden="1" x14ac:dyDescent="0.55000000000000004">
      <c r="K269" s="100">
        <f>K266</f>
        <v>1</v>
      </c>
      <c r="L269" s="100">
        <f t="shared" ref="L269:L277" si="16">L266</f>
        <v>103</v>
      </c>
      <c r="M269" s="100" t="s">
        <v>229</v>
      </c>
      <c r="N269" s="100">
        <f t="shared" si="15"/>
        <v>14</v>
      </c>
    </row>
    <row r="270" spans="11:14" hidden="1" x14ac:dyDescent="0.55000000000000004">
      <c r="K270" s="100">
        <f t="shared" ref="K270" si="17">K267</f>
        <v>2</v>
      </c>
      <c r="L270" s="100">
        <f>L267</f>
        <v>2</v>
      </c>
      <c r="M270" s="100" t="s">
        <v>230</v>
      </c>
      <c r="N270" s="100">
        <f t="shared" si="15"/>
        <v>0</v>
      </c>
    </row>
    <row r="271" spans="11:14" hidden="1" x14ac:dyDescent="0.55000000000000004">
      <c r="K271" s="100">
        <f t="shared" ref="K271" si="18">K268</f>
        <v>3</v>
      </c>
      <c r="L271" s="100">
        <f t="shared" si="16"/>
        <v>24</v>
      </c>
      <c r="M271" s="100" t="s">
        <v>231</v>
      </c>
      <c r="N271" s="100">
        <f t="shared" si="15"/>
        <v>4</v>
      </c>
    </row>
    <row r="272" spans="11:14" hidden="1" x14ac:dyDescent="0.55000000000000004">
      <c r="K272" s="100">
        <f t="shared" ref="K272" si="19">K269</f>
        <v>1</v>
      </c>
      <c r="L272" s="100">
        <f t="shared" si="16"/>
        <v>103</v>
      </c>
      <c r="M272" s="100" t="s">
        <v>232</v>
      </c>
      <c r="N272" s="100">
        <f t="shared" si="15"/>
        <v>44</v>
      </c>
    </row>
    <row r="273" spans="11:14" hidden="1" x14ac:dyDescent="0.55000000000000004">
      <c r="K273" s="100">
        <f t="shared" ref="K273" si="20">K270</f>
        <v>2</v>
      </c>
      <c r="L273" s="100">
        <f t="shared" si="16"/>
        <v>2</v>
      </c>
      <c r="M273" s="100" t="s">
        <v>233</v>
      </c>
      <c r="N273" s="100">
        <f t="shared" si="15"/>
        <v>1</v>
      </c>
    </row>
    <row r="274" spans="11:14" hidden="1" x14ac:dyDescent="0.55000000000000004">
      <c r="K274" s="100">
        <f t="shared" ref="K274" si="21">K271</f>
        <v>3</v>
      </c>
      <c r="L274" s="100">
        <f t="shared" si="16"/>
        <v>24</v>
      </c>
      <c r="M274" s="100" t="s">
        <v>234</v>
      </c>
      <c r="N274" s="100">
        <f t="shared" si="15"/>
        <v>14</v>
      </c>
    </row>
    <row r="275" spans="11:14" hidden="1" x14ac:dyDescent="0.55000000000000004">
      <c r="K275" s="100">
        <f t="shared" ref="K275" si="22">K272</f>
        <v>1</v>
      </c>
      <c r="L275" s="100">
        <f t="shared" si="16"/>
        <v>103</v>
      </c>
      <c r="M275" s="100" t="s">
        <v>235</v>
      </c>
      <c r="N275" s="100">
        <f>+N266+N269+N272</f>
        <v>103</v>
      </c>
    </row>
    <row r="276" spans="11:14" hidden="1" x14ac:dyDescent="0.55000000000000004">
      <c r="K276" s="100">
        <f t="shared" ref="K276" si="23">K273</f>
        <v>2</v>
      </c>
      <c r="L276" s="100">
        <f t="shared" si="16"/>
        <v>2</v>
      </c>
      <c r="M276" s="100" t="s">
        <v>236</v>
      </c>
      <c r="N276" s="100">
        <f>+N267+N270+N273</f>
        <v>2</v>
      </c>
    </row>
    <row r="277" spans="11:14" hidden="1" x14ac:dyDescent="0.55000000000000004">
      <c r="K277" s="100">
        <f t="shared" ref="K277" si="24">K274</f>
        <v>3</v>
      </c>
      <c r="L277" s="100">
        <f t="shared" si="16"/>
        <v>24</v>
      </c>
      <c r="M277" s="100" t="s">
        <v>237</v>
      </c>
      <c r="N277" s="100">
        <f>+N268+N271+N274</f>
        <v>24</v>
      </c>
    </row>
    <row r="281" spans="11:14" hidden="1" x14ac:dyDescent="0.55000000000000004">
      <c r="K281" s="100" t="s">
        <v>129</v>
      </c>
    </row>
    <row r="282" spans="11:14" hidden="1" x14ac:dyDescent="0.55000000000000004">
      <c r="K282" s="100" t="s">
        <v>173</v>
      </c>
    </row>
    <row r="283" spans="11:14" hidden="1" x14ac:dyDescent="0.55000000000000004">
      <c r="K283" s="100" t="s">
        <v>174</v>
      </c>
    </row>
  </sheetData>
  <autoFilter ref="A6:WVQ262" xr:uid="{1290FF67-BE29-48DE-B946-454CA4D5E1B0}"/>
  <mergeCells count="1">
    <mergeCell ref="H126:H128"/>
  </mergeCells>
  <phoneticPr fontId="3" type="noConversion"/>
  <conditionalFormatting sqref="G7">
    <cfRule type="iconSet" priority="19">
      <iconSet>
        <cfvo type="percent" val="0"/>
        <cfvo type="num" val="0.5"/>
        <cfvo type="num" val="1"/>
      </iconSet>
    </cfRule>
  </conditionalFormatting>
  <conditionalFormatting sqref="G14">
    <cfRule type="iconSet" priority="9">
      <iconSet>
        <cfvo type="percent" val="0"/>
        <cfvo type="num" val="0.5"/>
        <cfvo type="num" val="1"/>
      </iconSet>
    </cfRule>
  </conditionalFormatting>
  <conditionalFormatting sqref="G54">
    <cfRule type="iconSet" priority="8">
      <iconSet>
        <cfvo type="percent" val="0"/>
        <cfvo type="num" val="0.5"/>
        <cfvo type="num" val="1"/>
      </iconSet>
    </cfRule>
  </conditionalFormatting>
  <conditionalFormatting sqref="G87">
    <cfRule type="iconSet" priority="7">
      <iconSet>
        <cfvo type="percent" val="0"/>
        <cfvo type="num" val="0.5"/>
        <cfvo type="num" val="1"/>
      </iconSet>
    </cfRule>
  </conditionalFormatting>
  <conditionalFormatting sqref="G100">
    <cfRule type="iconSet" priority="6">
      <iconSet>
        <cfvo type="percent" val="0"/>
        <cfvo type="num" val="0.5"/>
        <cfvo type="num" val="1"/>
      </iconSet>
    </cfRule>
  </conditionalFormatting>
  <conditionalFormatting sqref="G115">
    <cfRule type="iconSet" priority="5">
      <iconSet>
        <cfvo type="percent" val="0"/>
        <cfvo type="num" val="0.5"/>
        <cfvo type="num" val="1"/>
      </iconSet>
    </cfRule>
  </conditionalFormatting>
  <conditionalFormatting sqref="G134">
    <cfRule type="iconSet" priority="4">
      <iconSet>
        <cfvo type="percent" val="0"/>
        <cfvo type="num" val="0.5"/>
        <cfvo type="num" val="1"/>
      </iconSet>
    </cfRule>
  </conditionalFormatting>
  <conditionalFormatting sqref="G150">
    <cfRule type="iconSet" priority="3">
      <iconSet>
        <cfvo type="percent" val="0"/>
        <cfvo type="num" val="0.5"/>
        <cfvo type="num" val="1"/>
      </iconSet>
    </cfRule>
  </conditionalFormatting>
  <conditionalFormatting sqref="G156">
    <cfRule type="iconSet" priority="2">
      <iconSet>
        <cfvo type="percent" val="0"/>
        <cfvo type="num" val="0.5"/>
        <cfvo type="num" val="1"/>
      </iconSet>
    </cfRule>
  </conditionalFormatting>
  <conditionalFormatting sqref="G165">
    <cfRule type="iconSet" priority="1">
      <iconSet>
        <cfvo type="percent" val="0"/>
        <cfvo type="num" val="0.5"/>
        <cfvo type="num" val="1"/>
      </iconSet>
    </cfRule>
  </conditionalFormatting>
  <dataValidations count="3">
    <dataValidation type="list" allowBlank="1" showInputMessage="1" showErrorMessage="1" sqref="G65474:G65519 JA65474:JA65519 SW65474:SW65519 ACS65474:ACS65519 AMO65474:AMO65519 AWK65474:AWK65519 BGG65474:BGG65519 BQC65474:BQC65519 BZY65474:BZY65519 CJU65474:CJU65519 CTQ65474:CTQ65519 DDM65474:DDM65519 DNI65474:DNI65519 DXE65474:DXE65519 EHA65474:EHA65519 EQW65474:EQW65519 FAS65474:FAS65519 FKO65474:FKO65519 FUK65474:FUK65519 GEG65474:GEG65519 GOC65474:GOC65519 GXY65474:GXY65519 HHU65474:HHU65519 HRQ65474:HRQ65519 IBM65474:IBM65519 ILI65474:ILI65519 IVE65474:IVE65519 JFA65474:JFA65519 JOW65474:JOW65519 JYS65474:JYS65519 KIO65474:KIO65519 KSK65474:KSK65519 LCG65474:LCG65519 LMC65474:LMC65519 LVY65474:LVY65519 MFU65474:MFU65519 MPQ65474:MPQ65519 MZM65474:MZM65519 NJI65474:NJI65519 NTE65474:NTE65519 ODA65474:ODA65519 OMW65474:OMW65519 OWS65474:OWS65519 PGO65474:PGO65519 PQK65474:PQK65519 QAG65474:QAG65519 QKC65474:QKC65519 QTY65474:QTY65519 RDU65474:RDU65519 RNQ65474:RNQ65519 RXM65474:RXM65519 SHI65474:SHI65519 SRE65474:SRE65519 TBA65474:TBA65519 TKW65474:TKW65519 TUS65474:TUS65519 UEO65474:UEO65519 UOK65474:UOK65519 UYG65474:UYG65519 VIC65474:VIC65519 VRY65474:VRY65519 WBU65474:WBU65519 WLQ65474:WLQ65519 WVM65474:WVM65519 G131010:G131055 JA131010:JA131055 SW131010:SW131055 ACS131010:ACS131055 AMO131010:AMO131055 AWK131010:AWK131055 BGG131010:BGG131055 BQC131010:BQC131055 BZY131010:BZY131055 CJU131010:CJU131055 CTQ131010:CTQ131055 DDM131010:DDM131055 DNI131010:DNI131055 DXE131010:DXE131055 EHA131010:EHA131055 EQW131010:EQW131055 FAS131010:FAS131055 FKO131010:FKO131055 FUK131010:FUK131055 GEG131010:GEG131055 GOC131010:GOC131055 GXY131010:GXY131055 HHU131010:HHU131055 HRQ131010:HRQ131055 IBM131010:IBM131055 ILI131010:ILI131055 IVE131010:IVE131055 JFA131010:JFA131055 JOW131010:JOW131055 JYS131010:JYS131055 KIO131010:KIO131055 KSK131010:KSK131055 LCG131010:LCG131055 LMC131010:LMC131055 LVY131010:LVY131055 MFU131010:MFU131055 MPQ131010:MPQ131055 MZM131010:MZM131055 NJI131010:NJI131055 NTE131010:NTE131055 ODA131010:ODA131055 OMW131010:OMW131055 OWS131010:OWS131055 PGO131010:PGO131055 PQK131010:PQK131055 QAG131010:QAG131055 QKC131010:QKC131055 QTY131010:QTY131055 RDU131010:RDU131055 RNQ131010:RNQ131055 RXM131010:RXM131055 SHI131010:SHI131055 SRE131010:SRE131055 TBA131010:TBA131055 TKW131010:TKW131055 TUS131010:TUS131055 UEO131010:UEO131055 UOK131010:UOK131055 UYG131010:UYG131055 VIC131010:VIC131055 VRY131010:VRY131055 WBU131010:WBU131055 WLQ131010:WLQ131055 WVM131010:WVM131055 G196546:G196591 JA196546:JA196591 SW196546:SW196591 ACS196546:ACS196591 AMO196546:AMO196591 AWK196546:AWK196591 BGG196546:BGG196591 BQC196546:BQC196591 BZY196546:BZY196591 CJU196546:CJU196591 CTQ196546:CTQ196591 DDM196546:DDM196591 DNI196546:DNI196591 DXE196546:DXE196591 EHA196546:EHA196591 EQW196546:EQW196591 FAS196546:FAS196591 FKO196546:FKO196591 FUK196546:FUK196591 GEG196546:GEG196591 GOC196546:GOC196591 GXY196546:GXY196591 HHU196546:HHU196591 HRQ196546:HRQ196591 IBM196546:IBM196591 ILI196546:ILI196591 IVE196546:IVE196591 JFA196546:JFA196591 JOW196546:JOW196591 JYS196546:JYS196591 KIO196546:KIO196591 KSK196546:KSK196591 LCG196546:LCG196591 LMC196546:LMC196591 LVY196546:LVY196591 MFU196546:MFU196591 MPQ196546:MPQ196591 MZM196546:MZM196591 NJI196546:NJI196591 NTE196546:NTE196591 ODA196546:ODA196591 OMW196546:OMW196591 OWS196546:OWS196591 PGO196546:PGO196591 PQK196546:PQK196591 QAG196546:QAG196591 QKC196546:QKC196591 QTY196546:QTY196591 RDU196546:RDU196591 RNQ196546:RNQ196591 RXM196546:RXM196591 SHI196546:SHI196591 SRE196546:SRE196591 TBA196546:TBA196591 TKW196546:TKW196591 TUS196546:TUS196591 UEO196546:UEO196591 UOK196546:UOK196591 UYG196546:UYG196591 VIC196546:VIC196591 VRY196546:VRY196591 WBU196546:WBU196591 WLQ196546:WLQ196591 WVM196546:WVM196591 G262082:G262127 JA262082:JA262127 SW262082:SW262127 ACS262082:ACS262127 AMO262082:AMO262127 AWK262082:AWK262127 BGG262082:BGG262127 BQC262082:BQC262127 BZY262082:BZY262127 CJU262082:CJU262127 CTQ262082:CTQ262127 DDM262082:DDM262127 DNI262082:DNI262127 DXE262082:DXE262127 EHA262082:EHA262127 EQW262082:EQW262127 FAS262082:FAS262127 FKO262082:FKO262127 FUK262082:FUK262127 GEG262082:GEG262127 GOC262082:GOC262127 GXY262082:GXY262127 HHU262082:HHU262127 HRQ262082:HRQ262127 IBM262082:IBM262127 ILI262082:ILI262127 IVE262082:IVE262127 JFA262082:JFA262127 JOW262082:JOW262127 JYS262082:JYS262127 KIO262082:KIO262127 KSK262082:KSK262127 LCG262082:LCG262127 LMC262082:LMC262127 LVY262082:LVY262127 MFU262082:MFU262127 MPQ262082:MPQ262127 MZM262082:MZM262127 NJI262082:NJI262127 NTE262082:NTE262127 ODA262082:ODA262127 OMW262082:OMW262127 OWS262082:OWS262127 PGO262082:PGO262127 PQK262082:PQK262127 QAG262082:QAG262127 QKC262082:QKC262127 QTY262082:QTY262127 RDU262082:RDU262127 RNQ262082:RNQ262127 RXM262082:RXM262127 SHI262082:SHI262127 SRE262082:SRE262127 TBA262082:TBA262127 TKW262082:TKW262127 TUS262082:TUS262127 UEO262082:UEO262127 UOK262082:UOK262127 UYG262082:UYG262127 VIC262082:VIC262127 VRY262082:VRY262127 WBU262082:WBU262127 WLQ262082:WLQ262127 WVM262082:WVM262127 G327618:G327663 JA327618:JA327663 SW327618:SW327663 ACS327618:ACS327663 AMO327618:AMO327663 AWK327618:AWK327663 BGG327618:BGG327663 BQC327618:BQC327663 BZY327618:BZY327663 CJU327618:CJU327663 CTQ327618:CTQ327663 DDM327618:DDM327663 DNI327618:DNI327663 DXE327618:DXE327663 EHA327618:EHA327663 EQW327618:EQW327663 FAS327618:FAS327663 FKO327618:FKO327663 FUK327618:FUK327663 GEG327618:GEG327663 GOC327618:GOC327663 GXY327618:GXY327663 HHU327618:HHU327663 HRQ327618:HRQ327663 IBM327618:IBM327663 ILI327618:ILI327663 IVE327618:IVE327663 JFA327618:JFA327663 JOW327618:JOW327663 JYS327618:JYS327663 KIO327618:KIO327663 KSK327618:KSK327663 LCG327618:LCG327663 LMC327618:LMC327663 LVY327618:LVY327663 MFU327618:MFU327663 MPQ327618:MPQ327663 MZM327618:MZM327663 NJI327618:NJI327663 NTE327618:NTE327663 ODA327618:ODA327663 OMW327618:OMW327663 OWS327618:OWS327663 PGO327618:PGO327663 PQK327618:PQK327663 QAG327618:QAG327663 QKC327618:QKC327663 QTY327618:QTY327663 RDU327618:RDU327663 RNQ327618:RNQ327663 RXM327618:RXM327663 SHI327618:SHI327663 SRE327618:SRE327663 TBA327618:TBA327663 TKW327618:TKW327663 TUS327618:TUS327663 UEO327618:UEO327663 UOK327618:UOK327663 UYG327618:UYG327663 VIC327618:VIC327663 VRY327618:VRY327663 WBU327618:WBU327663 WLQ327618:WLQ327663 WVM327618:WVM327663 G393154:G393199 JA393154:JA393199 SW393154:SW393199 ACS393154:ACS393199 AMO393154:AMO393199 AWK393154:AWK393199 BGG393154:BGG393199 BQC393154:BQC393199 BZY393154:BZY393199 CJU393154:CJU393199 CTQ393154:CTQ393199 DDM393154:DDM393199 DNI393154:DNI393199 DXE393154:DXE393199 EHA393154:EHA393199 EQW393154:EQW393199 FAS393154:FAS393199 FKO393154:FKO393199 FUK393154:FUK393199 GEG393154:GEG393199 GOC393154:GOC393199 GXY393154:GXY393199 HHU393154:HHU393199 HRQ393154:HRQ393199 IBM393154:IBM393199 ILI393154:ILI393199 IVE393154:IVE393199 JFA393154:JFA393199 JOW393154:JOW393199 JYS393154:JYS393199 KIO393154:KIO393199 KSK393154:KSK393199 LCG393154:LCG393199 LMC393154:LMC393199 LVY393154:LVY393199 MFU393154:MFU393199 MPQ393154:MPQ393199 MZM393154:MZM393199 NJI393154:NJI393199 NTE393154:NTE393199 ODA393154:ODA393199 OMW393154:OMW393199 OWS393154:OWS393199 PGO393154:PGO393199 PQK393154:PQK393199 QAG393154:QAG393199 QKC393154:QKC393199 QTY393154:QTY393199 RDU393154:RDU393199 RNQ393154:RNQ393199 RXM393154:RXM393199 SHI393154:SHI393199 SRE393154:SRE393199 TBA393154:TBA393199 TKW393154:TKW393199 TUS393154:TUS393199 UEO393154:UEO393199 UOK393154:UOK393199 UYG393154:UYG393199 VIC393154:VIC393199 VRY393154:VRY393199 WBU393154:WBU393199 WLQ393154:WLQ393199 WVM393154:WVM393199 G458690:G458735 JA458690:JA458735 SW458690:SW458735 ACS458690:ACS458735 AMO458690:AMO458735 AWK458690:AWK458735 BGG458690:BGG458735 BQC458690:BQC458735 BZY458690:BZY458735 CJU458690:CJU458735 CTQ458690:CTQ458735 DDM458690:DDM458735 DNI458690:DNI458735 DXE458690:DXE458735 EHA458690:EHA458735 EQW458690:EQW458735 FAS458690:FAS458735 FKO458690:FKO458735 FUK458690:FUK458735 GEG458690:GEG458735 GOC458690:GOC458735 GXY458690:GXY458735 HHU458690:HHU458735 HRQ458690:HRQ458735 IBM458690:IBM458735 ILI458690:ILI458735 IVE458690:IVE458735 JFA458690:JFA458735 JOW458690:JOW458735 JYS458690:JYS458735 KIO458690:KIO458735 KSK458690:KSK458735 LCG458690:LCG458735 LMC458690:LMC458735 LVY458690:LVY458735 MFU458690:MFU458735 MPQ458690:MPQ458735 MZM458690:MZM458735 NJI458690:NJI458735 NTE458690:NTE458735 ODA458690:ODA458735 OMW458690:OMW458735 OWS458690:OWS458735 PGO458690:PGO458735 PQK458690:PQK458735 QAG458690:QAG458735 QKC458690:QKC458735 QTY458690:QTY458735 RDU458690:RDU458735 RNQ458690:RNQ458735 RXM458690:RXM458735 SHI458690:SHI458735 SRE458690:SRE458735 TBA458690:TBA458735 TKW458690:TKW458735 TUS458690:TUS458735 UEO458690:UEO458735 UOK458690:UOK458735 UYG458690:UYG458735 VIC458690:VIC458735 VRY458690:VRY458735 WBU458690:WBU458735 WLQ458690:WLQ458735 WVM458690:WVM458735 G524226:G524271 JA524226:JA524271 SW524226:SW524271 ACS524226:ACS524271 AMO524226:AMO524271 AWK524226:AWK524271 BGG524226:BGG524271 BQC524226:BQC524271 BZY524226:BZY524271 CJU524226:CJU524271 CTQ524226:CTQ524271 DDM524226:DDM524271 DNI524226:DNI524271 DXE524226:DXE524271 EHA524226:EHA524271 EQW524226:EQW524271 FAS524226:FAS524271 FKO524226:FKO524271 FUK524226:FUK524271 GEG524226:GEG524271 GOC524226:GOC524271 GXY524226:GXY524271 HHU524226:HHU524271 HRQ524226:HRQ524271 IBM524226:IBM524271 ILI524226:ILI524271 IVE524226:IVE524271 JFA524226:JFA524271 JOW524226:JOW524271 JYS524226:JYS524271 KIO524226:KIO524271 KSK524226:KSK524271 LCG524226:LCG524271 LMC524226:LMC524271 LVY524226:LVY524271 MFU524226:MFU524271 MPQ524226:MPQ524271 MZM524226:MZM524271 NJI524226:NJI524271 NTE524226:NTE524271 ODA524226:ODA524271 OMW524226:OMW524271 OWS524226:OWS524271 PGO524226:PGO524271 PQK524226:PQK524271 QAG524226:QAG524271 QKC524226:QKC524271 QTY524226:QTY524271 RDU524226:RDU524271 RNQ524226:RNQ524271 RXM524226:RXM524271 SHI524226:SHI524271 SRE524226:SRE524271 TBA524226:TBA524271 TKW524226:TKW524271 TUS524226:TUS524271 UEO524226:UEO524271 UOK524226:UOK524271 UYG524226:UYG524271 VIC524226:VIC524271 VRY524226:VRY524271 WBU524226:WBU524271 WLQ524226:WLQ524271 WVM524226:WVM524271 G589762:G589807 JA589762:JA589807 SW589762:SW589807 ACS589762:ACS589807 AMO589762:AMO589807 AWK589762:AWK589807 BGG589762:BGG589807 BQC589762:BQC589807 BZY589762:BZY589807 CJU589762:CJU589807 CTQ589762:CTQ589807 DDM589762:DDM589807 DNI589762:DNI589807 DXE589762:DXE589807 EHA589762:EHA589807 EQW589762:EQW589807 FAS589762:FAS589807 FKO589762:FKO589807 FUK589762:FUK589807 GEG589762:GEG589807 GOC589762:GOC589807 GXY589762:GXY589807 HHU589762:HHU589807 HRQ589762:HRQ589807 IBM589762:IBM589807 ILI589762:ILI589807 IVE589762:IVE589807 JFA589762:JFA589807 JOW589762:JOW589807 JYS589762:JYS589807 KIO589762:KIO589807 KSK589762:KSK589807 LCG589762:LCG589807 LMC589762:LMC589807 LVY589762:LVY589807 MFU589762:MFU589807 MPQ589762:MPQ589807 MZM589762:MZM589807 NJI589762:NJI589807 NTE589762:NTE589807 ODA589762:ODA589807 OMW589762:OMW589807 OWS589762:OWS589807 PGO589762:PGO589807 PQK589762:PQK589807 QAG589762:QAG589807 QKC589762:QKC589807 QTY589762:QTY589807 RDU589762:RDU589807 RNQ589762:RNQ589807 RXM589762:RXM589807 SHI589762:SHI589807 SRE589762:SRE589807 TBA589762:TBA589807 TKW589762:TKW589807 TUS589762:TUS589807 UEO589762:UEO589807 UOK589762:UOK589807 UYG589762:UYG589807 VIC589762:VIC589807 VRY589762:VRY589807 WBU589762:WBU589807 WLQ589762:WLQ589807 WVM589762:WVM589807 G655298:G655343 JA655298:JA655343 SW655298:SW655343 ACS655298:ACS655343 AMO655298:AMO655343 AWK655298:AWK655343 BGG655298:BGG655343 BQC655298:BQC655343 BZY655298:BZY655343 CJU655298:CJU655343 CTQ655298:CTQ655343 DDM655298:DDM655343 DNI655298:DNI655343 DXE655298:DXE655343 EHA655298:EHA655343 EQW655298:EQW655343 FAS655298:FAS655343 FKO655298:FKO655343 FUK655298:FUK655343 GEG655298:GEG655343 GOC655298:GOC655343 GXY655298:GXY655343 HHU655298:HHU655343 HRQ655298:HRQ655343 IBM655298:IBM655343 ILI655298:ILI655343 IVE655298:IVE655343 JFA655298:JFA655343 JOW655298:JOW655343 JYS655298:JYS655343 KIO655298:KIO655343 KSK655298:KSK655343 LCG655298:LCG655343 LMC655298:LMC655343 LVY655298:LVY655343 MFU655298:MFU655343 MPQ655298:MPQ655343 MZM655298:MZM655343 NJI655298:NJI655343 NTE655298:NTE655343 ODA655298:ODA655343 OMW655298:OMW655343 OWS655298:OWS655343 PGO655298:PGO655343 PQK655298:PQK655343 QAG655298:QAG655343 QKC655298:QKC655343 QTY655298:QTY655343 RDU655298:RDU655343 RNQ655298:RNQ655343 RXM655298:RXM655343 SHI655298:SHI655343 SRE655298:SRE655343 TBA655298:TBA655343 TKW655298:TKW655343 TUS655298:TUS655343 UEO655298:UEO655343 UOK655298:UOK655343 UYG655298:UYG655343 VIC655298:VIC655343 VRY655298:VRY655343 WBU655298:WBU655343 WLQ655298:WLQ655343 WVM655298:WVM655343 G720834:G720879 JA720834:JA720879 SW720834:SW720879 ACS720834:ACS720879 AMO720834:AMO720879 AWK720834:AWK720879 BGG720834:BGG720879 BQC720834:BQC720879 BZY720834:BZY720879 CJU720834:CJU720879 CTQ720834:CTQ720879 DDM720834:DDM720879 DNI720834:DNI720879 DXE720834:DXE720879 EHA720834:EHA720879 EQW720834:EQW720879 FAS720834:FAS720879 FKO720834:FKO720879 FUK720834:FUK720879 GEG720834:GEG720879 GOC720834:GOC720879 GXY720834:GXY720879 HHU720834:HHU720879 HRQ720834:HRQ720879 IBM720834:IBM720879 ILI720834:ILI720879 IVE720834:IVE720879 JFA720834:JFA720879 JOW720834:JOW720879 JYS720834:JYS720879 KIO720834:KIO720879 KSK720834:KSK720879 LCG720834:LCG720879 LMC720834:LMC720879 LVY720834:LVY720879 MFU720834:MFU720879 MPQ720834:MPQ720879 MZM720834:MZM720879 NJI720834:NJI720879 NTE720834:NTE720879 ODA720834:ODA720879 OMW720834:OMW720879 OWS720834:OWS720879 PGO720834:PGO720879 PQK720834:PQK720879 QAG720834:QAG720879 QKC720834:QKC720879 QTY720834:QTY720879 RDU720834:RDU720879 RNQ720834:RNQ720879 RXM720834:RXM720879 SHI720834:SHI720879 SRE720834:SRE720879 TBA720834:TBA720879 TKW720834:TKW720879 TUS720834:TUS720879 UEO720834:UEO720879 UOK720834:UOK720879 UYG720834:UYG720879 VIC720834:VIC720879 VRY720834:VRY720879 WBU720834:WBU720879 WLQ720834:WLQ720879 WVM720834:WVM720879 G786370:G786415 JA786370:JA786415 SW786370:SW786415 ACS786370:ACS786415 AMO786370:AMO786415 AWK786370:AWK786415 BGG786370:BGG786415 BQC786370:BQC786415 BZY786370:BZY786415 CJU786370:CJU786415 CTQ786370:CTQ786415 DDM786370:DDM786415 DNI786370:DNI786415 DXE786370:DXE786415 EHA786370:EHA786415 EQW786370:EQW786415 FAS786370:FAS786415 FKO786370:FKO786415 FUK786370:FUK786415 GEG786370:GEG786415 GOC786370:GOC786415 GXY786370:GXY786415 HHU786370:HHU786415 HRQ786370:HRQ786415 IBM786370:IBM786415 ILI786370:ILI786415 IVE786370:IVE786415 JFA786370:JFA786415 JOW786370:JOW786415 JYS786370:JYS786415 KIO786370:KIO786415 KSK786370:KSK786415 LCG786370:LCG786415 LMC786370:LMC786415 LVY786370:LVY786415 MFU786370:MFU786415 MPQ786370:MPQ786415 MZM786370:MZM786415 NJI786370:NJI786415 NTE786370:NTE786415 ODA786370:ODA786415 OMW786370:OMW786415 OWS786370:OWS786415 PGO786370:PGO786415 PQK786370:PQK786415 QAG786370:QAG786415 QKC786370:QKC786415 QTY786370:QTY786415 RDU786370:RDU786415 RNQ786370:RNQ786415 RXM786370:RXM786415 SHI786370:SHI786415 SRE786370:SRE786415 TBA786370:TBA786415 TKW786370:TKW786415 TUS786370:TUS786415 UEO786370:UEO786415 UOK786370:UOK786415 UYG786370:UYG786415 VIC786370:VIC786415 VRY786370:VRY786415 WBU786370:WBU786415 WLQ786370:WLQ786415 WVM786370:WVM786415 G851906:G851951 JA851906:JA851951 SW851906:SW851951 ACS851906:ACS851951 AMO851906:AMO851951 AWK851906:AWK851951 BGG851906:BGG851951 BQC851906:BQC851951 BZY851906:BZY851951 CJU851906:CJU851951 CTQ851906:CTQ851951 DDM851906:DDM851951 DNI851906:DNI851951 DXE851906:DXE851951 EHA851906:EHA851951 EQW851906:EQW851951 FAS851906:FAS851951 FKO851906:FKO851951 FUK851906:FUK851951 GEG851906:GEG851951 GOC851906:GOC851951 GXY851906:GXY851951 HHU851906:HHU851951 HRQ851906:HRQ851951 IBM851906:IBM851951 ILI851906:ILI851951 IVE851906:IVE851951 JFA851906:JFA851951 JOW851906:JOW851951 JYS851906:JYS851951 KIO851906:KIO851951 KSK851906:KSK851951 LCG851906:LCG851951 LMC851906:LMC851951 LVY851906:LVY851951 MFU851906:MFU851951 MPQ851906:MPQ851951 MZM851906:MZM851951 NJI851906:NJI851951 NTE851906:NTE851951 ODA851906:ODA851951 OMW851906:OMW851951 OWS851906:OWS851951 PGO851906:PGO851951 PQK851906:PQK851951 QAG851906:QAG851951 QKC851906:QKC851951 QTY851906:QTY851951 RDU851906:RDU851951 RNQ851906:RNQ851951 RXM851906:RXM851951 SHI851906:SHI851951 SRE851906:SRE851951 TBA851906:TBA851951 TKW851906:TKW851951 TUS851906:TUS851951 UEO851906:UEO851951 UOK851906:UOK851951 UYG851906:UYG851951 VIC851906:VIC851951 VRY851906:VRY851951 WBU851906:WBU851951 WLQ851906:WLQ851951 WVM851906:WVM851951 G917442:G917487 JA917442:JA917487 SW917442:SW917487 ACS917442:ACS917487 AMO917442:AMO917487 AWK917442:AWK917487 BGG917442:BGG917487 BQC917442:BQC917487 BZY917442:BZY917487 CJU917442:CJU917487 CTQ917442:CTQ917487 DDM917442:DDM917487 DNI917442:DNI917487 DXE917442:DXE917487 EHA917442:EHA917487 EQW917442:EQW917487 FAS917442:FAS917487 FKO917442:FKO917487 FUK917442:FUK917487 GEG917442:GEG917487 GOC917442:GOC917487 GXY917442:GXY917487 HHU917442:HHU917487 HRQ917442:HRQ917487 IBM917442:IBM917487 ILI917442:ILI917487 IVE917442:IVE917487 JFA917442:JFA917487 JOW917442:JOW917487 JYS917442:JYS917487 KIO917442:KIO917487 KSK917442:KSK917487 LCG917442:LCG917487 LMC917442:LMC917487 LVY917442:LVY917487 MFU917442:MFU917487 MPQ917442:MPQ917487 MZM917442:MZM917487 NJI917442:NJI917487 NTE917442:NTE917487 ODA917442:ODA917487 OMW917442:OMW917487 OWS917442:OWS917487 PGO917442:PGO917487 PQK917442:PQK917487 QAG917442:QAG917487 QKC917442:QKC917487 QTY917442:QTY917487 RDU917442:RDU917487 RNQ917442:RNQ917487 RXM917442:RXM917487 SHI917442:SHI917487 SRE917442:SRE917487 TBA917442:TBA917487 TKW917442:TKW917487 TUS917442:TUS917487 UEO917442:UEO917487 UOK917442:UOK917487 UYG917442:UYG917487 VIC917442:VIC917487 VRY917442:VRY917487 WBU917442:WBU917487 WLQ917442:WLQ917487 WVM917442:WVM917487 G982978:G983023 JA982978:JA983023 SW982978:SW983023 ACS982978:ACS983023 AMO982978:AMO983023 AWK982978:AWK983023 BGG982978:BGG983023 BQC982978:BQC983023 BZY982978:BZY983023 CJU982978:CJU983023 CTQ982978:CTQ983023 DDM982978:DDM983023 DNI982978:DNI983023 DXE982978:DXE983023 EHA982978:EHA983023 EQW982978:EQW983023 FAS982978:FAS983023 FKO982978:FKO983023 FUK982978:FUK983023 GEG982978:GEG983023 GOC982978:GOC983023 GXY982978:GXY983023 HHU982978:HHU983023 HRQ982978:HRQ983023 IBM982978:IBM983023 ILI982978:ILI983023 IVE982978:IVE983023 JFA982978:JFA983023 JOW982978:JOW983023 JYS982978:JYS983023 KIO982978:KIO983023 KSK982978:KSK983023 LCG982978:LCG983023 LMC982978:LMC983023 LVY982978:LVY983023 MFU982978:MFU983023 MPQ982978:MPQ983023 MZM982978:MZM983023 NJI982978:NJI983023 NTE982978:NTE983023 ODA982978:ODA983023 OMW982978:OMW983023 OWS982978:OWS983023 PGO982978:PGO983023 PQK982978:PQK983023 QAG982978:QAG983023 QKC982978:QKC983023 QTY982978:QTY983023 RDU982978:RDU983023 RNQ982978:RNQ983023 RXM982978:RXM983023 SHI982978:SHI983023 SRE982978:SRE983023 TBA982978:TBA983023 TKW982978:TKW983023 TUS982978:TUS983023 UEO982978:UEO983023 UOK982978:UOK983023 UYG982978:UYG983023 VIC982978:VIC983023 VRY982978:VRY983023 WBU982978:WBU983023 WLQ982978:WLQ983023 WVM982978:WVM983023 G65325:G65326 JA65325:JA65326 SW65325:SW65326 ACS65325:ACS65326 AMO65325:AMO65326 AWK65325:AWK65326 BGG65325:BGG65326 BQC65325:BQC65326 BZY65325:BZY65326 CJU65325:CJU65326 CTQ65325:CTQ65326 DDM65325:DDM65326 DNI65325:DNI65326 DXE65325:DXE65326 EHA65325:EHA65326 EQW65325:EQW65326 FAS65325:FAS65326 FKO65325:FKO65326 FUK65325:FUK65326 GEG65325:GEG65326 GOC65325:GOC65326 GXY65325:GXY65326 HHU65325:HHU65326 HRQ65325:HRQ65326 IBM65325:IBM65326 ILI65325:ILI65326 IVE65325:IVE65326 JFA65325:JFA65326 JOW65325:JOW65326 JYS65325:JYS65326 KIO65325:KIO65326 KSK65325:KSK65326 LCG65325:LCG65326 LMC65325:LMC65326 LVY65325:LVY65326 MFU65325:MFU65326 MPQ65325:MPQ65326 MZM65325:MZM65326 NJI65325:NJI65326 NTE65325:NTE65326 ODA65325:ODA65326 OMW65325:OMW65326 OWS65325:OWS65326 PGO65325:PGO65326 PQK65325:PQK65326 QAG65325:QAG65326 QKC65325:QKC65326 QTY65325:QTY65326 RDU65325:RDU65326 RNQ65325:RNQ65326 RXM65325:RXM65326 SHI65325:SHI65326 SRE65325:SRE65326 TBA65325:TBA65326 TKW65325:TKW65326 TUS65325:TUS65326 UEO65325:UEO65326 UOK65325:UOK65326 UYG65325:UYG65326 VIC65325:VIC65326 VRY65325:VRY65326 WBU65325:WBU65326 WLQ65325:WLQ65326 WVM65325:WVM65326 G130861:G130862 JA130861:JA130862 SW130861:SW130862 ACS130861:ACS130862 AMO130861:AMO130862 AWK130861:AWK130862 BGG130861:BGG130862 BQC130861:BQC130862 BZY130861:BZY130862 CJU130861:CJU130862 CTQ130861:CTQ130862 DDM130861:DDM130862 DNI130861:DNI130862 DXE130861:DXE130862 EHA130861:EHA130862 EQW130861:EQW130862 FAS130861:FAS130862 FKO130861:FKO130862 FUK130861:FUK130862 GEG130861:GEG130862 GOC130861:GOC130862 GXY130861:GXY130862 HHU130861:HHU130862 HRQ130861:HRQ130862 IBM130861:IBM130862 ILI130861:ILI130862 IVE130861:IVE130862 JFA130861:JFA130862 JOW130861:JOW130862 JYS130861:JYS130862 KIO130861:KIO130862 KSK130861:KSK130862 LCG130861:LCG130862 LMC130861:LMC130862 LVY130861:LVY130862 MFU130861:MFU130862 MPQ130861:MPQ130862 MZM130861:MZM130862 NJI130861:NJI130862 NTE130861:NTE130862 ODA130861:ODA130862 OMW130861:OMW130862 OWS130861:OWS130862 PGO130861:PGO130862 PQK130861:PQK130862 QAG130861:QAG130862 QKC130861:QKC130862 QTY130861:QTY130862 RDU130861:RDU130862 RNQ130861:RNQ130862 RXM130861:RXM130862 SHI130861:SHI130862 SRE130861:SRE130862 TBA130861:TBA130862 TKW130861:TKW130862 TUS130861:TUS130862 UEO130861:UEO130862 UOK130861:UOK130862 UYG130861:UYG130862 VIC130861:VIC130862 VRY130861:VRY130862 WBU130861:WBU130862 WLQ130861:WLQ130862 WVM130861:WVM130862 G196397:G196398 JA196397:JA196398 SW196397:SW196398 ACS196397:ACS196398 AMO196397:AMO196398 AWK196397:AWK196398 BGG196397:BGG196398 BQC196397:BQC196398 BZY196397:BZY196398 CJU196397:CJU196398 CTQ196397:CTQ196398 DDM196397:DDM196398 DNI196397:DNI196398 DXE196397:DXE196398 EHA196397:EHA196398 EQW196397:EQW196398 FAS196397:FAS196398 FKO196397:FKO196398 FUK196397:FUK196398 GEG196397:GEG196398 GOC196397:GOC196398 GXY196397:GXY196398 HHU196397:HHU196398 HRQ196397:HRQ196398 IBM196397:IBM196398 ILI196397:ILI196398 IVE196397:IVE196398 JFA196397:JFA196398 JOW196397:JOW196398 JYS196397:JYS196398 KIO196397:KIO196398 KSK196397:KSK196398 LCG196397:LCG196398 LMC196397:LMC196398 LVY196397:LVY196398 MFU196397:MFU196398 MPQ196397:MPQ196398 MZM196397:MZM196398 NJI196397:NJI196398 NTE196397:NTE196398 ODA196397:ODA196398 OMW196397:OMW196398 OWS196397:OWS196398 PGO196397:PGO196398 PQK196397:PQK196398 QAG196397:QAG196398 QKC196397:QKC196398 QTY196397:QTY196398 RDU196397:RDU196398 RNQ196397:RNQ196398 RXM196397:RXM196398 SHI196397:SHI196398 SRE196397:SRE196398 TBA196397:TBA196398 TKW196397:TKW196398 TUS196397:TUS196398 UEO196397:UEO196398 UOK196397:UOK196398 UYG196397:UYG196398 VIC196397:VIC196398 VRY196397:VRY196398 WBU196397:WBU196398 WLQ196397:WLQ196398 WVM196397:WVM196398 G261933:G261934 JA261933:JA261934 SW261933:SW261934 ACS261933:ACS261934 AMO261933:AMO261934 AWK261933:AWK261934 BGG261933:BGG261934 BQC261933:BQC261934 BZY261933:BZY261934 CJU261933:CJU261934 CTQ261933:CTQ261934 DDM261933:DDM261934 DNI261933:DNI261934 DXE261933:DXE261934 EHA261933:EHA261934 EQW261933:EQW261934 FAS261933:FAS261934 FKO261933:FKO261934 FUK261933:FUK261934 GEG261933:GEG261934 GOC261933:GOC261934 GXY261933:GXY261934 HHU261933:HHU261934 HRQ261933:HRQ261934 IBM261933:IBM261934 ILI261933:ILI261934 IVE261933:IVE261934 JFA261933:JFA261934 JOW261933:JOW261934 JYS261933:JYS261934 KIO261933:KIO261934 KSK261933:KSK261934 LCG261933:LCG261934 LMC261933:LMC261934 LVY261933:LVY261934 MFU261933:MFU261934 MPQ261933:MPQ261934 MZM261933:MZM261934 NJI261933:NJI261934 NTE261933:NTE261934 ODA261933:ODA261934 OMW261933:OMW261934 OWS261933:OWS261934 PGO261933:PGO261934 PQK261933:PQK261934 QAG261933:QAG261934 QKC261933:QKC261934 QTY261933:QTY261934 RDU261933:RDU261934 RNQ261933:RNQ261934 RXM261933:RXM261934 SHI261933:SHI261934 SRE261933:SRE261934 TBA261933:TBA261934 TKW261933:TKW261934 TUS261933:TUS261934 UEO261933:UEO261934 UOK261933:UOK261934 UYG261933:UYG261934 VIC261933:VIC261934 VRY261933:VRY261934 WBU261933:WBU261934 WLQ261933:WLQ261934 WVM261933:WVM261934 G327469:G327470 JA327469:JA327470 SW327469:SW327470 ACS327469:ACS327470 AMO327469:AMO327470 AWK327469:AWK327470 BGG327469:BGG327470 BQC327469:BQC327470 BZY327469:BZY327470 CJU327469:CJU327470 CTQ327469:CTQ327470 DDM327469:DDM327470 DNI327469:DNI327470 DXE327469:DXE327470 EHA327469:EHA327470 EQW327469:EQW327470 FAS327469:FAS327470 FKO327469:FKO327470 FUK327469:FUK327470 GEG327469:GEG327470 GOC327469:GOC327470 GXY327469:GXY327470 HHU327469:HHU327470 HRQ327469:HRQ327470 IBM327469:IBM327470 ILI327469:ILI327470 IVE327469:IVE327470 JFA327469:JFA327470 JOW327469:JOW327470 JYS327469:JYS327470 KIO327469:KIO327470 KSK327469:KSK327470 LCG327469:LCG327470 LMC327469:LMC327470 LVY327469:LVY327470 MFU327469:MFU327470 MPQ327469:MPQ327470 MZM327469:MZM327470 NJI327469:NJI327470 NTE327469:NTE327470 ODA327469:ODA327470 OMW327469:OMW327470 OWS327469:OWS327470 PGO327469:PGO327470 PQK327469:PQK327470 QAG327469:QAG327470 QKC327469:QKC327470 QTY327469:QTY327470 RDU327469:RDU327470 RNQ327469:RNQ327470 RXM327469:RXM327470 SHI327469:SHI327470 SRE327469:SRE327470 TBA327469:TBA327470 TKW327469:TKW327470 TUS327469:TUS327470 UEO327469:UEO327470 UOK327469:UOK327470 UYG327469:UYG327470 VIC327469:VIC327470 VRY327469:VRY327470 WBU327469:WBU327470 WLQ327469:WLQ327470 WVM327469:WVM327470 G393005:G393006 JA393005:JA393006 SW393005:SW393006 ACS393005:ACS393006 AMO393005:AMO393006 AWK393005:AWK393006 BGG393005:BGG393006 BQC393005:BQC393006 BZY393005:BZY393006 CJU393005:CJU393006 CTQ393005:CTQ393006 DDM393005:DDM393006 DNI393005:DNI393006 DXE393005:DXE393006 EHA393005:EHA393006 EQW393005:EQW393006 FAS393005:FAS393006 FKO393005:FKO393006 FUK393005:FUK393006 GEG393005:GEG393006 GOC393005:GOC393006 GXY393005:GXY393006 HHU393005:HHU393006 HRQ393005:HRQ393006 IBM393005:IBM393006 ILI393005:ILI393006 IVE393005:IVE393006 JFA393005:JFA393006 JOW393005:JOW393006 JYS393005:JYS393006 KIO393005:KIO393006 KSK393005:KSK393006 LCG393005:LCG393006 LMC393005:LMC393006 LVY393005:LVY393006 MFU393005:MFU393006 MPQ393005:MPQ393006 MZM393005:MZM393006 NJI393005:NJI393006 NTE393005:NTE393006 ODA393005:ODA393006 OMW393005:OMW393006 OWS393005:OWS393006 PGO393005:PGO393006 PQK393005:PQK393006 QAG393005:QAG393006 QKC393005:QKC393006 QTY393005:QTY393006 RDU393005:RDU393006 RNQ393005:RNQ393006 RXM393005:RXM393006 SHI393005:SHI393006 SRE393005:SRE393006 TBA393005:TBA393006 TKW393005:TKW393006 TUS393005:TUS393006 UEO393005:UEO393006 UOK393005:UOK393006 UYG393005:UYG393006 VIC393005:VIC393006 VRY393005:VRY393006 WBU393005:WBU393006 WLQ393005:WLQ393006 WVM393005:WVM393006 G458541:G458542 JA458541:JA458542 SW458541:SW458542 ACS458541:ACS458542 AMO458541:AMO458542 AWK458541:AWK458542 BGG458541:BGG458542 BQC458541:BQC458542 BZY458541:BZY458542 CJU458541:CJU458542 CTQ458541:CTQ458542 DDM458541:DDM458542 DNI458541:DNI458542 DXE458541:DXE458542 EHA458541:EHA458542 EQW458541:EQW458542 FAS458541:FAS458542 FKO458541:FKO458542 FUK458541:FUK458542 GEG458541:GEG458542 GOC458541:GOC458542 GXY458541:GXY458542 HHU458541:HHU458542 HRQ458541:HRQ458542 IBM458541:IBM458542 ILI458541:ILI458542 IVE458541:IVE458542 JFA458541:JFA458542 JOW458541:JOW458542 JYS458541:JYS458542 KIO458541:KIO458542 KSK458541:KSK458542 LCG458541:LCG458542 LMC458541:LMC458542 LVY458541:LVY458542 MFU458541:MFU458542 MPQ458541:MPQ458542 MZM458541:MZM458542 NJI458541:NJI458542 NTE458541:NTE458542 ODA458541:ODA458542 OMW458541:OMW458542 OWS458541:OWS458542 PGO458541:PGO458542 PQK458541:PQK458542 QAG458541:QAG458542 QKC458541:QKC458542 QTY458541:QTY458542 RDU458541:RDU458542 RNQ458541:RNQ458542 RXM458541:RXM458542 SHI458541:SHI458542 SRE458541:SRE458542 TBA458541:TBA458542 TKW458541:TKW458542 TUS458541:TUS458542 UEO458541:UEO458542 UOK458541:UOK458542 UYG458541:UYG458542 VIC458541:VIC458542 VRY458541:VRY458542 WBU458541:WBU458542 WLQ458541:WLQ458542 WVM458541:WVM458542 G524077:G524078 JA524077:JA524078 SW524077:SW524078 ACS524077:ACS524078 AMO524077:AMO524078 AWK524077:AWK524078 BGG524077:BGG524078 BQC524077:BQC524078 BZY524077:BZY524078 CJU524077:CJU524078 CTQ524077:CTQ524078 DDM524077:DDM524078 DNI524077:DNI524078 DXE524077:DXE524078 EHA524077:EHA524078 EQW524077:EQW524078 FAS524077:FAS524078 FKO524077:FKO524078 FUK524077:FUK524078 GEG524077:GEG524078 GOC524077:GOC524078 GXY524077:GXY524078 HHU524077:HHU524078 HRQ524077:HRQ524078 IBM524077:IBM524078 ILI524077:ILI524078 IVE524077:IVE524078 JFA524077:JFA524078 JOW524077:JOW524078 JYS524077:JYS524078 KIO524077:KIO524078 KSK524077:KSK524078 LCG524077:LCG524078 LMC524077:LMC524078 LVY524077:LVY524078 MFU524077:MFU524078 MPQ524077:MPQ524078 MZM524077:MZM524078 NJI524077:NJI524078 NTE524077:NTE524078 ODA524077:ODA524078 OMW524077:OMW524078 OWS524077:OWS524078 PGO524077:PGO524078 PQK524077:PQK524078 QAG524077:QAG524078 QKC524077:QKC524078 QTY524077:QTY524078 RDU524077:RDU524078 RNQ524077:RNQ524078 RXM524077:RXM524078 SHI524077:SHI524078 SRE524077:SRE524078 TBA524077:TBA524078 TKW524077:TKW524078 TUS524077:TUS524078 UEO524077:UEO524078 UOK524077:UOK524078 UYG524077:UYG524078 VIC524077:VIC524078 VRY524077:VRY524078 WBU524077:WBU524078 WLQ524077:WLQ524078 WVM524077:WVM524078 G589613:G589614 JA589613:JA589614 SW589613:SW589614 ACS589613:ACS589614 AMO589613:AMO589614 AWK589613:AWK589614 BGG589613:BGG589614 BQC589613:BQC589614 BZY589613:BZY589614 CJU589613:CJU589614 CTQ589613:CTQ589614 DDM589613:DDM589614 DNI589613:DNI589614 DXE589613:DXE589614 EHA589613:EHA589614 EQW589613:EQW589614 FAS589613:FAS589614 FKO589613:FKO589614 FUK589613:FUK589614 GEG589613:GEG589614 GOC589613:GOC589614 GXY589613:GXY589614 HHU589613:HHU589614 HRQ589613:HRQ589614 IBM589613:IBM589614 ILI589613:ILI589614 IVE589613:IVE589614 JFA589613:JFA589614 JOW589613:JOW589614 JYS589613:JYS589614 KIO589613:KIO589614 KSK589613:KSK589614 LCG589613:LCG589614 LMC589613:LMC589614 LVY589613:LVY589614 MFU589613:MFU589614 MPQ589613:MPQ589614 MZM589613:MZM589614 NJI589613:NJI589614 NTE589613:NTE589614 ODA589613:ODA589614 OMW589613:OMW589614 OWS589613:OWS589614 PGO589613:PGO589614 PQK589613:PQK589614 QAG589613:QAG589614 QKC589613:QKC589614 QTY589613:QTY589614 RDU589613:RDU589614 RNQ589613:RNQ589614 RXM589613:RXM589614 SHI589613:SHI589614 SRE589613:SRE589614 TBA589613:TBA589614 TKW589613:TKW589614 TUS589613:TUS589614 UEO589613:UEO589614 UOK589613:UOK589614 UYG589613:UYG589614 VIC589613:VIC589614 VRY589613:VRY589614 WBU589613:WBU589614 WLQ589613:WLQ589614 WVM589613:WVM589614 G655149:G655150 JA655149:JA655150 SW655149:SW655150 ACS655149:ACS655150 AMO655149:AMO655150 AWK655149:AWK655150 BGG655149:BGG655150 BQC655149:BQC655150 BZY655149:BZY655150 CJU655149:CJU655150 CTQ655149:CTQ655150 DDM655149:DDM655150 DNI655149:DNI655150 DXE655149:DXE655150 EHA655149:EHA655150 EQW655149:EQW655150 FAS655149:FAS655150 FKO655149:FKO655150 FUK655149:FUK655150 GEG655149:GEG655150 GOC655149:GOC655150 GXY655149:GXY655150 HHU655149:HHU655150 HRQ655149:HRQ655150 IBM655149:IBM655150 ILI655149:ILI655150 IVE655149:IVE655150 JFA655149:JFA655150 JOW655149:JOW655150 JYS655149:JYS655150 KIO655149:KIO655150 KSK655149:KSK655150 LCG655149:LCG655150 LMC655149:LMC655150 LVY655149:LVY655150 MFU655149:MFU655150 MPQ655149:MPQ655150 MZM655149:MZM655150 NJI655149:NJI655150 NTE655149:NTE655150 ODA655149:ODA655150 OMW655149:OMW655150 OWS655149:OWS655150 PGO655149:PGO655150 PQK655149:PQK655150 QAG655149:QAG655150 QKC655149:QKC655150 QTY655149:QTY655150 RDU655149:RDU655150 RNQ655149:RNQ655150 RXM655149:RXM655150 SHI655149:SHI655150 SRE655149:SRE655150 TBA655149:TBA655150 TKW655149:TKW655150 TUS655149:TUS655150 UEO655149:UEO655150 UOK655149:UOK655150 UYG655149:UYG655150 VIC655149:VIC655150 VRY655149:VRY655150 WBU655149:WBU655150 WLQ655149:WLQ655150 WVM655149:WVM655150 G720685:G720686 JA720685:JA720686 SW720685:SW720686 ACS720685:ACS720686 AMO720685:AMO720686 AWK720685:AWK720686 BGG720685:BGG720686 BQC720685:BQC720686 BZY720685:BZY720686 CJU720685:CJU720686 CTQ720685:CTQ720686 DDM720685:DDM720686 DNI720685:DNI720686 DXE720685:DXE720686 EHA720685:EHA720686 EQW720685:EQW720686 FAS720685:FAS720686 FKO720685:FKO720686 FUK720685:FUK720686 GEG720685:GEG720686 GOC720685:GOC720686 GXY720685:GXY720686 HHU720685:HHU720686 HRQ720685:HRQ720686 IBM720685:IBM720686 ILI720685:ILI720686 IVE720685:IVE720686 JFA720685:JFA720686 JOW720685:JOW720686 JYS720685:JYS720686 KIO720685:KIO720686 KSK720685:KSK720686 LCG720685:LCG720686 LMC720685:LMC720686 LVY720685:LVY720686 MFU720685:MFU720686 MPQ720685:MPQ720686 MZM720685:MZM720686 NJI720685:NJI720686 NTE720685:NTE720686 ODA720685:ODA720686 OMW720685:OMW720686 OWS720685:OWS720686 PGO720685:PGO720686 PQK720685:PQK720686 QAG720685:QAG720686 QKC720685:QKC720686 QTY720685:QTY720686 RDU720685:RDU720686 RNQ720685:RNQ720686 RXM720685:RXM720686 SHI720685:SHI720686 SRE720685:SRE720686 TBA720685:TBA720686 TKW720685:TKW720686 TUS720685:TUS720686 UEO720685:UEO720686 UOK720685:UOK720686 UYG720685:UYG720686 VIC720685:VIC720686 VRY720685:VRY720686 WBU720685:WBU720686 WLQ720685:WLQ720686 WVM720685:WVM720686 G786221:G786222 JA786221:JA786222 SW786221:SW786222 ACS786221:ACS786222 AMO786221:AMO786222 AWK786221:AWK786222 BGG786221:BGG786222 BQC786221:BQC786222 BZY786221:BZY786222 CJU786221:CJU786222 CTQ786221:CTQ786222 DDM786221:DDM786222 DNI786221:DNI786222 DXE786221:DXE786222 EHA786221:EHA786222 EQW786221:EQW786222 FAS786221:FAS786222 FKO786221:FKO786222 FUK786221:FUK786222 GEG786221:GEG786222 GOC786221:GOC786222 GXY786221:GXY786222 HHU786221:HHU786222 HRQ786221:HRQ786222 IBM786221:IBM786222 ILI786221:ILI786222 IVE786221:IVE786222 JFA786221:JFA786222 JOW786221:JOW786222 JYS786221:JYS786222 KIO786221:KIO786222 KSK786221:KSK786222 LCG786221:LCG786222 LMC786221:LMC786222 LVY786221:LVY786222 MFU786221:MFU786222 MPQ786221:MPQ786222 MZM786221:MZM786222 NJI786221:NJI786222 NTE786221:NTE786222 ODA786221:ODA786222 OMW786221:OMW786222 OWS786221:OWS786222 PGO786221:PGO786222 PQK786221:PQK786222 QAG786221:QAG786222 QKC786221:QKC786222 QTY786221:QTY786222 RDU786221:RDU786222 RNQ786221:RNQ786222 RXM786221:RXM786222 SHI786221:SHI786222 SRE786221:SRE786222 TBA786221:TBA786222 TKW786221:TKW786222 TUS786221:TUS786222 UEO786221:UEO786222 UOK786221:UOK786222 UYG786221:UYG786222 VIC786221:VIC786222 VRY786221:VRY786222 WBU786221:WBU786222 WLQ786221:WLQ786222 WVM786221:WVM786222 G851757:G851758 JA851757:JA851758 SW851757:SW851758 ACS851757:ACS851758 AMO851757:AMO851758 AWK851757:AWK851758 BGG851757:BGG851758 BQC851757:BQC851758 BZY851757:BZY851758 CJU851757:CJU851758 CTQ851757:CTQ851758 DDM851757:DDM851758 DNI851757:DNI851758 DXE851757:DXE851758 EHA851757:EHA851758 EQW851757:EQW851758 FAS851757:FAS851758 FKO851757:FKO851758 FUK851757:FUK851758 GEG851757:GEG851758 GOC851757:GOC851758 GXY851757:GXY851758 HHU851757:HHU851758 HRQ851757:HRQ851758 IBM851757:IBM851758 ILI851757:ILI851758 IVE851757:IVE851758 JFA851757:JFA851758 JOW851757:JOW851758 JYS851757:JYS851758 KIO851757:KIO851758 KSK851757:KSK851758 LCG851757:LCG851758 LMC851757:LMC851758 LVY851757:LVY851758 MFU851757:MFU851758 MPQ851757:MPQ851758 MZM851757:MZM851758 NJI851757:NJI851758 NTE851757:NTE851758 ODA851757:ODA851758 OMW851757:OMW851758 OWS851757:OWS851758 PGO851757:PGO851758 PQK851757:PQK851758 QAG851757:QAG851758 QKC851757:QKC851758 QTY851757:QTY851758 RDU851757:RDU851758 RNQ851757:RNQ851758 RXM851757:RXM851758 SHI851757:SHI851758 SRE851757:SRE851758 TBA851757:TBA851758 TKW851757:TKW851758 TUS851757:TUS851758 UEO851757:UEO851758 UOK851757:UOK851758 UYG851757:UYG851758 VIC851757:VIC851758 VRY851757:VRY851758 WBU851757:WBU851758 WLQ851757:WLQ851758 WVM851757:WVM851758 G917293:G917294 JA917293:JA917294 SW917293:SW917294 ACS917293:ACS917294 AMO917293:AMO917294 AWK917293:AWK917294 BGG917293:BGG917294 BQC917293:BQC917294 BZY917293:BZY917294 CJU917293:CJU917294 CTQ917293:CTQ917294 DDM917293:DDM917294 DNI917293:DNI917294 DXE917293:DXE917294 EHA917293:EHA917294 EQW917293:EQW917294 FAS917293:FAS917294 FKO917293:FKO917294 FUK917293:FUK917294 GEG917293:GEG917294 GOC917293:GOC917294 GXY917293:GXY917294 HHU917293:HHU917294 HRQ917293:HRQ917294 IBM917293:IBM917294 ILI917293:ILI917294 IVE917293:IVE917294 JFA917293:JFA917294 JOW917293:JOW917294 JYS917293:JYS917294 KIO917293:KIO917294 KSK917293:KSK917294 LCG917293:LCG917294 LMC917293:LMC917294 LVY917293:LVY917294 MFU917293:MFU917294 MPQ917293:MPQ917294 MZM917293:MZM917294 NJI917293:NJI917294 NTE917293:NTE917294 ODA917293:ODA917294 OMW917293:OMW917294 OWS917293:OWS917294 PGO917293:PGO917294 PQK917293:PQK917294 QAG917293:QAG917294 QKC917293:QKC917294 QTY917293:QTY917294 RDU917293:RDU917294 RNQ917293:RNQ917294 RXM917293:RXM917294 SHI917293:SHI917294 SRE917293:SRE917294 TBA917293:TBA917294 TKW917293:TKW917294 TUS917293:TUS917294 UEO917293:UEO917294 UOK917293:UOK917294 UYG917293:UYG917294 VIC917293:VIC917294 VRY917293:VRY917294 WBU917293:WBU917294 WLQ917293:WLQ917294 WVM917293:WVM917294 G982829:G982830 JA982829:JA982830 SW982829:SW982830 ACS982829:ACS982830 AMO982829:AMO982830 AWK982829:AWK982830 BGG982829:BGG982830 BQC982829:BQC982830 BZY982829:BZY982830 CJU982829:CJU982830 CTQ982829:CTQ982830 DDM982829:DDM982830 DNI982829:DNI982830 DXE982829:DXE982830 EHA982829:EHA982830 EQW982829:EQW982830 FAS982829:FAS982830 FKO982829:FKO982830 FUK982829:FUK982830 GEG982829:GEG982830 GOC982829:GOC982830 GXY982829:GXY982830 HHU982829:HHU982830 HRQ982829:HRQ982830 IBM982829:IBM982830 ILI982829:ILI982830 IVE982829:IVE982830 JFA982829:JFA982830 JOW982829:JOW982830 JYS982829:JYS982830 KIO982829:KIO982830 KSK982829:KSK982830 LCG982829:LCG982830 LMC982829:LMC982830 LVY982829:LVY982830 MFU982829:MFU982830 MPQ982829:MPQ982830 MZM982829:MZM982830 NJI982829:NJI982830 NTE982829:NTE982830 ODA982829:ODA982830 OMW982829:OMW982830 OWS982829:OWS982830 PGO982829:PGO982830 PQK982829:PQK982830 QAG982829:QAG982830 QKC982829:QKC982830 QTY982829:QTY982830 RDU982829:RDU982830 RNQ982829:RNQ982830 RXM982829:RXM982830 SHI982829:SHI982830 SRE982829:SRE982830 TBA982829:TBA982830 TKW982829:TKW982830 TUS982829:TUS982830 UEO982829:UEO982830 UOK982829:UOK982830 UYG982829:UYG982830 VIC982829:VIC982830 VRY982829:VRY982830 WBU982829:WBU982830 WLQ982829:WLQ982830 WVM982829:WVM982830 G65331:G65470 JA65331:JA65470 SW65331:SW65470 ACS65331:ACS65470 AMO65331:AMO65470 AWK65331:AWK65470 BGG65331:BGG65470 BQC65331:BQC65470 BZY65331:BZY65470 CJU65331:CJU65470 CTQ65331:CTQ65470 DDM65331:DDM65470 DNI65331:DNI65470 DXE65331:DXE65470 EHA65331:EHA65470 EQW65331:EQW65470 FAS65331:FAS65470 FKO65331:FKO65470 FUK65331:FUK65470 GEG65331:GEG65470 GOC65331:GOC65470 GXY65331:GXY65470 HHU65331:HHU65470 HRQ65331:HRQ65470 IBM65331:IBM65470 ILI65331:ILI65470 IVE65331:IVE65470 JFA65331:JFA65470 JOW65331:JOW65470 JYS65331:JYS65470 KIO65331:KIO65470 KSK65331:KSK65470 LCG65331:LCG65470 LMC65331:LMC65470 LVY65331:LVY65470 MFU65331:MFU65470 MPQ65331:MPQ65470 MZM65331:MZM65470 NJI65331:NJI65470 NTE65331:NTE65470 ODA65331:ODA65470 OMW65331:OMW65470 OWS65331:OWS65470 PGO65331:PGO65470 PQK65331:PQK65470 QAG65331:QAG65470 QKC65331:QKC65470 QTY65331:QTY65470 RDU65331:RDU65470 RNQ65331:RNQ65470 RXM65331:RXM65470 SHI65331:SHI65470 SRE65331:SRE65470 TBA65331:TBA65470 TKW65331:TKW65470 TUS65331:TUS65470 UEO65331:UEO65470 UOK65331:UOK65470 UYG65331:UYG65470 VIC65331:VIC65470 VRY65331:VRY65470 WBU65331:WBU65470 WLQ65331:WLQ65470 WVM65331:WVM65470 G130867:G131006 JA130867:JA131006 SW130867:SW131006 ACS130867:ACS131006 AMO130867:AMO131006 AWK130867:AWK131006 BGG130867:BGG131006 BQC130867:BQC131006 BZY130867:BZY131006 CJU130867:CJU131006 CTQ130867:CTQ131006 DDM130867:DDM131006 DNI130867:DNI131006 DXE130867:DXE131006 EHA130867:EHA131006 EQW130867:EQW131006 FAS130867:FAS131006 FKO130867:FKO131006 FUK130867:FUK131006 GEG130867:GEG131006 GOC130867:GOC131006 GXY130867:GXY131006 HHU130867:HHU131006 HRQ130867:HRQ131006 IBM130867:IBM131006 ILI130867:ILI131006 IVE130867:IVE131006 JFA130867:JFA131006 JOW130867:JOW131006 JYS130867:JYS131006 KIO130867:KIO131006 KSK130867:KSK131006 LCG130867:LCG131006 LMC130867:LMC131006 LVY130867:LVY131006 MFU130867:MFU131006 MPQ130867:MPQ131006 MZM130867:MZM131006 NJI130867:NJI131006 NTE130867:NTE131006 ODA130867:ODA131006 OMW130867:OMW131006 OWS130867:OWS131006 PGO130867:PGO131006 PQK130867:PQK131006 QAG130867:QAG131006 QKC130867:QKC131006 QTY130867:QTY131006 RDU130867:RDU131006 RNQ130867:RNQ131006 RXM130867:RXM131006 SHI130867:SHI131006 SRE130867:SRE131006 TBA130867:TBA131006 TKW130867:TKW131006 TUS130867:TUS131006 UEO130867:UEO131006 UOK130867:UOK131006 UYG130867:UYG131006 VIC130867:VIC131006 VRY130867:VRY131006 WBU130867:WBU131006 WLQ130867:WLQ131006 WVM130867:WVM131006 G196403:G196542 JA196403:JA196542 SW196403:SW196542 ACS196403:ACS196542 AMO196403:AMO196542 AWK196403:AWK196542 BGG196403:BGG196542 BQC196403:BQC196542 BZY196403:BZY196542 CJU196403:CJU196542 CTQ196403:CTQ196542 DDM196403:DDM196542 DNI196403:DNI196542 DXE196403:DXE196542 EHA196403:EHA196542 EQW196403:EQW196542 FAS196403:FAS196542 FKO196403:FKO196542 FUK196403:FUK196542 GEG196403:GEG196542 GOC196403:GOC196542 GXY196403:GXY196542 HHU196403:HHU196542 HRQ196403:HRQ196542 IBM196403:IBM196542 ILI196403:ILI196542 IVE196403:IVE196542 JFA196403:JFA196542 JOW196403:JOW196542 JYS196403:JYS196542 KIO196403:KIO196542 KSK196403:KSK196542 LCG196403:LCG196542 LMC196403:LMC196542 LVY196403:LVY196542 MFU196403:MFU196542 MPQ196403:MPQ196542 MZM196403:MZM196542 NJI196403:NJI196542 NTE196403:NTE196542 ODA196403:ODA196542 OMW196403:OMW196542 OWS196403:OWS196542 PGO196403:PGO196542 PQK196403:PQK196542 QAG196403:QAG196542 QKC196403:QKC196542 QTY196403:QTY196542 RDU196403:RDU196542 RNQ196403:RNQ196542 RXM196403:RXM196542 SHI196403:SHI196542 SRE196403:SRE196542 TBA196403:TBA196542 TKW196403:TKW196542 TUS196403:TUS196542 UEO196403:UEO196542 UOK196403:UOK196542 UYG196403:UYG196542 VIC196403:VIC196542 VRY196403:VRY196542 WBU196403:WBU196542 WLQ196403:WLQ196542 WVM196403:WVM196542 G261939:G262078 JA261939:JA262078 SW261939:SW262078 ACS261939:ACS262078 AMO261939:AMO262078 AWK261939:AWK262078 BGG261939:BGG262078 BQC261939:BQC262078 BZY261939:BZY262078 CJU261939:CJU262078 CTQ261939:CTQ262078 DDM261939:DDM262078 DNI261939:DNI262078 DXE261939:DXE262078 EHA261939:EHA262078 EQW261939:EQW262078 FAS261939:FAS262078 FKO261939:FKO262078 FUK261939:FUK262078 GEG261939:GEG262078 GOC261939:GOC262078 GXY261939:GXY262078 HHU261939:HHU262078 HRQ261939:HRQ262078 IBM261939:IBM262078 ILI261939:ILI262078 IVE261939:IVE262078 JFA261939:JFA262078 JOW261939:JOW262078 JYS261939:JYS262078 KIO261939:KIO262078 KSK261939:KSK262078 LCG261939:LCG262078 LMC261939:LMC262078 LVY261939:LVY262078 MFU261939:MFU262078 MPQ261939:MPQ262078 MZM261939:MZM262078 NJI261939:NJI262078 NTE261939:NTE262078 ODA261939:ODA262078 OMW261939:OMW262078 OWS261939:OWS262078 PGO261939:PGO262078 PQK261939:PQK262078 QAG261939:QAG262078 QKC261939:QKC262078 QTY261939:QTY262078 RDU261939:RDU262078 RNQ261939:RNQ262078 RXM261939:RXM262078 SHI261939:SHI262078 SRE261939:SRE262078 TBA261939:TBA262078 TKW261939:TKW262078 TUS261939:TUS262078 UEO261939:UEO262078 UOK261939:UOK262078 UYG261939:UYG262078 VIC261939:VIC262078 VRY261939:VRY262078 WBU261939:WBU262078 WLQ261939:WLQ262078 WVM261939:WVM262078 G327475:G327614 JA327475:JA327614 SW327475:SW327614 ACS327475:ACS327614 AMO327475:AMO327614 AWK327475:AWK327614 BGG327475:BGG327614 BQC327475:BQC327614 BZY327475:BZY327614 CJU327475:CJU327614 CTQ327475:CTQ327614 DDM327475:DDM327614 DNI327475:DNI327614 DXE327475:DXE327614 EHA327475:EHA327614 EQW327475:EQW327614 FAS327475:FAS327614 FKO327475:FKO327614 FUK327475:FUK327614 GEG327475:GEG327614 GOC327475:GOC327614 GXY327475:GXY327614 HHU327475:HHU327614 HRQ327475:HRQ327614 IBM327475:IBM327614 ILI327475:ILI327614 IVE327475:IVE327614 JFA327475:JFA327614 JOW327475:JOW327614 JYS327475:JYS327614 KIO327475:KIO327614 KSK327475:KSK327614 LCG327475:LCG327614 LMC327475:LMC327614 LVY327475:LVY327614 MFU327475:MFU327614 MPQ327475:MPQ327614 MZM327475:MZM327614 NJI327475:NJI327614 NTE327475:NTE327614 ODA327475:ODA327614 OMW327475:OMW327614 OWS327475:OWS327614 PGO327475:PGO327614 PQK327475:PQK327614 QAG327475:QAG327614 QKC327475:QKC327614 QTY327475:QTY327614 RDU327475:RDU327614 RNQ327475:RNQ327614 RXM327475:RXM327614 SHI327475:SHI327614 SRE327475:SRE327614 TBA327475:TBA327614 TKW327475:TKW327614 TUS327475:TUS327614 UEO327475:UEO327614 UOK327475:UOK327614 UYG327475:UYG327614 VIC327475:VIC327614 VRY327475:VRY327614 WBU327475:WBU327614 WLQ327475:WLQ327614 WVM327475:WVM327614 G393011:G393150 JA393011:JA393150 SW393011:SW393150 ACS393011:ACS393150 AMO393011:AMO393150 AWK393011:AWK393150 BGG393011:BGG393150 BQC393011:BQC393150 BZY393011:BZY393150 CJU393011:CJU393150 CTQ393011:CTQ393150 DDM393011:DDM393150 DNI393011:DNI393150 DXE393011:DXE393150 EHA393011:EHA393150 EQW393011:EQW393150 FAS393011:FAS393150 FKO393011:FKO393150 FUK393011:FUK393150 GEG393011:GEG393150 GOC393011:GOC393150 GXY393011:GXY393150 HHU393011:HHU393150 HRQ393011:HRQ393150 IBM393011:IBM393150 ILI393011:ILI393150 IVE393011:IVE393150 JFA393011:JFA393150 JOW393011:JOW393150 JYS393011:JYS393150 KIO393011:KIO393150 KSK393011:KSK393150 LCG393011:LCG393150 LMC393011:LMC393150 LVY393011:LVY393150 MFU393011:MFU393150 MPQ393011:MPQ393150 MZM393011:MZM393150 NJI393011:NJI393150 NTE393011:NTE393150 ODA393011:ODA393150 OMW393011:OMW393150 OWS393011:OWS393150 PGO393011:PGO393150 PQK393011:PQK393150 QAG393011:QAG393150 QKC393011:QKC393150 QTY393011:QTY393150 RDU393011:RDU393150 RNQ393011:RNQ393150 RXM393011:RXM393150 SHI393011:SHI393150 SRE393011:SRE393150 TBA393011:TBA393150 TKW393011:TKW393150 TUS393011:TUS393150 UEO393011:UEO393150 UOK393011:UOK393150 UYG393011:UYG393150 VIC393011:VIC393150 VRY393011:VRY393150 WBU393011:WBU393150 WLQ393011:WLQ393150 WVM393011:WVM393150 G458547:G458686 JA458547:JA458686 SW458547:SW458686 ACS458547:ACS458686 AMO458547:AMO458686 AWK458547:AWK458686 BGG458547:BGG458686 BQC458547:BQC458686 BZY458547:BZY458686 CJU458547:CJU458686 CTQ458547:CTQ458686 DDM458547:DDM458686 DNI458547:DNI458686 DXE458547:DXE458686 EHA458547:EHA458686 EQW458547:EQW458686 FAS458547:FAS458686 FKO458547:FKO458686 FUK458547:FUK458686 GEG458547:GEG458686 GOC458547:GOC458686 GXY458547:GXY458686 HHU458547:HHU458686 HRQ458547:HRQ458686 IBM458547:IBM458686 ILI458547:ILI458686 IVE458547:IVE458686 JFA458547:JFA458686 JOW458547:JOW458686 JYS458547:JYS458686 KIO458547:KIO458686 KSK458547:KSK458686 LCG458547:LCG458686 LMC458547:LMC458686 LVY458547:LVY458686 MFU458547:MFU458686 MPQ458547:MPQ458686 MZM458547:MZM458686 NJI458547:NJI458686 NTE458547:NTE458686 ODA458547:ODA458686 OMW458547:OMW458686 OWS458547:OWS458686 PGO458547:PGO458686 PQK458547:PQK458686 QAG458547:QAG458686 QKC458547:QKC458686 QTY458547:QTY458686 RDU458547:RDU458686 RNQ458547:RNQ458686 RXM458547:RXM458686 SHI458547:SHI458686 SRE458547:SRE458686 TBA458547:TBA458686 TKW458547:TKW458686 TUS458547:TUS458686 UEO458547:UEO458686 UOK458547:UOK458686 UYG458547:UYG458686 VIC458547:VIC458686 VRY458547:VRY458686 WBU458547:WBU458686 WLQ458547:WLQ458686 WVM458547:WVM458686 G524083:G524222 JA524083:JA524222 SW524083:SW524222 ACS524083:ACS524222 AMO524083:AMO524222 AWK524083:AWK524222 BGG524083:BGG524222 BQC524083:BQC524222 BZY524083:BZY524222 CJU524083:CJU524222 CTQ524083:CTQ524222 DDM524083:DDM524222 DNI524083:DNI524222 DXE524083:DXE524222 EHA524083:EHA524222 EQW524083:EQW524222 FAS524083:FAS524222 FKO524083:FKO524222 FUK524083:FUK524222 GEG524083:GEG524222 GOC524083:GOC524222 GXY524083:GXY524222 HHU524083:HHU524222 HRQ524083:HRQ524222 IBM524083:IBM524222 ILI524083:ILI524222 IVE524083:IVE524222 JFA524083:JFA524222 JOW524083:JOW524222 JYS524083:JYS524222 KIO524083:KIO524222 KSK524083:KSK524222 LCG524083:LCG524222 LMC524083:LMC524222 LVY524083:LVY524222 MFU524083:MFU524222 MPQ524083:MPQ524222 MZM524083:MZM524222 NJI524083:NJI524222 NTE524083:NTE524222 ODA524083:ODA524222 OMW524083:OMW524222 OWS524083:OWS524222 PGO524083:PGO524222 PQK524083:PQK524222 QAG524083:QAG524222 QKC524083:QKC524222 QTY524083:QTY524222 RDU524083:RDU524222 RNQ524083:RNQ524222 RXM524083:RXM524222 SHI524083:SHI524222 SRE524083:SRE524222 TBA524083:TBA524222 TKW524083:TKW524222 TUS524083:TUS524222 UEO524083:UEO524222 UOK524083:UOK524222 UYG524083:UYG524222 VIC524083:VIC524222 VRY524083:VRY524222 WBU524083:WBU524222 WLQ524083:WLQ524222 WVM524083:WVM524222 G589619:G589758 JA589619:JA589758 SW589619:SW589758 ACS589619:ACS589758 AMO589619:AMO589758 AWK589619:AWK589758 BGG589619:BGG589758 BQC589619:BQC589758 BZY589619:BZY589758 CJU589619:CJU589758 CTQ589619:CTQ589758 DDM589619:DDM589758 DNI589619:DNI589758 DXE589619:DXE589758 EHA589619:EHA589758 EQW589619:EQW589758 FAS589619:FAS589758 FKO589619:FKO589758 FUK589619:FUK589758 GEG589619:GEG589758 GOC589619:GOC589758 GXY589619:GXY589758 HHU589619:HHU589758 HRQ589619:HRQ589758 IBM589619:IBM589758 ILI589619:ILI589758 IVE589619:IVE589758 JFA589619:JFA589758 JOW589619:JOW589758 JYS589619:JYS589758 KIO589619:KIO589758 KSK589619:KSK589758 LCG589619:LCG589758 LMC589619:LMC589758 LVY589619:LVY589758 MFU589619:MFU589758 MPQ589619:MPQ589758 MZM589619:MZM589758 NJI589619:NJI589758 NTE589619:NTE589758 ODA589619:ODA589758 OMW589619:OMW589758 OWS589619:OWS589758 PGO589619:PGO589758 PQK589619:PQK589758 QAG589619:QAG589758 QKC589619:QKC589758 QTY589619:QTY589758 RDU589619:RDU589758 RNQ589619:RNQ589758 RXM589619:RXM589758 SHI589619:SHI589758 SRE589619:SRE589758 TBA589619:TBA589758 TKW589619:TKW589758 TUS589619:TUS589758 UEO589619:UEO589758 UOK589619:UOK589758 UYG589619:UYG589758 VIC589619:VIC589758 VRY589619:VRY589758 WBU589619:WBU589758 WLQ589619:WLQ589758 WVM589619:WVM589758 G655155:G655294 JA655155:JA655294 SW655155:SW655294 ACS655155:ACS655294 AMO655155:AMO655294 AWK655155:AWK655294 BGG655155:BGG655294 BQC655155:BQC655294 BZY655155:BZY655294 CJU655155:CJU655294 CTQ655155:CTQ655294 DDM655155:DDM655294 DNI655155:DNI655294 DXE655155:DXE655294 EHA655155:EHA655294 EQW655155:EQW655294 FAS655155:FAS655294 FKO655155:FKO655294 FUK655155:FUK655294 GEG655155:GEG655294 GOC655155:GOC655294 GXY655155:GXY655294 HHU655155:HHU655294 HRQ655155:HRQ655294 IBM655155:IBM655294 ILI655155:ILI655294 IVE655155:IVE655294 JFA655155:JFA655294 JOW655155:JOW655294 JYS655155:JYS655294 KIO655155:KIO655294 KSK655155:KSK655294 LCG655155:LCG655294 LMC655155:LMC655294 LVY655155:LVY655294 MFU655155:MFU655294 MPQ655155:MPQ655294 MZM655155:MZM655294 NJI655155:NJI655294 NTE655155:NTE655294 ODA655155:ODA655294 OMW655155:OMW655294 OWS655155:OWS655294 PGO655155:PGO655294 PQK655155:PQK655294 QAG655155:QAG655294 QKC655155:QKC655294 QTY655155:QTY655294 RDU655155:RDU655294 RNQ655155:RNQ655294 RXM655155:RXM655294 SHI655155:SHI655294 SRE655155:SRE655294 TBA655155:TBA655294 TKW655155:TKW655294 TUS655155:TUS655294 UEO655155:UEO655294 UOK655155:UOK655294 UYG655155:UYG655294 VIC655155:VIC655294 VRY655155:VRY655294 WBU655155:WBU655294 WLQ655155:WLQ655294 WVM655155:WVM655294 G720691:G720830 JA720691:JA720830 SW720691:SW720830 ACS720691:ACS720830 AMO720691:AMO720830 AWK720691:AWK720830 BGG720691:BGG720830 BQC720691:BQC720830 BZY720691:BZY720830 CJU720691:CJU720830 CTQ720691:CTQ720830 DDM720691:DDM720830 DNI720691:DNI720830 DXE720691:DXE720830 EHA720691:EHA720830 EQW720691:EQW720830 FAS720691:FAS720830 FKO720691:FKO720830 FUK720691:FUK720830 GEG720691:GEG720830 GOC720691:GOC720830 GXY720691:GXY720830 HHU720691:HHU720830 HRQ720691:HRQ720830 IBM720691:IBM720830 ILI720691:ILI720830 IVE720691:IVE720830 JFA720691:JFA720830 JOW720691:JOW720830 JYS720691:JYS720830 KIO720691:KIO720830 KSK720691:KSK720830 LCG720691:LCG720830 LMC720691:LMC720830 LVY720691:LVY720830 MFU720691:MFU720830 MPQ720691:MPQ720830 MZM720691:MZM720830 NJI720691:NJI720830 NTE720691:NTE720830 ODA720691:ODA720830 OMW720691:OMW720830 OWS720691:OWS720830 PGO720691:PGO720830 PQK720691:PQK720830 QAG720691:QAG720830 QKC720691:QKC720830 QTY720691:QTY720830 RDU720691:RDU720830 RNQ720691:RNQ720830 RXM720691:RXM720830 SHI720691:SHI720830 SRE720691:SRE720830 TBA720691:TBA720830 TKW720691:TKW720830 TUS720691:TUS720830 UEO720691:UEO720830 UOK720691:UOK720830 UYG720691:UYG720830 VIC720691:VIC720830 VRY720691:VRY720830 WBU720691:WBU720830 WLQ720691:WLQ720830 WVM720691:WVM720830 G786227:G786366 JA786227:JA786366 SW786227:SW786366 ACS786227:ACS786366 AMO786227:AMO786366 AWK786227:AWK786366 BGG786227:BGG786366 BQC786227:BQC786366 BZY786227:BZY786366 CJU786227:CJU786366 CTQ786227:CTQ786366 DDM786227:DDM786366 DNI786227:DNI786366 DXE786227:DXE786366 EHA786227:EHA786366 EQW786227:EQW786366 FAS786227:FAS786366 FKO786227:FKO786366 FUK786227:FUK786366 GEG786227:GEG786366 GOC786227:GOC786366 GXY786227:GXY786366 HHU786227:HHU786366 HRQ786227:HRQ786366 IBM786227:IBM786366 ILI786227:ILI786366 IVE786227:IVE786366 JFA786227:JFA786366 JOW786227:JOW786366 JYS786227:JYS786366 KIO786227:KIO786366 KSK786227:KSK786366 LCG786227:LCG786366 LMC786227:LMC786366 LVY786227:LVY786366 MFU786227:MFU786366 MPQ786227:MPQ786366 MZM786227:MZM786366 NJI786227:NJI786366 NTE786227:NTE786366 ODA786227:ODA786366 OMW786227:OMW786366 OWS786227:OWS786366 PGO786227:PGO786366 PQK786227:PQK786366 QAG786227:QAG786366 QKC786227:QKC786366 QTY786227:QTY786366 RDU786227:RDU786366 RNQ786227:RNQ786366 RXM786227:RXM786366 SHI786227:SHI786366 SRE786227:SRE786366 TBA786227:TBA786366 TKW786227:TKW786366 TUS786227:TUS786366 UEO786227:UEO786366 UOK786227:UOK786366 UYG786227:UYG786366 VIC786227:VIC786366 VRY786227:VRY786366 WBU786227:WBU786366 WLQ786227:WLQ786366 WVM786227:WVM786366 G851763:G851902 JA851763:JA851902 SW851763:SW851902 ACS851763:ACS851902 AMO851763:AMO851902 AWK851763:AWK851902 BGG851763:BGG851902 BQC851763:BQC851902 BZY851763:BZY851902 CJU851763:CJU851902 CTQ851763:CTQ851902 DDM851763:DDM851902 DNI851763:DNI851902 DXE851763:DXE851902 EHA851763:EHA851902 EQW851763:EQW851902 FAS851763:FAS851902 FKO851763:FKO851902 FUK851763:FUK851902 GEG851763:GEG851902 GOC851763:GOC851902 GXY851763:GXY851902 HHU851763:HHU851902 HRQ851763:HRQ851902 IBM851763:IBM851902 ILI851763:ILI851902 IVE851763:IVE851902 JFA851763:JFA851902 JOW851763:JOW851902 JYS851763:JYS851902 KIO851763:KIO851902 KSK851763:KSK851902 LCG851763:LCG851902 LMC851763:LMC851902 LVY851763:LVY851902 MFU851763:MFU851902 MPQ851763:MPQ851902 MZM851763:MZM851902 NJI851763:NJI851902 NTE851763:NTE851902 ODA851763:ODA851902 OMW851763:OMW851902 OWS851763:OWS851902 PGO851763:PGO851902 PQK851763:PQK851902 QAG851763:QAG851902 QKC851763:QKC851902 QTY851763:QTY851902 RDU851763:RDU851902 RNQ851763:RNQ851902 RXM851763:RXM851902 SHI851763:SHI851902 SRE851763:SRE851902 TBA851763:TBA851902 TKW851763:TKW851902 TUS851763:TUS851902 UEO851763:UEO851902 UOK851763:UOK851902 UYG851763:UYG851902 VIC851763:VIC851902 VRY851763:VRY851902 WBU851763:WBU851902 WLQ851763:WLQ851902 WVM851763:WVM851902 G917299:G917438 JA917299:JA917438 SW917299:SW917438 ACS917299:ACS917438 AMO917299:AMO917438 AWK917299:AWK917438 BGG917299:BGG917438 BQC917299:BQC917438 BZY917299:BZY917438 CJU917299:CJU917438 CTQ917299:CTQ917438 DDM917299:DDM917438 DNI917299:DNI917438 DXE917299:DXE917438 EHA917299:EHA917438 EQW917299:EQW917438 FAS917299:FAS917438 FKO917299:FKO917438 FUK917299:FUK917438 GEG917299:GEG917438 GOC917299:GOC917438 GXY917299:GXY917438 HHU917299:HHU917438 HRQ917299:HRQ917438 IBM917299:IBM917438 ILI917299:ILI917438 IVE917299:IVE917438 JFA917299:JFA917438 JOW917299:JOW917438 JYS917299:JYS917438 KIO917299:KIO917438 KSK917299:KSK917438 LCG917299:LCG917438 LMC917299:LMC917438 LVY917299:LVY917438 MFU917299:MFU917438 MPQ917299:MPQ917438 MZM917299:MZM917438 NJI917299:NJI917438 NTE917299:NTE917438 ODA917299:ODA917438 OMW917299:OMW917438 OWS917299:OWS917438 PGO917299:PGO917438 PQK917299:PQK917438 QAG917299:QAG917438 QKC917299:QKC917438 QTY917299:QTY917438 RDU917299:RDU917438 RNQ917299:RNQ917438 RXM917299:RXM917438 SHI917299:SHI917438 SRE917299:SRE917438 TBA917299:TBA917438 TKW917299:TKW917438 TUS917299:TUS917438 UEO917299:UEO917438 UOK917299:UOK917438 UYG917299:UYG917438 VIC917299:VIC917438 VRY917299:VRY917438 WBU917299:WBU917438 WLQ917299:WLQ917438 WVM917299:WVM917438 G982835:G982974 JA982835:JA982974 SW982835:SW982974 ACS982835:ACS982974 AMO982835:AMO982974 AWK982835:AWK982974 BGG982835:BGG982974 BQC982835:BQC982974 BZY982835:BZY982974 CJU982835:CJU982974 CTQ982835:CTQ982974 DDM982835:DDM982974 DNI982835:DNI982974 DXE982835:DXE982974 EHA982835:EHA982974 EQW982835:EQW982974 FAS982835:FAS982974 FKO982835:FKO982974 FUK982835:FUK982974 GEG982835:GEG982974 GOC982835:GOC982974 GXY982835:GXY982974 HHU982835:HHU982974 HRQ982835:HRQ982974 IBM982835:IBM982974 ILI982835:ILI982974 IVE982835:IVE982974 JFA982835:JFA982974 JOW982835:JOW982974 JYS982835:JYS982974 KIO982835:KIO982974 KSK982835:KSK982974 LCG982835:LCG982974 LMC982835:LMC982974 LVY982835:LVY982974 MFU982835:MFU982974 MPQ982835:MPQ982974 MZM982835:MZM982974 NJI982835:NJI982974 NTE982835:NTE982974 ODA982835:ODA982974 OMW982835:OMW982974 OWS982835:OWS982974 PGO982835:PGO982974 PQK982835:PQK982974 QAG982835:QAG982974 QKC982835:QKC982974 QTY982835:QTY982974 RDU982835:RDU982974 RNQ982835:RNQ982974 RXM982835:RXM982974 SHI982835:SHI982974 SRE982835:SRE982974 TBA982835:TBA982974 TKW982835:TKW982974 TUS982835:TUS982974 UEO982835:UEO982974 UOK982835:UOK982974 UYG982835:UYG982974 VIC982835:VIC982974 VRY982835:VRY982974 WBU982835:WBU982974 WLQ982835:WLQ982974 WVM982835:WVM982974 G65523:G65533 JA65523:JA65533 SW65523:SW65533 ACS65523:ACS65533 AMO65523:AMO65533 AWK65523:AWK65533 BGG65523:BGG65533 BQC65523:BQC65533 BZY65523:BZY65533 CJU65523:CJU65533 CTQ65523:CTQ65533 DDM65523:DDM65533 DNI65523:DNI65533 DXE65523:DXE65533 EHA65523:EHA65533 EQW65523:EQW65533 FAS65523:FAS65533 FKO65523:FKO65533 FUK65523:FUK65533 GEG65523:GEG65533 GOC65523:GOC65533 GXY65523:GXY65533 HHU65523:HHU65533 HRQ65523:HRQ65533 IBM65523:IBM65533 ILI65523:ILI65533 IVE65523:IVE65533 JFA65523:JFA65533 JOW65523:JOW65533 JYS65523:JYS65533 KIO65523:KIO65533 KSK65523:KSK65533 LCG65523:LCG65533 LMC65523:LMC65533 LVY65523:LVY65533 MFU65523:MFU65533 MPQ65523:MPQ65533 MZM65523:MZM65533 NJI65523:NJI65533 NTE65523:NTE65533 ODA65523:ODA65533 OMW65523:OMW65533 OWS65523:OWS65533 PGO65523:PGO65533 PQK65523:PQK65533 QAG65523:QAG65533 QKC65523:QKC65533 QTY65523:QTY65533 RDU65523:RDU65533 RNQ65523:RNQ65533 RXM65523:RXM65533 SHI65523:SHI65533 SRE65523:SRE65533 TBA65523:TBA65533 TKW65523:TKW65533 TUS65523:TUS65533 UEO65523:UEO65533 UOK65523:UOK65533 UYG65523:UYG65533 VIC65523:VIC65533 VRY65523:VRY65533 WBU65523:WBU65533 WLQ65523:WLQ65533 WVM65523:WVM65533 G131059:G131069 JA131059:JA131069 SW131059:SW131069 ACS131059:ACS131069 AMO131059:AMO131069 AWK131059:AWK131069 BGG131059:BGG131069 BQC131059:BQC131069 BZY131059:BZY131069 CJU131059:CJU131069 CTQ131059:CTQ131069 DDM131059:DDM131069 DNI131059:DNI131069 DXE131059:DXE131069 EHA131059:EHA131069 EQW131059:EQW131069 FAS131059:FAS131069 FKO131059:FKO131069 FUK131059:FUK131069 GEG131059:GEG131069 GOC131059:GOC131069 GXY131059:GXY131069 HHU131059:HHU131069 HRQ131059:HRQ131069 IBM131059:IBM131069 ILI131059:ILI131069 IVE131059:IVE131069 JFA131059:JFA131069 JOW131059:JOW131069 JYS131059:JYS131069 KIO131059:KIO131069 KSK131059:KSK131069 LCG131059:LCG131069 LMC131059:LMC131069 LVY131059:LVY131069 MFU131059:MFU131069 MPQ131059:MPQ131069 MZM131059:MZM131069 NJI131059:NJI131069 NTE131059:NTE131069 ODA131059:ODA131069 OMW131059:OMW131069 OWS131059:OWS131069 PGO131059:PGO131069 PQK131059:PQK131069 QAG131059:QAG131069 QKC131059:QKC131069 QTY131059:QTY131069 RDU131059:RDU131069 RNQ131059:RNQ131069 RXM131059:RXM131069 SHI131059:SHI131069 SRE131059:SRE131069 TBA131059:TBA131069 TKW131059:TKW131069 TUS131059:TUS131069 UEO131059:UEO131069 UOK131059:UOK131069 UYG131059:UYG131069 VIC131059:VIC131069 VRY131059:VRY131069 WBU131059:WBU131069 WLQ131059:WLQ131069 WVM131059:WVM131069 G196595:G196605 JA196595:JA196605 SW196595:SW196605 ACS196595:ACS196605 AMO196595:AMO196605 AWK196595:AWK196605 BGG196595:BGG196605 BQC196595:BQC196605 BZY196595:BZY196605 CJU196595:CJU196605 CTQ196595:CTQ196605 DDM196595:DDM196605 DNI196595:DNI196605 DXE196595:DXE196605 EHA196595:EHA196605 EQW196595:EQW196605 FAS196595:FAS196605 FKO196595:FKO196605 FUK196595:FUK196605 GEG196595:GEG196605 GOC196595:GOC196605 GXY196595:GXY196605 HHU196595:HHU196605 HRQ196595:HRQ196605 IBM196595:IBM196605 ILI196595:ILI196605 IVE196595:IVE196605 JFA196595:JFA196605 JOW196595:JOW196605 JYS196595:JYS196605 KIO196595:KIO196605 KSK196595:KSK196605 LCG196595:LCG196605 LMC196595:LMC196605 LVY196595:LVY196605 MFU196595:MFU196605 MPQ196595:MPQ196605 MZM196595:MZM196605 NJI196595:NJI196605 NTE196595:NTE196605 ODA196595:ODA196605 OMW196595:OMW196605 OWS196595:OWS196605 PGO196595:PGO196605 PQK196595:PQK196605 QAG196595:QAG196605 QKC196595:QKC196605 QTY196595:QTY196605 RDU196595:RDU196605 RNQ196595:RNQ196605 RXM196595:RXM196605 SHI196595:SHI196605 SRE196595:SRE196605 TBA196595:TBA196605 TKW196595:TKW196605 TUS196595:TUS196605 UEO196595:UEO196605 UOK196595:UOK196605 UYG196595:UYG196605 VIC196595:VIC196605 VRY196595:VRY196605 WBU196595:WBU196605 WLQ196595:WLQ196605 WVM196595:WVM196605 G262131:G262141 JA262131:JA262141 SW262131:SW262141 ACS262131:ACS262141 AMO262131:AMO262141 AWK262131:AWK262141 BGG262131:BGG262141 BQC262131:BQC262141 BZY262131:BZY262141 CJU262131:CJU262141 CTQ262131:CTQ262141 DDM262131:DDM262141 DNI262131:DNI262141 DXE262131:DXE262141 EHA262131:EHA262141 EQW262131:EQW262141 FAS262131:FAS262141 FKO262131:FKO262141 FUK262131:FUK262141 GEG262131:GEG262141 GOC262131:GOC262141 GXY262131:GXY262141 HHU262131:HHU262141 HRQ262131:HRQ262141 IBM262131:IBM262141 ILI262131:ILI262141 IVE262131:IVE262141 JFA262131:JFA262141 JOW262131:JOW262141 JYS262131:JYS262141 KIO262131:KIO262141 KSK262131:KSK262141 LCG262131:LCG262141 LMC262131:LMC262141 LVY262131:LVY262141 MFU262131:MFU262141 MPQ262131:MPQ262141 MZM262131:MZM262141 NJI262131:NJI262141 NTE262131:NTE262141 ODA262131:ODA262141 OMW262131:OMW262141 OWS262131:OWS262141 PGO262131:PGO262141 PQK262131:PQK262141 QAG262131:QAG262141 QKC262131:QKC262141 QTY262131:QTY262141 RDU262131:RDU262141 RNQ262131:RNQ262141 RXM262131:RXM262141 SHI262131:SHI262141 SRE262131:SRE262141 TBA262131:TBA262141 TKW262131:TKW262141 TUS262131:TUS262141 UEO262131:UEO262141 UOK262131:UOK262141 UYG262131:UYG262141 VIC262131:VIC262141 VRY262131:VRY262141 WBU262131:WBU262141 WLQ262131:WLQ262141 WVM262131:WVM262141 G327667:G327677 JA327667:JA327677 SW327667:SW327677 ACS327667:ACS327677 AMO327667:AMO327677 AWK327667:AWK327677 BGG327667:BGG327677 BQC327667:BQC327677 BZY327667:BZY327677 CJU327667:CJU327677 CTQ327667:CTQ327677 DDM327667:DDM327677 DNI327667:DNI327677 DXE327667:DXE327677 EHA327667:EHA327677 EQW327667:EQW327677 FAS327667:FAS327677 FKO327667:FKO327677 FUK327667:FUK327677 GEG327667:GEG327677 GOC327667:GOC327677 GXY327667:GXY327677 HHU327667:HHU327677 HRQ327667:HRQ327677 IBM327667:IBM327677 ILI327667:ILI327677 IVE327667:IVE327677 JFA327667:JFA327677 JOW327667:JOW327677 JYS327667:JYS327677 KIO327667:KIO327677 KSK327667:KSK327677 LCG327667:LCG327677 LMC327667:LMC327677 LVY327667:LVY327677 MFU327667:MFU327677 MPQ327667:MPQ327677 MZM327667:MZM327677 NJI327667:NJI327677 NTE327667:NTE327677 ODA327667:ODA327677 OMW327667:OMW327677 OWS327667:OWS327677 PGO327667:PGO327677 PQK327667:PQK327677 QAG327667:QAG327677 QKC327667:QKC327677 QTY327667:QTY327677 RDU327667:RDU327677 RNQ327667:RNQ327677 RXM327667:RXM327677 SHI327667:SHI327677 SRE327667:SRE327677 TBA327667:TBA327677 TKW327667:TKW327677 TUS327667:TUS327677 UEO327667:UEO327677 UOK327667:UOK327677 UYG327667:UYG327677 VIC327667:VIC327677 VRY327667:VRY327677 WBU327667:WBU327677 WLQ327667:WLQ327677 WVM327667:WVM327677 G393203:G393213 JA393203:JA393213 SW393203:SW393213 ACS393203:ACS393213 AMO393203:AMO393213 AWK393203:AWK393213 BGG393203:BGG393213 BQC393203:BQC393213 BZY393203:BZY393213 CJU393203:CJU393213 CTQ393203:CTQ393213 DDM393203:DDM393213 DNI393203:DNI393213 DXE393203:DXE393213 EHA393203:EHA393213 EQW393203:EQW393213 FAS393203:FAS393213 FKO393203:FKO393213 FUK393203:FUK393213 GEG393203:GEG393213 GOC393203:GOC393213 GXY393203:GXY393213 HHU393203:HHU393213 HRQ393203:HRQ393213 IBM393203:IBM393213 ILI393203:ILI393213 IVE393203:IVE393213 JFA393203:JFA393213 JOW393203:JOW393213 JYS393203:JYS393213 KIO393203:KIO393213 KSK393203:KSK393213 LCG393203:LCG393213 LMC393203:LMC393213 LVY393203:LVY393213 MFU393203:MFU393213 MPQ393203:MPQ393213 MZM393203:MZM393213 NJI393203:NJI393213 NTE393203:NTE393213 ODA393203:ODA393213 OMW393203:OMW393213 OWS393203:OWS393213 PGO393203:PGO393213 PQK393203:PQK393213 QAG393203:QAG393213 QKC393203:QKC393213 QTY393203:QTY393213 RDU393203:RDU393213 RNQ393203:RNQ393213 RXM393203:RXM393213 SHI393203:SHI393213 SRE393203:SRE393213 TBA393203:TBA393213 TKW393203:TKW393213 TUS393203:TUS393213 UEO393203:UEO393213 UOK393203:UOK393213 UYG393203:UYG393213 VIC393203:VIC393213 VRY393203:VRY393213 WBU393203:WBU393213 WLQ393203:WLQ393213 WVM393203:WVM393213 G458739:G458749 JA458739:JA458749 SW458739:SW458749 ACS458739:ACS458749 AMO458739:AMO458749 AWK458739:AWK458749 BGG458739:BGG458749 BQC458739:BQC458749 BZY458739:BZY458749 CJU458739:CJU458749 CTQ458739:CTQ458749 DDM458739:DDM458749 DNI458739:DNI458749 DXE458739:DXE458749 EHA458739:EHA458749 EQW458739:EQW458749 FAS458739:FAS458749 FKO458739:FKO458749 FUK458739:FUK458749 GEG458739:GEG458749 GOC458739:GOC458749 GXY458739:GXY458749 HHU458739:HHU458749 HRQ458739:HRQ458749 IBM458739:IBM458749 ILI458739:ILI458749 IVE458739:IVE458749 JFA458739:JFA458749 JOW458739:JOW458749 JYS458739:JYS458749 KIO458739:KIO458749 KSK458739:KSK458749 LCG458739:LCG458749 LMC458739:LMC458749 LVY458739:LVY458749 MFU458739:MFU458749 MPQ458739:MPQ458749 MZM458739:MZM458749 NJI458739:NJI458749 NTE458739:NTE458749 ODA458739:ODA458749 OMW458739:OMW458749 OWS458739:OWS458749 PGO458739:PGO458749 PQK458739:PQK458749 QAG458739:QAG458749 QKC458739:QKC458749 QTY458739:QTY458749 RDU458739:RDU458749 RNQ458739:RNQ458749 RXM458739:RXM458749 SHI458739:SHI458749 SRE458739:SRE458749 TBA458739:TBA458749 TKW458739:TKW458749 TUS458739:TUS458749 UEO458739:UEO458749 UOK458739:UOK458749 UYG458739:UYG458749 VIC458739:VIC458749 VRY458739:VRY458749 WBU458739:WBU458749 WLQ458739:WLQ458749 WVM458739:WVM458749 G524275:G524285 JA524275:JA524285 SW524275:SW524285 ACS524275:ACS524285 AMO524275:AMO524285 AWK524275:AWK524285 BGG524275:BGG524285 BQC524275:BQC524285 BZY524275:BZY524285 CJU524275:CJU524285 CTQ524275:CTQ524285 DDM524275:DDM524285 DNI524275:DNI524285 DXE524275:DXE524285 EHA524275:EHA524285 EQW524275:EQW524285 FAS524275:FAS524285 FKO524275:FKO524285 FUK524275:FUK524285 GEG524275:GEG524285 GOC524275:GOC524285 GXY524275:GXY524285 HHU524275:HHU524285 HRQ524275:HRQ524285 IBM524275:IBM524285 ILI524275:ILI524285 IVE524275:IVE524285 JFA524275:JFA524285 JOW524275:JOW524285 JYS524275:JYS524285 KIO524275:KIO524285 KSK524275:KSK524285 LCG524275:LCG524285 LMC524275:LMC524285 LVY524275:LVY524285 MFU524275:MFU524285 MPQ524275:MPQ524285 MZM524275:MZM524285 NJI524275:NJI524285 NTE524275:NTE524285 ODA524275:ODA524285 OMW524275:OMW524285 OWS524275:OWS524285 PGO524275:PGO524285 PQK524275:PQK524285 QAG524275:QAG524285 QKC524275:QKC524285 QTY524275:QTY524285 RDU524275:RDU524285 RNQ524275:RNQ524285 RXM524275:RXM524285 SHI524275:SHI524285 SRE524275:SRE524285 TBA524275:TBA524285 TKW524275:TKW524285 TUS524275:TUS524285 UEO524275:UEO524285 UOK524275:UOK524285 UYG524275:UYG524285 VIC524275:VIC524285 VRY524275:VRY524285 WBU524275:WBU524285 WLQ524275:WLQ524285 WVM524275:WVM524285 G589811:G589821 JA589811:JA589821 SW589811:SW589821 ACS589811:ACS589821 AMO589811:AMO589821 AWK589811:AWK589821 BGG589811:BGG589821 BQC589811:BQC589821 BZY589811:BZY589821 CJU589811:CJU589821 CTQ589811:CTQ589821 DDM589811:DDM589821 DNI589811:DNI589821 DXE589811:DXE589821 EHA589811:EHA589821 EQW589811:EQW589821 FAS589811:FAS589821 FKO589811:FKO589821 FUK589811:FUK589821 GEG589811:GEG589821 GOC589811:GOC589821 GXY589811:GXY589821 HHU589811:HHU589821 HRQ589811:HRQ589821 IBM589811:IBM589821 ILI589811:ILI589821 IVE589811:IVE589821 JFA589811:JFA589821 JOW589811:JOW589821 JYS589811:JYS589821 KIO589811:KIO589821 KSK589811:KSK589821 LCG589811:LCG589821 LMC589811:LMC589821 LVY589811:LVY589821 MFU589811:MFU589821 MPQ589811:MPQ589821 MZM589811:MZM589821 NJI589811:NJI589821 NTE589811:NTE589821 ODA589811:ODA589821 OMW589811:OMW589821 OWS589811:OWS589821 PGO589811:PGO589821 PQK589811:PQK589821 QAG589811:QAG589821 QKC589811:QKC589821 QTY589811:QTY589821 RDU589811:RDU589821 RNQ589811:RNQ589821 RXM589811:RXM589821 SHI589811:SHI589821 SRE589811:SRE589821 TBA589811:TBA589821 TKW589811:TKW589821 TUS589811:TUS589821 UEO589811:UEO589821 UOK589811:UOK589821 UYG589811:UYG589821 VIC589811:VIC589821 VRY589811:VRY589821 WBU589811:WBU589821 WLQ589811:WLQ589821 WVM589811:WVM589821 G655347:G655357 JA655347:JA655357 SW655347:SW655357 ACS655347:ACS655357 AMO655347:AMO655357 AWK655347:AWK655357 BGG655347:BGG655357 BQC655347:BQC655357 BZY655347:BZY655357 CJU655347:CJU655357 CTQ655347:CTQ655357 DDM655347:DDM655357 DNI655347:DNI655357 DXE655347:DXE655357 EHA655347:EHA655357 EQW655347:EQW655357 FAS655347:FAS655357 FKO655347:FKO655357 FUK655347:FUK655357 GEG655347:GEG655357 GOC655347:GOC655357 GXY655347:GXY655357 HHU655347:HHU655357 HRQ655347:HRQ655357 IBM655347:IBM655357 ILI655347:ILI655357 IVE655347:IVE655357 JFA655347:JFA655357 JOW655347:JOW655357 JYS655347:JYS655357 KIO655347:KIO655357 KSK655347:KSK655357 LCG655347:LCG655357 LMC655347:LMC655357 LVY655347:LVY655357 MFU655347:MFU655357 MPQ655347:MPQ655357 MZM655347:MZM655357 NJI655347:NJI655357 NTE655347:NTE655357 ODA655347:ODA655357 OMW655347:OMW655357 OWS655347:OWS655357 PGO655347:PGO655357 PQK655347:PQK655357 QAG655347:QAG655357 QKC655347:QKC655357 QTY655347:QTY655357 RDU655347:RDU655357 RNQ655347:RNQ655357 RXM655347:RXM655357 SHI655347:SHI655357 SRE655347:SRE655357 TBA655347:TBA655357 TKW655347:TKW655357 TUS655347:TUS655357 UEO655347:UEO655357 UOK655347:UOK655357 UYG655347:UYG655357 VIC655347:VIC655357 VRY655347:VRY655357 WBU655347:WBU655357 WLQ655347:WLQ655357 WVM655347:WVM655357 G720883:G720893 JA720883:JA720893 SW720883:SW720893 ACS720883:ACS720893 AMO720883:AMO720893 AWK720883:AWK720893 BGG720883:BGG720893 BQC720883:BQC720893 BZY720883:BZY720893 CJU720883:CJU720893 CTQ720883:CTQ720893 DDM720883:DDM720893 DNI720883:DNI720893 DXE720883:DXE720893 EHA720883:EHA720893 EQW720883:EQW720893 FAS720883:FAS720893 FKO720883:FKO720893 FUK720883:FUK720893 GEG720883:GEG720893 GOC720883:GOC720893 GXY720883:GXY720893 HHU720883:HHU720893 HRQ720883:HRQ720893 IBM720883:IBM720893 ILI720883:ILI720893 IVE720883:IVE720893 JFA720883:JFA720893 JOW720883:JOW720893 JYS720883:JYS720893 KIO720883:KIO720893 KSK720883:KSK720893 LCG720883:LCG720893 LMC720883:LMC720893 LVY720883:LVY720893 MFU720883:MFU720893 MPQ720883:MPQ720893 MZM720883:MZM720893 NJI720883:NJI720893 NTE720883:NTE720893 ODA720883:ODA720893 OMW720883:OMW720893 OWS720883:OWS720893 PGO720883:PGO720893 PQK720883:PQK720893 QAG720883:QAG720893 QKC720883:QKC720893 QTY720883:QTY720893 RDU720883:RDU720893 RNQ720883:RNQ720893 RXM720883:RXM720893 SHI720883:SHI720893 SRE720883:SRE720893 TBA720883:TBA720893 TKW720883:TKW720893 TUS720883:TUS720893 UEO720883:UEO720893 UOK720883:UOK720893 UYG720883:UYG720893 VIC720883:VIC720893 VRY720883:VRY720893 WBU720883:WBU720893 WLQ720883:WLQ720893 WVM720883:WVM720893 G786419:G786429 JA786419:JA786429 SW786419:SW786429 ACS786419:ACS786429 AMO786419:AMO786429 AWK786419:AWK786429 BGG786419:BGG786429 BQC786419:BQC786429 BZY786419:BZY786429 CJU786419:CJU786429 CTQ786419:CTQ786429 DDM786419:DDM786429 DNI786419:DNI786429 DXE786419:DXE786429 EHA786419:EHA786429 EQW786419:EQW786429 FAS786419:FAS786429 FKO786419:FKO786429 FUK786419:FUK786429 GEG786419:GEG786429 GOC786419:GOC786429 GXY786419:GXY786429 HHU786419:HHU786429 HRQ786419:HRQ786429 IBM786419:IBM786429 ILI786419:ILI786429 IVE786419:IVE786429 JFA786419:JFA786429 JOW786419:JOW786429 JYS786419:JYS786429 KIO786419:KIO786429 KSK786419:KSK786429 LCG786419:LCG786429 LMC786419:LMC786429 LVY786419:LVY786429 MFU786419:MFU786429 MPQ786419:MPQ786429 MZM786419:MZM786429 NJI786419:NJI786429 NTE786419:NTE786429 ODA786419:ODA786429 OMW786419:OMW786429 OWS786419:OWS786429 PGO786419:PGO786429 PQK786419:PQK786429 QAG786419:QAG786429 QKC786419:QKC786429 QTY786419:QTY786429 RDU786419:RDU786429 RNQ786419:RNQ786429 RXM786419:RXM786429 SHI786419:SHI786429 SRE786419:SRE786429 TBA786419:TBA786429 TKW786419:TKW786429 TUS786419:TUS786429 UEO786419:UEO786429 UOK786419:UOK786429 UYG786419:UYG786429 VIC786419:VIC786429 VRY786419:VRY786429 WBU786419:WBU786429 WLQ786419:WLQ786429 WVM786419:WVM786429 G851955:G851965 JA851955:JA851965 SW851955:SW851965 ACS851955:ACS851965 AMO851955:AMO851965 AWK851955:AWK851965 BGG851955:BGG851965 BQC851955:BQC851965 BZY851955:BZY851965 CJU851955:CJU851965 CTQ851955:CTQ851965 DDM851955:DDM851965 DNI851955:DNI851965 DXE851955:DXE851965 EHA851955:EHA851965 EQW851955:EQW851965 FAS851955:FAS851965 FKO851955:FKO851965 FUK851955:FUK851965 GEG851955:GEG851965 GOC851955:GOC851965 GXY851955:GXY851965 HHU851955:HHU851965 HRQ851955:HRQ851965 IBM851955:IBM851965 ILI851955:ILI851965 IVE851955:IVE851965 JFA851955:JFA851965 JOW851955:JOW851965 JYS851955:JYS851965 KIO851955:KIO851965 KSK851955:KSK851965 LCG851955:LCG851965 LMC851955:LMC851965 LVY851955:LVY851965 MFU851955:MFU851965 MPQ851955:MPQ851965 MZM851955:MZM851965 NJI851955:NJI851965 NTE851955:NTE851965 ODA851955:ODA851965 OMW851955:OMW851965 OWS851955:OWS851965 PGO851955:PGO851965 PQK851955:PQK851965 QAG851955:QAG851965 QKC851955:QKC851965 QTY851955:QTY851965 RDU851955:RDU851965 RNQ851955:RNQ851965 RXM851955:RXM851965 SHI851955:SHI851965 SRE851955:SRE851965 TBA851955:TBA851965 TKW851955:TKW851965 TUS851955:TUS851965 UEO851955:UEO851965 UOK851955:UOK851965 UYG851955:UYG851965 VIC851955:VIC851965 VRY851955:VRY851965 WBU851955:WBU851965 WLQ851955:WLQ851965 WVM851955:WVM851965 G917491:G917501 JA917491:JA917501 SW917491:SW917501 ACS917491:ACS917501 AMO917491:AMO917501 AWK917491:AWK917501 BGG917491:BGG917501 BQC917491:BQC917501 BZY917491:BZY917501 CJU917491:CJU917501 CTQ917491:CTQ917501 DDM917491:DDM917501 DNI917491:DNI917501 DXE917491:DXE917501 EHA917491:EHA917501 EQW917491:EQW917501 FAS917491:FAS917501 FKO917491:FKO917501 FUK917491:FUK917501 GEG917491:GEG917501 GOC917491:GOC917501 GXY917491:GXY917501 HHU917491:HHU917501 HRQ917491:HRQ917501 IBM917491:IBM917501 ILI917491:ILI917501 IVE917491:IVE917501 JFA917491:JFA917501 JOW917491:JOW917501 JYS917491:JYS917501 KIO917491:KIO917501 KSK917491:KSK917501 LCG917491:LCG917501 LMC917491:LMC917501 LVY917491:LVY917501 MFU917491:MFU917501 MPQ917491:MPQ917501 MZM917491:MZM917501 NJI917491:NJI917501 NTE917491:NTE917501 ODA917491:ODA917501 OMW917491:OMW917501 OWS917491:OWS917501 PGO917491:PGO917501 PQK917491:PQK917501 QAG917491:QAG917501 QKC917491:QKC917501 QTY917491:QTY917501 RDU917491:RDU917501 RNQ917491:RNQ917501 RXM917491:RXM917501 SHI917491:SHI917501 SRE917491:SRE917501 TBA917491:TBA917501 TKW917491:TKW917501 TUS917491:TUS917501 UEO917491:UEO917501 UOK917491:UOK917501 UYG917491:UYG917501 VIC917491:VIC917501 VRY917491:VRY917501 WBU917491:WBU917501 WLQ917491:WLQ917501 WVM917491:WVM917501 G983027:G983037 JA983027:JA983037 SW983027:SW983037 ACS983027:ACS983037 AMO983027:AMO983037 AWK983027:AWK983037 BGG983027:BGG983037 BQC983027:BQC983037 BZY983027:BZY983037 CJU983027:CJU983037 CTQ983027:CTQ983037 DDM983027:DDM983037 DNI983027:DNI983037 DXE983027:DXE983037 EHA983027:EHA983037 EQW983027:EQW983037 FAS983027:FAS983037 FKO983027:FKO983037 FUK983027:FUK983037 GEG983027:GEG983037 GOC983027:GOC983037 GXY983027:GXY983037 HHU983027:HHU983037 HRQ983027:HRQ983037 IBM983027:IBM983037 ILI983027:ILI983037 IVE983027:IVE983037 JFA983027:JFA983037 JOW983027:JOW983037 JYS983027:JYS983037 KIO983027:KIO983037 KSK983027:KSK983037 LCG983027:LCG983037 LMC983027:LMC983037 LVY983027:LVY983037 MFU983027:MFU983037 MPQ983027:MPQ983037 MZM983027:MZM983037 NJI983027:NJI983037 NTE983027:NTE983037 ODA983027:ODA983037 OMW983027:OMW983037 OWS983027:OWS983037 PGO983027:PGO983037 PQK983027:PQK983037 QAG983027:QAG983037 QKC983027:QKC983037 QTY983027:QTY983037 RDU983027:RDU983037 RNQ983027:RNQ983037 RXM983027:RXM983037 SHI983027:SHI983037 SRE983027:SRE983037 TBA983027:TBA983037 TKW983027:TKW983037 TUS983027:TUS983037 UEO983027:UEO983037 UOK983027:UOK983037 UYG983027:UYG983037 VIC983027:VIC983037 VRY983027:VRY983037 WBU983027:WBU983037 WLQ983027:WLQ983037 WVM983027:WVM983037 G65584:G65587 JA65584:JA65587 SW65584:SW65587 ACS65584:ACS65587 AMO65584:AMO65587 AWK65584:AWK65587 BGG65584:BGG65587 BQC65584:BQC65587 BZY65584:BZY65587 CJU65584:CJU65587 CTQ65584:CTQ65587 DDM65584:DDM65587 DNI65584:DNI65587 DXE65584:DXE65587 EHA65584:EHA65587 EQW65584:EQW65587 FAS65584:FAS65587 FKO65584:FKO65587 FUK65584:FUK65587 GEG65584:GEG65587 GOC65584:GOC65587 GXY65584:GXY65587 HHU65584:HHU65587 HRQ65584:HRQ65587 IBM65584:IBM65587 ILI65584:ILI65587 IVE65584:IVE65587 JFA65584:JFA65587 JOW65584:JOW65587 JYS65584:JYS65587 KIO65584:KIO65587 KSK65584:KSK65587 LCG65584:LCG65587 LMC65584:LMC65587 LVY65584:LVY65587 MFU65584:MFU65587 MPQ65584:MPQ65587 MZM65584:MZM65587 NJI65584:NJI65587 NTE65584:NTE65587 ODA65584:ODA65587 OMW65584:OMW65587 OWS65584:OWS65587 PGO65584:PGO65587 PQK65584:PQK65587 QAG65584:QAG65587 QKC65584:QKC65587 QTY65584:QTY65587 RDU65584:RDU65587 RNQ65584:RNQ65587 RXM65584:RXM65587 SHI65584:SHI65587 SRE65584:SRE65587 TBA65584:TBA65587 TKW65584:TKW65587 TUS65584:TUS65587 UEO65584:UEO65587 UOK65584:UOK65587 UYG65584:UYG65587 VIC65584:VIC65587 VRY65584:VRY65587 WBU65584:WBU65587 WLQ65584:WLQ65587 WVM65584:WVM65587 G131120:G131123 JA131120:JA131123 SW131120:SW131123 ACS131120:ACS131123 AMO131120:AMO131123 AWK131120:AWK131123 BGG131120:BGG131123 BQC131120:BQC131123 BZY131120:BZY131123 CJU131120:CJU131123 CTQ131120:CTQ131123 DDM131120:DDM131123 DNI131120:DNI131123 DXE131120:DXE131123 EHA131120:EHA131123 EQW131120:EQW131123 FAS131120:FAS131123 FKO131120:FKO131123 FUK131120:FUK131123 GEG131120:GEG131123 GOC131120:GOC131123 GXY131120:GXY131123 HHU131120:HHU131123 HRQ131120:HRQ131123 IBM131120:IBM131123 ILI131120:ILI131123 IVE131120:IVE131123 JFA131120:JFA131123 JOW131120:JOW131123 JYS131120:JYS131123 KIO131120:KIO131123 KSK131120:KSK131123 LCG131120:LCG131123 LMC131120:LMC131123 LVY131120:LVY131123 MFU131120:MFU131123 MPQ131120:MPQ131123 MZM131120:MZM131123 NJI131120:NJI131123 NTE131120:NTE131123 ODA131120:ODA131123 OMW131120:OMW131123 OWS131120:OWS131123 PGO131120:PGO131123 PQK131120:PQK131123 QAG131120:QAG131123 QKC131120:QKC131123 QTY131120:QTY131123 RDU131120:RDU131123 RNQ131120:RNQ131123 RXM131120:RXM131123 SHI131120:SHI131123 SRE131120:SRE131123 TBA131120:TBA131123 TKW131120:TKW131123 TUS131120:TUS131123 UEO131120:UEO131123 UOK131120:UOK131123 UYG131120:UYG131123 VIC131120:VIC131123 VRY131120:VRY131123 WBU131120:WBU131123 WLQ131120:WLQ131123 WVM131120:WVM131123 G196656:G196659 JA196656:JA196659 SW196656:SW196659 ACS196656:ACS196659 AMO196656:AMO196659 AWK196656:AWK196659 BGG196656:BGG196659 BQC196656:BQC196659 BZY196656:BZY196659 CJU196656:CJU196659 CTQ196656:CTQ196659 DDM196656:DDM196659 DNI196656:DNI196659 DXE196656:DXE196659 EHA196656:EHA196659 EQW196656:EQW196659 FAS196656:FAS196659 FKO196656:FKO196659 FUK196656:FUK196659 GEG196656:GEG196659 GOC196656:GOC196659 GXY196656:GXY196659 HHU196656:HHU196659 HRQ196656:HRQ196659 IBM196656:IBM196659 ILI196656:ILI196659 IVE196656:IVE196659 JFA196656:JFA196659 JOW196656:JOW196659 JYS196656:JYS196659 KIO196656:KIO196659 KSK196656:KSK196659 LCG196656:LCG196659 LMC196656:LMC196659 LVY196656:LVY196659 MFU196656:MFU196659 MPQ196656:MPQ196659 MZM196656:MZM196659 NJI196656:NJI196659 NTE196656:NTE196659 ODA196656:ODA196659 OMW196656:OMW196659 OWS196656:OWS196659 PGO196656:PGO196659 PQK196656:PQK196659 QAG196656:QAG196659 QKC196656:QKC196659 QTY196656:QTY196659 RDU196656:RDU196659 RNQ196656:RNQ196659 RXM196656:RXM196659 SHI196656:SHI196659 SRE196656:SRE196659 TBA196656:TBA196659 TKW196656:TKW196659 TUS196656:TUS196659 UEO196656:UEO196659 UOK196656:UOK196659 UYG196656:UYG196659 VIC196656:VIC196659 VRY196656:VRY196659 WBU196656:WBU196659 WLQ196656:WLQ196659 WVM196656:WVM196659 G262192:G262195 JA262192:JA262195 SW262192:SW262195 ACS262192:ACS262195 AMO262192:AMO262195 AWK262192:AWK262195 BGG262192:BGG262195 BQC262192:BQC262195 BZY262192:BZY262195 CJU262192:CJU262195 CTQ262192:CTQ262195 DDM262192:DDM262195 DNI262192:DNI262195 DXE262192:DXE262195 EHA262192:EHA262195 EQW262192:EQW262195 FAS262192:FAS262195 FKO262192:FKO262195 FUK262192:FUK262195 GEG262192:GEG262195 GOC262192:GOC262195 GXY262192:GXY262195 HHU262192:HHU262195 HRQ262192:HRQ262195 IBM262192:IBM262195 ILI262192:ILI262195 IVE262192:IVE262195 JFA262192:JFA262195 JOW262192:JOW262195 JYS262192:JYS262195 KIO262192:KIO262195 KSK262192:KSK262195 LCG262192:LCG262195 LMC262192:LMC262195 LVY262192:LVY262195 MFU262192:MFU262195 MPQ262192:MPQ262195 MZM262192:MZM262195 NJI262192:NJI262195 NTE262192:NTE262195 ODA262192:ODA262195 OMW262192:OMW262195 OWS262192:OWS262195 PGO262192:PGO262195 PQK262192:PQK262195 QAG262192:QAG262195 QKC262192:QKC262195 QTY262192:QTY262195 RDU262192:RDU262195 RNQ262192:RNQ262195 RXM262192:RXM262195 SHI262192:SHI262195 SRE262192:SRE262195 TBA262192:TBA262195 TKW262192:TKW262195 TUS262192:TUS262195 UEO262192:UEO262195 UOK262192:UOK262195 UYG262192:UYG262195 VIC262192:VIC262195 VRY262192:VRY262195 WBU262192:WBU262195 WLQ262192:WLQ262195 WVM262192:WVM262195 G327728:G327731 JA327728:JA327731 SW327728:SW327731 ACS327728:ACS327731 AMO327728:AMO327731 AWK327728:AWK327731 BGG327728:BGG327731 BQC327728:BQC327731 BZY327728:BZY327731 CJU327728:CJU327731 CTQ327728:CTQ327731 DDM327728:DDM327731 DNI327728:DNI327731 DXE327728:DXE327731 EHA327728:EHA327731 EQW327728:EQW327731 FAS327728:FAS327731 FKO327728:FKO327731 FUK327728:FUK327731 GEG327728:GEG327731 GOC327728:GOC327731 GXY327728:GXY327731 HHU327728:HHU327731 HRQ327728:HRQ327731 IBM327728:IBM327731 ILI327728:ILI327731 IVE327728:IVE327731 JFA327728:JFA327731 JOW327728:JOW327731 JYS327728:JYS327731 KIO327728:KIO327731 KSK327728:KSK327731 LCG327728:LCG327731 LMC327728:LMC327731 LVY327728:LVY327731 MFU327728:MFU327731 MPQ327728:MPQ327731 MZM327728:MZM327731 NJI327728:NJI327731 NTE327728:NTE327731 ODA327728:ODA327731 OMW327728:OMW327731 OWS327728:OWS327731 PGO327728:PGO327731 PQK327728:PQK327731 QAG327728:QAG327731 QKC327728:QKC327731 QTY327728:QTY327731 RDU327728:RDU327731 RNQ327728:RNQ327731 RXM327728:RXM327731 SHI327728:SHI327731 SRE327728:SRE327731 TBA327728:TBA327731 TKW327728:TKW327731 TUS327728:TUS327731 UEO327728:UEO327731 UOK327728:UOK327731 UYG327728:UYG327731 VIC327728:VIC327731 VRY327728:VRY327731 WBU327728:WBU327731 WLQ327728:WLQ327731 WVM327728:WVM327731 G393264:G393267 JA393264:JA393267 SW393264:SW393267 ACS393264:ACS393267 AMO393264:AMO393267 AWK393264:AWK393267 BGG393264:BGG393267 BQC393264:BQC393267 BZY393264:BZY393267 CJU393264:CJU393267 CTQ393264:CTQ393267 DDM393264:DDM393267 DNI393264:DNI393267 DXE393264:DXE393267 EHA393264:EHA393267 EQW393264:EQW393267 FAS393264:FAS393267 FKO393264:FKO393267 FUK393264:FUK393267 GEG393264:GEG393267 GOC393264:GOC393267 GXY393264:GXY393267 HHU393264:HHU393267 HRQ393264:HRQ393267 IBM393264:IBM393267 ILI393264:ILI393267 IVE393264:IVE393267 JFA393264:JFA393267 JOW393264:JOW393267 JYS393264:JYS393267 KIO393264:KIO393267 KSK393264:KSK393267 LCG393264:LCG393267 LMC393264:LMC393267 LVY393264:LVY393267 MFU393264:MFU393267 MPQ393264:MPQ393267 MZM393264:MZM393267 NJI393264:NJI393267 NTE393264:NTE393267 ODA393264:ODA393267 OMW393264:OMW393267 OWS393264:OWS393267 PGO393264:PGO393267 PQK393264:PQK393267 QAG393264:QAG393267 QKC393264:QKC393267 QTY393264:QTY393267 RDU393264:RDU393267 RNQ393264:RNQ393267 RXM393264:RXM393267 SHI393264:SHI393267 SRE393264:SRE393267 TBA393264:TBA393267 TKW393264:TKW393267 TUS393264:TUS393267 UEO393264:UEO393267 UOK393264:UOK393267 UYG393264:UYG393267 VIC393264:VIC393267 VRY393264:VRY393267 WBU393264:WBU393267 WLQ393264:WLQ393267 WVM393264:WVM393267 G458800:G458803 JA458800:JA458803 SW458800:SW458803 ACS458800:ACS458803 AMO458800:AMO458803 AWK458800:AWK458803 BGG458800:BGG458803 BQC458800:BQC458803 BZY458800:BZY458803 CJU458800:CJU458803 CTQ458800:CTQ458803 DDM458800:DDM458803 DNI458800:DNI458803 DXE458800:DXE458803 EHA458800:EHA458803 EQW458800:EQW458803 FAS458800:FAS458803 FKO458800:FKO458803 FUK458800:FUK458803 GEG458800:GEG458803 GOC458800:GOC458803 GXY458800:GXY458803 HHU458800:HHU458803 HRQ458800:HRQ458803 IBM458800:IBM458803 ILI458800:ILI458803 IVE458800:IVE458803 JFA458800:JFA458803 JOW458800:JOW458803 JYS458800:JYS458803 KIO458800:KIO458803 KSK458800:KSK458803 LCG458800:LCG458803 LMC458800:LMC458803 LVY458800:LVY458803 MFU458800:MFU458803 MPQ458800:MPQ458803 MZM458800:MZM458803 NJI458800:NJI458803 NTE458800:NTE458803 ODA458800:ODA458803 OMW458800:OMW458803 OWS458800:OWS458803 PGO458800:PGO458803 PQK458800:PQK458803 QAG458800:QAG458803 QKC458800:QKC458803 QTY458800:QTY458803 RDU458800:RDU458803 RNQ458800:RNQ458803 RXM458800:RXM458803 SHI458800:SHI458803 SRE458800:SRE458803 TBA458800:TBA458803 TKW458800:TKW458803 TUS458800:TUS458803 UEO458800:UEO458803 UOK458800:UOK458803 UYG458800:UYG458803 VIC458800:VIC458803 VRY458800:VRY458803 WBU458800:WBU458803 WLQ458800:WLQ458803 WVM458800:WVM458803 G524336:G524339 JA524336:JA524339 SW524336:SW524339 ACS524336:ACS524339 AMO524336:AMO524339 AWK524336:AWK524339 BGG524336:BGG524339 BQC524336:BQC524339 BZY524336:BZY524339 CJU524336:CJU524339 CTQ524336:CTQ524339 DDM524336:DDM524339 DNI524336:DNI524339 DXE524336:DXE524339 EHA524336:EHA524339 EQW524336:EQW524339 FAS524336:FAS524339 FKO524336:FKO524339 FUK524336:FUK524339 GEG524336:GEG524339 GOC524336:GOC524339 GXY524336:GXY524339 HHU524336:HHU524339 HRQ524336:HRQ524339 IBM524336:IBM524339 ILI524336:ILI524339 IVE524336:IVE524339 JFA524336:JFA524339 JOW524336:JOW524339 JYS524336:JYS524339 KIO524336:KIO524339 KSK524336:KSK524339 LCG524336:LCG524339 LMC524336:LMC524339 LVY524336:LVY524339 MFU524336:MFU524339 MPQ524336:MPQ524339 MZM524336:MZM524339 NJI524336:NJI524339 NTE524336:NTE524339 ODA524336:ODA524339 OMW524336:OMW524339 OWS524336:OWS524339 PGO524336:PGO524339 PQK524336:PQK524339 QAG524336:QAG524339 QKC524336:QKC524339 QTY524336:QTY524339 RDU524336:RDU524339 RNQ524336:RNQ524339 RXM524336:RXM524339 SHI524336:SHI524339 SRE524336:SRE524339 TBA524336:TBA524339 TKW524336:TKW524339 TUS524336:TUS524339 UEO524336:UEO524339 UOK524336:UOK524339 UYG524336:UYG524339 VIC524336:VIC524339 VRY524336:VRY524339 WBU524336:WBU524339 WLQ524336:WLQ524339 WVM524336:WVM524339 G589872:G589875 JA589872:JA589875 SW589872:SW589875 ACS589872:ACS589875 AMO589872:AMO589875 AWK589872:AWK589875 BGG589872:BGG589875 BQC589872:BQC589875 BZY589872:BZY589875 CJU589872:CJU589875 CTQ589872:CTQ589875 DDM589872:DDM589875 DNI589872:DNI589875 DXE589872:DXE589875 EHA589872:EHA589875 EQW589872:EQW589875 FAS589872:FAS589875 FKO589872:FKO589875 FUK589872:FUK589875 GEG589872:GEG589875 GOC589872:GOC589875 GXY589872:GXY589875 HHU589872:HHU589875 HRQ589872:HRQ589875 IBM589872:IBM589875 ILI589872:ILI589875 IVE589872:IVE589875 JFA589872:JFA589875 JOW589872:JOW589875 JYS589872:JYS589875 KIO589872:KIO589875 KSK589872:KSK589875 LCG589872:LCG589875 LMC589872:LMC589875 LVY589872:LVY589875 MFU589872:MFU589875 MPQ589872:MPQ589875 MZM589872:MZM589875 NJI589872:NJI589875 NTE589872:NTE589875 ODA589872:ODA589875 OMW589872:OMW589875 OWS589872:OWS589875 PGO589872:PGO589875 PQK589872:PQK589875 QAG589872:QAG589875 QKC589872:QKC589875 QTY589872:QTY589875 RDU589872:RDU589875 RNQ589872:RNQ589875 RXM589872:RXM589875 SHI589872:SHI589875 SRE589872:SRE589875 TBA589872:TBA589875 TKW589872:TKW589875 TUS589872:TUS589875 UEO589872:UEO589875 UOK589872:UOK589875 UYG589872:UYG589875 VIC589872:VIC589875 VRY589872:VRY589875 WBU589872:WBU589875 WLQ589872:WLQ589875 WVM589872:WVM589875 G655408:G655411 JA655408:JA655411 SW655408:SW655411 ACS655408:ACS655411 AMO655408:AMO655411 AWK655408:AWK655411 BGG655408:BGG655411 BQC655408:BQC655411 BZY655408:BZY655411 CJU655408:CJU655411 CTQ655408:CTQ655411 DDM655408:DDM655411 DNI655408:DNI655411 DXE655408:DXE655411 EHA655408:EHA655411 EQW655408:EQW655411 FAS655408:FAS655411 FKO655408:FKO655411 FUK655408:FUK655411 GEG655408:GEG655411 GOC655408:GOC655411 GXY655408:GXY655411 HHU655408:HHU655411 HRQ655408:HRQ655411 IBM655408:IBM655411 ILI655408:ILI655411 IVE655408:IVE655411 JFA655408:JFA655411 JOW655408:JOW655411 JYS655408:JYS655411 KIO655408:KIO655411 KSK655408:KSK655411 LCG655408:LCG655411 LMC655408:LMC655411 LVY655408:LVY655411 MFU655408:MFU655411 MPQ655408:MPQ655411 MZM655408:MZM655411 NJI655408:NJI655411 NTE655408:NTE655411 ODA655408:ODA655411 OMW655408:OMW655411 OWS655408:OWS655411 PGO655408:PGO655411 PQK655408:PQK655411 QAG655408:QAG655411 QKC655408:QKC655411 QTY655408:QTY655411 RDU655408:RDU655411 RNQ655408:RNQ655411 RXM655408:RXM655411 SHI655408:SHI655411 SRE655408:SRE655411 TBA655408:TBA655411 TKW655408:TKW655411 TUS655408:TUS655411 UEO655408:UEO655411 UOK655408:UOK655411 UYG655408:UYG655411 VIC655408:VIC655411 VRY655408:VRY655411 WBU655408:WBU655411 WLQ655408:WLQ655411 WVM655408:WVM655411 G720944:G720947 JA720944:JA720947 SW720944:SW720947 ACS720944:ACS720947 AMO720944:AMO720947 AWK720944:AWK720947 BGG720944:BGG720947 BQC720944:BQC720947 BZY720944:BZY720947 CJU720944:CJU720947 CTQ720944:CTQ720947 DDM720944:DDM720947 DNI720944:DNI720947 DXE720944:DXE720947 EHA720944:EHA720947 EQW720944:EQW720947 FAS720944:FAS720947 FKO720944:FKO720947 FUK720944:FUK720947 GEG720944:GEG720947 GOC720944:GOC720947 GXY720944:GXY720947 HHU720944:HHU720947 HRQ720944:HRQ720947 IBM720944:IBM720947 ILI720944:ILI720947 IVE720944:IVE720947 JFA720944:JFA720947 JOW720944:JOW720947 JYS720944:JYS720947 KIO720944:KIO720947 KSK720944:KSK720947 LCG720944:LCG720947 LMC720944:LMC720947 LVY720944:LVY720947 MFU720944:MFU720947 MPQ720944:MPQ720947 MZM720944:MZM720947 NJI720944:NJI720947 NTE720944:NTE720947 ODA720944:ODA720947 OMW720944:OMW720947 OWS720944:OWS720947 PGO720944:PGO720947 PQK720944:PQK720947 QAG720944:QAG720947 QKC720944:QKC720947 QTY720944:QTY720947 RDU720944:RDU720947 RNQ720944:RNQ720947 RXM720944:RXM720947 SHI720944:SHI720947 SRE720944:SRE720947 TBA720944:TBA720947 TKW720944:TKW720947 TUS720944:TUS720947 UEO720944:UEO720947 UOK720944:UOK720947 UYG720944:UYG720947 VIC720944:VIC720947 VRY720944:VRY720947 WBU720944:WBU720947 WLQ720944:WLQ720947 WVM720944:WVM720947 G786480:G786483 JA786480:JA786483 SW786480:SW786483 ACS786480:ACS786483 AMO786480:AMO786483 AWK786480:AWK786483 BGG786480:BGG786483 BQC786480:BQC786483 BZY786480:BZY786483 CJU786480:CJU786483 CTQ786480:CTQ786483 DDM786480:DDM786483 DNI786480:DNI786483 DXE786480:DXE786483 EHA786480:EHA786483 EQW786480:EQW786483 FAS786480:FAS786483 FKO786480:FKO786483 FUK786480:FUK786483 GEG786480:GEG786483 GOC786480:GOC786483 GXY786480:GXY786483 HHU786480:HHU786483 HRQ786480:HRQ786483 IBM786480:IBM786483 ILI786480:ILI786483 IVE786480:IVE786483 JFA786480:JFA786483 JOW786480:JOW786483 JYS786480:JYS786483 KIO786480:KIO786483 KSK786480:KSK786483 LCG786480:LCG786483 LMC786480:LMC786483 LVY786480:LVY786483 MFU786480:MFU786483 MPQ786480:MPQ786483 MZM786480:MZM786483 NJI786480:NJI786483 NTE786480:NTE786483 ODA786480:ODA786483 OMW786480:OMW786483 OWS786480:OWS786483 PGO786480:PGO786483 PQK786480:PQK786483 QAG786480:QAG786483 QKC786480:QKC786483 QTY786480:QTY786483 RDU786480:RDU786483 RNQ786480:RNQ786483 RXM786480:RXM786483 SHI786480:SHI786483 SRE786480:SRE786483 TBA786480:TBA786483 TKW786480:TKW786483 TUS786480:TUS786483 UEO786480:UEO786483 UOK786480:UOK786483 UYG786480:UYG786483 VIC786480:VIC786483 VRY786480:VRY786483 WBU786480:WBU786483 WLQ786480:WLQ786483 WVM786480:WVM786483 G852016:G852019 JA852016:JA852019 SW852016:SW852019 ACS852016:ACS852019 AMO852016:AMO852019 AWK852016:AWK852019 BGG852016:BGG852019 BQC852016:BQC852019 BZY852016:BZY852019 CJU852016:CJU852019 CTQ852016:CTQ852019 DDM852016:DDM852019 DNI852016:DNI852019 DXE852016:DXE852019 EHA852016:EHA852019 EQW852016:EQW852019 FAS852016:FAS852019 FKO852016:FKO852019 FUK852016:FUK852019 GEG852016:GEG852019 GOC852016:GOC852019 GXY852016:GXY852019 HHU852016:HHU852019 HRQ852016:HRQ852019 IBM852016:IBM852019 ILI852016:ILI852019 IVE852016:IVE852019 JFA852016:JFA852019 JOW852016:JOW852019 JYS852016:JYS852019 KIO852016:KIO852019 KSK852016:KSK852019 LCG852016:LCG852019 LMC852016:LMC852019 LVY852016:LVY852019 MFU852016:MFU852019 MPQ852016:MPQ852019 MZM852016:MZM852019 NJI852016:NJI852019 NTE852016:NTE852019 ODA852016:ODA852019 OMW852016:OMW852019 OWS852016:OWS852019 PGO852016:PGO852019 PQK852016:PQK852019 QAG852016:QAG852019 QKC852016:QKC852019 QTY852016:QTY852019 RDU852016:RDU852019 RNQ852016:RNQ852019 RXM852016:RXM852019 SHI852016:SHI852019 SRE852016:SRE852019 TBA852016:TBA852019 TKW852016:TKW852019 TUS852016:TUS852019 UEO852016:UEO852019 UOK852016:UOK852019 UYG852016:UYG852019 VIC852016:VIC852019 VRY852016:VRY852019 WBU852016:WBU852019 WLQ852016:WLQ852019 WVM852016:WVM852019 G917552:G917555 JA917552:JA917555 SW917552:SW917555 ACS917552:ACS917555 AMO917552:AMO917555 AWK917552:AWK917555 BGG917552:BGG917555 BQC917552:BQC917555 BZY917552:BZY917555 CJU917552:CJU917555 CTQ917552:CTQ917555 DDM917552:DDM917555 DNI917552:DNI917555 DXE917552:DXE917555 EHA917552:EHA917555 EQW917552:EQW917555 FAS917552:FAS917555 FKO917552:FKO917555 FUK917552:FUK917555 GEG917552:GEG917555 GOC917552:GOC917555 GXY917552:GXY917555 HHU917552:HHU917555 HRQ917552:HRQ917555 IBM917552:IBM917555 ILI917552:ILI917555 IVE917552:IVE917555 JFA917552:JFA917555 JOW917552:JOW917555 JYS917552:JYS917555 KIO917552:KIO917555 KSK917552:KSK917555 LCG917552:LCG917555 LMC917552:LMC917555 LVY917552:LVY917555 MFU917552:MFU917555 MPQ917552:MPQ917555 MZM917552:MZM917555 NJI917552:NJI917555 NTE917552:NTE917555 ODA917552:ODA917555 OMW917552:OMW917555 OWS917552:OWS917555 PGO917552:PGO917555 PQK917552:PQK917555 QAG917552:QAG917555 QKC917552:QKC917555 QTY917552:QTY917555 RDU917552:RDU917555 RNQ917552:RNQ917555 RXM917552:RXM917555 SHI917552:SHI917555 SRE917552:SRE917555 TBA917552:TBA917555 TKW917552:TKW917555 TUS917552:TUS917555 UEO917552:UEO917555 UOK917552:UOK917555 UYG917552:UYG917555 VIC917552:VIC917555 VRY917552:VRY917555 WBU917552:WBU917555 WLQ917552:WLQ917555 WVM917552:WVM917555 G983088:G983091 JA983088:JA983091 SW983088:SW983091 ACS983088:ACS983091 AMO983088:AMO983091 AWK983088:AWK983091 BGG983088:BGG983091 BQC983088:BQC983091 BZY983088:BZY983091 CJU983088:CJU983091 CTQ983088:CTQ983091 DDM983088:DDM983091 DNI983088:DNI983091 DXE983088:DXE983091 EHA983088:EHA983091 EQW983088:EQW983091 FAS983088:FAS983091 FKO983088:FKO983091 FUK983088:FUK983091 GEG983088:GEG983091 GOC983088:GOC983091 GXY983088:GXY983091 HHU983088:HHU983091 HRQ983088:HRQ983091 IBM983088:IBM983091 ILI983088:ILI983091 IVE983088:IVE983091 JFA983088:JFA983091 JOW983088:JOW983091 JYS983088:JYS983091 KIO983088:KIO983091 KSK983088:KSK983091 LCG983088:LCG983091 LMC983088:LMC983091 LVY983088:LVY983091 MFU983088:MFU983091 MPQ983088:MPQ983091 MZM983088:MZM983091 NJI983088:NJI983091 NTE983088:NTE983091 ODA983088:ODA983091 OMW983088:OMW983091 OWS983088:OWS983091 PGO983088:PGO983091 PQK983088:PQK983091 QAG983088:QAG983091 QKC983088:QKC983091 QTY983088:QTY983091 RDU983088:RDU983091 RNQ983088:RNQ983091 RXM983088:RXM983091 SHI983088:SHI983091 SRE983088:SRE983091 TBA983088:TBA983091 TKW983088:TKW983091 TUS983088:TUS983091 UEO983088:UEO983091 UOK983088:UOK983091 UYG983088:UYG983091 VIC983088:VIC983091 VRY983088:VRY983091 WBU983088:WBU983091 WLQ983088:WLQ983091 WVM983088:WVM983091 G65556:G65580 JA65556:JA65580 SW65556:SW65580 ACS65556:ACS65580 AMO65556:AMO65580 AWK65556:AWK65580 BGG65556:BGG65580 BQC65556:BQC65580 BZY65556:BZY65580 CJU65556:CJU65580 CTQ65556:CTQ65580 DDM65556:DDM65580 DNI65556:DNI65580 DXE65556:DXE65580 EHA65556:EHA65580 EQW65556:EQW65580 FAS65556:FAS65580 FKO65556:FKO65580 FUK65556:FUK65580 GEG65556:GEG65580 GOC65556:GOC65580 GXY65556:GXY65580 HHU65556:HHU65580 HRQ65556:HRQ65580 IBM65556:IBM65580 ILI65556:ILI65580 IVE65556:IVE65580 JFA65556:JFA65580 JOW65556:JOW65580 JYS65556:JYS65580 KIO65556:KIO65580 KSK65556:KSK65580 LCG65556:LCG65580 LMC65556:LMC65580 LVY65556:LVY65580 MFU65556:MFU65580 MPQ65556:MPQ65580 MZM65556:MZM65580 NJI65556:NJI65580 NTE65556:NTE65580 ODA65556:ODA65580 OMW65556:OMW65580 OWS65556:OWS65580 PGO65556:PGO65580 PQK65556:PQK65580 QAG65556:QAG65580 QKC65556:QKC65580 QTY65556:QTY65580 RDU65556:RDU65580 RNQ65556:RNQ65580 RXM65556:RXM65580 SHI65556:SHI65580 SRE65556:SRE65580 TBA65556:TBA65580 TKW65556:TKW65580 TUS65556:TUS65580 UEO65556:UEO65580 UOK65556:UOK65580 UYG65556:UYG65580 VIC65556:VIC65580 VRY65556:VRY65580 WBU65556:WBU65580 WLQ65556:WLQ65580 WVM65556:WVM65580 G131092:G131116 JA131092:JA131116 SW131092:SW131116 ACS131092:ACS131116 AMO131092:AMO131116 AWK131092:AWK131116 BGG131092:BGG131116 BQC131092:BQC131116 BZY131092:BZY131116 CJU131092:CJU131116 CTQ131092:CTQ131116 DDM131092:DDM131116 DNI131092:DNI131116 DXE131092:DXE131116 EHA131092:EHA131116 EQW131092:EQW131116 FAS131092:FAS131116 FKO131092:FKO131116 FUK131092:FUK131116 GEG131092:GEG131116 GOC131092:GOC131116 GXY131092:GXY131116 HHU131092:HHU131116 HRQ131092:HRQ131116 IBM131092:IBM131116 ILI131092:ILI131116 IVE131092:IVE131116 JFA131092:JFA131116 JOW131092:JOW131116 JYS131092:JYS131116 KIO131092:KIO131116 KSK131092:KSK131116 LCG131092:LCG131116 LMC131092:LMC131116 LVY131092:LVY131116 MFU131092:MFU131116 MPQ131092:MPQ131116 MZM131092:MZM131116 NJI131092:NJI131116 NTE131092:NTE131116 ODA131092:ODA131116 OMW131092:OMW131116 OWS131092:OWS131116 PGO131092:PGO131116 PQK131092:PQK131116 QAG131092:QAG131116 QKC131092:QKC131116 QTY131092:QTY131116 RDU131092:RDU131116 RNQ131092:RNQ131116 RXM131092:RXM131116 SHI131092:SHI131116 SRE131092:SRE131116 TBA131092:TBA131116 TKW131092:TKW131116 TUS131092:TUS131116 UEO131092:UEO131116 UOK131092:UOK131116 UYG131092:UYG131116 VIC131092:VIC131116 VRY131092:VRY131116 WBU131092:WBU131116 WLQ131092:WLQ131116 WVM131092:WVM131116 G196628:G196652 JA196628:JA196652 SW196628:SW196652 ACS196628:ACS196652 AMO196628:AMO196652 AWK196628:AWK196652 BGG196628:BGG196652 BQC196628:BQC196652 BZY196628:BZY196652 CJU196628:CJU196652 CTQ196628:CTQ196652 DDM196628:DDM196652 DNI196628:DNI196652 DXE196628:DXE196652 EHA196628:EHA196652 EQW196628:EQW196652 FAS196628:FAS196652 FKO196628:FKO196652 FUK196628:FUK196652 GEG196628:GEG196652 GOC196628:GOC196652 GXY196628:GXY196652 HHU196628:HHU196652 HRQ196628:HRQ196652 IBM196628:IBM196652 ILI196628:ILI196652 IVE196628:IVE196652 JFA196628:JFA196652 JOW196628:JOW196652 JYS196628:JYS196652 KIO196628:KIO196652 KSK196628:KSK196652 LCG196628:LCG196652 LMC196628:LMC196652 LVY196628:LVY196652 MFU196628:MFU196652 MPQ196628:MPQ196652 MZM196628:MZM196652 NJI196628:NJI196652 NTE196628:NTE196652 ODA196628:ODA196652 OMW196628:OMW196652 OWS196628:OWS196652 PGO196628:PGO196652 PQK196628:PQK196652 QAG196628:QAG196652 QKC196628:QKC196652 QTY196628:QTY196652 RDU196628:RDU196652 RNQ196628:RNQ196652 RXM196628:RXM196652 SHI196628:SHI196652 SRE196628:SRE196652 TBA196628:TBA196652 TKW196628:TKW196652 TUS196628:TUS196652 UEO196628:UEO196652 UOK196628:UOK196652 UYG196628:UYG196652 VIC196628:VIC196652 VRY196628:VRY196652 WBU196628:WBU196652 WLQ196628:WLQ196652 WVM196628:WVM196652 G262164:G262188 JA262164:JA262188 SW262164:SW262188 ACS262164:ACS262188 AMO262164:AMO262188 AWK262164:AWK262188 BGG262164:BGG262188 BQC262164:BQC262188 BZY262164:BZY262188 CJU262164:CJU262188 CTQ262164:CTQ262188 DDM262164:DDM262188 DNI262164:DNI262188 DXE262164:DXE262188 EHA262164:EHA262188 EQW262164:EQW262188 FAS262164:FAS262188 FKO262164:FKO262188 FUK262164:FUK262188 GEG262164:GEG262188 GOC262164:GOC262188 GXY262164:GXY262188 HHU262164:HHU262188 HRQ262164:HRQ262188 IBM262164:IBM262188 ILI262164:ILI262188 IVE262164:IVE262188 JFA262164:JFA262188 JOW262164:JOW262188 JYS262164:JYS262188 KIO262164:KIO262188 KSK262164:KSK262188 LCG262164:LCG262188 LMC262164:LMC262188 LVY262164:LVY262188 MFU262164:MFU262188 MPQ262164:MPQ262188 MZM262164:MZM262188 NJI262164:NJI262188 NTE262164:NTE262188 ODA262164:ODA262188 OMW262164:OMW262188 OWS262164:OWS262188 PGO262164:PGO262188 PQK262164:PQK262188 QAG262164:QAG262188 QKC262164:QKC262188 QTY262164:QTY262188 RDU262164:RDU262188 RNQ262164:RNQ262188 RXM262164:RXM262188 SHI262164:SHI262188 SRE262164:SRE262188 TBA262164:TBA262188 TKW262164:TKW262188 TUS262164:TUS262188 UEO262164:UEO262188 UOK262164:UOK262188 UYG262164:UYG262188 VIC262164:VIC262188 VRY262164:VRY262188 WBU262164:WBU262188 WLQ262164:WLQ262188 WVM262164:WVM262188 G327700:G327724 JA327700:JA327724 SW327700:SW327724 ACS327700:ACS327724 AMO327700:AMO327724 AWK327700:AWK327724 BGG327700:BGG327724 BQC327700:BQC327724 BZY327700:BZY327724 CJU327700:CJU327724 CTQ327700:CTQ327724 DDM327700:DDM327724 DNI327700:DNI327724 DXE327700:DXE327724 EHA327700:EHA327724 EQW327700:EQW327724 FAS327700:FAS327724 FKO327700:FKO327724 FUK327700:FUK327724 GEG327700:GEG327724 GOC327700:GOC327724 GXY327700:GXY327724 HHU327700:HHU327724 HRQ327700:HRQ327724 IBM327700:IBM327724 ILI327700:ILI327724 IVE327700:IVE327724 JFA327700:JFA327724 JOW327700:JOW327724 JYS327700:JYS327724 KIO327700:KIO327724 KSK327700:KSK327724 LCG327700:LCG327724 LMC327700:LMC327724 LVY327700:LVY327724 MFU327700:MFU327724 MPQ327700:MPQ327724 MZM327700:MZM327724 NJI327700:NJI327724 NTE327700:NTE327724 ODA327700:ODA327724 OMW327700:OMW327724 OWS327700:OWS327724 PGO327700:PGO327724 PQK327700:PQK327724 QAG327700:QAG327724 QKC327700:QKC327724 QTY327700:QTY327724 RDU327700:RDU327724 RNQ327700:RNQ327724 RXM327700:RXM327724 SHI327700:SHI327724 SRE327700:SRE327724 TBA327700:TBA327724 TKW327700:TKW327724 TUS327700:TUS327724 UEO327700:UEO327724 UOK327700:UOK327724 UYG327700:UYG327724 VIC327700:VIC327724 VRY327700:VRY327724 WBU327700:WBU327724 WLQ327700:WLQ327724 WVM327700:WVM327724 G393236:G393260 JA393236:JA393260 SW393236:SW393260 ACS393236:ACS393260 AMO393236:AMO393260 AWK393236:AWK393260 BGG393236:BGG393260 BQC393236:BQC393260 BZY393236:BZY393260 CJU393236:CJU393260 CTQ393236:CTQ393260 DDM393236:DDM393260 DNI393236:DNI393260 DXE393236:DXE393260 EHA393236:EHA393260 EQW393236:EQW393260 FAS393236:FAS393260 FKO393236:FKO393260 FUK393236:FUK393260 GEG393236:GEG393260 GOC393236:GOC393260 GXY393236:GXY393260 HHU393236:HHU393260 HRQ393236:HRQ393260 IBM393236:IBM393260 ILI393236:ILI393260 IVE393236:IVE393260 JFA393236:JFA393260 JOW393236:JOW393260 JYS393236:JYS393260 KIO393236:KIO393260 KSK393236:KSK393260 LCG393236:LCG393260 LMC393236:LMC393260 LVY393236:LVY393260 MFU393236:MFU393260 MPQ393236:MPQ393260 MZM393236:MZM393260 NJI393236:NJI393260 NTE393236:NTE393260 ODA393236:ODA393260 OMW393236:OMW393260 OWS393236:OWS393260 PGO393236:PGO393260 PQK393236:PQK393260 QAG393236:QAG393260 QKC393236:QKC393260 QTY393236:QTY393260 RDU393236:RDU393260 RNQ393236:RNQ393260 RXM393236:RXM393260 SHI393236:SHI393260 SRE393236:SRE393260 TBA393236:TBA393260 TKW393236:TKW393260 TUS393236:TUS393260 UEO393236:UEO393260 UOK393236:UOK393260 UYG393236:UYG393260 VIC393236:VIC393260 VRY393236:VRY393260 WBU393236:WBU393260 WLQ393236:WLQ393260 WVM393236:WVM393260 G458772:G458796 JA458772:JA458796 SW458772:SW458796 ACS458772:ACS458796 AMO458772:AMO458796 AWK458772:AWK458796 BGG458772:BGG458796 BQC458772:BQC458796 BZY458772:BZY458796 CJU458772:CJU458796 CTQ458772:CTQ458796 DDM458772:DDM458796 DNI458772:DNI458796 DXE458772:DXE458796 EHA458772:EHA458796 EQW458772:EQW458796 FAS458772:FAS458796 FKO458772:FKO458796 FUK458772:FUK458796 GEG458772:GEG458796 GOC458772:GOC458796 GXY458772:GXY458796 HHU458772:HHU458796 HRQ458772:HRQ458796 IBM458772:IBM458796 ILI458772:ILI458796 IVE458772:IVE458796 JFA458772:JFA458796 JOW458772:JOW458796 JYS458772:JYS458796 KIO458772:KIO458796 KSK458772:KSK458796 LCG458772:LCG458796 LMC458772:LMC458796 LVY458772:LVY458796 MFU458772:MFU458796 MPQ458772:MPQ458796 MZM458772:MZM458796 NJI458772:NJI458796 NTE458772:NTE458796 ODA458772:ODA458796 OMW458772:OMW458796 OWS458772:OWS458796 PGO458772:PGO458796 PQK458772:PQK458796 QAG458772:QAG458796 QKC458772:QKC458796 QTY458772:QTY458796 RDU458772:RDU458796 RNQ458772:RNQ458796 RXM458772:RXM458796 SHI458772:SHI458796 SRE458772:SRE458796 TBA458772:TBA458796 TKW458772:TKW458796 TUS458772:TUS458796 UEO458772:UEO458796 UOK458772:UOK458796 UYG458772:UYG458796 VIC458772:VIC458796 VRY458772:VRY458796 WBU458772:WBU458796 WLQ458772:WLQ458796 WVM458772:WVM458796 G524308:G524332 JA524308:JA524332 SW524308:SW524332 ACS524308:ACS524332 AMO524308:AMO524332 AWK524308:AWK524332 BGG524308:BGG524332 BQC524308:BQC524332 BZY524308:BZY524332 CJU524308:CJU524332 CTQ524308:CTQ524332 DDM524308:DDM524332 DNI524308:DNI524332 DXE524308:DXE524332 EHA524308:EHA524332 EQW524308:EQW524332 FAS524308:FAS524332 FKO524308:FKO524332 FUK524308:FUK524332 GEG524308:GEG524332 GOC524308:GOC524332 GXY524308:GXY524332 HHU524308:HHU524332 HRQ524308:HRQ524332 IBM524308:IBM524332 ILI524308:ILI524332 IVE524308:IVE524332 JFA524308:JFA524332 JOW524308:JOW524332 JYS524308:JYS524332 KIO524308:KIO524332 KSK524308:KSK524332 LCG524308:LCG524332 LMC524308:LMC524332 LVY524308:LVY524332 MFU524308:MFU524332 MPQ524308:MPQ524332 MZM524308:MZM524332 NJI524308:NJI524332 NTE524308:NTE524332 ODA524308:ODA524332 OMW524308:OMW524332 OWS524308:OWS524332 PGO524308:PGO524332 PQK524308:PQK524332 QAG524308:QAG524332 QKC524308:QKC524332 QTY524308:QTY524332 RDU524308:RDU524332 RNQ524308:RNQ524332 RXM524308:RXM524332 SHI524308:SHI524332 SRE524308:SRE524332 TBA524308:TBA524332 TKW524308:TKW524332 TUS524308:TUS524332 UEO524308:UEO524332 UOK524308:UOK524332 UYG524308:UYG524332 VIC524308:VIC524332 VRY524308:VRY524332 WBU524308:WBU524332 WLQ524308:WLQ524332 WVM524308:WVM524332 G589844:G589868 JA589844:JA589868 SW589844:SW589868 ACS589844:ACS589868 AMO589844:AMO589868 AWK589844:AWK589868 BGG589844:BGG589868 BQC589844:BQC589868 BZY589844:BZY589868 CJU589844:CJU589868 CTQ589844:CTQ589868 DDM589844:DDM589868 DNI589844:DNI589868 DXE589844:DXE589868 EHA589844:EHA589868 EQW589844:EQW589868 FAS589844:FAS589868 FKO589844:FKO589868 FUK589844:FUK589868 GEG589844:GEG589868 GOC589844:GOC589868 GXY589844:GXY589868 HHU589844:HHU589868 HRQ589844:HRQ589868 IBM589844:IBM589868 ILI589844:ILI589868 IVE589844:IVE589868 JFA589844:JFA589868 JOW589844:JOW589868 JYS589844:JYS589868 KIO589844:KIO589868 KSK589844:KSK589868 LCG589844:LCG589868 LMC589844:LMC589868 LVY589844:LVY589868 MFU589844:MFU589868 MPQ589844:MPQ589868 MZM589844:MZM589868 NJI589844:NJI589868 NTE589844:NTE589868 ODA589844:ODA589868 OMW589844:OMW589868 OWS589844:OWS589868 PGO589844:PGO589868 PQK589844:PQK589868 QAG589844:QAG589868 QKC589844:QKC589868 QTY589844:QTY589868 RDU589844:RDU589868 RNQ589844:RNQ589868 RXM589844:RXM589868 SHI589844:SHI589868 SRE589844:SRE589868 TBA589844:TBA589868 TKW589844:TKW589868 TUS589844:TUS589868 UEO589844:UEO589868 UOK589844:UOK589868 UYG589844:UYG589868 VIC589844:VIC589868 VRY589844:VRY589868 WBU589844:WBU589868 WLQ589844:WLQ589868 WVM589844:WVM589868 G655380:G655404 JA655380:JA655404 SW655380:SW655404 ACS655380:ACS655404 AMO655380:AMO655404 AWK655380:AWK655404 BGG655380:BGG655404 BQC655380:BQC655404 BZY655380:BZY655404 CJU655380:CJU655404 CTQ655380:CTQ655404 DDM655380:DDM655404 DNI655380:DNI655404 DXE655380:DXE655404 EHA655380:EHA655404 EQW655380:EQW655404 FAS655380:FAS655404 FKO655380:FKO655404 FUK655380:FUK655404 GEG655380:GEG655404 GOC655380:GOC655404 GXY655380:GXY655404 HHU655380:HHU655404 HRQ655380:HRQ655404 IBM655380:IBM655404 ILI655380:ILI655404 IVE655380:IVE655404 JFA655380:JFA655404 JOW655380:JOW655404 JYS655380:JYS655404 KIO655380:KIO655404 KSK655380:KSK655404 LCG655380:LCG655404 LMC655380:LMC655404 LVY655380:LVY655404 MFU655380:MFU655404 MPQ655380:MPQ655404 MZM655380:MZM655404 NJI655380:NJI655404 NTE655380:NTE655404 ODA655380:ODA655404 OMW655380:OMW655404 OWS655380:OWS655404 PGO655380:PGO655404 PQK655380:PQK655404 QAG655380:QAG655404 QKC655380:QKC655404 QTY655380:QTY655404 RDU655380:RDU655404 RNQ655380:RNQ655404 RXM655380:RXM655404 SHI655380:SHI655404 SRE655380:SRE655404 TBA655380:TBA655404 TKW655380:TKW655404 TUS655380:TUS655404 UEO655380:UEO655404 UOK655380:UOK655404 UYG655380:UYG655404 VIC655380:VIC655404 VRY655380:VRY655404 WBU655380:WBU655404 WLQ655380:WLQ655404 WVM655380:WVM655404 G720916:G720940 JA720916:JA720940 SW720916:SW720940 ACS720916:ACS720940 AMO720916:AMO720940 AWK720916:AWK720940 BGG720916:BGG720940 BQC720916:BQC720940 BZY720916:BZY720940 CJU720916:CJU720940 CTQ720916:CTQ720940 DDM720916:DDM720940 DNI720916:DNI720940 DXE720916:DXE720940 EHA720916:EHA720940 EQW720916:EQW720940 FAS720916:FAS720940 FKO720916:FKO720940 FUK720916:FUK720940 GEG720916:GEG720940 GOC720916:GOC720940 GXY720916:GXY720940 HHU720916:HHU720940 HRQ720916:HRQ720940 IBM720916:IBM720940 ILI720916:ILI720940 IVE720916:IVE720940 JFA720916:JFA720940 JOW720916:JOW720940 JYS720916:JYS720940 KIO720916:KIO720940 KSK720916:KSK720940 LCG720916:LCG720940 LMC720916:LMC720940 LVY720916:LVY720940 MFU720916:MFU720940 MPQ720916:MPQ720940 MZM720916:MZM720940 NJI720916:NJI720940 NTE720916:NTE720940 ODA720916:ODA720940 OMW720916:OMW720940 OWS720916:OWS720940 PGO720916:PGO720940 PQK720916:PQK720940 QAG720916:QAG720940 QKC720916:QKC720940 QTY720916:QTY720940 RDU720916:RDU720940 RNQ720916:RNQ720940 RXM720916:RXM720940 SHI720916:SHI720940 SRE720916:SRE720940 TBA720916:TBA720940 TKW720916:TKW720940 TUS720916:TUS720940 UEO720916:UEO720940 UOK720916:UOK720940 UYG720916:UYG720940 VIC720916:VIC720940 VRY720916:VRY720940 WBU720916:WBU720940 WLQ720916:WLQ720940 WVM720916:WVM720940 G786452:G786476 JA786452:JA786476 SW786452:SW786476 ACS786452:ACS786476 AMO786452:AMO786476 AWK786452:AWK786476 BGG786452:BGG786476 BQC786452:BQC786476 BZY786452:BZY786476 CJU786452:CJU786476 CTQ786452:CTQ786476 DDM786452:DDM786476 DNI786452:DNI786476 DXE786452:DXE786476 EHA786452:EHA786476 EQW786452:EQW786476 FAS786452:FAS786476 FKO786452:FKO786476 FUK786452:FUK786476 GEG786452:GEG786476 GOC786452:GOC786476 GXY786452:GXY786476 HHU786452:HHU786476 HRQ786452:HRQ786476 IBM786452:IBM786476 ILI786452:ILI786476 IVE786452:IVE786476 JFA786452:JFA786476 JOW786452:JOW786476 JYS786452:JYS786476 KIO786452:KIO786476 KSK786452:KSK786476 LCG786452:LCG786476 LMC786452:LMC786476 LVY786452:LVY786476 MFU786452:MFU786476 MPQ786452:MPQ786476 MZM786452:MZM786476 NJI786452:NJI786476 NTE786452:NTE786476 ODA786452:ODA786476 OMW786452:OMW786476 OWS786452:OWS786476 PGO786452:PGO786476 PQK786452:PQK786476 QAG786452:QAG786476 QKC786452:QKC786476 QTY786452:QTY786476 RDU786452:RDU786476 RNQ786452:RNQ786476 RXM786452:RXM786476 SHI786452:SHI786476 SRE786452:SRE786476 TBA786452:TBA786476 TKW786452:TKW786476 TUS786452:TUS786476 UEO786452:UEO786476 UOK786452:UOK786476 UYG786452:UYG786476 VIC786452:VIC786476 VRY786452:VRY786476 WBU786452:WBU786476 WLQ786452:WLQ786476 WVM786452:WVM786476 G851988:G852012 JA851988:JA852012 SW851988:SW852012 ACS851988:ACS852012 AMO851988:AMO852012 AWK851988:AWK852012 BGG851988:BGG852012 BQC851988:BQC852012 BZY851988:BZY852012 CJU851988:CJU852012 CTQ851988:CTQ852012 DDM851988:DDM852012 DNI851988:DNI852012 DXE851988:DXE852012 EHA851988:EHA852012 EQW851988:EQW852012 FAS851988:FAS852012 FKO851988:FKO852012 FUK851988:FUK852012 GEG851988:GEG852012 GOC851988:GOC852012 GXY851988:GXY852012 HHU851988:HHU852012 HRQ851988:HRQ852012 IBM851988:IBM852012 ILI851988:ILI852012 IVE851988:IVE852012 JFA851988:JFA852012 JOW851988:JOW852012 JYS851988:JYS852012 KIO851988:KIO852012 KSK851988:KSK852012 LCG851988:LCG852012 LMC851988:LMC852012 LVY851988:LVY852012 MFU851988:MFU852012 MPQ851988:MPQ852012 MZM851988:MZM852012 NJI851988:NJI852012 NTE851988:NTE852012 ODA851988:ODA852012 OMW851988:OMW852012 OWS851988:OWS852012 PGO851988:PGO852012 PQK851988:PQK852012 QAG851988:QAG852012 QKC851988:QKC852012 QTY851988:QTY852012 RDU851988:RDU852012 RNQ851988:RNQ852012 RXM851988:RXM852012 SHI851988:SHI852012 SRE851988:SRE852012 TBA851988:TBA852012 TKW851988:TKW852012 TUS851988:TUS852012 UEO851988:UEO852012 UOK851988:UOK852012 UYG851988:UYG852012 VIC851988:VIC852012 VRY851988:VRY852012 WBU851988:WBU852012 WLQ851988:WLQ852012 WVM851988:WVM852012 G917524:G917548 JA917524:JA917548 SW917524:SW917548 ACS917524:ACS917548 AMO917524:AMO917548 AWK917524:AWK917548 BGG917524:BGG917548 BQC917524:BQC917548 BZY917524:BZY917548 CJU917524:CJU917548 CTQ917524:CTQ917548 DDM917524:DDM917548 DNI917524:DNI917548 DXE917524:DXE917548 EHA917524:EHA917548 EQW917524:EQW917548 FAS917524:FAS917548 FKO917524:FKO917548 FUK917524:FUK917548 GEG917524:GEG917548 GOC917524:GOC917548 GXY917524:GXY917548 HHU917524:HHU917548 HRQ917524:HRQ917548 IBM917524:IBM917548 ILI917524:ILI917548 IVE917524:IVE917548 JFA917524:JFA917548 JOW917524:JOW917548 JYS917524:JYS917548 KIO917524:KIO917548 KSK917524:KSK917548 LCG917524:LCG917548 LMC917524:LMC917548 LVY917524:LVY917548 MFU917524:MFU917548 MPQ917524:MPQ917548 MZM917524:MZM917548 NJI917524:NJI917548 NTE917524:NTE917548 ODA917524:ODA917548 OMW917524:OMW917548 OWS917524:OWS917548 PGO917524:PGO917548 PQK917524:PQK917548 QAG917524:QAG917548 QKC917524:QKC917548 QTY917524:QTY917548 RDU917524:RDU917548 RNQ917524:RNQ917548 RXM917524:RXM917548 SHI917524:SHI917548 SRE917524:SRE917548 TBA917524:TBA917548 TKW917524:TKW917548 TUS917524:TUS917548 UEO917524:UEO917548 UOK917524:UOK917548 UYG917524:UYG917548 VIC917524:VIC917548 VRY917524:VRY917548 WBU917524:WBU917548 WLQ917524:WLQ917548 WVM917524:WVM917548 G983060:G983084 JA983060:JA983084 SW983060:SW983084 ACS983060:ACS983084 AMO983060:AMO983084 AWK983060:AWK983084 BGG983060:BGG983084 BQC983060:BQC983084 BZY983060:BZY983084 CJU983060:CJU983084 CTQ983060:CTQ983084 DDM983060:DDM983084 DNI983060:DNI983084 DXE983060:DXE983084 EHA983060:EHA983084 EQW983060:EQW983084 FAS983060:FAS983084 FKO983060:FKO983084 FUK983060:FUK983084 GEG983060:GEG983084 GOC983060:GOC983084 GXY983060:GXY983084 HHU983060:HHU983084 HRQ983060:HRQ983084 IBM983060:IBM983084 ILI983060:ILI983084 IVE983060:IVE983084 JFA983060:JFA983084 JOW983060:JOW983084 JYS983060:JYS983084 KIO983060:KIO983084 KSK983060:KSK983084 LCG983060:LCG983084 LMC983060:LMC983084 LVY983060:LVY983084 MFU983060:MFU983084 MPQ983060:MPQ983084 MZM983060:MZM983084 NJI983060:NJI983084 NTE983060:NTE983084 ODA983060:ODA983084 OMW983060:OMW983084 OWS983060:OWS983084 PGO983060:PGO983084 PQK983060:PQK983084 QAG983060:QAG983084 QKC983060:QKC983084 QTY983060:QTY983084 RDU983060:RDU983084 RNQ983060:RNQ983084 RXM983060:RXM983084 SHI983060:SHI983084 SRE983060:SRE983084 TBA983060:TBA983084 TKW983060:TKW983084 TUS983060:TUS983084 UEO983060:UEO983084 UOK983060:UOK983084 UYG983060:UYG983084 VIC983060:VIC983084 VRY983060:VRY983084 WBU983060:WBU983084 WLQ983060:WLQ983084 WVM983060:WVM983084 G65537:G65552 JA65537:JA65552 SW65537:SW65552 ACS65537:ACS65552 AMO65537:AMO65552 AWK65537:AWK65552 BGG65537:BGG65552 BQC65537:BQC65552 BZY65537:BZY65552 CJU65537:CJU65552 CTQ65537:CTQ65552 DDM65537:DDM65552 DNI65537:DNI65552 DXE65537:DXE65552 EHA65537:EHA65552 EQW65537:EQW65552 FAS65537:FAS65552 FKO65537:FKO65552 FUK65537:FUK65552 GEG65537:GEG65552 GOC65537:GOC65552 GXY65537:GXY65552 HHU65537:HHU65552 HRQ65537:HRQ65552 IBM65537:IBM65552 ILI65537:ILI65552 IVE65537:IVE65552 JFA65537:JFA65552 JOW65537:JOW65552 JYS65537:JYS65552 KIO65537:KIO65552 KSK65537:KSK65552 LCG65537:LCG65552 LMC65537:LMC65552 LVY65537:LVY65552 MFU65537:MFU65552 MPQ65537:MPQ65552 MZM65537:MZM65552 NJI65537:NJI65552 NTE65537:NTE65552 ODA65537:ODA65552 OMW65537:OMW65552 OWS65537:OWS65552 PGO65537:PGO65552 PQK65537:PQK65552 QAG65537:QAG65552 QKC65537:QKC65552 QTY65537:QTY65552 RDU65537:RDU65552 RNQ65537:RNQ65552 RXM65537:RXM65552 SHI65537:SHI65552 SRE65537:SRE65552 TBA65537:TBA65552 TKW65537:TKW65552 TUS65537:TUS65552 UEO65537:UEO65552 UOK65537:UOK65552 UYG65537:UYG65552 VIC65537:VIC65552 VRY65537:VRY65552 WBU65537:WBU65552 WLQ65537:WLQ65552 WVM65537:WVM65552 G131073:G131088 JA131073:JA131088 SW131073:SW131088 ACS131073:ACS131088 AMO131073:AMO131088 AWK131073:AWK131088 BGG131073:BGG131088 BQC131073:BQC131088 BZY131073:BZY131088 CJU131073:CJU131088 CTQ131073:CTQ131088 DDM131073:DDM131088 DNI131073:DNI131088 DXE131073:DXE131088 EHA131073:EHA131088 EQW131073:EQW131088 FAS131073:FAS131088 FKO131073:FKO131088 FUK131073:FUK131088 GEG131073:GEG131088 GOC131073:GOC131088 GXY131073:GXY131088 HHU131073:HHU131088 HRQ131073:HRQ131088 IBM131073:IBM131088 ILI131073:ILI131088 IVE131073:IVE131088 JFA131073:JFA131088 JOW131073:JOW131088 JYS131073:JYS131088 KIO131073:KIO131088 KSK131073:KSK131088 LCG131073:LCG131088 LMC131073:LMC131088 LVY131073:LVY131088 MFU131073:MFU131088 MPQ131073:MPQ131088 MZM131073:MZM131088 NJI131073:NJI131088 NTE131073:NTE131088 ODA131073:ODA131088 OMW131073:OMW131088 OWS131073:OWS131088 PGO131073:PGO131088 PQK131073:PQK131088 QAG131073:QAG131088 QKC131073:QKC131088 QTY131073:QTY131088 RDU131073:RDU131088 RNQ131073:RNQ131088 RXM131073:RXM131088 SHI131073:SHI131088 SRE131073:SRE131088 TBA131073:TBA131088 TKW131073:TKW131088 TUS131073:TUS131088 UEO131073:UEO131088 UOK131073:UOK131088 UYG131073:UYG131088 VIC131073:VIC131088 VRY131073:VRY131088 WBU131073:WBU131088 WLQ131073:WLQ131088 WVM131073:WVM131088 G196609:G196624 JA196609:JA196624 SW196609:SW196624 ACS196609:ACS196624 AMO196609:AMO196624 AWK196609:AWK196624 BGG196609:BGG196624 BQC196609:BQC196624 BZY196609:BZY196624 CJU196609:CJU196624 CTQ196609:CTQ196624 DDM196609:DDM196624 DNI196609:DNI196624 DXE196609:DXE196624 EHA196609:EHA196624 EQW196609:EQW196624 FAS196609:FAS196624 FKO196609:FKO196624 FUK196609:FUK196624 GEG196609:GEG196624 GOC196609:GOC196624 GXY196609:GXY196624 HHU196609:HHU196624 HRQ196609:HRQ196624 IBM196609:IBM196624 ILI196609:ILI196624 IVE196609:IVE196624 JFA196609:JFA196624 JOW196609:JOW196624 JYS196609:JYS196624 KIO196609:KIO196624 KSK196609:KSK196624 LCG196609:LCG196624 LMC196609:LMC196624 LVY196609:LVY196624 MFU196609:MFU196624 MPQ196609:MPQ196624 MZM196609:MZM196624 NJI196609:NJI196624 NTE196609:NTE196624 ODA196609:ODA196624 OMW196609:OMW196624 OWS196609:OWS196624 PGO196609:PGO196624 PQK196609:PQK196624 QAG196609:QAG196624 QKC196609:QKC196624 QTY196609:QTY196624 RDU196609:RDU196624 RNQ196609:RNQ196624 RXM196609:RXM196624 SHI196609:SHI196624 SRE196609:SRE196624 TBA196609:TBA196624 TKW196609:TKW196624 TUS196609:TUS196624 UEO196609:UEO196624 UOK196609:UOK196624 UYG196609:UYG196624 VIC196609:VIC196624 VRY196609:VRY196624 WBU196609:WBU196624 WLQ196609:WLQ196624 WVM196609:WVM196624 G262145:G262160 JA262145:JA262160 SW262145:SW262160 ACS262145:ACS262160 AMO262145:AMO262160 AWK262145:AWK262160 BGG262145:BGG262160 BQC262145:BQC262160 BZY262145:BZY262160 CJU262145:CJU262160 CTQ262145:CTQ262160 DDM262145:DDM262160 DNI262145:DNI262160 DXE262145:DXE262160 EHA262145:EHA262160 EQW262145:EQW262160 FAS262145:FAS262160 FKO262145:FKO262160 FUK262145:FUK262160 GEG262145:GEG262160 GOC262145:GOC262160 GXY262145:GXY262160 HHU262145:HHU262160 HRQ262145:HRQ262160 IBM262145:IBM262160 ILI262145:ILI262160 IVE262145:IVE262160 JFA262145:JFA262160 JOW262145:JOW262160 JYS262145:JYS262160 KIO262145:KIO262160 KSK262145:KSK262160 LCG262145:LCG262160 LMC262145:LMC262160 LVY262145:LVY262160 MFU262145:MFU262160 MPQ262145:MPQ262160 MZM262145:MZM262160 NJI262145:NJI262160 NTE262145:NTE262160 ODA262145:ODA262160 OMW262145:OMW262160 OWS262145:OWS262160 PGO262145:PGO262160 PQK262145:PQK262160 QAG262145:QAG262160 QKC262145:QKC262160 QTY262145:QTY262160 RDU262145:RDU262160 RNQ262145:RNQ262160 RXM262145:RXM262160 SHI262145:SHI262160 SRE262145:SRE262160 TBA262145:TBA262160 TKW262145:TKW262160 TUS262145:TUS262160 UEO262145:UEO262160 UOK262145:UOK262160 UYG262145:UYG262160 VIC262145:VIC262160 VRY262145:VRY262160 WBU262145:WBU262160 WLQ262145:WLQ262160 WVM262145:WVM262160 G327681:G327696 JA327681:JA327696 SW327681:SW327696 ACS327681:ACS327696 AMO327681:AMO327696 AWK327681:AWK327696 BGG327681:BGG327696 BQC327681:BQC327696 BZY327681:BZY327696 CJU327681:CJU327696 CTQ327681:CTQ327696 DDM327681:DDM327696 DNI327681:DNI327696 DXE327681:DXE327696 EHA327681:EHA327696 EQW327681:EQW327696 FAS327681:FAS327696 FKO327681:FKO327696 FUK327681:FUK327696 GEG327681:GEG327696 GOC327681:GOC327696 GXY327681:GXY327696 HHU327681:HHU327696 HRQ327681:HRQ327696 IBM327681:IBM327696 ILI327681:ILI327696 IVE327681:IVE327696 JFA327681:JFA327696 JOW327681:JOW327696 JYS327681:JYS327696 KIO327681:KIO327696 KSK327681:KSK327696 LCG327681:LCG327696 LMC327681:LMC327696 LVY327681:LVY327696 MFU327681:MFU327696 MPQ327681:MPQ327696 MZM327681:MZM327696 NJI327681:NJI327696 NTE327681:NTE327696 ODA327681:ODA327696 OMW327681:OMW327696 OWS327681:OWS327696 PGO327681:PGO327696 PQK327681:PQK327696 QAG327681:QAG327696 QKC327681:QKC327696 QTY327681:QTY327696 RDU327681:RDU327696 RNQ327681:RNQ327696 RXM327681:RXM327696 SHI327681:SHI327696 SRE327681:SRE327696 TBA327681:TBA327696 TKW327681:TKW327696 TUS327681:TUS327696 UEO327681:UEO327696 UOK327681:UOK327696 UYG327681:UYG327696 VIC327681:VIC327696 VRY327681:VRY327696 WBU327681:WBU327696 WLQ327681:WLQ327696 WVM327681:WVM327696 G393217:G393232 JA393217:JA393232 SW393217:SW393232 ACS393217:ACS393232 AMO393217:AMO393232 AWK393217:AWK393232 BGG393217:BGG393232 BQC393217:BQC393232 BZY393217:BZY393232 CJU393217:CJU393232 CTQ393217:CTQ393232 DDM393217:DDM393232 DNI393217:DNI393232 DXE393217:DXE393232 EHA393217:EHA393232 EQW393217:EQW393232 FAS393217:FAS393232 FKO393217:FKO393232 FUK393217:FUK393232 GEG393217:GEG393232 GOC393217:GOC393232 GXY393217:GXY393232 HHU393217:HHU393232 HRQ393217:HRQ393232 IBM393217:IBM393232 ILI393217:ILI393232 IVE393217:IVE393232 JFA393217:JFA393232 JOW393217:JOW393232 JYS393217:JYS393232 KIO393217:KIO393232 KSK393217:KSK393232 LCG393217:LCG393232 LMC393217:LMC393232 LVY393217:LVY393232 MFU393217:MFU393232 MPQ393217:MPQ393232 MZM393217:MZM393232 NJI393217:NJI393232 NTE393217:NTE393232 ODA393217:ODA393232 OMW393217:OMW393232 OWS393217:OWS393232 PGO393217:PGO393232 PQK393217:PQK393232 QAG393217:QAG393232 QKC393217:QKC393232 QTY393217:QTY393232 RDU393217:RDU393232 RNQ393217:RNQ393232 RXM393217:RXM393232 SHI393217:SHI393232 SRE393217:SRE393232 TBA393217:TBA393232 TKW393217:TKW393232 TUS393217:TUS393232 UEO393217:UEO393232 UOK393217:UOK393232 UYG393217:UYG393232 VIC393217:VIC393232 VRY393217:VRY393232 WBU393217:WBU393232 WLQ393217:WLQ393232 WVM393217:WVM393232 G458753:G458768 JA458753:JA458768 SW458753:SW458768 ACS458753:ACS458768 AMO458753:AMO458768 AWK458753:AWK458768 BGG458753:BGG458768 BQC458753:BQC458768 BZY458753:BZY458768 CJU458753:CJU458768 CTQ458753:CTQ458768 DDM458753:DDM458768 DNI458753:DNI458768 DXE458753:DXE458768 EHA458753:EHA458768 EQW458753:EQW458768 FAS458753:FAS458768 FKO458753:FKO458768 FUK458753:FUK458768 GEG458753:GEG458768 GOC458753:GOC458768 GXY458753:GXY458768 HHU458753:HHU458768 HRQ458753:HRQ458768 IBM458753:IBM458768 ILI458753:ILI458768 IVE458753:IVE458768 JFA458753:JFA458768 JOW458753:JOW458768 JYS458753:JYS458768 KIO458753:KIO458768 KSK458753:KSK458768 LCG458753:LCG458768 LMC458753:LMC458768 LVY458753:LVY458768 MFU458753:MFU458768 MPQ458753:MPQ458768 MZM458753:MZM458768 NJI458753:NJI458768 NTE458753:NTE458768 ODA458753:ODA458768 OMW458753:OMW458768 OWS458753:OWS458768 PGO458753:PGO458768 PQK458753:PQK458768 QAG458753:QAG458768 QKC458753:QKC458768 QTY458753:QTY458768 RDU458753:RDU458768 RNQ458753:RNQ458768 RXM458753:RXM458768 SHI458753:SHI458768 SRE458753:SRE458768 TBA458753:TBA458768 TKW458753:TKW458768 TUS458753:TUS458768 UEO458753:UEO458768 UOK458753:UOK458768 UYG458753:UYG458768 VIC458753:VIC458768 VRY458753:VRY458768 WBU458753:WBU458768 WLQ458753:WLQ458768 WVM458753:WVM458768 G524289:G524304 JA524289:JA524304 SW524289:SW524304 ACS524289:ACS524304 AMO524289:AMO524304 AWK524289:AWK524304 BGG524289:BGG524304 BQC524289:BQC524304 BZY524289:BZY524304 CJU524289:CJU524304 CTQ524289:CTQ524304 DDM524289:DDM524304 DNI524289:DNI524304 DXE524289:DXE524304 EHA524289:EHA524304 EQW524289:EQW524304 FAS524289:FAS524304 FKO524289:FKO524304 FUK524289:FUK524304 GEG524289:GEG524304 GOC524289:GOC524304 GXY524289:GXY524304 HHU524289:HHU524304 HRQ524289:HRQ524304 IBM524289:IBM524304 ILI524289:ILI524304 IVE524289:IVE524304 JFA524289:JFA524304 JOW524289:JOW524304 JYS524289:JYS524304 KIO524289:KIO524304 KSK524289:KSK524304 LCG524289:LCG524304 LMC524289:LMC524304 LVY524289:LVY524304 MFU524289:MFU524304 MPQ524289:MPQ524304 MZM524289:MZM524304 NJI524289:NJI524304 NTE524289:NTE524304 ODA524289:ODA524304 OMW524289:OMW524304 OWS524289:OWS524304 PGO524289:PGO524304 PQK524289:PQK524304 QAG524289:QAG524304 QKC524289:QKC524304 QTY524289:QTY524304 RDU524289:RDU524304 RNQ524289:RNQ524304 RXM524289:RXM524304 SHI524289:SHI524304 SRE524289:SRE524304 TBA524289:TBA524304 TKW524289:TKW524304 TUS524289:TUS524304 UEO524289:UEO524304 UOK524289:UOK524304 UYG524289:UYG524304 VIC524289:VIC524304 VRY524289:VRY524304 WBU524289:WBU524304 WLQ524289:WLQ524304 WVM524289:WVM524304 G589825:G589840 JA589825:JA589840 SW589825:SW589840 ACS589825:ACS589840 AMO589825:AMO589840 AWK589825:AWK589840 BGG589825:BGG589840 BQC589825:BQC589840 BZY589825:BZY589840 CJU589825:CJU589840 CTQ589825:CTQ589840 DDM589825:DDM589840 DNI589825:DNI589840 DXE589825:DXE589840 EHA589825:EHA589840 EQW589825:EQW589840 FAS589825:FAS589840 FKO589825:FKO589840 FUK589825:FUK589840 GEG589825:GEG589840 GOC589825:GOC589840 GXY589825:GXY589840 HHU589825:HHU589840 HRQ589825:HRQ589840 IBM589825:IBM589840 ILI589825:ILI589840 IVE589825:IVE589840 JFA589825:JFA589840 JOW589825:JOW589840 JYS589825:JYS589840 KIO589825:KIO589840 KSK589825:KSK589840 LCG589825:LCG589840 LMC589825:LMC589840 LVY589825:LVY589840 MFU589825:MFU589840 MPQ589825:MPQ589840 MZM589825:MZM589840 NJI589825:NJI589840 NTE589825:NTE589840 ODA589825:ODA589840 OMW589825:OMW589840 OWS589825:OWS589840 PGO589825:PGO589840 PQK589825:PQK589840 QAG589825:QAG589840 QKC589825:QKC589840 QTY589825:QTY589840 RDU589825:RDU589840 RNQ589825:RNQ589840 RXM589825:RXM589840 SHI589825:SHI589840 SRE589825:SRE589840 TBA589825:TBA589840 TKW589825:TKW589840 TUS589825:TUS589840 UEO589825:UEO589840 UOK589825:UOK589840 UYG589825:UYG589840 VIC589825:VIC589840 VRY589825:VRY589840 WBU589825:WBU589840 WLQ589825:WLQ589840 WVM589825:WVM589840 G655361:G655376 JA655361:JA655376 SW655361:SW655376 ACS655361:ACS655376 AMO655361:AMO655376 AWK655361:AWK655376 BGG655361:BGG655376 BQC655361:BQC655376 BZY655361:BZY655376 CJU655361:CJU655376 CTQ655361:CTQ655376 DDM655361:DDM655376 DNI655361:DNI655376 DXE655361:DXE655376 EHA655361:EHA655376 EQW655361:EQW655376 FAS655361:FAS655376 FKO655361:FKO655376 FUK655361:FUK655376 GEG655361:GEG655376 GOC655361:GOC655376 GXY655361:GXY655376 HHU655361:HHU655376 HRQ655361:HRQ655376 IBM655361:IBM655376 ILI655361:ILI655376 IVE655361:IVE655376 JFA655361:JFA655376 JOW655361:JOW655376 JYS655361:JYS655376 KIO655361:KIO655376 KSK655361:KSK655376 LCG655361:LCG655376 LMC655361:LMC655376 LVY655361:LVY655376 MFU655361:MFU655376 MPQ655361:MPQ655376 MZM655361:MZM655376 NJI655361:NJI655376 NTE655361:NTE655376 ODA655361:ODA655376 OMW655361:OMW655376 OWS655361:OWS655376 PGO655361:PGO655376 PQK655361:PQK655376 QAG655361:QAG655376 QKC655361:QKC655376 QTY655361:QTY655376 RDU655361:RDU655376 RNQ655361:RNQ655376 RXM655361:RXM655376 SHI655361:SHI655376 SRE655361:SRE655376 TBA655361:TBA655376 TKW655361:TKW655376 TUS655361:TUS655376 UEO655361:UEO655376 UOK655361:UOK655376 UYG655361:UYG655376 VIC655361:VIC655376 VRY655361:VRY655376 WBU655361:WBU655376 WLQ655361:WLQ655376 WVM655361:WVM655376 G720897:G720912 JA720897:JA720912 SW720897:SW720912 ACS720897:ACS720912 AMO720897:AMO720912 AWK720897:AWK720912 BGG720897:BGG720912 BQC720897:BQC720912 BZY720897:BZY720912 CJU720897:CJU720912 CTQ720897:CTQ720912 DDM720897:DDM720912 DNI720897:DNI720912 DXE720897:DXE720912 EHA720897:EHA720912 EQW720897:EQW720912 FAS720897:FAS720912 FKO720897:FKO720912 FUK720897:FUK720912 GEG720897:GEG720912 GOC720897:GOC720912 GXY720897:GXY720912 HHU720897:HHU720912 HRQ720897:HRQ720912 IBM720897:IBM720912 ILI720897:ILI720912 IVE720897:IVE720912 JFA720897:JFA720912 JOW720897:JOW720912 JYS720897:JYS720912 KIO720897:KIO720912 KSK720897:KSK720912 LCG720897:LCG720912 LMC720897:LMC720912 LVY720897:LVY720912 MFU720897:MFU720912 MPQ720897:MPQ720912 MZM720897:MZM720912 NJI720897:NJI720912 NTE720897:NTE720912 ODA720897:ODA720912 OMW720897:OMW720912 OWS720897:OWS720912 PGO720897:PGO720912 PQK720897:PQK720912 QAG720897:QAG720912 QKC720897:QKC720912 QTY720897:QTY720912 RDU720897:RDU720912 RNQ720897:RNQ720912 RXM720897:RXM720912 SHI720897:SHI720912 SRE720897:SRE720912 TBA720897:TBA720912 TKW720897:TKW720912 TUS720897:TUS720912 UEO720897:UEO720912 UOK720897:UOK720912 UYG720897:UYG720912 VIC720897:VIC720912 VRY720897:VRY720912 WBU720897:WBU720912 WLQ720897:WLQ720912 WVM720897:WVM720912 G786433:G786448 JA786433:JA786448 SW786433:SW786448 ACS786433:ACS786448 AMO786433:AMO786448 AWK786433:AWK786448 BGG786433:BGG786448 BQC786433:BQC786448 BZY786433:BZY786448 CJU786433:CJU786448 CTQ786433:CTQ786448 DDM786433:DDM786448 DNI786433:DNI786448 DXE786433:DXE786448 EHA786433:EHA786448 EQW786433:EQW786448 FAS786433:FAS786448 FKO786433:FKO786448 FUK786433:FUK786448 GEG786433:GEG786448 GOC786433:GOC786448 GXY786433:GXY786448 HHU786433:HHU786448 HRQ786433:HRQ786448 IBM786433:IBM786448 ILI786433:ILI786448 IVE786433:IVE786448 JFA786433:JFA786448 JOW786433:JOW786448 JYS786433:JYS786448 KIO786433:KIO786448 KSK786433:KSK786448 LCG786433:LCG786448 LMC786433:LMC786448 LVY786433:LVY786448 MFU786433:MFU786448 MPQ786433:MPQ786448 MZM786433:MZM786448 NJI786433:NJI786448 NTE786433:NTE786448 ODA786433:ODA786448 OMW786433:OMW786448 OWS786433:OWS786448 PGO786433:PGO786448 PQK786433:PQK786448 QAG786433:QAG786448 QKC786433:QKC786448 QTY786433:QTY786448 RDU786433:RDU786448 RNQ786433:RNQ786448 RXM786433:RXM786448 SHI786433:SHI786448 SRE786433:SRE786448 TBA786433:TBA786448 TKW786433:TKW786448 TUS786433:TUS786448 UEO786433:UEO786448 UOK786433:UOK786448 UYG786433:UYG786448 VIC786433:VIC786448 VRY786433:VRY786448 WBU786433:WBU786448 WLQ786433:WLQ786448 WVM786433:WVM786448 G851969:G851984 JA851969:JA851984 SW851969:SW851984 ACS851969:ACS851984 AMO851969:AMO851984 AWK851969:AWK851984 BGG851969:BGG851984 BQC851969:BQC851984 BZY851969:BZY851984 CJU851969:CJU851984 CTQ851969:CTQ851984 DDM851969:DDM851984 DNI851969:DNI851984 DXE851969:DXE851984 EHA851969:EHA851984 EQW851969:EQW851984 FAS851969:FAS851984 FKO851969:FKO851984 FUK851969:FUK851984 GEG851969:GEG851984 GOC851969:GOC851984 GXY851969:GXY851984 HHU851969:HHU851984 HRQ851969:HRQ851984 IBM851969:IBM851984 ILI851969:ILI851984 IVE851969:IVE851984 JFA851969:JFA851984 JOW851969:JOW851984 JYS851969:JYS851984 KIO851969:KIO851984 KSK851969:KSK851984 LCG851969:LCG851984 LMC851969:LMC851984 LVY851969:LVY851984 MFU851969:MFU851984 MPQ851969:MPQ851984 MZM851969:MZM851984 NJI851969:NJI851984 NTE851969:NTE851984 ODA851969:ODA851984 OMW851969:OMW851984 OWS851969:OWS851984 PGO851969:PGO851984 PQK851969:PQK851984 QAG851969:QAG851984 QKC851969:QKC851984 QTY851969:QTY851984 RDU851969:RDU851984 RNQ851969:RNQ851984 RXM851969:RXM851984 SHI851969:SHI851984 SRE851969:SRE851984 TBA851969:TBA851984 TKW851969:TKW851984 TUS851969:TUS851984 UEO851969:UEO851984 UOK851969:UOK851984 UYG851969:UYG851984 VIC851969:VIC851984 VRY851969:VRY851984 WBU851969:WBU851984 WLQ851969:WLQ851984 WVM851969:WVM851984 G917505:G917520 JA917505:JA917520 SW917505:SW917520 ACS917505:ACS917520 AMO917505:AMO917520 AWK917505:AWK917520 BGG917505:BGG917520 BQC917505:BQC917520 BZY917505:BZY917520 CJU917505:CJU917520 CTQ917505:CTQ917520 DDM917505:DDM917520 DNI917505:DNI917520 DXE917505:DXE917520 EHA917505:EHA917520 EQW917505:EQW917520 FAS917505:FAS917520 FKO917505:FKO917520 FUK917505:FUK917520 GEG917505:GEG917520 GOC917505:GOC917520 GXY917505:GXY917520 HHU917505:HHU917520 HRQ917505:HRQ917520 IBM917505:IBM917520 ILI917505:ILI917520 IVE917505:IVE917520 JFA917505:JFA917520 JOW917505:JOW917520 JYS917505:JYS917520 KIO917505:KIO917520 KSK917505:KSK917520 LCG917505:LCG917520 LMC917505:LMC917520 LVY917505:LVY917520 MFU917505:MFU917520 MPQ917505:MPQ917520 MZM917505:MZM917520 NJI917505:NJI917520 NTE917505:NTE917520 ODA917505:ODA917520 OMW917505:OMW917520 OWS917505:OWS917520 PGO917505:PGO917520 PQK917505:PQK917520 QAG917505:QAG917520 QKC917505:QKC917520 QTY917505:QTY917520 RDU917505:RDU917520 RNQ917505:RNQ917520 RXM917505:RXM917520 SHI917505:SHI917520 SRE917505:SRE917520 TBA917505:TBA917520 TKW917505:TKW917520 TUS917505:TUS917520 UEO917505:UEO917520 UOK917505:UOK917520 UYG917505:UYG917520 VIC917505:VIC917520 VRY917505:VRY917520 WBU917505:WBU917520 WLQ917505:WLQ917520 WVM917505:WVM917520 G983041:G983056 JA983041:JA983056 SW983041:SW983056 ACS983041:ACS983056 AMO983041:AMO983056 AWK983041:AWK983056 BGG983041:BGG983056 BQC983041:BQC983056 BZY983041:BZY983056 CJU983041:CJU983056 CTQ983041:CTQ983056 DDM983041:DDM983056 DNI983041:DNI983056 DXE983041:DXE983056 EHA983041:EHA983056 EQW983041:EQW983056 FAS983041:FAS983056 FKO983041:FKO983056 FUK983041:FUK983056 GEG983041:GEG983056 GOC983041:GOC983056 GXY983041:GXY983056 HHU983041:HHU983056 HRQ983041:HRQ983056 IBM983041:IBM983056 ILI983041:ILI983056 IVE983041:IVE983056 JFA983041:JFA983056 JOW983041:JOW983056 JYS983041:JYS983056 KIO983041:KIO983056 KSK983041:KSK983056 LCG983041:LCG983056 LMC983041:LMC983056 LVY983041:LVY983056 MFU983041:MFU983056 MPQ983041:MPQ983056 MZM983041:MZM983056 NJI983041:NJI983056 NTE983041:NTE983056 ODA983041:ODA983056 OMW983041:OMW983056 OWS983041:OWS983056 PGO983041:PGO983056 PQK983041:PQK983056 QAG983041:QAG983056 QKC983041:QKC983056 QTY983041:QTY983056 RDU983041:RDU983056 RNQ983041:RNQ983056 RXM983041:RXM983056 SHI983041:SHI983056 SRE983041:SRE983056 TBA983041:TBA983056 TKW983041:TKW983056 TUS983041:TUS983056 UEO983041:UEO983056 UOK983041:UOK983056 UYG983041:UYG983056 VIC983041:VIC983056 VRY983041:VRY983056 WBU983041:WBU983056 WLQ983041:WLQ983056 WVM983041:WVM983056 WVM18:WVM35 JA18:JA35 SW18:SW35 ACS18:ACS35 AMO18:AMO35 AWK18:AWK35 BGG18:BGG35 BQC18:BQC35 BZY18:BZY35 CJU18:CJU35 CTQ18:CTQ35 DDM18:DDM35 DNI18:DNI35 DXE18:DXE35 EHA18:EHA35 EQW18:EQW35 FAS18:FAS35 FKO18:FKO35 FUK18:FUK35 GEG18:GEG35 GOC18:GOC35 GXY18:GXY35 HHU18:HHU35 HRQ18:HRQ35 IBM18:IBM35 ILI18:ILI35 IVE18:IVE35 JFA18:JFA35 JOW18:JOW35 JYS18:JYS35 KIO18:KIO35 KSK18:KSK35 LCG18:LCG35 LMC18:LMC35 LVY18:LVY35 MFU18:MFU35 MPQ18:MPQ35 MZM18:MZM35 NJI18:NJI35 NTE18:NTE35 ODA18:ODA35 OMW18:OMW35 OWS18:OWS35 PGO18:PGO35 PQK18:PQK35 QAG18:QAG35 QKC18:QKC35 QTY18:QTY35 RDU18:RDU35 RNQ18:RNQ35 RXM18:RXM35 SHI18:SHI35 SRE18:SRE35 TBA18:TBA35 TKW18:TKW35 TUS18:TUS35 UEO18:UEO35 UOK18:UOK35 UYG18:UYG35 VIC18:VIC35 VRY18:VRY35 WBU18:WBU35 WLQ18:WLQ35" xr:uid="{B78A95EA-EC22-4806-98E6-A6A308F15A6A}">
      <formula1>"Oui,Non,Non applicable,Sans objet"</formula1>
    </dataValidation>
    <dataValidation type="list" allowBlank="1" showInputMessage="1" showErrorMessage="1" sqref="G35:G53 G119:G129 G159:G164 G148:G149 G144:G146 G138:G142 G153:G155 G131:G133 G10:G13 G22:G33 G18:G20 G103:G114 G84:G86 G63:G82 G58:G61 G90:G99 G168:G176" xr:uid="{5AEF3667-5C9C-4F8C-B954-582060AADF97}">
      <formula1>"Ja,Neen,NVT"</formula1>
    </dataValidation>
    <dataValidation type="list" allowBlank="1" showInputMessage="1" showErrorMessage="1" sqref="J7:J176"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22"/>
  <sheetViews>
    <sheetView showGridLines="0" showRuler="0" view="pageBreakPreview" zoomScale="145" zoomScaleNormal="70" zoomScaleSheetLayoutView="145" zoomScalePageLayoutView="70" workbookViewId="0">
      <selection activeCell="B26" sqref="B26:B30"/>
    </sheetView>
  </sheetViews>
  <sheetFormatPr defaultColWidth="11.3984375" defaultRowHeight="15.75" x14ac:dyDescent="0.55000000000000004"/>
  <cols>
    <col min="1" max="1" width="18.86328125" style="97" bestFit="1" customWidth="1"/>
    <col min="2" max="2" width="69.1328125" style="99" customWidth="1"/>
    <col min="3" max="3" width="12.73046875" style="97" customWidth="1"/>
    <col min="4" max="4" width="12.73046875" style="101" customWidth="1"/>
    <col min="5" max="5" width="3.1328125" style="11" customWidth="1"/>
    <col min="8" max="12" width="34.1328125" customWidth="1"/>
  </cols>
  <sheetData>
    <row r="1" spans="1:12" ht="32.25" thickBot="1" x14ac:dyDescent="0.6">
      <c r="A1" s="104"/>
      <c r="B1" s="105" t="s">
        <v>254</v>
      </c>
      <c r="C1" s="106"/>
      <c r="D1" s="107"/>
    </row>
    <row r="2" spans="1:12" ht="3" customHeight="1" x14ac:dyDescent="0.55000000000000004">
      <c r="B2" s="108"/>
    </row>
    <row r="3" spans="1:12" s="112" customFormat="1" ht="16.5" customHeight="1" x14ac:dyDescent="0.35">
      <c r="A3" s="109" t="s">
        <v>255</v>
      </c>
      <c r="B3" s="72">
        <v>44907</v>
      </c>
      <c r="C3" s="110"/>
      <c r="D3" s="111"/>
      <c r="E3" s="67"/>
      <c r="I3" s="132" t="s">
        <v>277</v>
      </c>
    </row>
    <row r="4" spans="1:12" s="112" customFormat="1" ht="16.5" customHeight="1" x14ac:dyDescent="0.35">
      <c r="A4" s="109" t="s">
        <v>258</v>
      </c>
      <c r="B4" s="72" t="s">
        <v>259</v>
      </c>
      <c r="C4" s="110"/>
      <c r="D4" s="111"/>
      <c r="E4" s="67"/>
      <c r="I4" s="132" t="s">
        <v>277</v>
      </c>
    </row>
    <row r="5" spans="1:12" s="112" customFormat="1" ht="16.5" customHeight="1" x14ac:dyDescent="0.35">
      <c r="A5" s="113" t="s">
        <v>256</v>
      </c>
      <c r="B5" s="72" t="s">
        <v>261</v>
      </c>
      <c r="C5" s="110"/>
      <c r="D5" s="111"/>
      <c r="E5" s="67"/>
      <c r="I5" s="132" t="s">
        <v>277</v>
      </c>
    </row>
    <row r="6" spans="1:12" s="112" customFormat="1" ht="16.5" customHeight="1" x14ac:dyDescent="0.35">
      <c r="A6" s="114" t="s">
        <v>257</v>
      </c>
      <c r="B6" s="130" t="s">
        <v>260</v>
      </c>
      <c r="C6" s="110"/>
      <c r="D6" s="111"/>
      <c r="E6" s="67"/>
      <c r="I6" s="132" t="s">
        <v>277</v>
      </c>
    </row>
    <row r="7" spans="1:12" s="119" customFormat="1" ht="25.9" x14ac:dyDescent="0.45">
      <c r="A7" s="115"/>
      <c r="B7" s="116"/>
      <c r="C7" s="68" t="s">
        <v>205</v>
      </c>
      <c r="D7" s="117" t="s">
        <v>189</v>
      </c>
      <c r="E7" s="118"/>
    </row>
    <row r="8" spans="1:12" ht="30.75" customHeight="1" x14ac:dyDescent="0.9">
      <c r="A8" s="148" t="s">
        <v>253</v>
      </c>
      <c r="B8" s="147"/>
      <c r="C8" s="149">
        <f>'proces sterilisatie '!L3</f>
        <v>563</v>
      </c>
      <c r="D8" s="149">
        <f>'proces sterilisatie '!M3</f>
        <v>282.66666666666663</v>
      </c>
      <c r="E8" s="23"/>
      <c r="K8" s="132" t="s">
        <v>271</v>
      </c>
      <c r="L8" s="132" t="s">
        <v>271</v>
      </c>
    </row>
    <row r="9" spans="1:12" ht="30.75" customHeight="1" x14ac:dyDescent="0.75">
      <c r="A9" s="70" t="str">
        <f>'proces sterilisatie '!A7</f>
        <v>I</v>
      </c>
      <c r="B9" s="120" t="str">
        <f>'proces sterilisatie '!B7</f>
        <v xml:space="preserve">Kwaliteitsopvolging van het sterilisatieproces  </v>
      </c>
      <c r="C9" s="71">
        <f>'proces sterilisatie '!L7</f>
        <v>6</v>
      </c>
      <c r="D9" s="71">
        <f>'proces sterilisatie '!M7</f>
        <v>4</v>
      </c>
      <c r="E9" s="23"/>
      <c r="H9" s="132" t="s">
        <v>270</v>
      </c>
      <c r="I9" s="132" t="s">
        <v>270</v>
      </c>
      <c r="J9" s="132" t="s">
        <v>270</v>
      </c>
      <c r="K9" s="132" t="s">
        <v>270</v>
      </c>
      <c r="L9" s="132" t="s">
        <v>270</v>
      </c>
    </row>
    <row r="10" spans="1:12" ht="28.5" customHeight="1" x14ac:dyDescent="0.75">
      <c r="A10" s="70" t="str">
        <f>'proces sterilisatie '!A14</f>
        <v>II</v>
      </c>
      <c r="B10" s="120" t="str">
        <f>'proces sterilisatie '!B14</f>
        <v xml:space="preserve">Algemeen </v>
      </c>
      <c r="C10" s="71">
        <f>'proces sterilisatie '!L14</f>
        <v>132</v>
      </c>
      <c r="D10" s="71">
        <f>'proces sterilisatie '!M14</f>
        <v>75</v>
      </c>
      <c r="E10" s="23"/>
      <c r="H10" s="132" t="s">
        <v>270</v>
      </c>
      <c r="I10" s="132" t="s">
        <v>270</v>
      </c>
      <c r="J10" s="132" t="s">
        <v>270</v>
      </c>
      <c r="K10" s="132" t="s">
        <v>270</v>
      </c>
      <c r="L10" s="132" t="s">
        <v>270</v>
      </c>
    </row>
    <row r="11" spans="1:12" ht="17.25" x14ac:dyDescent="0.6">
      <c r="A11" s="69" t="str">
        <f>'proces sterilisatie '!A17</f>
        <v>a</v>
      </c>
      <c r="B11" s="121" t="str">
        <f>'proces sterilisatie '!B17</f>
        <v xml:space="preserve">Beheer sterilisatie </v>
      </c>
      <c r="C11" s="122">
        <f>'proces sterilisatie '!L17</f>
        <v>8</v>
      </c>
      <c r="D11" s="122">
        <f>'proces sterilisatie '!M17</f>
        <v>8</v>
      </c>
      <c r="E11" s="12"/>
      <c r="H11" s="132" t="s">
        <v>270</v>
      </c>
      <c r="I11" s="132" t="s">
        <v>270</v>
      </c>
      <c r="J11" s="132" t="s">
        <v>270</v>
      </c>
      <c r="K11" s="132" t="s">
        <v>270</v>
      </c>
      <c r="L11" s="132" t="s">
        <v>270</v>
      </c>
    </row>
    <row r="12" spans="1:12" ht="19.5" customHeight="1" x14ac:dyDescent="0.6">
      <c r="A12" s="69" t="str">
        <f>'proces sterilisatie '!A21</f>
        <v>b</v>
      </c>
      <c r="B12" s="121" t="str">
        <f>'proces sterilisatie '!B21</f>
        <v xml:space="preserve">Praktische organisatie sterilisatie </v>
      </c>
      <c r="C12" s="122">
        <f>'proces sterilisatie '!L21</f>
        <v>63</v>
      </c>
      <c r="D12" s="122">
        <f>'proces sterilisatie '!M21</f>
        <v>36</v>
      </c>
      <c r="E12" s="12"/>
      <c r="H12" s="132" t="s">
        <v>270</v>
      </c>
      <c r="I12" s="132" t="s">
        <v>270</v>
      </c>
      <c r="J12" s="132" t="s">
        <v>270</v>
      </c>
      <c r="K12" s="132" t="s">
        <v>270</v>
      </c>
      <c r="L12" s="132" t="s">
        <v>270</v>
      </c>
    </row>
    <row r="13" spans="1:12" ht="17.25" x14ac:dyDescent="0.6">
      <c r="A13" s="69" t="str">
        <f>'proces sterilisatie '!A34</f>
        <v>c</v>
      </c>
      <c r="B13" s="121" t="str">
        <f>'proces sterilisatie '!B34</f>
        <v>Flow (architectuur, hygiëne, uitrusting,…)</v>
      </c>
      <c r="C13" s="122">
        <f>'proces sterilisatie '!L34</f>
        <v>61</v>
      </c>
      <c r="D13" s="122">
        <f>'proces sterilisatie '!M34</f>
        <v>31</v>
      </c>
      <c r="E13" s="12"/>
      <c r="H13" s="132" t="s">
        <v>270</v>
      </c>
      <c r="I13" s="132" t="s">
        <v>270</v>
      </c>
      <c r="J13" s="132" t="s">
        <v>270</v>
      </c>
      <c r="K13" s="132" t="s">
        <v>270</v>
      </c>
      <c r="L13" s="132" t="s">
        <v>270</v>
      </c>
    </row>
    <row r="14" spans="1:12" ht="33" customHeight="1" x14ac:dyDescent="0.75">
      <c r="A14" s="70" t="str">
        <f>'proces sterilisatie '!A54</f>
        <v>III</v>
      </c>
      <c r="B14" s="120" t="str">
        <f>'proces sterilisatie '!B54</f>
        <v xml:space="preserve">Beheer proces </v>
      </c>
      <c r="C14" s="71">
        <f>'proces sterilisatie '!L54</f>
        <v>142</v>
      </c>
      <c r="D14" s="71">
        <f>'proces sterilisatie '!M54</f>
        <v>73</v>
      </c>
      <c r="E14" s="23"/>
      <c r="H14" s="132" t="s">
        <v>270</v>
      </c>
      <c r="I14" s="132" t="s">
        <v>270</v>
      </c>
      <c r="J14" s="132" t="s">
        <v>270</v>
      </c>
      <c r="K14" s="132" t="s">
        <v>270</v>
      </c>
      <c r="L14" s="132" t="s">
        <v>270</v>
      </c>
    </row>
    <row r="15" spans="1:12" ht="17.25" x14ac:dyDescent="0.6">
      <c r="A15" s="69" t="str">
        <f>'proces sterilisatie '!A57</f>
        <v>a</v>
      </c>
      <c r="B15" s="121" t="str">
        <f>'proces sterilisatie '!B57</f>
        <v xml:space="preserve">Validatie </v>
      </c>
      <c r="C15" s="122">
        <f>'proces sterilisatie '!L57</f>
        <v>14</v>
      </c>
      <c r="D15" s="122">
        <f>'proces sterilisatie '!M57</f>
        <v>0</v>
      </c>
      <c r="E15" s="12"/>
      <c r="H15" s="132" t="s">
        <v>270</v>
      </c>
      <c r="I15" s="132" t="s">
        <v>270</v>
      </c>
      <c r="J15" s="132" t="s">
        <v>270</v>
      </c>
      <c r="K15" s="132" t="s">
        <v>270</v>
      </c>
      <c r="L15" s="132" t="s">
        <v>270</v>
      </c>
    </row>
    <row r="16" spans="1:12" ht="17.25" x14ac:dyDescent="0.6">
      <c r="A16" s="69" t="str">
        <f>'proces sterilisatie '!A62</f>
        <v>b</v>
      </c>
      <c r="B16" s="121" t="str">
        <f>'proces sterilisatie '!B62</f>
        <v>Kwaliteit</v>
      </c>
      <c r="C16" s="122">
        <f>'proces sterilisatie '!L62</f>
        <v>115</v>
      </c>
      <c r="D16" s="122">
        <f>'proces sterilisatie '!M62</f>
        <v>73</v>
      </c>
      <c r="E16" s="12"/>
      <c r="H16" s="132" t="s">
        <v>270</v>
      </c>
      <c r="I16" s="132" t="s">
        <v>270</v>
      </c>
      <c r="J16" s="132" t="s">
        <v>270</v>
      </c>
      <c r="K16" s="132" t="s">
        <v>270</v>
      </c>
      <c r="L16" s="132" t="s">
        <v>270</v>
      </c>
    </row>
    <row r="17" spans="1:12" ht="17.25" x14ac:dyDescent="0.6">
      <c r="A17" s="69" t="str">
        <f>'proces sterilisatie '!A83</f>
        <v>c</v>
      </c>
      <c r="B17" s="121" t="str">
        <f>'proces sterilisatie '!B83</f>
        <v xml:space="preserve">Traceersysteem </v>
      </c>
      <c r="C17" s="122">
        <f>'proces sterilisatie '!L83</f>
        <v>13</v>
      </c>
      <c r="D17" s="122">
        <f>'proces sterilisatie '!M83</f>
        <v>0</v>
      </c>
      <c r="E17" s="12"/>
      <c r="H17" s="132" t="s">
        <v>270</v>
      </c>
      <c r="I17" s="132" t="s">
        <v>270</v>
      </c>
      <c r="J17" s="132" t="s">
        <v>270</v>
      </c>
      <c r="K17" s="132" t="s">
        <v>270</v>
      </c>
      <c r="L17" s="132" t="s">
        <v>270</v>
      </c>
    </row>
    <row r="18" spans="1:12" ht="33" customHeight="1" x14ac:dyDescent="0.75">
      <c r="A18" s="70" t="str">
        <f>'proces sterilisatie '!A87</f>
        <v>IV</v>
      </c>
      <c r="B18" s="120" t="str">
        <f>'proces sterilisatie '!B87</f>
        <v>Reiniging en desinfectie</v>
      </c>
      <c r="C18" s="71">
        <f>'proces sterilisatie '!L87</f>
        <v>49</v>
      </c>
      <c r="D18" s="71">
        <f>'proces sterilisatie '!M87</f>
        <v>0</v>
      </c>
      <c r="E18" s="23"/>
      <c r="H18" s="132" t="s">
        <v>270</v>
      </c>
      <c r="I18" s="132" t="s">
        <v>270</v>
      </c>
      <c r="J18" s="132" t="s">
        <v>270</v>
      </c>
      <c r="K18" s="132" t="s">
        <v>270</v>
      </c>
      <c r="L18" s="132" t="s">
        <v>270</v>
      </c>
    </row>
    <row r="19" spans="1:12" s="123" customFormat="1" ht="20.65" x14ac:dyDescent="0.75">
      <c r="A19" s="70" t="str">
        <f>'proces sterilisatie '!A100</f>
        <v>V</v>
      </c>
      <c r="B19" s="120" t="str">
        <f>'proces sterilisatie '!B100</f>
        <v>Conditionering</v>
      </c>
      <c r="C19" s="71">
        <f>'proces sterilisatie '!L100</f>
        <v>24</v>
      </c>
      <c r="D19" s="71">
        <f>'proces sterilisatie '!M100</f>
        <v>0</v>
      </c>
      <c r="E19" s="73"/>
      <c r="H19" s="132" t="s">
        <v>270</v>
      </c>
      <c r="I19" s="132" t="s">
        <v>270</v>
      </c>
      <c r="J19" s="132" t="s">
        <v>270</v>
      </c>
      <c r="K19" s="132" t="s">
        <v>270</v>
      </c>
      <c r="L19" s="132" t="s">
        <v>270</v>
      </c>
    </row>
    <row r="20" spans="1:12" s="123" customFormat="1" ht="20.65" x14ac:dyDescent="0.75">
      <c r="A20" s="70" t="str">
        <f>'proces sterilisatie '!A115</f>
        <v>VI</v>
      </c>
      <c r="B20" s="120" t="str">
        <f>'proces sterilisatie '!B115</f>
        <v>Sterilsatieprocessen</v>
      </c>
      <c r="C20" s="71">
        <f>'proces sterilisatie '!L115</f>
        <v>62.000000000000007</v>
      </c>
      <c r="D20" s="71">
        <f>'proces sterilisatie '!M115</f>
        <v>18.666666666666668</v>
      </c>
      <c r="E20" s="73"/>
      <c r="H20" s="132" t="s">
        <v>270</v>
      </c>
      <c r="I20" s="132" t="s">
        <v>270</v>
      </c>
      <c r="J20" s="132" t="s">
        <v>270</v>
      </c>
      <c r="K20" s="132" t="s">
        <v>270</v>
      </c>
      <c r="L20" s="132" t="s">
        <v>270</v>
      </c>
    </row>
    <row r="21" spans="1:12" s="123" customFormat="1" ht="17.25" x14ac:dyDescent="0.6">
      <c r="A21" s="69" t="str">
        <f>'proces sterilisatie '!A118</f>
        <v>a</v>
      </c>
      <c r="B21" s="121" t="str">
        <f>'proces sterilisatie '!B118</f>
        <v>Hoge temperatuur sterilisatie</v>
      </c>
      <c r="C21" s="122">
        <f>'proces sterilisatie '!L118</f>
        <v>44.000000000000007</v>
      </c>
      <c r="D21" s="122">
        <f>'proces sterilisatie '!M118</f>
        <v>0.66666666666666663</v>
      </c>
      <c r="E21" s="73"/>
      <c r="H21" s="132" t="s">
        <v>270</v>
      </c>
      <c r="I21" s="132" t="s">
        <v>270</v>
      </c>
      <c r="J21" s="132" t="s">
        <v>270</v>
      </c>
      <c r="K21" s="132" t="s">
        <v>270</v>
      </c>
      <c r="L21" s="132" t="s">
        <v>270</v>
      </c>
    </row>
    <row r="22" spans="1:12" s="123" customFormat="1" ht="17.25" x14ac:dyDescent="0.6">
      <c r="A22" s="69" t="str">
        <f>'proces sterilisatie '!A130</f>
        <v>b</v>
      </c>
      <c r="B22" s="121" t="str">
        <f>'proces sterilisatie '!B130</f>
        <v xml:space="preserve">lage temperatuur sterilisatie </v>
      </c>
      <c r="C22" s="122">
        <f>'proces sterilisatie '!L130</f>
        <v>18</v>
      </c>
      <c r="D22" s="122">
        <f>'proces sterilisatie '!M130</f>
        <v>18</v>
      </c>
      <c r="E22" s="73"/>
      <c r="H22" s="132" t="s">
        <v>270</v>
      </c>
      <c r="I22" s="132" t="s">
        <v>270</v>
      </c>
      <c r="J22" s="132" t="s">
        <v>270</v>
      </c>
      <c r="K22" s="132" t="s">
        <v>270</v>
      </c>
      <c r="L22" s="132" t="s">
        <v>270</v>
      </c>
    </row>
    <row r="23" spans="1:12" s="123" customFormat="1" ht="20.65" x14ac:dyDescent="0.75">
      <c r="A23" s="70" t="str">
        <f>'proces sterilisatie '!A134</f>
        <v>VII</v>
      </c>
      <c r="B23" s="120" t="str">
        <f>'proces sterilisatie '!B134</f>
        <v>Bewaaromstandigheden</v>
      </c>
      <c r="C23" s="71">
        <f>'proces sterilisatie '!L134</f>
        <v>45</v>
      </c>
      <c r="D23" s="71">
        <f>'proces sterilisatie '!M134</f>
        <v>45</v>
      </c>
      <c r="E23" s="73"/>
      <c r="H23" s="132" t="s">
        <v>270</v>
      </c>
      <c r="I23" s="132" t="s">
        <v>270</v>
      </c>
      <c r="J23" s="131" t="s">
        <v>270</v>
      </c>
      <c r="K23" s="131" t="s">
        <v>270</v>
      </c>
      <c r="L23" s="132" t="s">
        <v>270</v>
      </c>
    </row>
    <row r="24" spans="1:12" s="123" customFormat="1" ht="17.25" x14ac:dyDescent="0.6">
      <c r="A24" s="69" t="str">
        <f>'proces sterilisatie '!A137</f>
        <v>a</v>
      </c>
      <c r="B24" s="121" t="str">
        <f>'proces sterilisatie '!B137</f>
        <v>Transport</v>
      </c>
      <c r="C24" s="122">
        <f>'proces sterilisatie '!L137</f>
        <v>20</v>
      </c>
      <c r="D24" s="122">
        <f>'proces sterilisatie '!M137</f>
        <v>20</v>
      </c>
      <c r="E24" s="124"/>
      <c r="H24" s="132" t="s">
        <v>270</v>
      </c>
      <c r="I24" s="132" t="s">
        <v>270</v>
      </c>
      <c r="J24" s="132" t="s">
        <v>270</v>
      </c>
      <c r="K24" s="132" t="s">
        <v>270</v>
      </c>
      <c r="L24" s="132" t="s">
        <v>270</v>
      </c>
    </row>
    <row r="25" spans="1:12" s="123" customFormat="1" ht="17.25" x14ac:dyDescent="0.6">
      <c r="A25" s="69" t="str">
        <f>'proces sterilisatie '!A143</f>
        <v>b</v>
      </c>
      <c r="B25" s="121" t="str">
        <f>'proces sterilisatie '!B143</f>
        <v>opslaglokaal</v>
      </c>
      <c r="C25" s="122">
        <f>'proces sterilisatie '!L143</f>
        <v>18</v>
      </c>
      <c r="D25" s="122">
        <f>'proces sterilisatie '!M143</f>
        <v>18</v>
      </c>
      <c r="E25" s="124"/>
      <c r="H25" s="132" t="s">
        <v>270</v>
      </c>
      <c r="I25" s="132" t="s">
        <v>270</v>
      </c>
      <c r="J25" s="132" t="s">
        <v>270</v>
      </c>
      <c r="K25" s="132" t="s">
        <v>270</v>
      </c>
      <c r="L25" s="132" t="s">
        <v>270</v>
      </c>
    </row>
    <row r="26" spans="1:12" s="123" customFormat="1" ht="17.25" x14ac:dyDescent="0.6">
      <c r="A26" s="69" t="str">
        <f>'proces sterilisatie '!A147</f>
        <v>c</v>
      </c>
      <c r="B26" s="121" t="str">
        <f>'proces sterilisatie '!B147</f>
        <v>Bewaaromstandigheden</v>
      </c>
      <c r="C26" s="122">
        <f>'proces sterilisatie '!L147</f>
        <v>7</v>
      </c>
      <c r="D26" s="122">
        <f>'proces sterilisatie '!M147</f>
        <v>7</v>
      </c>
      <c r="E26" s="124"/>
      <c r="H26" s="132" t="s">
        <v>270</v>
      </c>
      <c r="I26" s="132" t="s">
        <v>270</v>
      </c>
      <c r="J26" s="132" t="s">
        <v>270</v>
      </c>
      <c r="K26" s="132" t="s">
        <v>270</v>
      </c>
      <c r="L26" s="132" t="s">
        <v>270</v>
      </c>
    </row>
    <row r="27" spans="1:12" s="123" customFormat="1" ht="20.65" x14ac:dyDescent="0.75">
      <c r="A27" s="70" t="str">
        <f>'proces sterilisatie '!A150</f>
        <v>VIII</v>
      </c>
      <c r="B27" s="120" t="str">
        <f>'proces sterilisatie '!B150</f>
        <v>Leensets</v>
      </c>
      <c r="C27" s="71">
        <f>'proces sterilisatie '!L150</f>
        <v>18</v>
      </c>
      <c r="D27" s="71">
        <f>'proces sterilisatie '!M150</f>
        <v>18</v>
      </c>
      <c r="E27" s="124"/>
      <c r="H27" s="132" t="s">
        <v>270</v>
      </c>
      <c r="I27" s="132" t="s">
        <v>270</v>
      </c>
      <c r="J27" s="132" t="s">
        <v>270</v>
      </c>
      <c r="K27" s="132" t="s">
        <v>270</v>
      </c>
      <c r="L27" s="132" t="s">
        <v>270</v>
      </c>
    </row>
    <row r="28" spans="1:12" s="123" customFormat="1" ht="20.65" x14ac:dyDescent="0.75">
      <c r="A28" s="70" t="str">
        <f>'proces sterilisatie '!A156</f>
        <v>IX</v>
      </c>
      <c r="B28" s="120" t="str">
        <f>'proces sterilisatie '!B156</f>
        <v>Medische hulpmiddelen éénmalig gebruik</v>
      </c>
      <c r="C28" s="71">
        <f>'proces sterilisatie '!L156</f>
        <v>31</v>
      </c>
      <c r="D28" s="71">
        <f>'proces sterilisatie '!M156</f>
        <v>7</v>
      </c>
      <c r="E28" s="73"/>
      <c r="H28" s="132" t="s">
        <v>270</v>
      </c>
      <c r="I28" s="132" t="s">
        <v>270</v>
      </c>
      <c r="J28" s="132" t="s">
        <v>270</v>
      </c>
      <c r="K28" s="132" t="s">
        <v>270</v>
      </c>
      <c r="L28" s="132" t="s">
        <v>270</v>
      </c>
    </row>
    <row r="29" spans="1:12" s="123" customFormat="1" ht="20.65" x14ac:dyDescent="0.75">
      <c r="A29" s="70" t="str">
        <f>'proces sterilisatie '!A165</f>
        <v>X</v>
      </c>
      <c r="B29" s="120" t="str">
        <f>'proces sterilisatie '!B165</f>
        <v>Uitbesteding</v>
      </c>
      <c r="C29" s="71">
        <f>'proces sterilisatie '!L165</f>
        <v>54</v>
      </c>
      <c r="D29" s="71">
        <f>'proces sterilisatie '!M165</f>
        <v>42</v>
      </c>
      <c r="E29" s="73"/>
      <c r="H29" s="132" t="s">
        <v>270</v>
      </c>
      <c r="I29" s="132" t="s">
        <v>270</v>
      </c>
      <c r="J29" s="132" t="s">
        <v>270</v>
      </c>
      <c r="K29" s="132" t="s">
        <v>270</v>
      </c>
      <c r="L29" s="132" t="s">
        <v>270</v>
      </c>
    </row>
    <row r="31" spans="1:12" x14ac:dyDescent="0.55000000000000004">
      <c r="A31"/>
      <c r="B31"/>
      <c r="C31"/>
    </row>
    <row r="32" spans="1:12" x14ac:dyDescent="0.55000000000000004">
      <c r="A32"/>
      <c r="B32"/>
      <c r="C32"/>
    </row>
    <row r="33" spans="1:3" x14ac:dyDescent="0.55000000000000004">
      <c r="A33"/>
      <c r="B33"/>
      <c r="C33"/>
    </row>
    <row r="34" spans="1:3" x14ac:dyDescent="0.55000000000000004">
      <c r="A34"/>
      <c r="B34"/>
      <c r="C34"/>
    </row>
    <row r="35" spans="1:3" x14ac:dyDescent="0.55000000000000004">
      <c r="A35"/>
      <c r="B35"/>
      <c r="C35"/>
    </row>
    <row r="36" spans="1:3" x14ac:dyDescent="0.55000000000000004">
      <c r="A36"/>
      <c r="B36"/>
      <c r="C36"/>
    </row>
    <row r="37" spans="1:3" x14ac:dyDescent="0.55000000000000004">
      <c r="A37"/>
      <c r="B37"/>
      <c r="C37"/>
    </row>
    <row r="38" spans="1:3" x14ac:dyDescent="0.55000000000000004">
      <c r="A38"/>
      <c r="B38"/>
      <c r="C38"/>
    </row>
    <row r="39" spans="1:3" x14ac:dyDescent="0.55000000000000004">
      <c r="A39"/>
      <c r="B39"/>
      <c r="C39"/>
    </row>
    <row r="40" spans="1:3" x14ac:dyDescent="0.55000000000000004">
      <c r="A40"/>
      <c r="B40"/>
      <c r="C40"/>
    </row>
    <row r="41" spans="1:3" x14ac:dyDescent="0.55000000000000004">
      <c r="A41"/>
      <c r="B41"/>
      <c r="C41"/>
    </row>
    <row r="42" spans="1:3" x14ac:dyDescent="0.55000000000000004">
      <c r="A42"/>
      <c r="B42"/>
      <c r="C42"/>
    </row>
    <row r="43" spans="1:3" x14ac:dyDescent="0.55000000000000004">
      <c r="A43"/>
      <c r="B43"/>
      <c r="C43"/>
    </row>
    <row r="44" spans="1:3" x14ac:dyDescent="0.55000000000000004">
      <c r="A44"/>
      <c r="B44"/>
      <c r="C44"/>
    </row>
    <row r="45" spans="1:3" x14ac:dyDescent="0.55000000000000004">
      <c r="A45"/>
      <c r="B45"/>
      <c r="C45"/>
    </row>
    <row r="46" spans="1:3" x14ac:dyDescent="0.55000000000000004">
      <c r="A46"/>
      <c r="B46"/>
      <c r="C46"/>
    </row>
    <row r="47" spans="1:3" x14ac:dyDescent="0.55000000000000004">
      <c r="A47"/>
      <c r="B47"/>
      <c r="C47"/>
    </row>
    <row r="52" spans="1:11" x14ac:dyDescent="0.55000000000000004">
      <c r="A52" s="125" t="s">
        <v>263</v>
      </c>
    </row>
    <row r="54" spans="1:11" x14ac:dyDescent="0.55000000000000004">
      <c r="A54" s="113" t="s">
        <v>262</v>
      </c>
      <c r="B54" s="74" t="str">
        <f>B5</f>
        <v>Kirk Hamett</v>
      </c>
      <c r="C54" s="75"/>
      <c r="I54" s="139" t="s">
        <v>278</v>
      </c>
      <c r="J54" s="140"/>
      <c r="K54" s="141"/>
    </row>
    <row r="55" spans="1:11" x14ac:dyDescent="0.55000000000000004">
      <c r="A55" s="126"/>
      <c r="B55" s="127"/>
      <c r="C55" s="76"/>
      <c r="I55" s="142"/>
      <c r="K55" s="143"/>
    </row>
    <row r="56" spans="1:11" x14ac:dyDescent="0.55000000000000004">
      <c r="B56" s="128"/>
      <c r="C56" s="77"/>
      <c r="I56" s="144"/>
      <c r="J56" s="145"/>
      <c r="K56" s="146"/>
    </row>
    <row r="57" spans="1:11" x14ac:dyDescent="0.55000000000000004">
      <c r="A57" s="114" t="s">
        <v>257</v>
      </c>
      <c r="B57" s="129" t="str">
        <f>B6</f>
        <v>James Hetfield</v>
      </c>
      <c r="C57" s="75"/>
      <c r="I57" s="139" t="s">
        <v>278</v>
      </c>
      <c r="J57" s="140"/>
      <c r="K57" s="141"/>
    </row>
    <row r="58" spans="1:11" x14ac:dyDescent="0.55000000000000004">
      <c r="B58" s="127"/>
      <c r="C58" s="76"/>
      <c r="I58" s="142"/>
      <c r="K58" s="143"/>
    </row>
    <row r="59" spans="1:11" x14ac:dyDescent="0.55000000000000004">
      <c r="B59" s="128"/>
      <c r="C59" s="77"/>
      <c r="I59" s="144"/>
      <c r="J59" s="145"/>
      <c r="K59" s="146"/>
    </row>
    <row r="60" spans="1:11" ht="16.149999999999999" thickBot="1" x14ac:dyDescent="0.6">
      <c r="A60"/>
      <c r="B60"/>
      <c r="C60"/>
    </row>
    <row r="61" spans="1:11" ht="32.25" thickBot="1" x14ac:dyDescent="0.6">
      <c r="A61" s="104"/>
      <c r="B61" s="105" t="s">
        <v>254</v>
      </c>
      <c r="C61" s="106"/>
      <c r="D61" s="107"/>
    </row>
    <row r="87" spans="1:4" ht="16.149999999999999" thickBot="1" x14ac:dyDescent="0.6"/>
    <row r="88" spans="1:4" ht="16.149999999999999" thickBot="1" x14ac:dyDescent="0.6">
      <c r="A88" s="133" t="s">
        <v>272</v>
      </c>
      <c r="B88" s="134"/>
      <c r="C88" s="134"/>
      <c r="D88" s="135"/>
    </row>
    <row r="89" spans="1:4" x14ac:dyDescent="0.55000000000000004">
      <c r="A89" s="136">
        <v>1</v>
      </c>
      <c r="B89" s="150"/>
      <c r="C89" s="151"/>
      <c r="D89" s="152"/>
    </row>
    <row r="90" spans="1:4" x14ac:dyDescent="0.55000000000000004">
      <c r="A90" s="137">
        <v>2</v>
      </c>
      <c r="B90" s="153"/>
      <c r="C90" s="154"/>
      <c r="D90" s="155"/>
    </row>
    <row r="91" spans="1:4" x14ac:dyDescent="0.55000000000000004">
      <c r="A91" s="137">
        <v>3</v>
      </c>
      <c r="B91" s="153"/>
      <c r="C91" s="154"/>
      <c r="D91" s="155"/>
    </row>
    <row r="92" spans="1:4" x14ac:dyDescent="0.55000000000000004">
      <c r="A92" s="137">
        <v>4</v>
      </c>
      <c r="B92" s="153"/>
      <c r="C92" s="154"/>
      <c r="D92" s="155"/>
    </row>
    <row r="93" spans="1:4" x14ac:dyDescent="0.55000000000000004">
      <c r="A93" s="137">
        <v>5</v>
      </c>
      <c r="B93" s="153"/>
      <c r="C93" s="154"/>
      <c r="D93" s="155"/>
    </row>
    <row r="94" spans="1:4" ht="16.149999999999999" thickBot="1" x14ac:dyDescent="0.6">
      <c r="A94" s="138">
        <v>6</v>
      </c>
      <c r="B94" s="156"/>
      <c r="C94" s="157"/>
      <c r="D94" s="158"/>
    </row>
    <row r="95" spans="1:4" ht="16.149999999999999" thickBot="1" x14ac:dyDescent="0.6">
      <c r="A95" s="133" t="s">
        <v>273</v>
      </c>
      <c r="B95" s="134"/>
      <c r="C95" s="134"/>
      <c r="D95" s="135"/>
    </row>
    <row r="96" spans="1:4" x14ac:dyDescent="0.55000000000000004">
      <c r="A96" s="136">
        <v>1</v>
      </c>
      <c r="B96" s="150"/>
      <c r="C96" s="151"/>
      <c r="D96" s="152"/>
    </row>
    <row r="97" spans="1:4" x14ac:dyDescent="0.55000000000000004">
      <c r="A97" s="137">
        <v>2</v>
      </c>
      <c r="B97" s="153"/>
      <c r="C97" s="154"/>
      <c r="D97" s="155"/>
    </row>
    <row r="98" spans="1:4" x14ac:dyDescent="0.55000000000000004">
      <c r="A98" s="137">
        <v>3</v>
      </c>
      <c r="B98" s="153"/>
      <c r="C98" s="154"/>
      <c r="D98" s="155"/>
    </row>
    <row r="99" spans="1:4" x14ac:dyDescent="0.55000000000000004">
      <c r="A99" s="137">
        <v>4</v>
      </c>
      <c r="B99" s="153"/>
      <c r="C99" s="154"/>
      <c r="D99" s="155"/>
    </row>
    <row r="100" spans="1:4" x14ac:dyDescent="0.55000000000000004">
      <c r="A100" s="137">
        <v>5</v>
      </c>
      <c r="B100" s="153"/>
      <c r="C100" s="154"/>
      <c r="D100" s="155"/>
    </row>
    <row r="101" spans="1:4" ht="16.149999999999999" thickBot="1" x14ac:dyDescent="0.6">
      <c r="A101" s="138">
        <v>6</v>
      </c>
      <c r="B101" s="156"/>
      <c r="C101" s="157"/>
      <c r="D101" s="158"/>
    </row>
    <row r="102" spans="1:4" ht="16.149999999999999" thickBot="1" x14ac:dyDescent="0.6">
      <c r="A102" s="133" t="s">
        <v>274</v>
      </c>
      <c r="B102" s="134"/>
      <c r="C102" s="134"/>
      <c r="D102" s="135"/>
    </row>
    <row r="103" spans="1:4" x14ac:dyDescent="0.55000000000000004">
      <c r="A103" s="136">
        <v>1</v>
      </c>
      <c r="B103" s="150"/>
      <c r="C103" s="151"/>
      <c r="D103" s="152"/>
    </row>
    <row r="104" spans="1:4" x14ac:dyDescent="0.55000000000000004">
      <c r="A104" s="137">
        <v>2</v>
      </c>
      <c r="B104" s="153"/>
      <c r="C104" s="154"/>
      <c r="D104" s="155"/>
    </row>
    <row r="105" spans="1:4" x14ac:dyDescent="0.55000000000000004">
      <c r="A105" s="137">
        <v>3</v>
      </c>
      <c r="B105" s="153"/>
      <c r="C105" s="154"/>
      <c r="D105" s="155"/>
    </row>
    <row r="106" spans="1:4" x14ac:dyDescent="0.55000000000000004">
      <c r="A106" s="137">
        <v>4</v>
      </c>
      <c r="B106" s="153"/>
      <c r="C106" s="154"/>
      <c r="D106" s="155"/>
    </row>
    <row r="107" spans="1:4" x14ac:dyDescent="0.55000000000000004">
      <c r="A107" s="137">
        <v>5</v>
      </c>
      <c r="B107" s="153"/>
      <c r="C107" s="154"/>
      <c r="D107" s="155"/>
    </row>
    <row r="108" spans="1:4" ht="16.149999999999999" thickBot="1" x14ac:dyDescent="0.6">
      <c r="A108" s="138">
        <v>6</v>
      </c>
      <c r="B108" s="156"/>
      <c r="C108" s="157"/>
      <c r="D108" s="158"/>
    </row>
    <row r="109" spans="1:4" ht="16.149999999999999" thickBot="1" x14ac:dyDescent="0.6">
      <c r="A109" s="133" t="s">
        <v>275</v>
      </c>
      <c r="B109" s="134"/>
      <c r="C109" s="134"/>
      <c r="D109" s="135"/>
    </row>
    <row r="110" spans="1:4" x14ac:dyDescent="0.55000000000000004">
      <c r="A110" s="136">
        <v>1</v>
      </c>
      <c r="B110" s="150"/>
      <c r="C110" s="151"/>
      <c r="D110" s="152"/>
    </row>
    <row r="111" spans="1:4" x14ac:dyDescent="0.55000000000000004">
      <c r="A111" s="137">
        <v>2</v>
      </c>
      <c r="B111" s="153"/>
      <c r="C111" s="154"/>
      <c r="D111" s="155"/>
    </row>
    <row r="112" spans="1:4" x14ac:dyDescent="0.55000000000000004">
      <c r="A112" s="137">
        <v>3</v>
      </c>
      <c r="B112" s="153"/>
      <c r="C112" s="154"/>
      <c r="D112" s="155"/>
    </row>
    <row r="113" spans="1:4" x14ac:dyDescent="0.55000000000000004">
      <c r="A113" s="137">
        <v>4</v>
      </c>
      <c r="B113" s="153"/>
      <c r="C113" s="154"/>
      <c r="D113" s="155"/>
    </row>
    <row r="114" spans="1:4" x14ac:dyDescent="0.55000000000000004">
      <c r="A114" s="137">
        <v>5</v>
      </c>
      <c r="B114" s="153"/>
      <c r="C114" s="154"/>
      <c r="D114" s="155"/>
    </row>
    <row r="115" spans="1:4" ht="16.149999999999999" thickBot="1" x14ac:dyDescent="0.6">
      <c r="A115" s="138">
        <v>6</v>
      </c>
      <c r="B115" s="156"/>
      <c r="C115" s="157"/>
      <c r="D115" s="158"/>
    </row>
    <row r="116" spans="1:4" ht="16.149999999999999" thickBot="1" x14ac:dyDescent="0.6">
      <c r="A116" s="133" t="s">
        <v>276</v>
      </c>
      <c r="B116" s="134"/>
      <c r="C116" s="134"/>
      <c r="D116" s="135"/>
    </row>
    <row r="117" spans="1:4" x14ac:dyDescent="0.55000000000000004">
      <c r="A117" s="136">
        <v>1</v>
      </c>
      <c r="B117" s="150"/>
      <c r="C117" s="151"/>
      <c r="D117" s="152"/>
    </row>
    <row r="118" spans="1:4" x14ac:dyDescent="0.55000000000000004">
      <c r="A118" s="137">
        <v>2</v>
      </c>
      <c r="B118" s="153"/>
      <c r="C118" s="154"/>
      <c r="D118" s="155"/>
    </row>
    <row r="119" spans="1:4" x14ac:dyDescent="0.55000000000000004">
      <c r="A119" s="137">
        <v>3</v>
      </c>
      <c r="B119" s="153"/>
      <c r="C119" s="154"/>
      <c r="D119" s="155"/>
    </row>
    <row r="120" spans="1:4" x14ac:dyDescent="0.55000000000000004">
      <c r="A120" s="137">
        <v>4</v>
      </c>
      <c r="B120" s="153"/>
      <c r="C120" s="154"/>
      <c r="D120" s="155"/>
    </row>
    <row r="121" spans="1:4" x14ac:dyDescent="0.55000000000000004">
      <c r="A121" s="137">
        <v>5</v>
      </c>
      <c r="B121" s="153"/>
      <c r="C121" s="154"/>
      <c r="D121" s="155"/>
    </row>
    <row r="122" spans="1:4" x14ac:dyDescent="0.55000000000000004">
      <c r="A122" s="138">
        <v>6</v>
      </c>
      <c r="B122" s="156"/>
      <c r="C122" s="157"/>
      <c r="D122" s="158"/>
    </row>
  </sheetData>
  <dataValidations disablePrompts="1" count="1">
    <dataValidation type="list" allowBlank="1" showInputMessage="1" showErrorMessage="1" sqref="C65267:C65312 C523870:C523871 C917298:C917313 C261938:C261953 C393029:C393053 C261957:C261981 C589555:C589600 C786163:C786208 C524129:C524132 C261924:C261934 C261732:C261871 C851748:C851758 C392947:C392992 C982853:C982877 C917345:C917348 C982771:C982816 C196449:C196452 C851809:C851812 C786014:C786015 C917317:C917341 C655140:C655150 C327460:C327470 C196196:C196335 C327521:C327524 C196339:C196384 C65377:C65380 C458334:C458335 C982881:C982884 C786273:C786276 C196190:C196191 C524082:C524097 C393010:C393025 C458546:C458561 C65349:C65373 C392996:C393006 C130660:C130799 C720737:C720740 C720478:C720479 C65330:C65345 C458593:C458596 C720627:C720672 C917284:C917294 C524019:C524064 C589637:C589661 C720676:C720686 C655173:C655197 C917235:C917280 C851781:C851805 C524101:C524125 C458532:C458542 C327411:C327456 C65124:C65263 C392798:C392799 C130885:C130909 C655201:C655204 C589618:C589633 C327493:C327517 C786226:C786241 C130654:C130655 C261985:C261988 C654942:C654943 C130913:C130916 C720709:C720733 C786020:C786159 C130803:C130848 C720484:C720623 C851556:C851695 C982622:C982623 C654948:C655087 C720690:C720705 C917092:C917231 C589412:C589551 C851762:C851777 C524068:C524078 C982628:C982767 C655091:C655136 C523876:C524015 C327262:C327263 C851699:C851744 C458483:C458528 C458565:C458589 C786212:C786222 C196421:C196445 C589406:C589407 C65316:C65326 C917086:C917087 C458340:C458479 C393057:C393060 C65118:C65119 C261875:C261920 C982820:C982830 C589665:C589668 C655154:C655169 C130852:C130862 C392804:C392943 C196402:C196417 C327474:C327489 C130866:C130881 C786245:C786269 C589604:C589614 C196388:C196398 C851550:C851551 C327268:C327407 C982834:C982849 C261726:C261727"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60" max="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66B47-757F-45DA-A505-7684FAF0BE92}">
  <dimension ref="A1"/>
  <sheetViews>
    <sheetView workbookViewId="0">
      <selection activeCell="J27" sqref="J27"/>
    </sheetView>
  </sheetViews>
  <sheetFormatPr defaultRowHeight="14.25" x14ac:dyDescent="0.45"/>
  <sheetData/>
  <sheetProtection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369A-798E-4C9A-A9F6-3672C5E4B31C}">
  <dimension ref="A2:I2"/>
  <sheetViews>
    <sheetView workbookViewId="0">
      <selection activeCell="N19" sqref="N19"/>
    </sheetView>
  </sheetViews>
  <sheetFormatPr defaultRowHeight="14.25" x14ac:dyDescent="0.45"/>
  <cols>
    <col min="1" max="1" width="23.33203125" customWidth="1"/>
  </cols>
  <sheetData>
    <row r="2" spans="1:9" ht="23.25" x14ac:dyDescent="0.7">
      <c r="A2" s="193" t="s">
        <v>441</v>
      </c>
      <c r="B2" s="193"/>
      <c r="C2" s="193"/>
      <c r="D2" s="193"/>
      <c r="E2" s="193"/>
      <c r="F2" s="193"/>
      <c r="G2" s="193"/>
      <c r="H2" s="193"/>
      <c r="I2" s="193"/>
    </row>
  </sheetData>
  <sheetProtection sheet="1" objects="1" scenarios="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3CF8A-DC12-4A8E-95D0-C10E5843C7B8}">
  <dimension ref="A1"/>
  <sheetViews>
    <sheetView topLeftCell="A13" workbookViewId="0">
      <selection activeCell="U32" sqref="U32"/>
    </sheetView>
  </sheetViews>
  <sheetFormatPr defaultRowHeight="14.25" x14ac:dyDescent="0.45"/>
  <sheetData/>
  <sheetProtection sheet="1" objects="1" scenarios="1"/>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D80A4-2062-45AF-A007-0AB070FC6899}">
  <sheetPr>
    <pageSetUpPr fitToPage="1"/>
  </sheetPr>
  <dimension ref="A1:AS387"/>
  <sheetViews>
    <sheetView showGridLines="0" tabSelected="1" showRuler="0" zoomScale="80" zoomScaleNormal="80" zoomScaleSheetLayoutView="10" zoomScalePageLayoutView="25" workbookViewId="0">
      <selection activeCell="B24" sqref="B24"/>
    </sheetView>
  </sheetViews>
  <sheetFormatPr defaultColWidth="11.3984375" defaultRowHeight="16.5" customHeight="1" zeroHeight="1" outlineLevelRow="2" outlineLevelCol="1" x14ac:dyDescent="0.55000000000000004"/>
  <cols>
    <col min="1" max="1" width="20.59765625" style="97" bestFit="1" customWidth="1"/>
    <col min="2" max="2" width="100" style="99" customWidth="1"/>
    <col min="3" max="3" width="24.1328125" style="100" customWidth="1"/>
    <col min="4" max="5" width="15.265625" style="99" customWidth="1" outlineLevel="1"/>
    <col min="6" max="6" width="4.3984375" customWidth="1"/>
    <col min="7" max="7" width="24.1328125" style="97" customWidth="1"/>
    <col min="8" max="8" width="37" style="101" customWidth="1"/>
    <col min="9" max="9" width="4.3984375" style="11" customWidth="1"/>
    <col min="10" max="14" width="15.265625" style="100" hidden="1" customWidth="1" outlineLevel="1"/>
    <col min="15" max="15" width="11.3984375" style="11" customWidth="1" collapsed="1"/>
    <col min="16" max="26" width="11.3984375" style="11" customWidth="1"/>
    <col min="27" max="16384" width="11.3984375" style="11"/>
  </cols>
  <sheetData>
    <row r="1" spans="1:14" ht="15.75" x14ac:dyDescent="0.55000000000000004">
      <c r="A1" s="13"/>
      <c r="B1" s="26"/>
      <c r="C1" s="14"/>
      <c r="D1" s="26"/>
      <c r="E1" s="26"/>
      <c r="G1" s="13"/>
      <c r="H1" s="15"/>
      <c r="J1" s="14"/>
      <c r="K1" s="14"/>
      <c r="L1" s="14"/>
      <c r="M1" s="14"/>
      <c r="N1" s="14"/>
    </row>
    <row r="2" spans="1:14" s="86" customFormat="1" ht="37.5" x14ac:dyDescent="0.9">
      <c r="A2" s="191" t="s">
        <v>439</v>
      </c>
      <c r="B2" s="85" t="s">
        <v>440</v>
      </c>
      <c r="C2" s="20" t="s">
        <v>211</v>
      </c>
      <c r="D2" s="30" t="s">
        <v>178</v>
      </c>
      <c r="E2" s="25" t="s">
        <v>179</v>
      </c>
      <c r="G2" s="20" t="s">
        <v>210</v>
      </c>
      <c r="H2" s="84" t="s">
        <v>180</v>
      </c>
      <c r="J2" s="25" t="s">
        <v>182</v>
      </c>
      <c r="K2" s="25"/>
      <c r="L2" s="25" t="s">
        <v>268</v>
      </c>
      <c r="M2" s="25" t="s">
        <v>269</v>
      </c>
      <c r="N2" s="25"/>
    </row>
    <row r="3" spans="1:14" ht="15.75" outlineLevel="1" x14ac:dyDescent="0.55000000000000004">
      <c r="A3" s="13"/>
      <c r="B3" s="26"/>
      <c r="C3" s="13"/>
      <c r="D3" s="14"/>
      <c r="E3" s="13"/>
      <c r="G3" s="14"/>
      <c r="H3" s="14" t="s">
        <v>180</v>
      </c>
      <c r="J3" s="13"/>
      <c r="K3" s="13"/>
      <c r="L3" s="13">
        <f>SUBTOTAL(9,L7:L266)</f>
        <v>11</v>
      </c>
      <c r="M3" s="13">
        <f>SUBTOTAL(9,M7:M266)</f>
        <v>9</v>
      </c>
      <c r="N3" s="13"/>
    </row>
    <row r="4" spans="1:14" ht="31.5" outlineLevel="1" x14ac:dyDescent="0.55000000000000004">
      <c r="A4" s="13"/>
      <c r="B4" s="26"/>
      <c r="C4" s="13" t="s">
        <v>183</v>
      </c>
      <c r="D4" s="26"/>
      <c r="E4" s="16"/>
      <c r="G4" s="13" t="s">
        <v>166</v>
      </c>
      <c r="H4" s="15"/>
      <c r="J4" s="13"/>
      <c r="K4" s="13"/>
      <c r="L4" s="13"/>
      <c r="M4" s="13"/>
      <c r="N4" s="13"/>
    </row>
    <row r="5" spans="1:14" ht="63" outlineLevel="1" x14ac:dyDescent="0.55000000000000004">
      <c r="A5" s="13"/>
      <c r="B5" s="15"/>
      <c r="C5" s="13" t="s">
        <v>184</v>
      </c>
      <c r="D5" s="26"/>
      <c r="E5" s="16"/>
      <c r="G5" s="13" t="s">
        <v>167</v>
      </c>
      <c r="H5" s="15"/>
      <c r="J5" s="13"/>
      <c r="K5" s="13"/>
      <c r="L5" s="13"/>
      <c r="M5" s="13"/>
      <c r="N5" s="13"/>
    </row>
    <row r="6" spans="1:14" ht="31.5" outlineLevel="1" x14ac:dyDescent="0.55000000000000004">
      <c r="A6" s="13"/>
      <c r="B6" s="26"/>
      <c r="C6" s="13" t="s">
        <v>185</v>
      </c>
      <c r="D6" s="26"/>
      <c r="E6" s="16"/>
      <c r="G6" s="13" t="s">
        <v>171</v>
      </c>
      <c r="H6" s="15"/>
      <c r="J6" s="13"/>
      <c r="K6" s="13" t="s">
        <v>187</v>
      </c>
      <c r="L6" s="13" t="s">
        <v>188</v>
      </c>
      <c r="M6" s="13" t="s">
        <v>189</v>
      </c>
      <c r="N6" s="13"/>
    </row>
    <row r="7" spans="1:14" s="23" customFormat="1" ht="30.75" customHeight="1" x14ac:dyDescent="0.75">
      <c r="A7" s="22" t="s">
        <v>213</v>
      </c>
      <c r="B7" s="80" t="s">
        <v>150</v>
      </c>
      <c r="C7" s="51" t="s">
        <v>242</v>
      </c>
      <c r="D7" s="49"/>
      <c r="E7" s="50"/>
      <c r="G7" s="52">
        <f>SUBTOTAL(3,G10:G13)/SUBTOTAL(3,C10:C13)</f>
        <v>1</v>
      </c>
      <c r="H7" s="21"/>
      <c r="J7" s="57"/>
      <c r="K7" s="57"/>
      <c r="L7" s="57">
        <f>SUBTOTAL(9,L10:L13)</f>
        <v>5</v>
      </c>
      <c r="M7" s="57">
        <f>SUBTOTAL(9,M10:M13)</f>
        <v>3</v>
      </c>
      <c r="N7" s="57"/>
    </row>
    <row r="8" spans="1:14" ht="15.75" outlineLevel="1" x14ac:dyDescent="0.55000000000000004">
      <c r="A8" s="17"/>
      <c r="B8" s="18" t="s">
        <v>0</v>
      </c>
      <c r="C8" s="17"/>
      <c r="D8" s="27"/>
      <c r="E8" s="19"/>
      <c r="G8" s="17"/>
      <c r="H8" s="18"/>
      <c r="J8" s="17"/>
      <c r="K8" s="17"/>
      <c r="L8" s="17"/>
      <c r="M8" s="17"/>
      <c r="N8" s="17"/>
    </row>
    <row r="9" spans="1:14" ht="15.75" outlineLevel="1" x14ac:dyDescent="0.55000000000000004">
      <c r="A9" s="17"/>
      <c r="B9" s="18" t="s">
        <v>1</v>
      </c>
      <c r="C9" s="17"/>
      <c r="D9" s="27"/>
      <c r="E9" s="19"/>
      <c r="G9" s="17"/>
      <c r="H9" s="18"/>
      <c r="J9" s="17"/>
      <c r="K9" s="17"/>
      <c r="L9" s="17"/>
      <c r="M9" s="17"/>
      <c r="N9" s="17"/>
    </row>
    <row r="10" spans="1:14" ht="31.5" outlineLevel="1" collapsed="1" x14ac:dyDescent="0.55000000000000004">
      <c r="A10" s="32">
        <v>1</v>
      </c>
      <c r="B10" s="31" t="s">
        <v>281</v>
      </c>
      <c r="C10" s="32">
        <v>3</v>
      </c>
      <c r="D10" s="33" t="s">
        <v>165</v>
      </c>
      <c r="E10" s="34"/>
      <c r="G10" s="43" t="s">
        <v>166</v>
      </c>
      <c r="H10" s="44"/>
      <c r="J10" s="32" t="s">
        <v>170</v>
      </c>
      <c r="K10" s="32" t="str">
        <f>C10&amp;J10&amp;G10</f>
        <v>3X3Ja</v>
      </c>
      <c r="L10" s="32">
        <f>IFERROR(VLOOKUP($K10,Mapping!$F:$H,2,0),"")</f>
        <v>3</v>
      </c>
      <c r="M10" s="32">
        <f>IFERROR(VLOOKUP($K10,Mapping!$F:$H,3,0),"")</f>
        <v>3</v>
      </c>
      <c r="N10" s="32" t="str">
        <f>C10&amp;G10</f>
        <v>3Ja</v>
      </c>
    </row>
    <row r="11" spans="1:14" ht="31.5" outlineLevel="1" x14ac:dyDescent="0.55000000000000004">
      <c r="A11" s="36">
        <v>2</v>
      </c>
      <c r="B11" s="35" t="s">
        <v>282</v>
      </c>
      <c r="C11" s="36">
        <v>3</v>
      </c>
      <c r="D11" s="37" t="s">
        <v>165</v>
      </c>
      <c r="E11" s="38"/>
      <c r="G11" s="45" t="s">
        <v>167</v>
      </c>
      <c r="H11" s="46"/>
      <c r="J11" s="36" t="s">
        <v>168</v>
      </c>
      <c r="K11" s="36" t="str">
        <f>C11&amp;J11&amp;G11</f>
        <v>3X2Neen</v>
      </c>
      <c r="L11" s="36">
        <f>IFERROR(VLOOKUP($K11,Mapping!F:H,2,0),"")</f>
        <v>2</v>
      </c>
      <c r="M11" s="36">
        <f>IFERROR(VLOOKUP($K11,Mapping!$F:$H,3,0),"")</f>
        <v>0</v>
      </c>
      <c r="N11" s="36" t="str">
        <f t="shared" ref="N11:N46" si="0">C11&amp;G11</f>
        <v>3Neen</v>
      </c>
    </row>
    <row r="12" spans="1:14" ht="31.5" outlineLevel="1" x14ac:dyDescent="0.55000000000000004">
      <c r="A12" s="36">
        <v>3</v>
      </c>
      <c r="B12" s="35" t="s">
        <v>283</v>
      </c>
      <c r="C12" s="36">
        <v>3</v>
      </c>
      <c r="D12" s="37" t="s">
        <v>165</v>
      </c>
      <c r="E12" s="38"/>
      <c r="G12" s="45" t="s">
        <v>171</v>
      </c>
      <c r="H12" s="46"/>
      <c r="J12" s="36" t="s">
        <v>169</v>
      </c>
      <c r="K12" s="36" t="str">
        <f>C12&amp;J12&amp;G12</f>
        <v>3X1NVT</v>
      </c>
      <c r="L12" s="36">
        <f>IFERROR(VLOOKUP($K12,Mapping!F:H,2,0),"")</f>
        <v>0</v>
      </c>
      <c r="M12" s="36">
        <f>IFERROR(VLOOKUP($K12,Mapping!$F:$H,3,0),"")</f>
        <v>0</v>
      </c>
      <c r="N12" s="36" t="str">
        <f t="shared" si="0"/>
        <v>3NVT</v>
      </c>
    </row>
    <row r="13" spans="1:14" ht="15.75" outlineLevel="1" x14ac:dyDescent="0.55000000000000004">
      <c r="A13" s="40"/>
      <c r="B13" s="39"/>
      <c r="C13" s="40"/>
      <c r="D13" s="41"/>
      <c r="E13" s="42"/>
      <c r="G13" s="47"/>
      <c r="H13" s="48"/>
      <c r="J13" s="40"/>
      <c r="K13" s="40"/>
      <c r="L13" s="40"/>
      <c r="M13" s="40"/>
      <c r="N13" s="40"/>
    </row>
    <row r="14" spans="1:14" s="23" customFormat="1" ht="28.5" customHeight="1" x14ac:dyDescent="0.75">
      <c r="A14" s="22" t="s">
        <v>214</v>
      </c>
      <c r="B14" s="80" t="s">
        <v>280</v>
      </c>
      <c r="C14" s="51" t="s">
        <v>242</v>
      </c>
      <c r="D14" s="49"/>
      <c r="E14" s="50"/>
      <c r="G14" s="52">
        <f>SUBTOTAL(3,G17:G127)/(SUBTOTAL(3,C17:C127)-3)</f>
        <v>1.0869565217391304E-2</v>
      </c>
      <c r="H14" s="21"/>
      <c r="J14" s="57"/>
      <c r="K14" s="57"/>
      <c r="L14" s="57">
        <f>SUBTOTAL(9,L17:L128)</f>
        <v>6</v>
      </c>
      <c r="M14" s="57">
        <f>SUBTOTAL(9,M17:M128)</f>
        <v>6</v>
      </c>
      <c r="N14" s="57"/>
    </row>
    <row r="15" spans="1:14" ht="15.75" outlineLevel="1" x14ac:dyDescent="0.55000000000000004">
      <c r="A15" s="17"/>
      <c r="B15" s="18" t="s">
        <v>0</v>
      </c>
      <c r="C15" s="17"/>
      <c r="D15" s="27"/>
      <c r="E15" s="19"/>
      <c r="G15" s="17"/>
      <c r="H15" s="18"/>
      <c r="J15" s="17"/>
      <c r="K15" s="17"/>
      <c r="L15" s="17"/>
      <c r="M15" s="17"/>
      <c r="N15" s="17"/>
    </row>
    <row r="16" spans="1:14" ht="15.75" outlineLevel="1" x14ac:dyDescent="0.55000000000000004">
      <c r="A16" s="17"/>
      <c r="B16" s="18" t="s">
        <v>1</v>
      </c>
      <c r="C16" s="17"/>
      <c r="D16" s="27"/>
      <c r="E16" s="19"/>
      <c r="G16" s="17"/>
      <c r="H16" s="18"/>
      <c r="J16" s="17"/>
      <c r="K16" s="17"/>
      <c r="L16" s="17"/>
      <c r="M16" s="17"/>
      <c r="N16" s="17"/>
    </row>
    <row r="17" spans="1:14" s="12" customFormat="1" ht="17.25" x14ac:dyDescent="0.6">
      <c r="A17" s="179" t="s">
        <v>295</v>
      </c>
      <c r="B17" s="180" t="s">
        <v>285</v>
      </c>
      <c r="C17" s="181" t="s">
        <v>242</v>
      </c>
      <c r="D17" s="182"/>
      <c r="E17" s="183"/>
      <c r="G17" s="184">
        <f>SUBTOTAL(3,G18:G45)/SUBTOTAL(3,C18:C45)</f>
        <v>0.04</v>
      </c>
      <c r="H17" s="180"/>
      <c r="J17" s="185"/>
      <c r="K17" s="185"/>
      <c r="L17" s="185">
        <f>SUBTOTAL(9,L18:L46)</f>
        <v>6</v>
      </c>
      <c r="M17" s="185">
        <f>SUBTOTAL(9,M18:M46)</f>
        <v>6</v>
      </c>
      <c r="N17" s="185"/>
    </row>
    <row r="18" spans="1:14" s="160" customFormat="1" ht="15.75" outlineLevel="1" x14ac:dyDescent="0.55000000000000004">
      <c r="A18" s="171">
        <v>1</v>
      </c>
      <c r="B18" s="174" t="s">
        <v>284</v>
      </c>
      <c r="C18" s="175"/>
      <c r="D18" s="176"/>
      <c r="E18" s="174"/>
      <c r="F18" s="159"/>
      <c r="G18" s="172"/>
      <c r="H18" s="173"/>
      <c r="J18" s="171"/>
      <c r="K18" s="171"/>
      <c r="L18" s="171">
        <f>SUBTOTAL(9,L19:L22)</f>
        <v>6</v>
      </c>
      <c r="M18" s="171">
        <f>SUBTOTAL(9,M19:M22)</f>
        <v>6</v>
      </c>
      <c r="N18" s="171" t="str">
        <f t="shared" si="0"/>
        <v/>
      </c>
    </row>
    <row r="19" spans="1:14" ht="31.5" outlineLevel="2" x14ac:dyDescent="0.55000000000000004">
      <c r="A19" s="36" t="s">
        <v>223</v>
      </c>
      <c r="B19" s="35" t="s">
        <v>414</v>
      </c>
      <c r="C19" s="36">
        <v>1</v>
      </c>
      <c r="D19" s="37" t="s">
        <v>301</v>
      </c>
      <c r="E19" s="35"/>
      <c r="G19" s="45" t="s">
        <v>166</v>
      </c>
      <c r="H19" s="46"/>
      <c r="J19" s="36" t="s">
        <v>169</v>
      </c>
      <c r="K19" s="36" t="str">
        <f t="shared" ref="K19:K22" si="1">C19&amp;J19&amp;G19</f>
        <v>1X1Ja</v>
      </c>
      <c r="L19" s="36">
        <f>IFERROR(VLOOKUP($K19,Mapping!F:H,2,0),"")</f>
        <v>6</v>
      </c>
      <c r="M19" s="36">
        <f>IFERROR(VLOOKUP($K19,Mapping!$F:$H,3,0),"")</f>
        <v>6</v>
      </c>
      <c r="N19" s="36" t="str">
        <f t="shared" ref="N19:N22" si="2">C19&amp;G19</f>
        <v>1Ja</v>
      </c>
    </row>
    <row r="20" spans="1:14" ht="15.75" outlineLevel="2" x14ac:dyDescent="0.55000000000000004">
      <c r="A20" s="36" t="s">
        <v>224</v>
      </c>
      <c r="B20" s="35" t="s">
        <v>298</v>
      </c>
      <c r="C20" s="36">
        <v>1</v>
      </c>
      <c r="D20" s="37" t="s">
        <v>301</v>
      </c>
      <c r="E20" s="35"/>
      <c r="G20" s="45"/>
      <c r="H20" s="46"/>
      <c r="J20" s="36" t="s">
        <v>169</v>
      </c>
      <c r="K20" s="36" t="str">
        <f t="shared" si="1"/>
        <v>1X1</v>
      </c>
      <c r="L20" s="36" t="str">
        <f>IFERROR(VLOOKUP($K20,Mapping!F:H,2,0),"")</f>
        <v/>
      </c>
      <c r="M20" s="36" t="str">
        <f>IFERROR(VLOOKUP($K20,Mapping!$F:$H,3,0),"")</f>
        <v/>
      </c>
      <c r="N20" s="36" t="str">
        <f t="shared" si="2"/>
        <v>1</v>
      </c>
    </row>
    <row r="21" spans="1:14" ht="15.75" outlineLevel="2" x14ac:dyDescent="0.55000000000000004">
      <c r="A21" s="36" t="s">
        <v>225</v>
      </c>
      <c r="B21" s="35" t="s">
        <v>299</v>
      </c>
      <c r="C21" s="36">
        <v>1</v>
      </c>
      <c r="D21" s="37" t="s">
        <v>301</v>
      </c>
      <c r="E21" s="35"/>
      <c r="G21" s="45"/>
      <c r="H21" s="46"/>
      <c r="J21" s="36" t="s">
        <v>169</v>
      </c>
      <c r="K21" s="36" t="str">
        <f t="shared" si="1"/>
        <v>1X1</v>
      </c>
      <c r="L21" s="36" t="str">
        <f>IFERROR(VLOOKUP($K21,Mapping!F:H,2,0),"")</f>
        <v/>
      </c>
      <c r="M21" s="36" t="str">
        <f>IFERROR(VLOOKUP($K21,Mapping!$F:$H,3,0),"")</f>
        <v/>
      </c>
      <c r="N21" s="36" t="str">
        <f t="shared" si="2"/>
        <v>1</v>
      </c>
    </row>
    <row r="22" spans="1:14" ht="15.75" outlineLevel="2" x14ac:dyDescent="0.55000000000000004">
      <c r="A22" s="36" t="s">
        <v>294</v>
      </c>
      <c r="B22" s="35" t="s">
        <v>300</v>
      </c>
      <c r="C22" s="36">
        <v>3</v>
      </c>
      <c r="D22" s="37" t="s">
        <v>164</v>
      </c>
      <c r="E22" s="35"/>
      <c r="G22" s="45"/>
      <c r="H22" s="46"/>
      <c r="J22" s="36" t="s">
        <v>169</v>
      </c>
      <c r="K22" s="36" t="str">
        <f t="shared" si="1"/>
        <v>3X1</v>
      </c>
      <c r="L22" s="36" t="str">
        <f>IFERROR(VLOOKUP($K22,Mapping!F:H,2,0),"")</f>
        <v/>
      </c>
      <c r="M22" s="36" t="str">
        <f>IFERROR(VLOOKUP($K22,Mapping!$F:$H,3,0),"")</f>
        <v/>
      </c>
      <c r="N22" s="36" t="str">
        <f t="shared" si="2"/>
        <v>3</v>
      </c>
    </row>
    <row r="23" spans="1:14" s="160" customFormat="1" ht="15.75" outlineLevel="1" x14ac:dyDescent="0.55000000000000004">
      <c r="A23" s="166">
        <v>2</v>
      </c>
      <c r="B23" s="167" t="s">
        <v>288</v>
      </c>
      <c r="C23" s="166"/>
      <c r="D23" s="168"/>
      <c r="E23" s="167"/>
      <c r="F23" s="159"/>
      <c r="G23" s="169"/>
      <c r="H23" s="170"/>
      <c r="J23" s="166"/>
      <c r="K23" s="166"/>
      <c r="L23" s="171">
        <f>SUBTOTAL(9,L24:L42)</f>
        <v>0</v>
      </c>
      <c r="M23" s="171">
        <f>SUBTOTAL(9,M24:M42)</f>
        <v>0</v>
      </c>
      <c r="N23" s="166" t="str">
        <f t="shared" si="0"/>
        <v/>
      </c>
    </row>
    <row r="24" spans="1:14" ht="31.5" outlineLevel="2" x14ac:dyDescent="0.55000000000000004">
      <c r="A24" s="36" t="s">
        <v>223</v>
      </c>
      <c r="B24" s="35" t="s">
        <v>303</v>
      </c>
      <c r="C24" s="91">
        <v>1</v>
      </c>
      <c r="D24" s="37" t="s">
        <v>301</v>
      </c>
      <c r="E24" s="37"/>
      <c r="G24" s="45"/>
      <c r="H24" s="46"/>
      <c r="J24" s="36" t="s">
        <v>169</v>
      </c>
      <c r="K24" s="32" t="str">
        <f t="shared" ref="K24:K42" si="3">C24&amp;J24&amp;G24</f>
        <v>1X1</v>
      </c>
      <c r="L24" s="36" t="str">
        <f>IFERROR(VLOOKUP($K24,Mapping!F:H,2,0),"")</f>
        <v/>
      </c>
      <c r="M24" s="36" t="str">
        <f>IFERROR(VLOOKUP($K24,Mapping!$F:$H,3,0),"")</f>
        <v/>
      </c>
      <c r="N24" s="36" t="str">
        <f t="shared" si="0"/>
        <v>1</v>
      </c>
    </row>
    <row r="25" spans="1:14" ht="15.75" outlineLevel="2" x14ac:dyDescent="0.55000000000000004">
      <c r="A25" s="36" t="s">
        <v>224</v>
      </c>
      <c r="B25" s="35" t="s">
        <v>304</v>
      </c>
      <c r="C25" s="91">
        <v>2</v>
      </c>
      <c r="D25" s="37" t="s">
        <v>305</v>
      </c>
      <c r="E25" s="37"/>
      <c r="G25" s="45"/>
      <c r="H25" s="46"/>
      <c r="J25" s="36" t="s">
        <v>169</v>
      </c>
      <c r="K25" s="32" t="str">
        <f t="shared" si="3"/>
        <v>2X1</v>
      </c>
      <c r="L25" s="36" t="str">
        <f>IFERROR(VLOOKUP($K25,Mapping!F:H,2,0),"")</f>
        <v/>
      </c>
      <c r="M25" s="36" t="str">
        <f>IFERROR(VLOOKUP($K25,Mapping!$F:$H,3,0),"")</f>
        <v/>
      </c>
      <c r="N25" s="36" t="str">
        <f t="shared" si="0"/>
        <v>2</v>
      </c>
    </row>
    <row r="26" spans="1:14" ht="15.75" outlineLevel="2" x14ac:dyDescent="0.55000000000000004">
      <c r="A26" s="36" t="s">
        <v>225</v>
      </c>
      <c r="B26" s="35" t="s">
        <v>306</v>
      </c>
      <c r="C26" s="91">
        <v>1</v>
      </c>
      <c r="D26" s="37" t="s">
        <v>301</v>
      </c>
      <c r="E26" s="37"/>
      <c r="G26" s="45"/>
      <c r="H26" s="46"/>
      <c r="J26" s="36" t="s">
        <v>169</v>
      </c>
      <c r="K26" s="32" t="str">
        <f t="shared" si="3"/>
        <v>1X1</v>
      </c>
      <c r="L26" s="36" t="str">
        <f>IFERROR(VLOOKUP($K26,Mapping!F:H,2,0),"")</f>
        <v/>
      </c>
      <c r="M26" s="36" t="str">
        <f>IFERROR(VLOOKUP($K26,Mapping!$F:$H,3,0),"")</f>
        <v/>
      </c>
      <c r="N26" s="36" t="str">
        <f t="shared" si="0"/>
        <v>1</v>
      </c>
    </row>
    <row r="27" spans="1:14" ht="15.75" outlineLevel="2" x14ac:dyDescent="0.55000000000000004">
      <c r="A27" s="36" t="s">
        <v>294</v>
      </c>
      <c r="B27" s="35" t="s">
        <v>307</v>
      </c>
      <c r="C27" s="91">
        <v>1</v>
      </c>
      <c r="D27" s="37" t="s">
        <v>301</v>
      </c>
      <c r="E27" s="37"/>
      <c r="G27" s="45"/>
      <c r="H27" s="46"/>
      <c r="J27" s="36" t="s">
        <v>169</v>
      </c>
      <c r="K27" s="32" t="str">
        <f t="shared" si="3"/>
        <v>1X1</v>
      </c>
      <c r="L27" s="36" t="str">
        <f>IFERROR(VLOOKUP($K27,Mapping!F:H,2,0),"")</f>
        <v/>
      </c>
      <c r="M27" s="36" t="str">
        <f>IFERROR(VLOOKUP($K27,Mapping!$F:$H,3,0),"")</f>
        <v/>
      </c>
      <c r="N27" s="36" t="str">
        <f t="shared" si="0"/>
        <v>1</v>
      </c>
    </row>
    <row r="28" spans="1:14" ht="15.75" outlineLevel="2" x14ac:dyDescent="0.55000000000000004">
      <c r="A28" s="36" t="s">
        <v>323</v>
      </c>
      <c r="B28" s="35" t="s">
        <v>308</v>
      </c>
      <c r="C28" s="91">
        <v>1</v>
      </c>
      <c r="D28" s="37" t="s">
        <v>301</v>
      </c>
      <c r="E28" s="37"/>
      <c r="G28" s="45"/>
      <c r="H28" s="46"/>
      <c r="J28" s="36" t="s">
        <v>169</v>
      </c>
      <c r="K28" s="32" t="str">
        <f t="shared" si="3"/>
        <v>1X1</v>
      </c>
      <c r="L28" s="36" t="str">
        <f>IFERROR(VLOOKUP($K28,Mapping!F:H,2,0),"")</f>
        <v/>
      </c>
      <c r="M28" s="36" t="str">
        <f>IFERROR(VLOOKUP($K28,Mapping!$F:$H,3,0),"")</f>
        <v/>
      </c>
      <c r="N28" s="36" t="str">
        <f t="shared" si="0"/>
        <v>1</v>
      </c>
    </row>
    <row r="29" spans="1:14" ht="15.75" outlineLevel="2" x14ac:dyDescent="0.55000000000000004">
      <c r="A29" s="36" t="s">
        <v>324</v>
      </c>
      <c r="B29" s="35" t="s">
        <v>309</v>
      </c>
      <c r="C29" s="91">
        <v>1</v>
      </c>
      <c r="D29" s="37" t="s">
        <v>301</v>
      </c>
      <c r="E29" s="37"/>
      <c r="G29" s="45"/>
      <c r="H29" s="46"/>
      <c r="J29" s="36" t="s">
        <v>169</v>
      </c>
      <c r="K29" s="32" t="str">
        <f t="shared" si="3"/>
        <v>1X1</v>
      </c>
      <c r="L29" s="36" t="str">
        <f>IFERROR(VLOOKUP($K29,Mapping!F:H,2,0),"")</f>
        <v/>
      </c>
      <c r="M29" s="36" t="str">
        <f>IFERROR(VLOOKUP($K29,Mapping!$F:$H,3,0),"")</f>
        <v/>
      </c>
      <c r="N29" s="36" t="str">
        <f t="shared" si="0"/>
        <v>1</v>
      </c>
    </row>
    <row r="30" spans="1:14" ht="15.75" outlineLevel="2" x14ac:dyDescent="0.55000000000000004">
      <c r="A30" s="36" t="s">
        <v>325</v>
      </c>
      <c r="B30" s="35" t="s">
        <v>310</v>
      </c>
      <c r="C30" s="91">
        <v>1</v>
      </c>
      <c r="D30" s="37" t="s">
        <v>301</v>
      </c>
      <c r="E30" s="37"/>
      <c r="G30" s="45"/>
      <c r="H30" s="46"/>
      <c r="J30" s="36" t="s">
        <v>169</v>
      </c>
      <c r="K30" s="32" t="str">
        <f t="shared" si="3"/>
        <v>1X1</v>
      </c>
      <c r="L30" s="36" t="str">
        <f>IFERROR(VLOOKUP($K30,Mapping!F:H,2,0),"")</f>
        <v/>
      </c>
      <c r="M30" s="36" t="str">
        <f>IFERROR(VLOOKUP($K30,Mapping!$F:$H,3,0),"")</f>
        <v/>
      </c>
      <c r="N30" s="36" t="str">
        <f t="shared" si="0"/>
        <v>1</v>
      </c>
    </row>
    <row r="31" spans="1:14" ht="31.5" outlineLevel="2" x14ac:dyDescent="0.55000000000000004">
      <c r="A31" s="36" t="s">
        <v>326</v>
      </c>
      <c r="B31" s="35" t="s">
        <v>311</v>
      </c>
      <c r="C31" s="91">
        <v>1</v>
      </c>
      <c r="D31" s="37" t="s">
        <v>301</v>
      </c>
      <c r="E31" s="37"/>
      <c r="G31" s="45"/>
      <c r="H31" s="46"/>
      <c r="J31" s="36" t="s">
        <v>169</v>
      </c>
      <c r="K31" s="32" t="str">
        <f t="shared" si="3"/>
        <v>1X1</v>
      </c>
      <c r="L31" s="36" t="str">
        <f>IFERROR(VLOOKUP($K31,Mapping!F:H,2,0),"")</f>
        <v/>
      </c>
      <c r="M31" s="36" t="str">
        <f>IFERROR(VLOOKUP($K31,Mapping!$F:$H,3,0),"")</f>
        <v/>
      </c>
      <c r="N31" s="36" t="str">
        <f t="shared" si="0"/>
        <v>1</v>
      </c>
    </row>
    <row r="32" spans="1:14" ht="15.75" outlineLevel="2" x14ac:dyDescent="0.55000000000000004">
      <c r="A32" s="36" t="s">
        <v>327</v>
      </c>
      <c r="B32" s="35" t="s">
        <v>312</v>
      </c>
      <c r="C32" s="91">
        <v>1</v>
      </c>
      <c r="D32" s="37" t="s">
        <v>301</v>
      </c>
      <c r="E32" s="37"/>
      <c r="G32" s="45"/>
      <c r="H32" s="46"/>
      <c r="J32" s="36" t="s">
        <v>169</v>
      </c>
      <c r="K32" s="32" t="str">
        <f t="shared" si="3"/>
        <v>1X1</v>
      </c>
      <c r="L32" s="36" t="str">
        <f>IFERROR(VLOOKUP($K32,Mapping!F:H,2,0),"")</f>
        <v/>
      </c>
      <c r="M32" s="36" t="str">
        <f>IFERROR(VLOOKUP($K32,Mapping!$F:$H,3,0),"")</f>
        <v/>
      </c>
      <c r="N32" s="36" t="str">
        <f t="shared" si="0"/>
        <v>1</v>
      </c>
    </row>
    <row r="33" spans="1:14" ht="31.5" outlineLevel="2" x14ac:dyDescent="0.55000000000000004">
      <c r="A33" s="36" t="s">
        <v>328</v>
      </c>
      <c r="B33" s="35" t="s">
        <v>313</v>
      </c>
      <c r="C33" s="91">
        <v>1</v>
      </c>
      <c r="D33" s="37" t="s">
        <v>301</v>
      </c>
      <c r="E33" s="37"/>
      <c r="G33" s="45"/>
      <c r="H33" s="46"/>
      <c r="J33" s="36" t="s">
        <v>169</v>
      </c>
      <c r="K33" s="32" t="str">
        <f t="shared" si="3"/>
        <v>1X1</v>
      </c>
      <c r="L33" s="36" t="str">
        <f>IFERROR(VLOOKUP($K33,Mapping!F:H,2,0),"")</f>
        <v/>
      </c>
      <c r="M33" s="36" t="str">
        <f>IFERROR(VLOOKUP($K33,Mapping!$F:$H,3,0),"")</f>
        <v/>
      </c>
      <c r="N33" s="36" t="str">
        <f t="shared" si="0"/>
        <v>1</v>
      </c>
    </row>
    <row r="34" spans="1:14" ht="15.75" outlineLevel="2" x14ac:dyDescent="0.55000000000000004">
      <c r="A34" s="36" t="s">
        <v>329</v>
      </c>
      <c r="B34" s="35" t="s">
        <v>314</v>
      </c>
      <c r="C34" s="91">
        <v>1</v>
      </c>
      <c r="D34" s="37" t="s">
        <v>301</v>
      </c>
      <c r="E34" s="37"/>
      <c r="G34" s="45"/>
      <c r="H34" s="46"/>
      <c r="J34" s="36" t="s">
        <v>169</v>
      </c>
      <c r="K34" s="32" t="str">
        <f t="shared" si="3"/>
        <v>1X1</v>
      </c>
      <c r="L34" s="36" t="str">
        <f>IFERROR(VLOOKUP($K34,Mapping!F:H,2,0),"")</f>
        <v/>
      </c>
      <c r="M34" s="36" t="str">
        <f>IFERROR(VLOOKUP($K34,Mapping!$F:$H,3,0),"")</f>
        <v/>
      </c>
      <c r="N34" s="36" t="str">
        <f t="shared" si="0"/>
        <v>1</v>
      </c>
    </row>
    <row r="35" spans="1:14" ht="15.75" outlineLevel="2" x14ac:dyDescent="0.55000000000000004">
      <c r="A35" s="36" t="s">
        <v>330</v>
      </c>
      <c r="B35" s="35" t="s">
        <v>315</v>
      </c>
      <c r="C35" s="91">
        <v>1</v>
      </c>
      <c r="D35" s="37" t="s">
        <v>301</v>
      </c>
      <c r="E35" s="37"/>
      <c r="G35" s="45"/>
      <c r="H35" s="46"/>
      <c r="J35" s="36" t="s">
        <v>169</v>
      </c>
      <c r="K35" s="32" t="str">
        <f t="shared" si="3"/>
        <v>1X1</v>
      </c>
      <c r="L35" s="36" t="str">
        <f>IFERROR(VLOOKUP($K35,Mapping!F:H,2,0),"")</f>
        <v/>
      </c>
      <c r="M35" s="36" t="str">
        <f>IFERROR(VLOOKUP($K35,Mapping!$F:$H,3,0),"")</f>
        <v/>
      </c>
      <c r="N35" s="36" t="str">
        <f t="shared" si="0"/>
        <v>1</v>
      </c>
    </row>
    <row r="36" spans="1:14" ht="15.75" outlineLevel="2" x14ac:dyDescent="0.55000000000000004">
      <c r="A36" s="36" t="s">
        <v>331</v>
      </c>
      <c r="B36" s="35" t="s">
        <v>316</v>
      </c>
      <c r="C36" s="91">
        <v>1</v>
      </c>
      <c r="D36" s="37" t="s">
        <v>301</v>
      </c>
      <c r="E36" s="37"/>
      <c r="G36" s="45"/>
      <c r="H36" s="46"/>
      <c r="J36" s="36" t="s">
        <v>169</v>
      </c>
      <c r="K36" s="32" t="str">
        <f t="shared" si="3"/>
        <v>1X1</v>
      </c>
      <c r="L36" s="36" t="str">
        <f>IFERROR(VLOOKUP($K36,Mapping!F:H,2,0),"")</f>
        <v/>
      </c>
      <c r="M36" s="36" t="str">
        <f>IFERROR(VLOOKUP($K36,Mapping!$F:$H,3,0),"")</f>
        <v/>
      </c>
      <c r="N36" s="36" t="str">
        <f t="shared" si="0"/>
        <v>1</v>
      </c>
    </row>
    <row r="37" spans="1:14" ht="31.5" outlineLevel="2" x14ac:dyDescent="0.55000000000000004">
      <c r="A37" s="36" t="s">
        <v>332</v>
      </c>
      <c r="B37" s="35" t="s">
        <v>317</v>
      </c>
      <c r="C37" s="91">
        <v>1</v>
      </c>
      <c r="D37" s="37" t="s">
        <v>301</v>
      </c>
      <c r="E37" s="37"/>
      <c r="G37" s="45"/>
      <c r="H37" s="46"/>
      <c r="J37" s="36" t="s">
        <v>169</v>
      </c>
      <c r="K37" s="32" t="str">
        <f t="shared" si="3"/>
        <v>1X1</v>
      </c>
      <c r="L37" s="36" t="str">
        <f>IFERROR(VLOOKUP($K37,Mapping!F:H,2,0),"")</f>
        <v/>
      </c>
      <c r="M37" s="36" t="str">
        <f>IFERROR(VLOOKUP($K37,Mapping!$F:$H,3,0),"")</f>
        <v/>
      </c>
      <c r="N37" s="36" t="str">
        <f t="shared" si="0"/>
        <v>1</v>
      </c>
    </row>
    <row r="38" spans="1:14" ht="15.75" outlineLevel="2" x14ac:dyDescent="0.55000000000000004">
      <c r="A38" s="36" t="s">
        <v>333</v>
      </c>
      <c r="B38" s="35" t="s">
        <v>318</v>
      </c>
      <c r="C38" s="91">
        <v>1</v>
      </c>
      <c r="D38" s="37" t="s">
        <v>301</v>
      </c>
      <c r="E38" s="37"/>
      <c r="G38" s="45"/>
      <c r="H38" s="46"/>
      <c r="J38" s="36" t="s">
        <v>169</v>
      </c>
      <c r="K38" s="32" t="str">
        <f t="shared" si="3"/>
        <v>1X1</v>
      </c>
      <c r="L38" s="36" t="str">
        <f>IFERROR(VLOOKUP($K38,Mapping!F:H,2,0),"")</f>
        <v/>
      </c>
      <c r="M38" s="36" t="str">
        <f>IFERROR(VLOOKUP($K38,Mapping!$F:$H,3,0),"")</f>
        <v/>
      </c>
      <c r="N38" s="36" t="str">
        <f t="shared" si="0"/>
        <v>1</v>
      </c>
    </row>
    <row r="39" spans="1:14" ht="15.75" outlineLevel="2" x14ac:dyDescent="0.55000000000000004">
      <c r="A39" s="36" t="s">
        <v>334</v>
      </c>
      <c r="B39" s="35" t="s">
        <v>319</v>
      </c>
      <c r="C39" s="91">
        <v>1</v>
      </c>
      <c r="D39" s="37" t="s">
        <v>301</v>
      </c>
      <c r="E39" s="37"/>
      <c r="G39" s="45"/>
      <c r="H39" s="46"/>
      <c r="J39" s="36" t="s">
        <v>169</v>
      </c>
      <c r="K39" s="32" t="str">
        <f t="shared" si="3"/>
        <v>1X1</v>
      </c>
      <c r="L39" s="36" t="str">
        <f>IFERROR(VLOOKUP($K39,Mapping!F:H,2,0),"")</f>
        <v/>
      </c>
      <c r="M39" s="36" t="str">
        <f>IFERROR(VLOOKUP($K39,Mapping!$F:$H,3,0),"")</f>
        <v/>
      </c>
      <c r="N39" s="36" t="str">
        <f t="shared" si="0"/>
        <v>1</v>
      </c>
    </row>
    <row r="40" spans="1:14" ht="15.75" outlineLevel="2" x14ac:dyDescent="0.55000000000000004">
      <c r="A40" s="36" t="s">
        <v>335</v>
      </c>
      <c r="B40" s="35" t="s">
        <v>320</v>
      </c>
      <c r="C40" s="91">
        <v>1</v>
      </c>
      <c r="D40" s="37" t="s">
        <v>301</v>
      </c>
      <c r="E40" s="37"/>
      <c r="G40" s="45"/>
      <c r="H40" s="46"/>
      <c r="J40" s="36" t="s">
        <v>169</v>
      </c>
      <c r="K40" s="32" t="str">
        <f t="shared" si="3"/>
        <v>1X1</v>
      </c>
      <c r="L40" s="36" t="str">
        <f>IFERROR(VLOOKUP($K40,Mapping!F:H,2,0),"")</f>
        <v/>
      </c>
      <c r="M40" s="36" t="str">
        <f>IFERROR(VLOOKUP($K40,Mapping!$F:$H,3,0),"")</f>
        <v/>
      </c>
      <c r="N40" s="36" t="str">
        <f t="shared" si="0"/>
        <v>1</v>
      </c>
    </row>
    <row r="41" spans="1:14" ht="31.5" outlineLevel="2" x14ac:dyDescent="0.55000000000000004">
      <c r="A41" s="36" t="s">
        <v>336</v>
      </c>
      <c r="B41" s="35" t="s">
        <v>321</v>
      </c>
      <c r="C41" s="91">
        <v>1</v>
      </c>
      <c r="D41" s="37" t="s">
        <v>301</v>
      </c>
      <c r="E41" s="37"/>
      <c r="G41" s="45"/>
      <c r="H41" s="46"/>
      <c r="J41" s="36" t="s">
        <v>169</v>
      </c>
      <c r="K41" s="32" t="str">
        <f t="shared" si="3"/>
        <v>1X1</v>
      </c>
      <c r="L41" s="36" t="str">
        <f>IFERROR(VLOOKUP($K41,Mapping!F:H,2,0),"")</f>
        <v/>
      </c>
      <c r="M41" s="36" t="str">
        <f>IFERROR(VLOOKUP($K41,Mapping!$F:$H,3,0),"")</f>
        <v/>
      </c>
      <c r="N41" s="36" t="str">
        <f t="shared" si="0"/>
        <v>1</v>
      </c>
    </row>
    <row r="42" spans="1:14" ht="15.75" outlineLevel="2" x14ac:dyDescent="0.55000000000000004">
      <c r="A42" s="36" t="s">
        <v>337</v>
      </c>
      <c r="B42" s="35" t="s">
        <v>322</v>
      </c>
      <c r="C42" s="91">
        <v>1</v>
      </c>
      <c r="D42" s="37" t="s">
        <v>301</v>
      </c>
      <c r="E42" s="37"/>
      <c r="G42" s="45"/>
      <c r="H42" s="46"/>
      <c r="J42" s="36" t="s">
        <v>169</v>
      </c>
      <c r="K42" s="32" t="str">
        <f t="shared" si="3"/>
        <v>1X1</v>
      </c>
      <c r="L42" s="36" t="str">
        <f>IFERROR(VLOOKUP($K42,Mapping!F:H,2,0),"")</f>
        <v/>
      </c>
      <c r="M42" s="36" t="str">
        <f>IFERROR(VLOOKUP($K42,Mapping!$F:$H,3,0),"")</f>
        <v/>
      </c>
      <c r="N42" s="36" t="str">
        <f t="shared" si="0"/>
        <v>1</v>
      </c>
    </row>
    <row r="43" spans="1:14" s="160" customFormat="1" ht="15.75" outlineLevel="1" x14ac:dyDescent="0.55000000000000004">
      <c r="A43" s="161">
        <v>3</v>
      </c>
      <c r="B43" s="162" t="s">
        <v>289</v>
      </c>
      <c r="C43" s="161"/>
      <c r="D43" s="163"/>
      <c r="E43" s="162"/>
      <c r="F43" s="159"/>
      <c r="G43" s="164"/>
      <c r="H43" s="165"/>
      <c r="J43" s="161"/>
      <c r="K43" s="161"/>
      <c r="L43" s="161">
        <f>SUBTOTAL(9,L44:L46)</f>
        <v>0</v>
      </c>
      <c r="M43" s="161">
        <f>SUBTOTAL(9,M44:M46)</f>
        <v>0</v>
      </c>
      <c r="N43" s="161" t="str">
        <f t="shared" si="0"/>
        <v/>
      </c>
    </row>
    <row r="44" spans="1:14" ht="15.75" outlineLevel="2" x14ac:dyDescent="0.55000000000000004">
      <c r="A44" s="36" t="s">
        <v>223</v>
      </c>
      <c r="B44" s="35" t="s">
        <v>338</v>
      </c>
      <c r="C44" s="91">
        <v>1</v>
      </c>
      <c r="D44" s="37" t="s">
        <v>301</v>
      </c>
      <c r="E44" s="37"/>
      <c r="G44" s="45"/>
      <c r="H44" s="46"/>
      <c r="J44" s="32" t="s">
        <v>169</v>
      </c>
      <c r="K44" s="32" t="str">
        <f t="shared" ref="K44" si="4">C44&amp;J44&amp;G44</f>
        <v>1X1</v>
      </c>
      <c r="L44" s="32" t="str">
        <f>IFERROR(VLOOKUP($K44,Mapping!F:H,2,0),"")</f>
        <v/>
      </c>
      <c r="M44" s="32" t="str">
        <f>IFERROR(VLOOKUP($K44,Mapping!$F:$H,3,0),"")</f>
        <v/>
      </c>
      <c r="N44" s="36" t="str">
        <f t="shared" si="0"/>
        <v>1</v>
      </c>
    </row>
    <row r="45" spans="1:14" ht="15.75" outlineLevel="2" x14ac:dyDescent="0.55000000000000004">
      <c r="A45" s="36" t="s">
        <v>224</v>
      </c>
      <c r="B45" s="35" t="s">
        <v>339</v>
      </c>
      <c r="C45" s="91">
        <v>1</v>
      </c>
      <c r="D45" s="37" t="s">
        <v>301</v>
      </c>
      <c r="E45" s="37"/>
      <c r="G45" s="45"/>
      <c r="H45" s="46"/>
      <c r="J45" s="40" t="s">
        <v>169</v>
      </c>
      <c r="K45" s="40" t="str">
        <f t="shared" ref="K45" si="5">C45&amp;J45&amp;G45</f>
        <v>1X1</v>
      </c>
      <c r="L45" s="40" t="str">
        <f>IFERROR(VLOOKUP($K45,Mapping!F:H,2,0),"")</f>
        <v/>
      </c>
      <c r="M45" s="40" t="str">
        <f>IFERROR(VLOOKUP($K45,Mapping!$F:$H,3,0),"")</f>
        <v/>
      </c>
      <c r="N45" s="36" t="str">
        <f t="shared" si="0"/>
        <v>1</v>
      </c>
    </row>
    <row r="46" spans="1:14" ht="15.75" outlineLevel="1" x14ac:dyDescent="0.55000000000000004">
      <c r="A46" s="13"/>
      <c r="B46" s="15"/>
      <c r="C46" s="26"/>
      <c r="D46" s="26"/>
      <c r="E46" s="26"/>
      <c r="G46" s="26"/>
      <c r="H46" s="26"/>
      <c r="J46" s="13"/>
      <c r="K46" s="13" t="str">
        <f>C46&amp;J46&amp;G46</f>
        <v/>
      </c>
      <c r="L46" s="13" t="str">
        <f>IFERROR(VLOOKUP($K46,Mapping!$F:$H,2,0),"")</f>
        <v/>
      </c>
      <c r="M46" s="13"/>
      <c r="N46" s="36" t="str">
        <f t="shared" si="0"/>
        <v/>
      </c>
    </row>
    <row r="47" spans="1:14" s="12" customFormat="1" ht="19.5" customHeight="1" x14ac:dyDescent="0.6">
      <c r="A47" s="179" t="s">
        <v>297</v>
      </c>
      <c r="B47" s="180" t="s">
        <v>286</v>
      </c>
      <c r="C47" s="181" t="s">
        <v>242</v>
      </c>
      <c r="D47" s="182"/>
      <c r="E47" s="183"/>
      <c r="G47" s="184">
        <f>SUBTOTAL(3,G48:G99)/SUBTOTAL(3,C48:C99)</f>
        <v>0</v>
      </c>
      <c r="H47" s="180"/>
      <c r="J47" s="185"/>
      <c r="K47" s="185"/>
      <c r="L47" s="185">
        <f>SUBTOTAL(9,L48:L99)</f>
        <v>0</v>
      </c>
      <c r="M47" s="185">
        <f>SUBTOTAL(9,M48:M99)</f>
        <v>0</v>
      </c>
      <c r="N47" s="185"/>
    </row>
    <row r="48" spans="1:14" ht="15.75" outlineLevel="1" x14ac:dyDescent="0.55000000000000004">
      <c r="A48" s="171">
        <v>1</v>
      </c>
      <c r="B48" s="174" t="s">
        <v>402</v>
      </c>
      <c r="C48" s="175"/>
      <c r="D48" s="176"/>
      <c r="E48" s="174"/>
      <c r="F48" s="159"/>
      <c r="G48" s="172"/>
      <c r="H48" s="173"/>
      <c r="I48" s="160"/>
      <c r="J48" s="171"/>
      <c r="K48" s="171"/>
      <c r="L48" s="171">
        <f>SUBTOTAL(9,L49:L50)</f>
        <v>0</v>
      </c>
      <c r="M48" s="171">
        <f>SUBTOTAL(9,M49:M50)</f>
        <v>0</v>
      </c>
      <c r="N48" s="192" t="str">
        <f t="shared" ref="N48:N111" si="6">C48&amp;G48</f>
        <v/>
      </c>
    </row>
    <row r="49" spans="1:45" ht="31.5" outlineLevel="2" x14ac:dyDescent="0.55000000000000004">
      <c r="A49" s="36" t="s">
        <v>223</v>
      </c>
      <c r="B49" s="35" t="s">
        <v>340</v>
      </c>
      <c r="C49" s="36">
        <v>1</v>
      </c>
      <c r="D49" s="37" t="s">
        <v>301</v>
      </c>
      <c r="E49" s="35"/>
      <c r="G49" s="45"/>
      <c r="H49" s="46"/>
      <c r="J49" s="36" t="s">
        <v>169</v>
      </c>
      <c r="K49" s="32" t="str">
        <f>C49&amp;J49&amp;G49</f>
        <v>1X1</v>
      </c>
      <c r="L49" s="32" t="str">
        <f>IFERROR(VLOOKUP($K49,Mapping!$F:$H,2,0),"")</f>
        <v/>
      </c>
      <c r="M49" s="36" t="str">
        <f>IFERROR(VLOOKUP($K49,Mapping!$F:$H,3,0),"")</f>
        <v/>
      </c>
      <c r="N49" s="36" t="str">
        <f t="shared" si="6"/>
        <v>1</v>
      </c>
    </row>
    <row r="50" spans="1:45" ht="15.75" outlineLevel="2" x14ac:dyDescent="0.55000000000000004">
      <c r="A50" s="36" t="s">
        <v>224</v>
      </c>
      <c r="B50" s="35" t="s">
        <v>341</v>
      </c>
      <c r="C50" s="36">
        <v>1</v>
      </c>
      <c r="D50" s="37" t="s">
        <v>301</v>
      </c>
      <c r="E50" s="35"/>
      <c r="G50" s="45"/>
      <c r="H50" s="46"/>
      <c r="J50" s="36" t="s">
        <v>169</v>
      </c>
      <c r="K50" s="32" t="str">
        <f>C50&amp;J50&amp;G50</f>
        <v>1X1</v>
      </c>
      <c r="L50" s="32" t="str">
        <f>IFERROR(VLOOKUP($K50,Mapping!$F:$H,2,0),"")</f>
        <v/>
      </c>
      <c r="M50" s="36" t="str">
        <f>IFERROR(VLOOKUP($K50,Mapping!$F:$H,3,0),"")</f>
        <v/>
      </c>
      <c r="N50" s="36" t="str">
        <f t="shared" si="6"/>
        <v>1</v>
      </c>
    </row>
    <row r="51" spans="1:45" ht="15.75" outlineLevel="1" x14ac:dyDescent="0.55000000000000004">
      <c r="A51" s="166">
        <v>2</v>
      </c>
      <c r="B51" s="167" t="s">
        <v>18</v>
      </c>
      <c r="C51" s="166"/>
      <c r="D51" s="168"/>
      <c r="E51" s="167"/>
      <c r="F51" s="159"/>
      <c r="G51" s="169"/>
      <c r="H51" s="170"/>
      <c r="I51" s="160"/>
      <c r="J51" s="166"/>
      <c r="K51" s="166"/>
      <c r="L51" s="171">
        <f>SUBTOTAL(9,L52:L56)</f>
        <v>0</v>
      </c>
      <c r="M51" s="171">
        <f>SUBTOTAL(9,M52:M56)</f>
        <v>0</v>
      </c>
      <c r="N51" s="192" t="str">
        <f t="shared" si="6"/>
        <v/>
      </c>
    </row>
    <row r="52" spans="1:45" ht="15.75" outlineLevel="2" x14ac:dyDescent="0.55000000000000004">
      <c r="A52" s="36" t="s">
        <v>223</v>
      </c>
      <c r="B52" s="35" t="s">
        <v>342</v>
      </c>
      <c r="C52" s="91">
        <v>1</v>
      </c>
      <c r="D52" s="37" t="s">
        <v>301</v>
      </c>
      <c r="E52" s="37"/>
      <c r="G52" s="45"/>
      <c r="H52" s="46"/>
      <c r="J52" s="36" t="s">
        <v>169</v>
      </c>
      <c r="K52" s="32" t="str">
        <f t="shared" ref="K52:K56" si="7">C52&amp;J52&amp;G52</f>
        <v>1X1</v>
      </c>
      <c r="L52" s="32" t="str">
        <f>IFERROR(VLOOKUP($K52,Mapping!$F:$H,2,0),"")</f>
        <v/>
      </c>
      <c r="M52" s="36" t="str">
        <f>IFERROR(VLOOKUP($K52,Mapping!$F:$H,3,0),"")</f>
        <v/>
      </c>
      <c r="N52" s="36" t="str">
        <f t="shared" si="6"/>
        <v>1</v>
      </c>
    </row>
    <row r="53" spans="1:45" ht="15.75" outlineLevel="2" x14ac:dyDescent="0.55000000000000004">
      <c r="A53" s="36" t="s">
        <v>224</v>
      </c>
      <c r="B53" s="35" t="s">
        <v>343</v>
      </c>
      <c r="C53" s="91">
        <v>1</v>
      </c>
      <c r="D53" s="37" t="s">
        <v>301</v>
      </c>
      <c r="E53" s="37"/>
      <c r="G53" s="45"/>
      <c r="H53" s="46"/>
      <c r="J53" s="36" t="s">
        <v>169</v>
      </c>
      <c r="K53" s="32" t="str">
        <f t="shared" si="7"/>
        <v>1X1</v>
      </c>
      <c r="L53" s="32" t="str">
        <f>IFERROR(VLOOKUP($K53,Mapping!$F:$H,2,0),"")</f>
        <v/>
      </c>
      <c r="M53" s="36" t="str">
        <f>IFERROR(VLOOKUP($K53,Mapping!$F:$H,3,0),"")</f>
        <v/>
      </c>
      <c r="N53" s="36" t="str">
        <f t="shared" si="6"/>
        <v>1</v>
      </c>
    </row>
    <row r="54" spans="1:45" ht="20.65" outlineLevel="2" x14ac:dyDescent="0.75">
      <c r="A54" s="36" t="s">
        <v>225</v>
      </c>
      <c r="B54" s="35" t="s">
        <v>344</v>
      </c>
      <c r="C54" s="36">
        <v>1</v>
      </c>
      <c r="D54" s="37" t="s">
        <v>301</v>
      </c>
      <c r="E54" s="35"/>
      <c r="G54" s="45"/>
      <c r="H54" s="46"/>
      <c r="J54" s="36" t="s">
        <v>169</v>
      </c>
      <c r="K54" s="32" t="str">
        <f t="shared" si="7"/>
        <v>1X1</v>
      </c>
      <c r="L54" s="32" t="str">
        <f>IFERROR(VLOOKUP($K54,Mapping!$F:$H,2,0),"")</f>
        <v/>
      </c>
      <c r="M54" s="36" t="str">
        <f>IFERROR(VLOOKUP($K54,Mapping!$F:$H,3,0),"")</f>
        <v/>
      </c>
      <c r="N54" s="36" t="str">
        <f t="shared" si="6"/>
        <v>1</v>
      </c>
      <c r="AR54" s="23"/>
      <c r="AS54" s="23"/>
    </row>
    <row r="55" spans="1:45" ht="31.5" outlineLevel="2" x14ac:dyDescent="0.55000000000000004">
      <c r="A55" s="36" t="s">
        <v>294</v>
      </c>
      <c r="B55" s="35" t="s">
        <v>345</v>
      </c>
      <c r="C55" s="91">
        <v>1</v>
      </c>
      <c r="D55" s="37" t="s">
        <v>301</v>
      </c>
      <c r="E55" s="37"/>
      <c r="G55" s="45"/>
      <c r="H55" s="46"/>
      <c r="J55" s="36" t="s">
        <v>169</v>
      </c>
      <c r="K55" s="32" t="str">
        <f t="shared" si="7"/>
        <v>1X1</v>
      </c>
      <c r="L55" s="32" t="str">
        <f>IFERROR(VLOOKUP($K55,Mapping!$F:$H,2,0),"")</f>
        <v/>
      </c>
      <c r="M55" s="36" t="str">
        <f>IFERROR(VLOOKUP($K55,Mapping!$F:$H,3,0),"")</f>
        <v/>
      </c>
      <c r="N55" s="36" t="str">
        <f t="shared" si="6"/>
        <v>1</v>
      </c>
    </row>
    <row r="56" spans="1:45" ht="31.5" outlineLevel="2" x14ac:dyDescent="0.55000000000000004">
      <c r="A56" s="36" t="s">
        <v>323</v>
      </c>
      <c r="B56" s="35" t="s">
        <v>346</v>
      </c>
      <c r="C56" s="91">
        <v>1</v>
      </c>
      <c r="D56" s="37" t="s">
        <v>301</v>
      </c>
      <c r="E56" s="37"/>
      <c r="G56" s="45"/>
      <c r="H56" s="46"/>
      <c r="J56" s="36" t="s">
        <v>169</v>
      </c>
      <c r="K56" s="32" t="str">
        <f t="shared" si="7"/>
        <v>1X1</v>
      </c>
      <c r="L56" s="32" t="str">
        <f>IFERROR(VLOOKUP($K56,Mapping!$F:$H,2,0),"")</f>
        <v/>
      </c>
      <c r="M56" s="36" t="str">
        <f>IFERROR(VLOOKUP($K56,Mapping!$F:$H,3,0),"")</f>
        <v/>
      </c>
      <c r="N56" s="36" t="str">
        <f t="shared" si="6"/>
        <v>1</v>
      </c>
    </row>
    <row r="57" spans="1:45" ht="15.75" outlineLevel="1" x14ac:dyDescent="0.55000000000000004">
      <c r="A57" s="166">
        <v>3</v>
      </c>
      <c r="B57" s="167" t="s">
        <v>403</v>
      </c>
      <c r="C57" s="166"/>
      <c r="D57" s="168"/>
      <c r="E57" s="167"/>
      <c r="F57" s="159"/>
      <c r="G57" s="169"/>
      <c r="H57" s="170"/>
      <c r="I57" s="160"/>
      <c r="J57" s="166"/>
      <c r="K57" s="166"/>
      <c r="L57" s="171">
        <f>SUBTOTAL(9,L58:L62)</f>
        <v>0</v>
      </c>
      <c r="M57" s="171">
        <f>SUBTOTAL(9,M58:M62)</f>
        <v>0</v>
      </c>
      <c r="N57" s="192" t="str">
        <f t="shared" si="6"/>
        <v/>
      </c>
    </row>
    <row r="58" spans="1:45" ht="15.75" outlineLevel="2" x14ac:dyDescent="0.55000000000000004">
      <c r="A58" s="36" t="s">
        <v>223</v>
      </c>
      <c r="B58" s="35" t="s">
        <v>347</v>
      </c>
      <c r="C58" s="91">
        <v>1</v>
      </c>
      <c r="D58" s="37" t="s">
        <v>301</v>
      </c>
      <c r="E58" s="37"/>
      <c r="G58" s="45"/>
      <c r="H58" s="46"/>
      <c r="J58" s="36" t="s">
        <v>169</v>
      </c>
      <c r="K58" s="32" t="str">
        <f t="shared" ref="K58:K62" si="8">C58&amp;J58&amp;G58</f>
        <v>1X1</v>
      </c>
      <c r="L58" s="32" t="str">
        <f>IFERROR(VLOOKUP($K58,Mapping!$F:$H,2,0),"")</f>
        <v/>
      </c>
      <c r="M58" s="36" t="str">
        <f>IFERROR(VLOOKUP($K58,Mapping!$F:$H,3,0),"")</f>
        <v/>
      </c>
      <c r="N58" s="36" t="str">
        <f t="shared" si="6"/>
        <v>1</v>
      </c>
    </row>
    <row r="59" spans="1:45" ht="31.5" outlineLevel="2" x14ac:dyDescent="0.55000000000000004">
      <c r="A59" s="36" t="s">
        <v>224</v>
      </c>
      <c r="B59" s="35" t="s">
        <v>348</v>
      </c>
      <c r="C59" s="91">
        <v>1</v>
      </c>
      <c r="D59" s="37" t="s">
        <v>301</v>
      </c>
      <c r="E59" s="37"/>
      <c r="G59" s="45"/>
      <c r="H59" s="46"/>
      <c r="J59" s="36" t="s">
        <v>169</v>
      </c>
      <c r="K59" s="32" t="str">
        <f t="shared" si="8"/>
        <v>1X1</v>
      </c>
      <c r="L59" s="32" t="str">
        <f>IFERROR(VLOOKUP($K59,Mapping!$F:$H,2,0),"")</f>
        <v/>
      </c>
      <c r="M59" s="36" t="str">
        <f>IFERROR(VLOOKUP($K59,Mapping!$F:$H,3,0),"")</f>
        <v/>
      </c>
      <c r="N59" s="36" t="str">
        <f t="shared" si="6"/>
        <v>1</v>
      </c>
    </row>
    <row r="60" spans="1:45" ht="20.65" outlineLevel="2" x14ac:dyDescent="0.75">
      <c r="A60" s="36" t="s">
        <v>225</v>
      </c>
      <c r="B60" s="35" t="s">
        <v>349</v>
      </c>
      <c r="C60" s="36">
        <v>1</v>
      </c>
      <c r="D60" s="37" t="s">
        <v>301</v>
      </c>
      <c r="E60" s="35"/>
      <c r="G60" s="45"/>
      <c r="H60" s="46"/>
      <c r="J60" s="36" t="s">
        <v>169</v>
      </c>
      <c r="K60" s="32" t="str">
        <f t="shared" si="8"/>
        <v>1X1</v>
      </c>
      <c r="L60" s="32" t="str">
        <f>IFERROR(VLOOKUP($K60,Mapping!$F:$H,2,0),"")</f>
        <v/>
      </c>
      <c r="M60" s="36" t="str">
        <f>IFERROR(VLOOKUP($K60,Mapping!$F:$H,3,0),"")</f>
        <v/>
      </c>
      <c r="N60" s="36" t="str">
        <f t="shared" si="6"/>
        <v>1</v>
      </c>
      <c r="AR60" s="23"/>
      <c r="AS60" s="23"/>
    </row>
    <row r="61" spans="1:45" ht="15.75" outlineLevel="2" x14ac:dyDescent="0.55000000000000004">
      <c r="A61" s="36" t="s">
        <v>294</v>
      </c>
      <c r="B61" s="35" t="s">
        <v>350</v>
      </c>
      <c r="C61" s="91">
        <v>1</v>
      </c>
      <c r="D61" s="37" t="s">
        <v>301</v>
      </c>
      <c r="E61" s="37"/>
      <c r="G61" s="45"/>
      <c r="H61" s="46"/>
      <c r="J61" s="36" t="s">
        <v>169</v>
      </c>
      <c r="K61" s="32" t="str">
        <f t="shared" si="8"/>
        <v>1X1</v>
      </c>
      <c r="L61" s="32" t="str">
        <f>IFERROR(VLOOKUP($K61,Mapping!$F:$H,2,0),"")</f>
        <v/>
      </c>
      <c r="M61" s="36" t="str">
        <f>IFERROR(VLOOKUP($K61,Mapping!$F:$H,3,0),"")</f>
        <v/>
      </c>
      <c r="N61" s="36" t="str">
        <f t="shared" si="6"/>
        <v>1</v>
      </c>
    </row>
    <row r="62" spans="1:45" ht="15.75" outlineLevel="2" x14ac:dyDescent="0.55000000000000004">
      <c r="A62" s="36" t="s">
        <v>323</v>
      </c>
      <c r="B62" s="35" t="s">
        <v>351</v>
      </c>
      <c r="C62" s="91">
        <v>1</v>
      </c>
      <c r="D62" s="37" t="s">
        <v>301</v>
      </c>
      <c r="E62" s="37"/>
      <c r="G62" s="45"/>
      <c r="H62" s="46"/>
      <c r="J62" s="36" t="s">
        <v>169</v>
      </c>
      <c r="K62" s="32" t="str">
        <f t="shared" si="8"/>
        <v>1X1</v>
      </c>
      <c r="L62" s="32" t="str">
        <f>IFERROR(VLOOKUP($K62,Mapping!$F:$H,2,0),"")</f>
        <v/>
      </c>
      <c r="M62" s="36" t="str">
        <f>IFERROR(VLOOKUP($K62,Mapping!$F:$H,3,0),"")</f>
        <v/>
      </c>
      <c r="N62" s="36" t="str">
        <f t="shared" si="6"/>
        <v>1</v>
      </c>
    </row>
    <row r="63" spans="1:45" ht="15.75" outlineLevel="1" x14ac:dyDescent="0.55000000000000004">
      <c r="A63" s="166">
        <v>4</v>
      </c>
      <c r="B63" s="167" t="s">
        <v>404</v>
      </c>
      <c r="C63" s="166"/>
      <c r="D63" s="168"/>
      <c r="E63" s="167"/>
      <c r="F63" s="159"/>
      <c r="G63" s="169"/>
      <c r="H63" s="170"/>
      <c r="I63" s="160"/>
      <c r="J63" s="166"/>
      <c r="K63" s="166"/>
      <c r="L63" s="171">
        <f>SUBTOTAL(9,L64:L78)</f>
        <v>0</v>
      </c>
      <c r="M63" s="171">
        <f>SUBTOTAL(9,M64:M78)</f>
        <v>0</v>
      </c>
      <c r="N63" s="192" t="str">
        <f t="shared" si="6"/>
        <v/>
      </c>
    </row>
    <row r="64" spans="1:45" ht="15.75" outlineLevel="2" x14ac:dyDescent="0.55000000000000004">
      <c r="A64" s="36" t="s">
        <v>223</v>
      </c>
      <c r="B64" s="35" t="s">
        <v>352</v>
      </c>
      <c r="C64" s="91">
        <v>1</v>
      </c>
      <c r="D64" s="37" t="s">
        <v>301</v>
      </c>
      <c r="E64" s="37"/>
      <c r="G64" s="45"/>
      <c r="H64" s="46"/>
      <c r="J64" s="36" t="s">
        <v>169</v>
      </c>
      <c r="K64" s="32" t="str">
        <f t="shared" ref="K64:K78" si="9">C64&amp;J64&amp;G64</f>
        <v>1X1</v>
      </c>
      <c r="L64" s="32" t="str">
        <f>IFERROR(VLOOKUP($K64,Mapping!$F:$H,2,0),"")</f>
        <v/>
      </c>
      <c r="M64" s="36" t="str">
        <f>IFERROR(VLOOKUP($K64,Mapping!$F:$H,3,0),"")</f>
        <v/>
      </c>
      <c r="N64" s="36" t="str">
        <f t="shared" si="6"/>
        <v>1</v>
      </c>
    </row>
    <row r="65" spans="1:45" ht="15.75" outlineLevel="2" x14ac:dyDescent="0.55000000000000004">
      <c r="A65" s="36" t="s">
        <v>224</v>
      </c>
      <c r="B65" s="35" t="s">
        <v>353</v>
      </c>
      <c r="C65" s="91">
        <v>1</v>
      </c>
      <c r="D65" s="37" t="s">
        <v>301</v>
      </c>
      <c r="E65" s="37"/>
      <c r="G65" s="45"/>
      <c r="H65" s="46"/>
      <c r="J65" s="36" t="s">
        <v>169</v>
      </c>
      <c r="K65" s="32" t="str">
        <f t="shared" si="9"/>
        <v>1X1</v>
      </c>
      <c r="L65" s="32" t="str">
        <f>IFERROR(VLOOKUP($K65,Mapping!$F:$H,2,0),"")</f>
        <v/>
      </c>
      <c r="M65" s="36" t="str">
        <f>IFERROR(VLOOKUP($K65,Mapping!$F:$H,3,0),"")</f>
        <v/>
      </c>
      <c r="N65" s="36" t="str">
        <f t="shared" si="6"/>
        <v>1</v>
      </c>
    </row>
    <row r="66" spans="1:45" ht="20.65" outlineLevel="2" x14ac:dyDescent="0.75">
      <c r="A66" s="36" t="s">
        <v>225</v>
      </c>
      <c r="B66" s="35" t="s">
        <v>354</v>
      </c>
      <c r="C66" s="36">
        <v>1</v>
      </c>
      <c r="D66" s="37" t="s">
        <v>301</v>
      </c>
      <c r="E66" s="35"/>
      <c r="G66" s="45"/>
      <c r="H66" s="46"/>
      <c r="J66" s="36" t="s">
        <v>169</v>
      </c>
      <c r="K66" s="32" t="str">
        <f t="shared" si="9"/>
        <v>1X1</v>
      </c>
      <c r="L66" s="32" t="str">
        <f>IFERROR(VLOOKUP($K66,Mapping!$F:$H,2,0),"")</f>
        <v/>
      </c>
      <c r="M66" s="36" t="str">
        <f>IFERROR(VLOOKUP($K66,Mapping!$F:$H,3,0),"")</f>
        <v/>
      </c>
      <c r="N66" s="36" t="str">
        <f t="shared" si="6"/>
        <v>1</v>
      </c>
      <c r="AR66" s="23"/>
      <c r="AS66" s="23"/>
    </row>
    <row r="67" spans="1:45" ht="15.75" outlineLevel="2" x14ac:dyDescent="0.55000000000000004">
      <c r="A67" s="36" t="s">
        <v>294</v>
      </c>
      <c r="B67" s="35" t="s">
        <v>355</v>
      </c>
      <c r="C67" s="91">
        <v>1</v>
      </c>
      <c r="D67" s="37" t="s">
        <v>301</v>
      </c>
      <c r="E67" s="37"/>
      <c r="G67" s="45"/>
      <c r="H67" s="46"/>
      <c r="J67" s="36" t="s">
        <v>169</v>
      </c>
      <c r="K67" s="32" t="str">
        <f t="shared" si="9"/>
        <v>1X1</v>
      </c>
      <c r="L67" s="32" t="str">
        <f>IFERROR(VLOOKUP($K67,Mapping!$F:$H,2,0),"")</f>
        <v/>
      </c>
      <c r="M67" s="36" t="str">
        <f>IFERROR(VLOOKUP($K67,Mapping!$F:$H,3,0),"")</f>
        <v/>
      </c>
      <c r="N67" s="36" t="str">
        <f t="shared" si="6"/>
        <v>1</v>
      </c>
    </row>
    <row r="68" spans="1:45" ht="15.75" outlineLevel="2" x14ac:dyDescent="0.55000000000000004">
      <c r="A68" s="36" t="s">
        <v>323</v>
      </c>
      <c r="B68" s="35" t="s">
        <v>356</v>
      </c>
      <c r="C68" s="91">
        <v>1</v>
      </c>
      <c r="D68" s="37" t="s">
        <v>301</v>
      </c>
      <c r="E68" s="37"/>
      <c r="G68" s="45"/>
      <c r="H68" s="46"/>
      <c r="J68" s="36" t="s">
        <v>169</v>
      </c>
      <c r="K68" s="32" t="str">
        <f t="shared" si="9"/>
        <v>1X1</v>
      </c>
      <c r="L68" s="32" t="str">
        <f>IFERROR(VLOOKUP($K68,Mapping!$F:$H,2,0),"")</f>
        <v/>
      </c>
      <c r="M68" s="36" t="str">
        <f>IFERROR(VLOOKUP($K68,Mapping!$F:$H,3,0),"")</f>
        <v/>
      </c>
      <c r="N68" s="36" t="str">
        <f t="shared" si="6"/>
        <v>1</v>
      </c>
    </row>
    <row r="69" spans="1:45" ht="15.75" outlineLevel="2" x14ac:dyDescent="0.55000000000000004">
      <c r="A69" s="36" t="s">
        <v>324</v>
      </c>
      <c r="B69" s="35" t="s">
        <v>357</v>
      </c>
      <c r="C69" s="91">
        <v>1</v>
      </c>
      <c r="D69" s="37" t="s">
        <v>301</v>
      </c>
      <c r="E69" s="37"/>
      <c r="G69" s="45"/>
      <c r="H69" s="46"/>
      <c r="J69" s="36" t="s">
        <v>169</v>
      </c>
      <c r="K69" s="32" t="str">
        <f t="shared" si="9"/>
        <v>1X1</v>
      </c>
      <c r="L69" s="32" t="str">
        <f>IFERROR(VLOOKUP($K69,Mapping!$F:$H,2,0),"")</f>
        <v/>
      </c>
      <c r="M69" s="36" t="str">
        <f>IFERROR(VLOOKUP($K69,Mapping!$F:$H,3,0),"")</f>
        <v/>
      </c>
      <c r="N69" s="36" t="str">
        <f t="shared" si="6"/>
        <v>1</v>
      </c>
    </row>
    <row r="70" spans="1:45" ht="15.75" outlineLevel="2" x14ac:dyDescent="0.55000000000000004">
      <c r="A70" s="36" t="s">
        <v>325</v>
      </c>
      <c r="B70" s="35" t="s">
        <v>358</v>
      </c>
      <c r="C70" s="91">
        <v>1</v>
      </c>
      <c r="D70" s="37" t="s">
        <v>301</v>
      </c>
      <c r="E70" s="37"/>
      <c r="G70" s="45"/>
      <c r="H70" s="46"/>
      <c r="J70" s="36" t="s">
        <v>169</v>
      </c>
      <c r="K70" s="32" t="str">
        <f t="shared" si="9"/>
        <v>1X1</v>
      </c>
      <c r="L70" s="32" t="str">
        <f>IFERROR(VLOOKUP($K70,Mapping!$F:$H,2,0),"")</f>
        <v/>
      </c>
      <c r="M70" s="36" t="str">
        <f>IFERROR(VLOOKUP($K70,Mapping!$F:$H,3,0),"")</f>
        <v/>
      </c>
      <c r="N70" s="36" t="str">
        <f t="shared" si="6"/>
        <v>1</v>
      </c>
    </row>
    <row r="71" spans="1:45" ht="20.65" outlineLevel="2" x14ac:dyDescent="0.75">
      <c r="A71" s="36" t="s">
        <v>326</v>
      </c>
      <c r="B71" s="35" t="s">
        <v>359</v>
      </c>
      <c r="C71" s="36">
        <v>1</v>
      </c>
      <c r="D71" s="37" t="s">
        <v>301</v>
      </c>
      <c r="E71" s="35"/>
      <c r="G71" s="45"/>
      <c r="H71" s="46"/>
      <c r="J71" s="36" t="s">
        <v>169</v>
      </c>
      <c r="K71" s="32" t="str">
        <f t="shared" si="9"/>
        <v>1X1</v>
      </c>
      <c r="L71" s="32" t="str">
        <f>IFERROR(VLOOKUP($K71,Mapping!$F:$H,2,0),"")</f>
        <v/>
      </c>
      <c r="M71" s="36" t="str">
        <f>IFERROR(VLOOKUP($K71,Mapping!$F:$H,3,0),"")</f>
        <v/>
      </c>
      <c r="N71" s="36" t="str">
        <f t="shared" si="6"/>
        <v>1</v>
      </c>
      <c r="AR71" s="23"/>
      <c r="AS71" s="23"/>
    </row>
    <row r="72" spans="1:45" ht="15.75" outlineLevel="2" x14ac:dyDescent="0.55000000000000004">
      <c r="A72" s="36" t="s">
        <v>327</v>
      </c>
      <c r="B72" s="35" t="s">
        <v>360</v>
      </c>
      <c r="C72" s="91">
        <v>1</v>
      </c>
      <c r="D72" s="37" t="s">
        <v>301</v>
      </c>
      <c r="E72" s="37"/>
      <c r="G72" s="45"/>
      <c r="H72" s="46"/>
      <c r="J72" s="36" t="s">
        <v>169</v>
      </c>
      <c r="K72" s="32" t="str">
        <f t="shared" si="9"/>
        <v>1X1</v>
      </c>
      <c r="L72" s="32" t="str">
        <f>IFERROR(VLOOKUP($K72,Mapping!$F:$H,2,0),"")</f>
        <v/>
      </c>
      <c r="M72" s="36" t="str">
        <f>IFERROR(VLOOKUP($K72,Mapping!$F:$H,3,0),"")</f>
        <v/>
      </c>
      <c r="N72" s="36" t="str">
        <f t="shared" si="6"/>
        <v>1</v>
      </c>
    </row>
    <row r="73" spans="1:45" ht="15.75" outlineLevel="2" x14ac:dyDescent="0.55000000000000004">
      <c r="A73" s="36" t="s">
        <v>328</v>
      </c>
      <c r="B73" s="35" t="s">
        <v>361</v>
      </c>
      <c r="C73" s="91">
        <v>1</v>
      </c>
      <c r="D73" s="37" t="s">
        <v>301</v>
      </c>
      <c r="E73" s="37"/>
      <c r="G73" s="45"/>
      <c r="H73" s="46"/>
      <c r="J73" s="36" t="s">
        <v>169</v>
      </c>
      <c r="K73" s="32" t="str">
        <f t="shared" si="9"/>
        <v>1X1</v>
      </c>
      <c r="L73" s="32" t="str">
        <f>IFERROR(VLOOKUP($K73,Mapping!$F:$H,2,0),"")</f>
        <v/>
      </c>
      <c r="M73" s="36" t="str">
        <f>IFERROR(VLOOKUP($K73,Mapping!$F:$H,3,0),"")</f>
        <v/>
      </c>
      <c r="N73" s="36" t="str">
        <f t="shared" si="6"/>
        <v>1</v>
      </c>
    </row>
    <row r="74" spans="1:45" ht="15.75" outlineLevel="2" x14ac:dyDescent="0.55000000000000004">
      <c r="A74" s="36" t="s">
        <v>329</v>
      </c>
      <c r="B74" s="35" t="s">
        <v>362</v>
      </c>
      <c r="C74" s="91">
        <v>1</v>
      </c>
      <c r="D74" s="37" t="s">
        <v>301</v>
      </c>
      <c r="E74" s="37"/>
      <c r="G74" s="45"/>
      <c r="H74" s="46"/>
      <c r="J74" s="36" t="s">
        <v>169</v>
      </c>
      <c r="K74" s="32" t="str">
        <f t="shared" si="9"/>
        <v>1X1</v>
      </c>
      <c r="L74" s="32" t="str">
        <f>IFERROR(VLOOKUP($K74,Mapping!$F:$H,2,0),"")</f>
        <v/>
      </c>
      <c r="M74" s="36" t="str">
        <f>IFERROR(VLOOKUP($K74,Mapping!$F:$H,3,0),"")</f>
        <v/>
      </c>
      <c r="N74" s="36" t="str">
        <f t="shared" si="6"/>
        <v>1</v>
      </c>
    </row>
    <row r="75" spans="1:45" ht="15.75" outlineLevel="2" x14ac:dyDescent="0.55000000000000004">
      <c r="A75" s="36" t="s">
        <v>330</v>
      </c>
      <c r="B75" s="35" t="s">
        <v>363</v>
      </c>
      <c r="C75" s="91">
        <v>1</v>
      </c>
      <c r="D75" s="37" t="s">
        <v>301</v>
      </c>
      <c r="E75" s="37"/>
      <c r="G75" s="45"/>
      <c r="H75" s="46"/>
      <c r="J75" s="36" t="s">
        <v>169</v>
      </c>
      <c r="K75" s="32" t="str">
        <f t="shared" si="9"/>
        <v>1X1</v>
      </c>
      <c r="L75" s="32" t="str">
        <f>IFERROR(VLOOKUP($K75,Mapping!$F:$H,2,0),"")</f>
        <v/>
      </c>
      <c r="M75" s="36" t="str">
        <f>IFERROR(VLOOKUP($K75,Mapping!$F:$H,3,0),"")</f>
        <v/>
      </c>
      <c r="N75" s="36" t="str">
        <f t="shared" si="6"/>
        <v>1</v>
      </c>
    </row>
    <row r="76" spans="1:45" ht="20.65" outlineLevel="2" x14ac:dyDescent="0.75">
      <c r="A76" s="36" t="s">
        <v>331</v>
      </c>
      <c r="B76" s="35" t="s">
        <v>364</v>
      </c>
      <c r="C76" s="36">
        <v>1</v>
      </c>
      <c r="D76" s="37" t="s">
        <v>301</v>
      </c>
      <c r="E76" s="35"/>
      <c r="G76" s="45"/>
      <c r="H76" s="46"/>
      <c r="J76" s="36" t="s">
        <v>169</v>
      </c>
      <c r="K76" s="32" t="str">
        <f t="shared" si="9"/>
        <v>1X1</v>
      </c>
      <c r="L76" s="32" t="str">
        <f>IFERROR(VLOOKUP($K76,Mapping!$F:$H,2,0),"")</f>
        <v/>
      </c>
      <c r="M76" s="36" t="str">
        <f>IFERROR(VLOOKUP($K76,Mapping!$F:$H,3,0),"")</f>
        <v/>
      </c>
      <c r="N76" s="36" t="str">
        <f t="shared" si="6"/>
        <v>1</v>
      </c>
      <c r="AR76" s="23"/>
      <c r="AS76" s="23"/>
    </row>
    <row r="77" spans="1:45" ht="15.75" outlineLevel="2" x14ac:dyDescent="0.55000000000000004">
      <c r="A77" s="36" t="s">
        <v>332</v>
      </c>
      <c r="B77" s="35" t="s">
        <v>365</v>
      </c>
      <c r="C77" s="91">
        <v>1</v>
      </c>
      <c r="D77" s="37" t="s">
        <v>301</v>
      </c>
      <c r="E77" s="37"/>
      <c r="G77" s="45"/>
      <c r="H77" s="46"/>
      <c r="J77" s="36" t="s">
        <v>169</v>
      </c>
      <c r="K77" s="32" t="str">
        <f t="shared" si="9"/>
        <v>1X1</v>
      </c>
      <c r="L77" s="32" t="str">
        <f>IFERROR(VLOOKUP($K77,Mapping!$F:$H,2,0),"")</f>
        <v/>
      </c>
      <c r="M77" s="36" t="str">
        <f>IFERROR(VLOOKUP($K77,Mapping!$F:$H,3,0),"")</f>
        <v/>
      </c>
      <c r="N77" s="36" t="str">
        <f t="shared" si="6"/>
        <v>1</v>
      </c>
    </row>
    <row r="78" spans="1:45" ht="31.5" outlineLevel="2" x14ac:dyDescent="0.55000000000000004">
      <c r="A78" s="36" t="s">
        <v>333</v>
      </c>
      <c r="B78" s="35" t="s">
        <v>366</v>
      </c>
      <c r="C78" s="91">
        <v>1</v>
      </c>
      <c r="D78" s="37" t="s">
        <v>301</v>
      </c>
      <c r="E78" s="37"/>
      <c r="G78" s="45"/>
      <c r="H78" s="46"/>
      <c r="J78" s="36" t="s">
        <v>169</v>
      </c>
      <c r="K78" s="32" t="str">
        <f t="shared" si="9"/>
        <v>1X1</v>
      </c>
      <c r="L78" s="32" t="str">
        <f>IFERROR(VLOOKUP($K78,Mapping!$F:$H,2,0),"")</f>
        <v/>
      </c>
      <c r="M78" s="36" t="str">
        <f>IFERROR(VLOOKUP($K78,Mapping!$F:$H,3,0),"")</f>
        <v/>
      </c>
      <c r="N78" s="36" t="str">
        <f t="shared" si="6"/>
        <v>1</v>
      </c>
    </row>
    <row r="79" spans="1:45" ht="15.75" outlineLevel="1" x14ac:dyDescent="0.55000000000000004">
      <c r="A79" s="166">
        <v>5</v>
      </c>
      <c r="B79" s="167" t="s">
        <v>405</v>
      </c>
      <c r="C79" s="166"/>
      <c r="D79" s="168"/>
      <c r="E79" s="167"/>
      <c r="F79" s="159"/>
      <c r="G79" s="169"/>
      <c r="H79" s="170"/>
      <c r="I79" s="160"/>
      <c r="J79" s="166"/>
      <c r="K79" s="166"/>
      <c r="L79" s="171">
        <f>SUBTOTAL(9,L80:L87)</f>
        <v>0</v>
      </c>
      <c r="M79" s="171">
        <f>SUBTOTAL(9,M80:M87)</f>
        <v>0</v>
      </c>
      <c r="N79" s="192" t="str">
        <f t="shared" si="6"/>
        <v/>
      </c>
    </row>
    <row r="80" spans="1:45" ht="15.75" outlineLevel="2" x14ac:dyDescent="0.55000000000000004">
      <c r="A80" s="36" t="s">
        <v>223</v>
      </c>
      <c r="B80" s="35" t="s">
        <v>367</v>
      </c>
      <c r="C80" s="91">
        <v>1</v>
      </c>
      <c r="D80" s="37" t="s">
        <v>301</v>
      </c>
      <c r="E80" s="37"/>
      <c r="G80" s="45"/>
      <c r="H80" s="46"/>
      <c r="J80" s="36" t="s">
        <v>169</v>
      </c>
      <c r="K80" s="32" t="str">
        <f t="shared" ref="K80:K87" si="10">C80&amp;J80&amp;G80</f>
        <v>1X1</v>
      </c>
      <c r="L80" s="32" t="str">
        <f>IFERROR(VLOOKUP($K80,Mapping!$F:$H,2,0),"")</f>
        <v/>
      </c>
      <c r="M80" s="36" t="str">
        <f>IFERROR(VLOOKUP($K80,Mapping!$F:$H,3,0),"")</f>
        <v/>
      </c>
      <c r="N80" s="36" t="str">
        <f t="shared" si="6"/>
        <v>1</v>
      </c>
    </row>
    <row r="81" spans="1:45" ht="15.75" outlineLevel="2" x14ac:dyDescent="0.55000000000000004">
      <c r="A81" s="36" t="s">
        <v>224</v>
      </c>
      <c r="B81" s="35" t="s">
        <v>368</v>
      </c>
      <c r="C81" s="91">
        <v>1</v>
      </c>
      <c r="D81" s="37" t="s">
        <v>301</v>
      </c>
      <c r="E81" s="37"/>
      <c r="G81" s="45"/>
      <c r="H81" s="46"/>
      <c r="J81" s="36" t="s">
        <v>169</v>
      </c>
      <c r="K81" s="32" t="str">
        <f t="shared" si="10"/>
        <v>1X1</v>
      </c>
      <c r="L81" s="32" t="str">
        <f>IFERROR(VLOOKUP($K81,Mapping!$F:$H,2,0),"")</f>
        <v/>
      </c>
      <c r="M81" s="36" t="str">
        <f>IFERROR(VLOOKUP($K81,Mapping!$F:$H,3,0),"")</f>
        <v/>
      </c>
      <c r="N81" s="36" t="str">
        <f t="shared" si="6"/>
        <v>1</v>
      </c>
    </row>
    <row r="82" spans="1:45" ht="20.65" outlineLevel="2" x14ac:dyDescent="0.75">
      <c r="A82" s="36" t="s">
        <v>225</v>
      </c>
      <c r="B82" s="35" t="s">
        <v>369</v>
      </c>
      <c r="C82" s="36">
        <v>1</v>
      </c>
      <c r="D82" s="37" t="s">
        <v>301</v>
      </c>
      <c r="E82" s="35"/>
      <c r="G82" s="45"/>
      <c r="H82" s="46"/>
      <c r="J82" s="36" t="s">
        <v>169</v>
      </c>
      <c r="K82" s="32" t="str">
        <f t="shared" si="10"/>
        <v>1X1</v>
      </c>
      <c r="L82" s="32" t="str">
        <f>IFERROR(VLOOKUP($K82,Mapping!$F:$H,2,0),"")</f>
        <v/>
      </c>
      <c r="M82" s="36" t="str">
        <f>IFERROR(VLOOKUP($K82,Mapping!$F:$H,3,0),"")</f>
        <v/>
      </c>
      <c r="N82" s="36" t="str">
        <f t="shared" si="6"/>
        <v>1</v>
      </c>
      <c r="AR82" s="23"/>
      <c r="AS82" s="23"/>
    </row>
    <row r="83" spans="1:45" ht="15.75" outlineLevel="2" x14ac:dyDescent="0.55000000000000004">
      <c r="A83" s="36" t="s">
        <v>294</v>
      </c>
      <c r="B83" s="35" t="s">
        <v>370</v>
      </c>
      <c r="C83" s="91">
        <v>1</v>
      </c>
      <c r="D83" s="37" t="s">
        <v>301</v>
      </c>
      <c r="E83" s="37"/>
      <c r="G83" s="45"/>
      <c r="H83" s="46"/>
      <c r="J83" s="36" t="s">
        <v>169</v>
      </c>
      <c r="K83" s="32" t="str">
        <f t="shared" si="10"/>
        <v>1X1</v>
      </c>
      <c r="L83" s="32" t="str">
        <f>IFERROR(VLOOKUP($K83,Mapping!$F:$H,2,0),"")</f>
        <v/>
      </c>
      <c r="M83" s="36" t="str">
        <f>IFERROR(VLOOKUP($K83,Mapping!$F:$H,3,0),"")</f>
        <v/>
      </c>
      <c r="N83" s="36" t="str">
        <f t="shared" si="6"/>
        <v>1</v>
      </c>
    </row>
    <row r="84" spans="1:45" ht="15.75" outlineLevel="2" x14ac:dyDescent="0.55000000000000004">
      <c r="A84" s="36" t="s">
        <v>323</v>
      </c>
      <c r="B84" s="35" t="s">
        <v>371</v>
      </c>
      <c r="C84" s="91">
        <v>1</v>
      </c>
      <c r="D84" s="37" t="s">
        <v>301</v>
      </c>
      <c r="E84" s="37"/>
      <c r="G84" s="45"/>
      <c r="H84" s="46"/>
      <c r="J84" s="36" t="s">
        <v>169</v>
      </c>
      <c r="K84" s="32" t="str">
        <f t="shared" si="10"/>
        <v>1X1</v>
      </c>
      <c r="L84" s="32" t="str">
        <f>IFERROR(VLOOKUP($K84,Mapping!$F:$H,2,0),"")</f>
        <v/>
      </c>
      <c r="M84" s="36" t="str">
        <f>IFERROR(VLOOKUP($K84,Mapping!$F:$H,3,0),"")</f>
        <v/>
      </c>
      <c r="N84" s="36" t="str">
        <f t="shared" si="6"/>
        <v>1</v>
      </c>
    </row>
    <row r="85" spans="1:45" ht="15.75" outlineLevel="2" x14ac:dyDescent="0.55000000000000004">
      <c r="A85" s="36" t="s">
        <v>324</v>
      </c>
      <c r="B85" s="35" t="s">
        <v>372</v>
      </c>
      <c r="C85" s="91">
        <v>1</v>
      </c>
      <c r="D85" s="37" t="s">
        <v>301</v>
      </c>
      <c r="E85" s="37"/>
      <c r="G85" s="45"/>
      <c r="H85" s="46"/>
      <c r="J85" s="36" t="s">
        <v>169</v>
      </c>
      <c r="K85" s="32" t="str">
        <f t="shared" si="10"/>
        <v>1X1</v>
      </c>
      <c r="L85" s="32" t="str">
        <f>IFERROR(VLOOKUP($K85,Mapping!$F:$H,2,0),"")</f>
        <v/>
      </c>
      <c r="M85" s="36" t="str">
        <f>IFERROR(VLOOKUP($K85,Mapping!$F:$H,3,0),"")</f>
        <v/>
      </c>
      <c r="N85" s="36" t="str">
        <f t="shared" si="6"/>
        <v>1</v>
      </c>
    </row>
    <row r="86" spans="1:45" ht="31.5" outlineLevel="2" x14ac:dyDescent="0.55000000000000004">
      <c r="A86" s="36" t="s">
        <v>325</v>
      </c>
      <c r="B86" s="35" t="s">
        <v>373</v>
      </c>
      <c r="C86" s="91">
        <v>3</v>
      </c>
      <c r="D86" s="37" t="s">
        <v>302</v>
      </c>
      <c r="E86" s="37"/>
      <c r="G86" s="45"/>
      <c r="H86" s="46"/>
      <c r="J86" s="36" t="s">
        <v>169</v>
      </c>
      <c r="K86" s="32" t="str">
        <f t="shared" si="10"/>
        <v>3X1</v>
      </c>
      <c r="L86" s="32" t="str">
        <f>IFERROR(VLOOKUP($K86,Mapping!$F:$H,2,0),"")</f>
        <v/>
      </c>
      <c r="M86" s="36" t="str">
        <f>IFERROR(VLOOKUP($K86,Mapping!$F:$H,3,0),"")</f>
        <v/>
      </c>
      <c r="N86" s="36" t="str">
        <f t="shared" si="6"/>
        <v>3</v>
      </c>
    </row>
    <row r="87" spans="1:45" ht="20.65" outlineLevel="2" x14ac:dyDescent="0.75">
      <c r="A87" s="36" t="s">
        <v>326</v>
      </c>
      <c r="B87" s="35" t="s">
        <v>374</v>
      </c>
      <c r="C87" s="36">
        <v>1</v>
      </c>
      <c r="D87" s="37" t="s">
        <v>301</v>
      </c>
      <c r="E87" s="35"/>
      <c r="G87" s="45"/>
      <c r="H87" s="46"/>
      <c r="J87" s="36" t="s">
        <v>169</v>
      </c>
      <c r="K87" s="32" t="str">
        <f t="shared" si="10"/>
        <v>1X1</v>
      </c>
      <c r="L87" s="32" t="str">
        <f>IFERROR(VLOOKUP($K87,Mapping!$F:$H,2,0),"")</f>
        <v/>
      </c>
      <c r="M87" s="36" t="str">
        <f>IFERROR(VLOOKUP($K87,Mapping!$F:$H,3,0),"")</f>
        <v/>
      </c>
      <c r="N87" s="36" t="str">
        <f t="shared" si="6"/>
        <v>1</v>
      </c>
      <c r="AR87" s="23"/>
      <c r="AS87" s="23"/>
    </row>
    <row r="88" spans="1:45" ht="15.75" outlineLevel="1" x14ac:dyDescent="0.55000000000000004">
      <c r="A88" s="166">
        <v>6</v>
      </c>
      <c r="B88" s="167" t="s">
        <v>406</v>
      </c>
      <c r="C88" s="166"/>
      <c r="D88" s="168"/>
      <c r="E88" s="167"/>
      <c r="F88" s="159"/>
      <c r="G88" s="169"/>
      <c r="H88" s="170"/>
      <c r="I88" s="160"/>
      <c r="J88" s="166"/>
      <c r="K88" s="166"/>
      <c r="L88" s="171">
        <f>SUBTOTAL(9,L89:L91)</f>
        <v>0</v>
      </c>
      <c r="M88" s="171">
        <f>SUBTOTAL(9,M89:M91)</f>
        <v>0</v>
      </c>
      <c r="N88" s="192" t="str">
        <f t="shared" si="6"/>
        <v/>
      </c>
    </row>
    <row r="89" spans="1:45" ht="15.75" outlineLevel="2" x14ac:dyDescent="0.55000000000000004">
      <c r="A89" s="36" t="s">
        <v>223</v>
      </c>
      <c r="B89" s="35" t="s">
        <v>375</v>
      </c>
      <c r="C89" s="91">
        <v>1</v>
      </c>
      <c r="D89" s="37" t="s">
        <v>301</v>
      </c>
      <c r="E89" s="37"/>
      <c r="G89" s="45"/>
      <c r="H89" s="46"/>
      <c r="J89" s="36" t="s">
        <v>169</v>
      </c>
      <c r="K89" s="32" t="str">
        <f t="shared" ref="K89:K91" si="11">C89&amp;J89&amp;G89</f>
        <v>1X1</v>
      </c>
      <c r="L89" s="32" t="str">
        <f>IFERROR(VLOOKUP($K89,Mapping!$F:$H,2,0),"")</f>
        <v/>
      </c>
      <c r="M89" s="36" t="str">
        <f>IFERROR(VLOOKUP($K89,Mapping!$F:$H,3,0),"")</f>
        <v/>
      </c>
      <c r="N89" s="36" t="str">
        <f t="shared" si="6"/>
        <v>1</v>
      </c>
    </row>
    <row r="90" spans="1:45" ht="31.5" outlineLevel="2" x14ac:dyDescent="0.55000000000000004">
      <c r="A90" s="36" t="s">
        <v>224</v>
      </c>
      <c r="B90" s="35" t="s">
        <v>376</v>
      </c>
      <c r="C90" s="91">
        <v>1</v>
      </c>
      <c r="D90" s="37" t="s">
        <v>301</v>
      </c>
      <c r="E90" s="37"/>
      <c r="G90" s="45"/>
      <c r="H90" s="46"/>
      <c r="J90" s="36" t="s">
        <v>169</v>
      </c>
      <c r="K90" s="32" t="str">
        <f t="shared" si="11"/>
        <v>1X1</v>
      </c>
      <c r="L90" s="32" t="str">
        <f>IFERROR(VLOOKUP($K90,Mapping!$F:$H,2,0),"")</f>
        <v/>
      </c>
      <c r="M90" s="36" t="str">
        <f>IFERROR(VLOOKUP($K90,Mapping!$F:$H,3,0),"")</f>
        <v/>
      </c>
      <c r="N90" s="36" t="str">
        <f t="shared" si="6"/>
        <v>1</v>
      </c>
    </row>
    <row r="91" spans="1:45" ht="33" outlineLevel="2" x14ac:dyDescent="0.75">
      <c r="A91" s="36" t="s">
        <v>225</v>
      </c>
      <c r="B91" s="35" t="s">
        <v>377</v>
      </c>
      <c r="C91" s="36">
        <v>1</v>
      </c>
      <c r="D91" s="37" t="s">
        <v>301</v>
      </c>
      <c r="E91" s="35"/>
      <c r="G91" s="45"/>
      <c r="H91" s="46"/>
      <c r="J91" s="36" t="s">
        <v>169</v>
      </c>
      <c r="K91" s="32" t="str">
        <f t="shared" si="11"/>
        <v>1X1</v>
      </c>
      <c r="L91" s="32" t="str">
        <f>IFERROR(VLOOKUP($K91,Mapping!$F:$H,2,0),"")</f>
        <v/>
      </c>
      <c r="M91" s="36" t="str">
        <f>IFERROR(VLOOKUP($K91,Mapping!$F:$H,3,0),"")</f>
        <v/>
      </c>
      <c r="N91" s="36" t="str">
        <f t="shared" si="6"/>
        <v>1</v>
      </c>
      <c r="AR91" s="23"/>
      <c r="AS91" s="23"/>
    </row>
    <row r="92" spans="1:45" ht="15.75" outlineLevel="1" x14ac:dyDescent="0.55000000000000004">
      <c r="A92" s="161">
        <v>7</v>
      </c>
      <c r="B92" s="162" t="s">
        <v>407</v>
      </c>
      <c r="C92" s="161"/>
      <c r="D92" s="163"/>
      <c r="E92" s="162"/>
      <c r="F92" s="159"/>
      <c r="G92" s="164"/>
      <c r="H92" s="165"/>
      <c r="I92" s="160"/>
      <c r="J92" s="161"/>
      <c r="K92" s="161"/>
      <c r="L92" s="161">
        <f>SUBTOTAL(9,L93:L99)</f>
        <v>0</v>
      </c>
      <c r="M92" s="161">
        <f>SUBTOTAL(9,M93:M99)</f>
        <v>0</v>
      </c>
      <c r="N92" s="192" t="str">
        <f t="shared" si="6"/>
        <v/>
      </c>
    </row>
    <row r="93" spans="1:45" ht="15.75" outlineLevel="2" x14ac:dyDescent="0.55000000000000004">
      <c r="A93" s="36" t="s">
        <v>223</v>
      </c>
      <c r="B93" s="35" t="s">
        <v>378</v>
      </c>
      <c r="C93" s="91">
        <v>1</v>
      </c>
      <c r="D93" s="37" t="s">
        <v>301</v>
      </c>
      <c r="E93" s="37"/>
      <c r="G93" s="45"/>
      <c r="H93" s="46"/>
      <c r="J93" s="32" t="s">
        <v>169</v>
      </c>
      <c r="K93" s="32" t="str">
        <f t="shared" ref="K93:K99" si="12">C93&amp;J93&amp;G93</f>
        <v>1X1</v>
      </c>
      <c r="L93" s="32" t="str">
        <f>IFERROR(VLOOKUP($K93,Mapping!$F:$H,2,0),"")</f>
        <v/>
      </c>
      <c r="M93" s="32" t="str">
        <f>IFERROR(VLOOKUP($K93,Mapping!$F:$H,3,0),"")</f>
        <v/>
      </c>
      <c r="N93" s="36" t="str">
        <f t="shared" si="6"/>
        <v>1</v>
      </c>
    </row>
    <row r="94" spans="1:45" ht="15.75" outlineLevel="2" x14ac:dyDescent="0.55000000000000004">
      <c r="A94" s="36" t="s">
        <v>224</v>
      </c>
      <c r="B94" s="35" t="s">
        <v>379</v>
      </c>
      <c r="C94" s="91">
        <v>1</v>
      </c>
      <c r="D94" s="37" t="s">
        <v>301</v>
      </c>
      <c r="E94" s="37"/>
      <c r="G94" s="45"/>
      <c r="H94" s="46"/>
      <c r="J94" s="36" t="s">
        <v>169</v>
      </c>
      <c r="K94" s="32" t="str">
        <f t="shared" si="12"/>
        <v>1X1</v>
      </c>
      <c r="L94" s="32" t="str">
        <f>IFERROR(VLOOKUP($K94,Mapping!$F:$H,2,0),"")</f>
        <v/>
      </c>
      <c r="M94" s="32" t="str">
        <f>IFERROR(VLOOKUP($K94,Mapping!$F:$H,3,0),"")</f>
        <v/>
      </c>
      <c r="N94" s="36" t="str">
        <f t="shared" si="6"/>
        <v>1</v>
      </c>
    </row>
    <row r="95" spans="1:45" ht="15.75" outlineLevel="2" x14ac:dyDescent="0.55000000000000004">
      <c r="A95" s="36" t="s">
        <v>225</v>
      </c>
      <c r="B95" s="35" t="s">
        <v>341</v>
      </c>
      <c r="C95" s="91">
        <v>1</v>
      </c>
      <c r="D95" s="37" t="s">
        <v>301</v>
      </c>
      <c r="E95" s="37"/>
      <c r="G95" s="45"/>
      <c r="H95" s="46"/>
      <c r="J95" s="36" t="s">
        <v>169</v>
      </c>
      <c r="K95" s="32" t="str">
        <f t="shared" si="12"/>
        <v>1X1</v>
      </c>
      <c r="L95" s="32" t="str">
        <f>IFERROR(VLOOKUP($K95,Mapping!$F:$H,2,0),"")</f>
        <v/>
      </c>
      <c r="M95" s="32" t="str">
        <f>IFERROR(VLOOKUP($K95,Mapping!$F:$H,3,0),"")</f>
        <v/>
      </c>
      <c r="N95" s="36" t="str">
        <f t="shared" si="6"/>
        <v>1</v>
      </c>
    </row>
    <row r="96" spans="1:45" ht="15.75" outlineLevel="2" x14ac:dyDescent="0.55000000000000004">
      <c r="A96" s="36" t="s">
        <v>294</v>
      </c>
      <c r="B96" s="35" t="s">
        <v>380</v>
      </c>
      <c r="C96" s="91">
        <v>1</v>
      </c>
      <c r="D96" s="37" t="s">
        <v>301</v>
      </c>
      <c r="E96" s="37"/>
      <c r="G96" s="45"/>
      <c r="H96" s="46"/>
      <c r="J96" s="36" t="s">
        <v>169</v>
      </c>
      <c r="K96" s="32" t="str">
        <f t="shared" si="12"/>
        <v>1X1</v>
      </c>
      <c r="L96" s="32" t="str">
        <f>IFERROR(VLOOKUP($K96,Mapping!$F:$H,2,0),"")</f>
        <v/>
      </c>
      <c r="M96" s="32" t="str">
        <f>IFERROR(VLOOKUP($K96,Mapping!$F:$H,3,0),"")</f>
        <v/>
      </c>
      <c r="N96" s="36" t="str">
        <f t="shared" si="6"/>
        <v>1</v>
      </c>
    </row>
    <row r="97" spans="1:45" ht="15.75" outlineLevel="2" x14ac:dyDescent="0.55000000000000004">
      <c r="A97" s="36" t="s">
        <v>323</v>
      </c>
      <c r="B97" s="35" t="s">
        <v>381</v>
      </c>
      <c r="C97" s="91">
        <v>1</v>
      </c>
      <c r="D97" s="37" t="s">
        <v>301</v>
      </c>
      <c r="E97" s="37"/>
      <c r="G97" s="45"/>
      <c r="H97" s="46"/>
      <c r="J97" s="36" t="s">
        <v>169</v>
      </c>
      <c r="K97" s="32" t="str">
        <f t="shared" si="12"/>
        <v>1X1</v>
      </c>
      <c r="L97" s="32" t="str">
        <f>IFERROR(VLOOKUP($K97,Mapping!$F:$H,2,0),"")</f>
        <v/>
      </c>
      <c r="M97" s="32" t="str">
        <f>IFERROR(VLOOKUP($K97,Mapping!$F:$H,3,0),"")</f>
        <v/>
      </c>
      <c r="N97" s="36" t="str">
        <f t="shared" si="6"/>
        <v>1</v>
      </c>
    </row>
    <row r="98" spans="1:45" ht="15.75" outlineLevel="2" x14ac:dyDescent="0.55000000000000004">
      <c r="A98" s="36" t="s">
        <v>324</v>
      </c>
      <c r="B98" s="35" t="s">
        <v>382</v>
      </c>
      <c r="C98" s="91">
        <v>1</v>
      </c>
      <c r="D98" s="37" t="s">
        <v>301</v>
      </c>
      <c r="E98" s="37"/>
      <c r="G98" s="45"/>
      <c r="H98" s="46"/>
      <c r="J98" s="40" t="s">
        <v>169</v>
      </c>
      <c r="K98" s="13" t="str">
        <f t="shared" si="12"/>
        <v>1X1</v>
      </c>
      <c r="L98" s="13" t="str">
        <f>IFERROR(VLOOKUP($K98,Mapping!$F:$H,2,0),"")</f>
        <v/>
      </c>
      <c r="M98" s="32" t="str">
        <f>IFERROR(VLOOKUP($K98,Mapping!$F:$H,3,0),"")</f>
        <v/>
      </c>
      <c r="N98" s="36" t="str">
        <f t="shared" si="6"/>
        <v>1</v>
      </c>
    </row>
    <row r="99" spans="1:45" ht="15.75" outlineLevel="1" x14ac:dyDescent="0.55000000000000004">
      <c r="A99" s="13"/>
      <c r="B99" s="15"/>
      <c r="C99" s="26"/>
      <c r="D99" s="26"/>
      <c r="E99" s="26"/>
      <c r="G99" s="26"/>
      <c r="H99" s="26"/>
      <c r="J99" s="13"/>
      <c r="K99" s="13" t="str">
        <f t="shared" si="12"/>
        <v/>
      </c>
      <c r="L99" s="13" t="str">
        <f>IFERROR(VLOOKUP($K99,Mapping!$F:$H,2,0),"")</f>
        <v/>
      </c>
      <c r="M99" s="32" t="str">
        <f>IFERROR(VLOOKUP($K99,Mapping!$F:$H,3,0),"")</f>
        <v/>
      </c>
      <c r="N99" s="36" t="str">
        <f t="shared" si="6"/>
        <v/>
      </c>
    </row>
    <row r="100" spans="1:45" s="12" customFormat="1" ht="19.5" customHeight="1" x14ac:dyDescent="0.6">
      <c r="A100" s="179" t="s">
        <v>296</v>
      </c>
      <c r="B100" s="180" t="s">
        <v>287</v>
      </c>
      <c r="C100" s="181" t="s">
        <v>242</v>
      </c>
      <c r="D100" s="182"/>
      <c r="E100" s="183"/>
      <c r="G100" s="184">
        <f>SUBTOTAL(3,G101:G128)/SUBTOTAL(3,C101:C128)</f>
        <v>0</v>
      </c>
      <c r="H100" s="180"/>
      <c r="J100" s="185"/>
      <c r="K100" s="185"/>
      <c r="L100" s="185">
        <f>SUBTOTAL(9,L101:L128)</f>
        <v>0</v>
      </c>
      <c r="M100" s="185">
        <f>SUBTOTAL(9,M101:M128)</f>
        <v>0</v>
      </c>
      <c r="N100" s="185"/>
    </row>
    <row r="101" spans="1:45" ht="15.75" outlineLevel="1" x14ac:dyDescent="0.55000000000000004">
      <c r="A101" s="166">
        <v>1</v>
      </c>
      <c r="B101" s="167" t="s">
        <v>408</v>
      </c>
      <c r="C101" s="166"/>
      <c r="D101" s="168"/>
      <c r="E101" s="167"/>
      <c r="F101" s="159"/>
      <c r="G101" s="169"/>
      <c r="H101" s="170"/>
      <c r="I101" s="160"/>
      <c r="J101" s="166"/>
      <c r="K101" s="166"/>
      <c r="L101" s="171">
        <f>SUBTOTAL(9,L102:L106)</f>
        <v>0</v>
      </c>
      <c r="M101" s="171">
        <f>SUBTOTAL(9,M102:M106)</f>
        <v>0</v>
      </c>
      <c r="N101" s="192" t="str">
        <f t="shared" si="6"/>
        <v/>
      </c>
    </row>
    <row r="102" spans="1:45" ht="31.5" outlineLevel="2" x14ac:dyDescent="0.55000000000000004">
      <c r="A102" s="36" t="s">
        <v>223</v>
      </c>
      <c r="B102" s="35" t="s">
        <v>383</v>
      </c>
      <c r="C102" s="91">
        <v>1</v>
      </c>
      <c r="D102" s="37" t="s">
        <v>301</v>
      </c>
      <c r="E102" s="37"/>
      <c r="G102" s="45"/>
      <c r="H102" s="46"/>
      <c r="J102" s="36" t="s">
        <v>169</v>
      </c>
      <c r="K102" s="32" t="str">
        <f t="shared" ref="K102:K105" si="13">C102&amp;J102&amp;G102</f>
        <v>1X1</v>
      </c>
      <c r="L102" s="32" t="str">
        <f>IFERROR(VLOOKUP($K102,Mapping!$F:$H,2,0),"")</f>
        <v/>
      </c>
      <c r="M102" s="36" t="str">
        <f>IFERROR(VLOOKUP($K102,Mapping!$F:$H,3,0),"")</f>
        <v/>
      </c>
      <c r="N102" s="36" t="str">
        <f t="shared" si="6"/>
        <v>1</v>
      </c>
    </row>
    <row r="103" spans="1:45" ht="15.75" outlineLevel="2" x14ac:dyDescent="0.55000000000000004">
      <c r="A103" s="36" t="s">
        <v>224</v>
      </c>
      <c r="B103" s="35" t="s">
        <v>127</v>
      </c>
      <c r="C103" s="91">
        <v>1</v>
      </c>
      <c r="D103" s="37" t="s">
        <v>301</v>
      </c>
      <c r="E103" s="37"/>
      <c r="G103" s="45"/>
      <c r="H103" s="46"/>
      <c r="J103" s="36" t="s">
        <v>169</v>
      </c>
      <c r="K103" s="32" t="str">
        <f t="shared" si="13"/>
        <v>1X1</v>
      </c>
      <c r="L103" s="32" t="str">
        <f>IFERROR(VLOOKUP($K103,Mapping!$F:$H,2,0),"")</f>
        <v/>
      </c>
      <c r="M103" s="36" t="str">
        <f>IFERROR(VLOOKUP($K103,Mapping!$F:$H,3,0),"")</f>
        <v/>
      </c>
      <c r="N103" s="36" t="str">
        <f t="shared" si="6"/>
        <v>1</v>
      </c>
    </row>
    <row r="104" spans="1:45" ht="20.65" outlineLevel="2" x14ac:dyDescent="0.75">
      <c r="A104" s="36" t="s">
        <v>225</v>
      </c>
      <c r="B104" s="35" t="s">
        <v>128</v>
      </c>
      <c r="C104" s="36">
        <v>1</v>
      </c>
      <c r="D104" s="37" t="s">
        <v>301</v>
      </c>
      <c r="E104" s="35"/>
      <c r="G104" s="45"/>
      <c r="H104" s="46"/>
      <c r="J104" s="36" t="s">
        <v>169</v>
      </c>
      <c r="K104" s="32" t="str">
        <f t="shared" si="13"/>
        <v>1X1</v>
      </c>
      <c r="L104" s="32" t="str">
        <f>IFERROR(VLOOKUP($K104,Mapping!$F:$H,2,0),"")</f>
        <v/>
      </c>
      <c r="M104" s="36" t="str">
        <f>IFERROR(VLOOKUP($K104,Mapping!$F:$H,3,0),"")</f>
        <v/>
      </c>
      <c r="N104" s="36" t="str">
        <f t="shared" si="6"/>
        <v>1</v>
      </c>
      <c r="AR104" s="23"/>
      <c r="AS104" s="23"/>
    </row>
    <row r="105" spans="1:45" ht="15.75" outlineLevel="2" x14ac:dyDescent="0.55000000000000004">
      <c r="A105" s="36" t="s">
        <v>294</v>
      </c>
      <c r="B105" s="35" t="s">
        <v>25</v>
      </c>
      <c r="C105" s="91">
        <v>1</v>
      </c>
      <c r="D105" s="37" t="s">
        <v>301</v>
      </c>
      <c r="E105" s="37"/>
      <c r="G105" s="45"/>
      <c r="H105" s="46"/>
      <c r="J105" s="36" t="s">
        <v>169</v>
      </c>
      <c r="K105" s="32" t="str">
        <f t="shared" si="13"/>
        <v>1X1</v>
      </c>
      <c r="L105" s="32" t="str">
        <f>IFERROR(VLOOKUP($K105,Mapping!$F:$H,2,0),"")</f>
        <v/>
      </c>
      <c r="M105" s="36" t="str">
        <f>IFERROR(VLOOKUP($K105,Mapping!$F:$H,3,0),"")</f>
        <v/>
      </c>
      <c r="N105" s="36" t="str">
        <f t="shared" si="6"/>
        <v>1</v>
      </c>
    </row>
    <row r="106" spans="1:45" ht="15.75" outlineLevel="2" x14ac:dyDescent="0.55000000000000004">
      <c r="A106" s="36" t="s">
        <v>323</v>
      </c>
      <c r="B106" s="35" t="s">
        <v>384</v>
      </c>
      <c r="C106" s="91">
        <v>1</v>
      </c>
      <c r="D106" s="37" t="s">
        <v>301</v>
      </c>
      <c r="E106" s="37"/>
      <c r="G106" s="45"/>
      <c r="H106" s="46"/>
      <c r="J106" s="36" t="s">
        <v>169</v>
      </c>
      <c r="K106" s="32" t="str">
        <f>C106&amp;J106&amp;G106</f>
        <v>1X1</v>
      </c>
      <c r="L106" s="32" t="str">
        <f>IFERROR(VLOOKUP($K106,Mapping!$F:$H,2,0),"")</f>
        <v/>
      </c>
      <c r="M106" s="36" t="str">
        <f>IFERROR(VLOOKUP($K106,Mapping!$F:$H,3,0),"")</f>
        <v/>
      </c>
      <c r="N106" s="36" t="str">
        <f t="shared" si="6"/>
        <v>1</v>
      </c>
    </row>
    <row r="107" spans="1:45" ht="15.75" outlineLevel="1" x14ac:dyDescent="0.55000000000000004">
      <c r="A107" s="166">
        <v>2</v>
      </c>
      <c r="B107" s="167" t="s">
        <v>409</v>
      </c>
      <c r="C107" s="166"/>
      <c r="D107" s="168"/>
      <c r="E107" s="167"/>
      <c r="F107" s="159"/>
      <c r="G107" s="169"/>
      <c r="H107" s="170"/>
      <c r="I107" s="160"/>
      <c r="J107" s="166"/>
      <c r="K107" s="166"/>
      <c r="L107" s="171">
        <f>SUBTOTAL(9,L108:L110)</f>
        <v>0</v>
      </c>
      <c r="M107" s="171">
        <f>SUBTOTAL(9,M108:M110)</f>
        <v>0</v>
      </c>
      <c r="N107" s="192" t="str">
        <f t="shared" si="6"/>
        <v/>
      </c>
    </row>
    <row r="108" spans="1:45" ht="15.75" outlineLevel="2" x14ac:dyDescent="0.55000000000000004">
      <c r="A108" s="36" t="s">
        <v>223</v>
      </c>
      <c r="B108" s="35" t="s">
        <v>385</v>
      </c>
      <c r="C108" s="91">
        <v>1</v>
      </c>
      <c r="D108" s="37" t="s">
        <v>412</v>
      </c>
      <c r="E108" s="37"/>
      <c r="G108" s="45"/>
      <c r="H108" s="46"/>
      <c r="J108" s="36" t="s">
        <v>169</v>
      </c>
      <c r="K108" s="32" t="str">
        <f t="shared" ref="K108:K110" si="14">C108&amp;J108&amp;G108</f>
        <v>1X1</v>
      </c>
      <c r="L108" s="32" t="str">
        <f>IFERROR(VLOOKUP($K108,Mapping!$F:$H,2,0),"")</f>
        <v/>
      </c>
      <c r="M108" s="36" t="str">
        <f>IFERROR(VLOOKUP($K108,Mapping!$F:$H,3,0),"")</f>
        <v/>
      </c>
      <c r="N108" s="36" t="str">
        <f t="shared" si="6"/>
        <v>1</v>
      </c>
    </row>
    <row r="109" spans="1:45" ht="15.75" outlineLevel="2" x14ac:dyDescent="0.55000000000000004">
      <c r="A109" s="36" t="s">
        <v>224</v>
      </c>
      <c r="B109" s="35" t="s">
        <v>386</v>
      </c>
      <c r="C109" s="91">
        <v>1</v>
      </c>
      <c r="D109" s="37" t="s">
        <v>412</v>
      </c>
      <c r="E109" s="37"/>
      <c r="G109" s="45"/>
      <c r="H109" s="46"/>
      <c r="J109" s="36" t="s">
        <v>169</v>
      </c>
      <c r="K109" s="32" t="str">
        <f t="shared" si="14"/>
        <v>1X1</v>
      </c>
      <c r="L109" s="32" t="str">
        <f>IFERROR(VLOOKUP($K109,Mapping!$F:$H,2,0),"")</f>
        <v/>
      </c>
      <c r="M109" s="36" t="str">
        <f>IFERROR(VLOOKUP($K109,Mapping!$F:$H,3,0),"")</f>
        <v/>
      </c>
      <c r="N109" s="36" t="str">
        <f t="shared" si="6"/>
        <v>1</v>
      </c>
    </row>
    <row r="110" spans="1:45" ht="20.65" outlineLevel="2" x14ac:dyDescent="0.75">
      <c r="A110" s="36" t="s">
        <v>225</v>
      </c>
      <c r="B110" s="35" t="s">
        <v>387</v>
      </c>
      <c r="C110" s="36">
        <v>1</v>
      </c>
      <c r="D110" s="37" t="s">
        <v>412</v>
      </c>
      <c r="E110" s="35"/>
      <c r="G110" s="45"/>
      <c r="H110" s="46"/>
      <c r="J110" s="36" t="s">
        <v>169</v>
      </c>
      <c r="K110" s="32" t="str">
        <f t="shared" si="14"/>
        <v>1X1</v>
      </c>
      <c r="L110" s="32" t="str">
        <f>IFERROR(VLOOKUP($K110,Mapping!$F:$H,2,0),"")</f>
        <v/>
      </c>
      <c r="M110" s="36" t="str">
        <f>IFERROR(VLOOKUP($K110,Mapping!$F:$H,3,0),"")</f>
        <v/>
      </c>
      <c r="N110" s="36" t="str">
        <f t="shared" si="6"/>
        <v>1</v>
      </c>
      <c r="AR110" s="23"/>
      <c r="AS110" s="23"/>
    </row>
    <row r="111" spans="1:45" ht="15.75" outlineLevel="1" x14ac:dyDescent="0.55000000000000004">
      <c r="A111" s="166">
        <v>3</v>
      </c>
      <c r="B111" s="167" t="s">
        <v>410</v>
      </c>
      <c r="C111" s="166"/>
      <c r="D111" s="168"/>
      <c r="E111" s="167"/>
      <c r="F111" s="159"/>
      <c r="G111" s="169"/>
      <c r="H111" s="170"/>
      <c r="I111" s="160"/>
      <c r="J111" s="166"/>
      <c r="K111" s="166"/>
      <c r="L111" s="171">
        <f>SUBTOTAL(9,L112:L121)</f>
        <v>0</v>
      </c>
      <c r="M111" s="171">
        <f>SUBTOTAL(9,M112:M121)</f>
        <v>0</v>
      </c>
      <c r="N111" s="192" t="str">
        <f t="shared" si="6"/>
        <v/>
      </c>
    </row>
    <row r="112" spans="1:45" ht="31.5" outlineLevel="2" x14ac:dyDescent="0.55000000000000004">
      <c r="A112" s="36" t="s">
        <v>223</v>
      </c>
      <c r="B112" s="35" t="s">
        <v>388</v>
      </c>
      <c r="C112" s="91">
        <v>1</v>
      </c>
      <c r="D112" s="37" t="s">
        <v>301</v>
      </c>
      <c r="E112" s="37"/>
      <c r="G112" s="45"/>
      <c r="H112" s="46"/>
      <c r="J112" s="36" t="s">
        <v>169</v>
      </c>
      <c r="K112" s="32" t="str">
        <f t="shared" ref="K112:K121" si="15">C112&amp;J112&amp;G112</f>
        <v>1X1</v>
      </c>
      <c r="L112" s="32" t="str">
        <f>IFERROR(VLOOKUP($K112,Mapping!$F:$H,2,0),"")</f>
        <v/>
      </c>
      <c r="M112" s="36" t="str">
        <f>IFERROR(VLOOKUP($K112,Mapping!$F:$H,3,0),"")</f>
        <v/>
      </c>
      <c r="N112" s="36" t="str">
        <f t="shared" ref="N112:N128" si="16">C112&amp;G112</f>
        <v>1</v>
      </c>
    </row>
    <row r="113" spans="1:45" ht="15.75" outlineLevel="2" x14ac:dyDescent="0.55000000000000004">
      <c r="A113" s="36" t="s">
        <v>224</v>
      </c>
      <c r="B113" s="35" t="s">
        <v>389</v>
      </c>
      <c r="C113" s="91">
        <v>1</v>
      </c>
      <c r="D113" s="37" t="s">
        <v>301</v>
      </c>
      <c r="E113" s="37"/>
      <c r="G113" s="45"/>
      <c r="H113" s="46"/>
      <c r="J113" s="36" t="s">
        <v>169</v>
      </c>
      <c r="K113" s="32" t="str">
        <f t="shared" si="15"/>
        <v>1X1</v>
      </c>
      <c r="L113" s="32" t="str">
        <f>IFERROR(VLOOKUP($K113,Mapping!$F:$H,2,0),"")</f>
        <v/>
      </c>
      <c r="M113" s="36" t="str">
        <f>IFERROR(VLOOKUP($K113,Mapping!$F:$H,3,0),"")</f>
        <v/>
      </c>
      <c r="N113" s="36" t="str">
        <f t="shared" si="16"/>
        <v>1</v>
      </c>
    </row>
    <row r="114" spans="1:45" ht="33" outlineLevel="2" x14ac:dyDescent="0.75">
      <c r="A114" s="36" t="s">
        <v>225</v>
      </c>
      <c r="B114" s="35" t="s">
        <v>390</v>
      </c>
      <c r="C114" s="36">
        <v>1</v>
      </c>
      <c r="D114" s="37" t="s">
        <v>301</v>
      </c>
      <c r="E114" s="35"/>
      <c r="G114" s="45"/>
      <c r="H114" s="46"/>
      <c r="J114" s="36" t="s">
        <v>169</v>
      </c>
      <c r="K114" s="32" t="str">
        <f t="shared" si="15"/>
        <v>1X1</v>
      </c>
      <c r="L114" s="32" t="str">
        <f>IFERROR(VLOOKUP($K114,Mapping!$F:$H,2,0),"")</f>
        <v/>
      </c>
      <c r="M114" s="36" t="str">
        <f>IFERROR(VLOOKUP($K114,Mapping!$F:$H,3,0),"")</f>
        <v/>
      </c>
      <c r="N114" s="36" t="str">
        <f t="shared" si="16"/>
        <v>1</v>
      </c>
      <c r="AR114" s="23"/>
      <c r="AS114" s="23"/>
    </row>
    <row r="115" spans="1:45" ht="15.75" outlineLevel="2" x14ac:dyDescent="0.55000000000000004">
      <c r="A115" s="36" t="s">
        <v>294</v>
      </c>
      <c r="B115" s="35" t="s">
        <v>391</v>
      </c>
      <c r="C115" s="91">
        <v>1</v>
      </c>
      <c r="D115" s="37" t="s">
        <v>301</v>
      </c>
      <c r="E115" s="37"/>
      <c r="G115" s="45"/>
      <c r="H115" s="46"/>
      <c r="J115" s="36" t="s">
        <v>169</v>
      </c>
      <c r="K115" s="32" t="str">
        <f t="shared" si="15"/>
        <v>1X1</v>
      </c>
      <c r="L115" s="32" t="str">
        <f>IFERROR(VLOOKUP($K115,Mapping!$F:$H,2,0),"")</f>
        <v/>
      </c>
      <c r="M115" s="36" t="str">
        <f>IFERROR(VLOOKUP($K115,Mapping!$F:$H,3,0),"")</f>
        <v/>
      </c>
      <c r="N115" s="36" t="str">
        <f t="shared" si="16"/>
        <v>1</v>
      </c>
    </row>
    <row r="116" spans="1:45" ht="15.75" outlineLevel="2" x14ac:dyDescent="0.55000000000000004">
      <c r="A116" s="36" t="s">
        <v>323</v>
      </c>
      <c r="B116" s="35" t="s">
        <v>392</v>
      </c>
      <c r="C116" s="91">
        <v>1</v>
      </c>
      <c r="D116" s="37" t="s">
        <v>301</v>
      </c>
      <c r="E116" s="37"/>
      <c r="G116" s="45"/>
      <c r="H116" s="46"/>
      <c r="J116" s="36" t="s">
        <v>169</v>
      </c>
      <c r="K116" s="32" t="str">
        <f t="shared" si="15"/>
        <v>1X1</v>
      </c>
      <c r="L116" s="32" t="str">
        <f>IFERROR(VLOOKUP($K116,Mapping!$F:$H,2,0),"")</f>
        <v/>
      </c>
      <c r="M116" s="36" t="str">
        <f>IFERROR(VLOOKUP($K116,Mapping!$F:$H,3,0),"")</f>
        <v/>
      </c>
      <c r="N116" s="36" t="str">
        <f t="shared" si="16"/>
        <v>1</v>
      </c>
    </row>
    <row r="117" spans="1:45" ht="15.75" outlineLevel="2" x14ac:dyDescent="0.55000000000000004">
      <c r="A117" s="36" t="s">
        <v>324</v>
      </c>
      <c r="B117" s="35" t="s">
        <v>393</v>
      </c>
      <c r="C117" s="91">
        <v>1</v>
      </c>
      <c r="D117" s="37" t="s">
        <v>301</v>
      </c>
      <c r="E117" s="37"/>
      <c r="G117" s="45"/>
      <c r="H117" s="46"/>
      <c r="J117" s="36" t="s">
        <v>169</v>
      </c>
      <c r="K117" s="32" t="str">
        <f t="shared" si="15"/>
        <v>1X1</v>
      </c>
      <c r="L117" s="32" t="str">
        <f>IFERROR(VLOOKUP($K117,Mapping!$F:$H,2,0),"")</f>
        <v/>
      </c>
      <c r="M117" s="36" t="str">
        <f>IFERROR(VLOOKUP($K117,Mapping!$F:$H,3,0),"")</f>
        <v/>
      </c>
      <c r="N117" s="36" t="str">
        <f t="shared" si="16"/>
        <v>1</v>
      </c>
    </row>
    <row r="118" spans="1:45" ht="47.25" outlineLevel="2" x14ac:dyDescent="0.55000000000000004">
      <c r="A118" s="36" t="s">
        <v>325</v>
      </c>
      <c r="B118" s="35" t="s">
        <v>394</v>
      </c>
      <c r="C118" s="91">
        <v>1</v>
      </c>
      <c r="D118" s="37" t="s">
        <v>301</v>
      </c>
      <c r="E118" s="37"/>
      <c r="G118" s="45"/>
      <c r="H118" s="46"/>
      <c r="J118" s="36" t="s">
        <v>169</v>
      </c>
      <c r="K118" s="32" t="str">
        <f t="shared" si="15"/>
        <v>1X1</v>
      </c>
      <c r="L118" s="32" t="str">
        <f>IFERROR(VLOOKUP($K118,Mapping!$F:$H,2,0),"")</f>
        <v/>
      </c>
      <c r="M118" s="36" t="str">
        <f>IFERROR(VLOOKUP($K118,Mapping!$F:$H,3,0),"")</f>
        <v/>
      </c>
      <c r="N118" s="36" t="str">
        <f t="shared" si="16"/>
        <v>1</v>
      </c>
    </row>
    <row r="119" spans="1:45" ht="20.65" outlineLevel="2" x14ac:dyDescent="0.75">
      <c r="A119" s="36" t="s">
        <v>326</v>
      </c>
      <c r="B119" s="35" t="s">
        <v>395</v>
      </c>
      <c r="C119" s="36">
        <v>1</v>
      </c>
      <c r="D119" s="37" t="s">
        <v>301</v>
      </c>
      <c r="E119" s="35"/>
      <c r="G119" s="45"/>
      <c r="H119" s="46"/>
      <c r="J119" s="36" t="s">
        <v>169</v>
      </c>
      <c r="K119" s="32" t="str">
        <f t="shared" si="15"/>
        <v>1X1</v>
      </c>
      <c r="L119" s="32" t="str">
        <f>IFERROR(VLOOKUP($K119,Mapping!$F:$H,2,0),"")</f>
        <v/>
      </c>
      <c r="M119" s="36" t="str">
        <f>IFERROR(VLOOKUP($K119,Mapping!$F:$H,3,0),"")</f>
        <v/>
      </c>
      <c r="N119" s="36" t="str">
        <f t="shared" si="16"/>
        <v>1</v>
      </c>
      <c r="AR119" s="23"/>
      <c r="AS119" s="23"/>
    </row>
    <row r="120" spans="1:45" ht="15.75" outlineLevel="2" x14ac:dyDescent="0.55000000000000004">
      <c r="A120" s="36" t="s">
        <v>327</v>
      </c>
      <c r="B120" s="35" t="s">
        <v>396</v>
      </c>
      <c r="C120" s="91">
        <v>1</v>
      </c>
      <c r="D120" s="37" t="s">
        <v>301</v>
      </c>
      <c r="E120" s="37"/>
      <c r="G120" s="45"/>
      <c r="H120" s="46"/>
      <c r="J120" s="36" t="s">
        <v>169</v>
      </c>
      <c r="K120" s="32" t="str">
        <f t="shared" si="15"/>
        <v>1X1</v>
      </c>
      <c r="L120" s="32" t="str">
        <f>IFERROR(VLOOKUP($K120,Mapping!$F:$H,2,0),"")</f>
        <v/>
      </c>
      <c r="M120" s="36" t="str">
        <f>IFERROR(VLOOKUP($K120,Mapping!$F:$H,3,0),"")</f>
        <v/>
      </c>
      <c r="N120" s="36" t="str">
        <f t="shared" si="16"/>
        <v>1</v>
      </c>
    </row>
    <row r="121" spans="1:45" ht="31.5" outlineLevel="2" x14ac:dyDescent="0.55000000000000004">
      <c r="A121" s="36" t="s">
        <v>328</v>
      </c>
      <c r="B121" s="35" t="s">
        <v>397</v>
      </c>
      <c r="C121" s="91">
        <v>1</v>
      </c>
      <c r="D121" s="37" t="s">
        <v>301</v>
      </c>
      <c r="E121" s="37"/>
      <c r="G121" s="45"/>
      <c r="H121" s="46"/>
      <c r="J121" s="36" t="s">
        <v>169</v>
      </c>
      <c r="K121" s="32" t="str">
        <f t="shared" si="15"/>
        <v>1X1</v>
      </c>
      <c r="L121" s="32" t="str">
        <f>IFERROR(VLOOKUP($K121,Mapping!$F:$H,2,0),"")</f>
        <v/>
      </c>
      <c r="M121" s="36" t="str">
        <f>IFERROR(VLOOKUP($K121,Mapping!$F:$H,3,0),"")</f>
        <v/>
      </c>
      <c r="N121" s="36" t="str">
        <f t="shared" si="16"/>
        <v>1</v>
      </c>
    </row>
    <row r="122" spans="1:45" ht="15.75" outlineLevel="1" x14ac:dyDescent="0.55000000000000004">
      <c r="A122" s="161">
        <v>4</v>
      </c>
      <c r="B122" s="162" t="s">
        <v>411</v>
      </c>
      <c r="C122" s="161"/>
      <c r="D122" s="163"/>
      <c r="E122" s="162"/>
      <c r="F122" s="159"/>
      <c r="G122" s="164"/>
      <c r="H122" s="165"/>
      <c r="I122" s="160"/>
      <c r="J122" s="161"/>
      <c r="K122" s="161"/>
      <c r="L122" s="161">
        <f>SUBTOTAL(9,L123:L128)</f>
        <v>0</v>
      </c>
      <c r="M122" s="161">
        <f>SUBTOTAL(9,M123:M128)</f>
        <v>0</v>
      </c>
      <c r="N122" s="192" t="str">
        <f t="shared" si="16"/>
        <v/>
      </c>
    </row>
    <row r="123" spans="1:45" ht="15.75" outlineLevel="2" x14ac:dyDescent="0.55000000000000004">
      <c r="A123" s="36" t="s">
        <v>223</v>
      </c>
      <c r="B123" s="35" t="s">
        <v>398</v>
      </c>
      <c r="C123" s="91">
        <v>1</v>
      </c>
      <c r="D123" s="37" t="s">
        <v>301</v>
      </c>
      <c r="E123" s="37"/>
      <c r="G123" s="45"/>
      <c r="H123" s="46"/>
      <c r="J123" s="32" t="s">
        <v>169</v>
      </c>
      <c r="K123" s="32" t="str">
        <f t="shared" ref="K123:K128" si="17">C123&amp;J123&amp;G123</f>
        <v>1X1</v>
      </c>
      <c r="L123" s="32" t="str">
        <f>IFERROR(VLOOKUP($K123,Mapping!$F:$H,2,0),"")</f>
        <v/>
      </c>
      <c r="M123" s="32" t="str">
        <f>IFERROR(VLOOKUP($K123,Mapping!$F:$H,3,0),"")</f>
        <v/>
      </c>
      <c r="N123" s="36" t="str">
        <f t="shared" si="16"/>
        <v>1</v>
      </c>
    </row>
    <row r="124" spans="1:45" ht="15.75" outlineLevel="2" x14ac:dyDescent="0.55000000000000004">
      <c r="A124" s="36" t="s">
        <v>224</v>
      </c>
      <c r="B124" s="35" t="s">
        <v>399</v>
      </c>
      <c r="C124" s="91">
        <v>3</v>
      </c>
      <c r="D124" s="37" t="s">
        <v>302</v>
      </c>
      <c r="E124" s="37"/>
      <c r="G124" s="45"/>
      <c r="H124" s="46"/>
      <c r="J124" s="36" t="s">
        <v>169</v>
      </c>
      <c r="K124" s="32" t="str">
        <f t="shared" si="17"/>
        <v>3X1</v>
      </c>
      <c r="L124" s="32" t="str">
        <f>IFERROR(VLOOKUP($K124,Mapping!$F:$H,2,0),"")</f>
        <v/>
      </c>
      <c r="M124" s="32" t="str">
        <f>IFERROR(VLOOKUP($K124,Mapping!$F:$H,3,0),"")</f>
        <v/>
      </c>
      <c r="N124" s="36" t="str">
        <f t="shared" si="16"/>
        <v>3</v>
      </c>
    </row>
    <row r="125" spans="1:45" ht="15.75" outlineLevel="2" x14ac:dyDescent="0.55000000000000004">
      <c r="A125" s="36" t="s">
        <v>225</v>
      </c>
      <c r="B125" s="35" t="s">
        <v>400</v>
      </c>
      <c r="C125" s="91">
        <v>3</v>
      </c>
      <c r="D125" s="37" t="s">
        <v>302</v>
      </c>
      <c r="E125" s="37"/>
      <c r="G125" s="45"/>
      <c r="H125" s="46"/>
      <c r="J125" s="36" t="s">
        <v>169</v>
      </c>
      <c r="K125" s="32" t="str">
        <f t="shared" si="17"/>
        <v>3X1</v>
      </c>
      <c r="L125" s="32" t="str">
        <f>IFERROR(VLOOKUP($K125,Mapping!$F:$H,2,0),"")</f>
        <v/>
      </c>
      <c r="M125" s="32" t="str">
        <f>IFERROR(VLOOKUP($K125,Mapping!$F:$H,3,0),"")</f>
        <v/>
      </c>
      <c r="N125" s="36" t="str">
        <f t="shared" si="16"/>
        <v>3</v>
      </c>
    </row>
    <row r="126" spans="1:45" ht="47.25" outlineLevel="2" x14ac:dyDescent="0.55000000000000004">
      <c r="A126" s="36" t="s">
        <v>294</v>
      </c>
      <c r="B126" s="35" t="s">
        <v>401</v>
      </c>
      <c r="C126" s="91">
        <v>1</v>
      </c>
      <c r="D126" s="37" t="s">
        <v>301</v>
      </c>
      <c r="E126" s="37"/>
      <c r="G126" s="45"/>
      <c r="H126" s="46"/>
      <c r="J126" s="36" t="s">
        <v>169</v>
      </c>
      <c r="K126" s="32" t="str">
        <f t="shared" si="17"/>
        <v>1X1</v>
      </c>
      <c r="L126" s="32" t="str">
        <f>IFERROR(VLOOKUP($K126,Mapping!$F:$H,2,0),"")</f>
        <v/>
      </c>
      <c r="M126" s="32" t="str">
        <f>IFERROR(VLOOKUP($K126,Mapping!$F:$H,3,0),"")</f>
        <v/>
      </c>
      <c r="N126" s="36" t="str">
        <f t="shared" si="16"/>
        <v>1</v>
      </c>
    </row>
    <row r="127" spans="1:45" ht="15.75" outlineLevel="2" x14ac:dyDescent="0.55000000000000004">
      <c r="A127" s="36" t="s">
        <v>323</v>
      </c>
      <c r="B127" s="35" t="s">
        <v>126</v>
      </c>
      <c r="C127" s="91">
        <v>1</v>
      </c>
      <c r="D127" s="37" t="s">
        <v>301</v>
      </c>
      <c r="E127" s="37"/>
      <c r="G127" s="45"/>
      <c r="H127" s="46"/>
      <c r="J127" s="40" t="s">
        <v>169</v>
      </c>
      <c r="K127" s="13" t="str">
        <f t="shared" si="17"/>
        <v>1X1</v>
      </c>
      <c r="L127" s="13" t="str">
        <f>IFERROR(VLOOKUP($K127,Mapping!$F:$H,2,0),"")</f>
        <v/>
      </c>
      <c r="M127" s="32" t="str">
        <f>IFERROR(VLOOKUP($K127,Mapping!$F:$H,3,0),"")</f>
        <v/>
      </c>
      <c r="N127" s="36" t="str">
        <f t="shared" si="16"/>
        <v>1</v>
      </c>
    </row>
    <row r="128" spans="1:45" ht="15.75" outlineLevel="1" x14ac:dyDescent="0.55000000000000004">
      <c r="A128" s="13"/>
      <c r="B128" s="15"/>
      <c r="C128" s="26"/>
      <c r="D128" s="26"/>
      <c r="E128" s="26"/>
      <c r="G128" s="26"/>
      <c r="H128" s="26"/>
      <c r="J128" s="13"/>
      <c r="K128" s="13" t="str">
        <f t="shared" si="17"/>
        <v/>
      </c>
      <c r="L128" s="13" t="str">
        <f>IFERROR(VLOOKUP($K128,Mapping!$F:$H,2,0),"")</f>
        <v/>
      </c>
      <c r="M128" s="32" t="str">
        <f>IFERROR(VLOOKUP($K128,Mapping!$F:$H,3,0),"")</f>
        <v/>
      </c>
      <c r="N128" s="36" t="str">
        <f t="shared" si="16"/>
        <v/>
      </c>
    </row>
    <row r="129" spans="1:14" s="23" customFormat="1" ht="33" customHeight="1" x14ac:dyDescent="0.75">
      <c r="A129" s="22" t="s">
        <v>215</v>
      </c>
      <c r="B129" s="80" t="s">
        <v>413</v>
      </c>
      <c r="C129" s="51" t="s">
        <v>242</v>
      </c>
      <c r="D129" s="49"/>
      <c r="E129" s="50"/>
      <c r="G129" s="52">
        <f>SUBTOTAL(3,G132:G161)/(SUBTOTAL(3,C132:C161)-3)</f>
        <v>0</v>
      </c>
      <c r="H129" s="21"/>
      <c r="J129" s="57"/>
      <c r="K129" s="57"/>
      <c r="L129" s="57">
        <f>SUBTOTAL(9,L132:L180)</f>
        <v>0</v>
      </c>
      <c r="M129" s="57">
        <f>SUBTOTAL(9,M132:M180)</f>
        <v>0</v>
      </c>
      <c r="N129" s="57"/>
    </row>
    <row r="130" spans="1:14" ht="15.75" outlineLevel="1" x14ac:dyDescent="0.55000000000000004">
      <c r="A130" s="17"/>
      <c r="B130" s="18" t="s">
        <v>400</v>
      </c>
      <c r="C130" s="17"/>
      <c r="D130" s="27"/>
      <c r="E130" s="19"/>
      <c r="F130" s="11"/>
      <c r="G130" s="17"/>
      <c r="H130" s="18"/>
      <c r="J130" s="17"/>
      <c r="K130" s="17"/>
      <c r="L130" s="17"/>
      <c r="M130" s="17"/>
      <c r="N130" s="17"/>
    </row>
    <row r="131" spans="1:14" ht="47.25" outlineLevel="1" x14ac:dyDescent="0.55000000000000004">
      <c r="A131" s="17"/>
      <c r="B131" s="18" t="s">
        <v>401</v>
      </c>
      <c r="C131" s="17"/>
      <c r="D131" s="27"/>
      <c r="E131" s="19"/>
      <c r="F131" s="11"/>
      <c r="G131" s="17"/>
      <c r="H131" s="18"/>
      <c r="J131" s="17"/>
      <c r="K131" s="17"/>
      <c r="L131" s="17"/>
      <c r="M131" s="17"/>
      <c r="N131" s="17"/>
    </row>
    <row r="132" spans="1:14" s="12" customFormat="1" ht="17.25" x14ac:dyDescent="0.6">
      <c r="A132" s="179" t="s">
        <v>295</v>
      </c>
      <c r="B132" s="180" t="s">
        <v>285</v>
      </c>
      <c r="C132" s="181" t="s">
        <v>242</v>
      </c>
      <c r="D132" s="182"/>
      <c r="E132" s="183"/>
      <c r="G132" s="184">
        <f>SUBTOTAL(3,G133:G144)/SUBTOTAL(3,C133:C144)</f>
        <v>0</v>
      </c>
      <c r="H132" s="180"/>
      <c r="J132" s="185"/>
      <c r="K132" s="185"/>
      <c r="L132" s="185">
        <f>SUBTOTAL(9,L133:L144)</f>
        <v>0</v>
      </c>
      <c r="M132" s="185">
        <f>SUBTOTAL(9,M133:M144)</f>
        <v>0</v>
      </c>
      <c r="N132" s="185"/>
    </row>
    <row r="133" spans="1:14" s="160" customFormat="1" ht="15.75" outlineLevel="1" x14ac:dyDescent="0.55000000000000004">
      <c r="A133" s="171">
        <v>1</v>
      </c>
      <c r="B133" s="174" t="s">
        <v>284</v>
      </c>
      <c r="C133" s="175"/>
      <c r="D133" s="176"/>
      <c r="E133" s="174"/>
      <c r="F133" s="159"/>
      <c r="G133" s="172"/>
      <c r="H133" s="173"/>
      <c r="J133" s="171"/>
      <c r="K133" s="171"/>
      <c r="L133" s="171">
        <f>SUBTOTAL(9,L134:L135)</f>
        <v>0</v>
      </c>
      <c r="M133" s="171">
        <f>SUBTOTAL(9,M134:M135)</f>
        <v>0</v>
      </c>
      <c r="N133" s="192" t="str">
        <f t="shared" ref="N133:N180" si="18">C133&amp;G133</f>
        <v/>
      </c>
    </row>
    <row r="134" spans="1:14" ht="31.5" outlineLevel="2" x14ac:dyDescent="0.55000000000000004">
      <c r="A134" s="36" t="s">
        <v>223</v>
      </c>
      <c r="B134" s="35" t="s">
        <v>414</v>
      </c>
      <c r="C134" s="36">
        <v>1</v>
      </c>
      <c r="D134" s="37" t="s">
        <v>301</v>
      </c>
      <c r="E134" s="35"/>
      <c r="G134" s="45"/>
      <c r="H134" s="46"/>
      <c r="J134" s="36" t="s">
        <v>169</v>
      </c>
      <c r="K134" s="32" t="str">
        <f t="shared" ref="K134:K135" si="19">C134&amp;J134&amp;G134</f>
        <v>1X1</v>
      </c>
      <c r="L134" s="32" t="str">
        <f>IFERROR(VLOOKUP($K134,Mapping!$F:$H,2,0),"")</f>
        <v/>
      </c>
      <c r="M134" s="36" t="str">
        <f>IFERROR(VLOOKUP($K134,Mapping!$F:$H,3,0),"")</f>
        <v/>
      </c>
      <c r="N134" s="36" t="str">
        <f t="shared" si="18"/>
        <v>1</v>
      </c>
    </row>
    <row r="135" spans="1:14" ht="15.75" outlineLevel="2" x14ac:dyDescent="0.55000000000000004">
      <c r="A135" s="36" t="s">
        <v>224</v>
      </c>
      <c r="B135" s="35" t="s">
        <v>298</v>
      </c>
      <c r="C135" s="36">
        <v>1</v>
      </c>
      <c r="D135" s="37" t="s">
        <v>301</v>
      </c>
      <c r="E135" s="35"/>
      <c r="G135" s="45"/>
      <c r="H135" s="46"/>
      <c r="J135" s="36" t="s">
        <v>169</v>
      </c>
      <c r="K135" s="32" t="str">
        <f t="shared" si="19"/>
        <v>1X1</v>
      </c>
      <c r="L135" s="32" t="str">
        <f>IFERROR(VLOOKUP($K135,Mapping!$F:$H,2,0),"")</f>
        <v/>
      </c>
      <c r="M135" s="36" t="str">
        <f>IFERROR(VLOOKUP($K135,Mapping!$F:$H,3,0),"")</f>
        <v/>
      </c>
      <c r="N135" s="36" t="str">
        <f t="shared" si="18"/>
        <v>1</v>
      </c>
    </row>
    <row r="136" spans="1:14" s="160" customFormat="1" ht="15.75" outlineLevel="1" x14ac:dyDescent="0.55000000000000004">
      <c r="A136" s="166">
        <v>2</v>
      </c>
      <c r="B136" s="167" t="s">
        <v>288</v>
      </c>
      <c r="C136" s="166"/>
      <c r="D136" s="168"/>
      <c r="E136" s="167"/>
      <c r="F136" s="159"/>
      <c r="G136" s="169"/>
      <c r="H136" s="170"/>
      <c r="J136" s="166"/>
      <c r="K136" s="166"/>
      <c r="L136" s="171">
        <f>SUBTOTAL(9,L137:L140)</f>
        <v>0</v>
      </c>
      <c r="M136" s="171">
        <f>SUBTOTAL(9,M137:M140)</f>
        <v>0</v>
      </c>
      <c r="N136" s="192" t="str">
        <f t="shared" si="18"/>
        <v/>
      </c>
    </row>
    <row r="137" spans="1:14" ht="15.75" outlineLevel="2" x14ac:dyDescent="0.55000000000000004">
      <c r="A137" s="36" t="s">
        <v>223</v>
      </c>
      <c r="B137" s="35" t="s">
        <v>415</v>
      </c>
      <c r="C137" s="91">
        <v>1</v>
      </c>
      <c r="D137" s="37" t="s">
        <v>301</v>
      </c>
      <c r="E137" s="37"/>
      <c r="G137" s="45"/>
      <c r="H137" s="46"/>
      <c r="J137" s="36" t="s">
        <v>169</v>
      </c>
      <c r="K137" s="32" t="str">
        <f t="shared" ref="K137:K140" si="20">C137&amp;J137&amp;G137</f>
        <v>1X1</v>
      </c>
      <c r="L137" s="32" t="str">
        <f>IFERROR(VLOOKUP($K137,Mapping!$F:$H,2,0),"")</f>
        <v/>
      </c>
      <c r="M137" s="36" t="str">
        <f>IFERROR(VLOOKUP($K137,Mapping!$F:$H,3,0),"")</f>
        <v/>
      </c>
      <c r="N137" s="36" t="str">
        <f t="shared" si="18"/>
        <v>1</v>
      </c>
    </row>
    <row r="138" spans="1:14" ht="15.75" outlineLevel="2" x14ac:dyDescent="0.55000000000000004">
      <c r="A138" s="36" t="s">
        <v>224</v>
      </c>
      <c r="B138" s="35" t="s">
        <v>304</v>
      </c>
      <c r="C138" s="91">
        <v>2</v>
      </c>
      <c r="D138" s="37" t="s">
        <v>305</v>
      </c>
      <c r="E138" s="37"/>
      <c r="G138" s="45"/>
      <c r="H138" s="46"/>
      <c r="J138" s="36" t="s">
        <v>169</v>
      </c>
      <c r="K138" s="32" t="str">
        <f t="shared" si="20"/>
        <v>2X1</v>
      </c>
      <c r="L138" s="32" t="str">
        <f>IFERROR(VLOOKUP($K138,Mapping!$F:$H,2,0),"")</f>
        <v/>
      </c>
      <c r="M138" s="36" t="str">
        <f>IFERROR(VLOOKUP($K138,Mapping!$F:$H,3,0),"")</f>
        <v/>
      </c>
      <c r="N138" s="36" t="str">
        <f t="shared" si="18"/>
        <v>2</v>
      </c>
    </row>
    <row r="139" spans="1:14" ht="15.75" outlineLevel="2" x14ac:dyDescent="0.55000000000000004">
      <c r="A139" s="36" t="s">
        <v>225</v>
      </c>
      <c r="B139" s="35" t="s">
        <v>306</v>
      </c>
      <c r="C139" s="91">
        <v>1</v>
      </c>
      <c r="D139" s="37" t="s">
        <v>301</v>
      </c>
      <c r="E139" s="37"/>
      <c r="G139" s="45"/>
      <c r="H139" s="46"/>
      <c r="J139" s="36" t="s">
        <v>169</v>
      </c>
      <c r="K139" s="32" t="str">
        <f t="shared" si="20"/>
        <v>1X1</v>
      </c>
      <c r="L139" s="32" t="str">
        <f>IFERROR(VLOOKUP($K139,Mapping!$F:$H,2,0),"")</f>
        <v/>
      </c>
      <c r="M139" s="36" t="str">
        <f>IFERROR(VLOOKUP($K139,Mapping!$F:$H,3,0),"")</f>
        <v/>
      </c>
      <c r="N139" s="36" t="str">
        <f t="shared" si="18"/>
        <v>1</v>
      </c>
    </row>
    <row r="140" spans="1:14" ht="15.75" outlineLevel="2" x14ac:dyDescent="0.55000000000000004">
      <c r="A140" s="36" t="s">
        <v>294</v>
      </c>
      <c r="B140" s="35" t="s">
        <v>307</v>
      </c>
      <c r="C140" s="91">
        <v>1</v>
      </c>
      <c r="D140" s="37" t="s">
        <v>301</v>
      </c>
      <c r="E140" s="37"/>
      <c r="G140" s="45"/>
      <c r="H140" s="46"/>
      <c r="J140" s="36" t="s">
        <v>169</v>
      </c>
      <c r="K140" s="32" t="str">
        <f t="shared" si="20"/>
        <v>1X1</v>
      </c>
      <c r="L140" s="32" t="str">
        <f>IFERROR(VLOOKUP($K140,Mapping!$F:$H,2,0),"")</f>
        <v/>
      </c>
      <c r="M140" s="36" t="str">
        <f>IFERROR(VLOOKUP($K140,Mapping!$F:$H,3,0),"")</f>
        <v/>
      </c>
      <c r="N140" s="36" t="str">
        <f t="shared" si="18"/>
        <v>1</v>
      </c>
    </row>
    <row r="141" spans="1:14" s="160" customFormat="1" ht="15.75" outlineLevel="1" x14ac:dyDescent="0.55000000000000004">
      <c r="A141" s="161">
        <v>3</v>
      </c>
      <c r="B141" s="162" t="s">
        <v>289</v>
      </c>
      <c r="C141" s="161"/>
      <c r="D141" s="163"/>
      <c r="E141" s="162"/>
      <c r="F141" s="159"/>
      <c r="G141" s="164"/>
      <c r="H141" s="165"/>
      <c r="J141" s="161"/>
      <c r="K141" s="161"/>
      <c r="L141" s="161">
        <f>SUBTOTAL(9,L142:L144)</f>
        <v>0</v>
      </c>
      <c r="M141" s="161">
        <f>SUBTOTAL(9,M142:M144)</f>
        <v>0</v>
      </c>
      <c r="N141" s="192" t="str">
        <f t="shared" si="18"/>
        <v/>
      </c>
    </row>
    <row r="142" spans="1:14" ht="15.75" outlineLevel="2" x14ac:dyDescent="0.55000000000000004">
      <c r="A142" s="36" t="s">
        <v>223</v>
      </c>
      <c r="B142" s="35" t="s">
        <v>338</v>
      </c>
      <c r="C142" s="91">
        <v>1</v>
      </c>
      <c r="D142" s="37" t="s">
        <v>301</v>
      </c>
      <c r="E142" s="37"/>
      <c r="G142" s="45"/>
      <c r="H142" s="46"/>
      <c r="J142" s="32" t="s">
        <v>169</v>
      </c>
      <c r="K142" s="32" t="str">
        <f t="shared" ref="K142:K144" si="21">C142&amp;J142&amp;G142</f>
        <v>1X1</v>
      </c>
      <c r="L142" s="32" t="str">
        <f>IFERROR(VLOOKUP($K142,Mapping!$F:$H,2,0),"")</f>
        <v/>
      </c>
      <c r="M142" s="32" t="str">
        <f>IFERROR(VLOOKUP($K142,Mapping!$F:$H,3,0),"")</f>
        <v/>
      </c>
      <c r="N142" s="36" t="str">
        <f t="shared" si="18"/>
        <v>1</v>
      </c>
    </row>
    <row r="143" spans="1:14" ht="15.75" outlineLevel="2" x14ac:dyDescent="0.55000000000000004">
      <c r="A143" s="36" t="s">
        <v>224</v>
      </c>
      <c r="B143" s="35" t="s">
        <v>339</v>
      </c>
      <c r="C143" s="91">
        <v>1</v>
      </c>
      <c r="D143" s="37" t="s">
        <v>301</v>
      </c>
      <c r="E143" s="37"/>
      <c r="G143" s="45"/>
      <c r="H143" s="46"/>
      <c r="J143" s="40" t="s">
        <v>169</v>
      </c>
      <c r="K143" s="13" t="str">
        <f t="shared" si="21"/>
        <v>1X1</v>
      </c>
      <c r="L143" s="13" t="str">
        <f>IFERROR(VLOOKUP($K143,Mapping!$F:$H,2,0),"")</f>
        <v/>
      </c>
      <c r="M143" s="32" t="str">
        <f>IFERROR(VLOOKUP($K143,Mapping!$F:$H,3,0),"")</f>
        <v/>
      </c>
      <c r="N143" s="36" t="str">
        <f t="shared" si="18"/>
        <v>1</v>
      </c>
    </row>
    <row r="144" spans="1:14" ht="15.75" outlineLevel="1" x14ac:dyDescent="0.55000000000000004">
      <c r="A144" s="13"/>
      <c r="B144" s="15"/>
      <c r="C144" s="26"/>
      <c r="D144" s="26"/>
      <c r="E144" s="26"/>
      <c r="G144" s="26"/>
      <c r="H144" s="26"/>
      <c r="J144" s="13"/>
      <c r="K144" s="13" t="str">
        <f t="shared" si="21"/>
        <v/>
      </c>
      <c r="L144" s="13" t="str">
        <f>IFERROR(VLOOKUP($K144,Mapping!$F:$H,2,0),"")</f>
        <v/>
      </c>
      <c r="M144" s="32" t="str">
        <f>IFERROR(VLOOKUP($K144,Mapping!$F:$H,3,0),"")</f>
        <v/>
      </c>
      <c r="N144" s="36" t="str">
        <f t="shared" si="18"/>
        <v/>
      </c>
    </row>
    <row r="145" spans="1:45" s="12" customFormat="1" ht="19.5" customHeight="1" x14ac:dyDescent="0.6">
      <c r="A145" s="179" t="s">
        <v>297</v>
      </c>
      <c r="B145" s="180" t="s">
        <v>436</v>
      </c>
      <c r="C145" s="181" t="s">
        <v>242</v>
      </c>
      <c r="D145" s="182"/>
      <c r="E145" s="183"/>
      <c r="G145" s="184">
        <f>SUBTOTAL(3,G146:G167)/SUBTOTAL(3,C146:C167)</f>
        <v>0</v>
      </c>
      <c r="H145" s="180"/>
      <c r="J145" s="185"/>
      <c r="K145" s="185"/>
      <c r="L145" s="185">
        <f>SUBTOTAL(9,L146:L167)</f>
        <v>0</v>
      </c>
      <c r="M145" s="185">
        <f>SUBTOTAL(9,M146:M167)</f>
        <v>0</v>
      </c>
      <c r="N145" s="185"/>
    </row>
    <row r="146" spans="1:45" ht="15.75" outlineLevel="1" x14ac:dyDescent="0.55000000000000004">
      <c r="A146" s="166">
        <v>1</v>
      </c>
      <c r="B146" s="167" t="s">
        <v>290</v>
      </c>
      <c r="C146" s="166"/>
      <c r="D146" s="168"/>
      <c r="E146" s="167"/>
      <c r="F146" s="159"/>
      <c r="G146" s="169"/>
      <c r="H146" s="170"/>
      <c r="I146" s="160"/>
      <c r="J146" s="166"/>
      <c r="K146" s="166"/>
      <c r="L146" s="171">
        <f>SUBTOTAL(9,L147:L150)</f>
        <v>0</v>
      </c>
      <c r="M146" s="171">
        <f>SUBTOTAL(9,M147:M150)</f>
        <v>0</v>
      </c>
      <c r="N146" s="192" t="str">
        <f t="shared" si="18"/>
        <v/>
      </c>
    </row>
    <row r="147" spans="1:45" ht="15.75" outlineLevel="2" x14ac:dyDescent="0.55000000000000004">
      <c r="A147" s="36" t="s">
        <v>223</v>
      </c>
      <c r="B147" s="35" t="s">
        <v>416</v>
      </c>
      <c r="C147" s="91">
        <v>1</v>
      </c>
      <c r="D147" s="37" t="s">
        <v>301</v>
      </c>
      <c r="E147" s="37"/>
      <c r="G147" s="45"/>
      <c r="H147" s="46"/>
      <c r="J147" s="36" t="s">
        <v>169</v>
      </c>
      <c r="K147" s="32" t="str">
        <f t="shared" ref="K147:K150" si="22">C147&amp;J147&amp;G147</f>
        <v>1X1</v>
      </c>
      <c r="L147" s="32" t="str">
        <f>IFERROR(VLOOKUP($K147,Mapping!$F:$H,2,0),"")</f>
        <v/>
      </c>
      <c r="M147" s="36" t="str">
        <f>IFERROR(VLOOKUP($K147,Mapping!$F:$H,3,0),"")</f>
        <v/>
      </c>
      <c r="N147" s="36" t="str">
        <f t="shared" si="18"/>
        <v>1</v>
      </c>
    </row>
    <row r="148" spans="1:45" ht="15.75" outlineLevel="2" x14ac:dyDescent="0.55000000000000004">
      <c r="A148" s="36" t="s">
        <v>224</v>
      </c>
      <c r="B148" s="35" t="s">
        <v>417</v>
      </c>
      <c r="C148" s="91">
        <v>1</v>
      </c>
      <c r="D148" s="37" t="s">
        <v>301</v>
      </c>
      <c r="E148" s="37"/>
      <c r="G148" s="45"/>
      <c r="H148" s="46"/>
      <c r="J148" s="36" t="s">
        <v>169</v>
      </c>
      <c r="K148" s="32" t="str">
        <f t="shared" si="22"/>
        <v>1X1</v>
      </c>
      <c r="L148" s="32" t="str">
        <f>IFERROR(VLOOKUP($K148,Mapping!$F:$H,2,0),"")</f>
        <v/>
      </c>
      <c r="M148" s="36" t="str">
        <f>IFERROR(VLOOKUP($K148,Mapping!$F:$H,3,0),"")</f>
        <v/>
      </c>
      <c r="N148" s="36" t="str">
        <f t="shared" si="18"/>
        <v>1</v>
      </c>
    </row>
    <row r="149" spans="1:45" ht="33" outlineLevel="2" x14ac:dyDescent="0.75">
      <c r="A149" s="36" t="s">
        <v>225</v>
      </c>
      <c r="B149" s="35" t="s">
        <v>418</v>
      </c>
      <c r="C149" s="36">
        <v>1</v>
      </c>
      <c r="D149" s="37" t="s">
        <v>301</v>
      </c>
      <c r="E149" s="35"/>
      <c r="G149" s="45"/>
      <c r="H149" s="46"/>
      <c r="J149" s="36" t="s">
        <v>169</v>
      </c>
      <c r="K149" s="32" t="str">
        <f t="shared" si="22"/>
        <v>1X1</v>
      </c>
      <c r="L149" s="32" t="str">
        <f>IFERROR(VLOOKUP($K149,Mapping!$F:$H,2,0),"")</f>
        <v/>
      </c>
      <c r="M149" s="36" t="str">
        <f>IFERROR(VLOOKUP($K149,Mapping!$F:$H,3,0),"")</f>
        <v/>
      </c>
      <c r="N149" s="36" t="str">
        <f t="shared" si="18"/>
        <v>1</v>
      </c>
      <c r="AR149" s="23"/>
      <c r="AS149" s="23"/>
    </row>
    <row r="150" spans="1:45" ht="31.5" outlineLevel="2" x14ac:dyDescent="0.55000000000000004">
      <c r="A150" s="36" t="s">
        <v>294</v>
      </c>
      <c r="B150" s="35" t="s">
        <v>419</v>
      </c>
      <c r="C150" s="91">
        <v>1</v>
      </c>
      <c r="D150" s="37" t="s">
        <v>301</v>
      </c>
      <c r="E150" s="37"/>
      <c r="G150" s="45"/>
      <c r="H150" s="46"/>
      <c r="J150" s="36" t="s">
        <v>169</v>
      </c>
      <c r="K150" s="32" t="str">
        <f t="shared" si="22"/>
        <v>1X1</v>
      </c>
      <c r="L150" s="32" t="str">
        <f>IFERROR(VLOOKUP($K150,Mapping!$F:$H,2,0),"")</f>
        <v/>
      </c>
      <c r="M150" s="36" t="str">
        <f>IFERROR(VLOOKUP($K150,Mapping!$F:$H,3,0),"")</f>
        <v/>
      </c>
      <c r="N150" s="36" t="str">
        <f t="shared" si="18"/>
        <v>1</v>
      </c>
    </row>
    <row r="151" spans="1:45" ht="15.75" outlineLevel="1" x14ac:dyDescent="0.55000000000000004">
      <c r="A151" s="166">
        <v>2</v>
      </c>
      <c r="B151" s="167" t="s">
        <v>291</v>
      </c>
      <c r="C151" s="166"/>
      <c r="D151" s="168"/>
      <c r="E151" s="167"/>
      <c r="F151" s="159"/>
      <c r="G151" s="169"/>
      <c r="H151" s="170"/>
      <c r="I151" s="160"/>
      <c r="J151" s="166"/>
      <c r="K151" s="166"/>
      <c r="L151" s="171">
        <f>SUBTOTAL(9,L152:L155)</f>
        <v>0</v>
      </c>
      <c r="M151" s="171">
        <f>SUBTOTAL(9,M152:M155)</f>
        <v>0</v>
      </c>
      <c r="N151" s="192" t="str">
        <f t="shared" si="18"/>
        <v/>
      </c>
    </row>
    <row r="152" spans="1:45" ht="31.5" outlineLevel="2" x14ac:dyDescent="0.55000000000000004">
      <c r="A152" s="36" t="s">
        <v>223</v>
      </c>
      <c r="B152" s="35" t="s">
        <v>420</v>
      </c>
      <c r="C152" s="91">
        <v>1</v>
      </c>
      <c r="D152" s="37" t="s">
        <v>301</v>
      </c>
      <c r="E152" s="37"/>
      <c r="G152" s="45"/>
      <c r="H152" s="46"/>
      <c r="J152" s="36" t="s">
        <v>169</v>
      </c>
      <c r="K152" s="32" t="str">
        <f t="shared" ref="K152:K155" si="23">C152&amp;J152&amp;G152</f>
        <v>1X1</v>
      </c>
      <c r="L152" s="32" t="str">
        <f>IFERROR(VLOOKUP($K152,Mapping!$F:$H,2,0),"")</f>
        <v/>
      </c>
      <c r="M152" s="36" t="str">
        <f>IFERROR(VLOOKUP($K152,Mapping!$F:$H,3,0),"")</f>
        <v/>
      </c>
      <c r="N152" s="36" t="str">
        <f t="shared" si="18"/>
        <v>1</v>
      </c>
    </row>
    <row r="153" spans="1:45" ht="31.5" outlineLevel="2" x14ac:dyDescent="0.55000000000000004">
      <c r="A153" s="36" t="s">
        <v>224</v>
      </c>
      <c r="B153" s="35" t="s">
        <v>421</v>
      </c>
      <c r="C153" s="91">
        <v>1</v>
      </c>
      <c r="D153" s="37" t="s">
        <v>301</v>
      </c>
      <c r="E153" s="37"/>
      <c r="G153" s="45"/>
      <c r="H153" s="46"/>
      <c r="J153" s="36" t="s">
        <v>169</v>
      </c>
      <c r="K153" s="32" t="str">
        <f t="shared" si="23"/>
        <v>1X1</v>
      </c>
      <c r="L153" s="32" t="str">
        <f>IFERROR(VLOOKUP($K153,Mapping!$F:$H,2,0),"")</f>
        <v/>
      </c>
      <c r="M153" s="36" t="str">
        <f>IFERROR(VLOOKUP($K153,Mapping!$F:$H,3,0),"")</f>
        <v/>
      </c>
      <c r="N153" s="36" t="str">
        <f t="shared" si="18"/>
        <v>1</v>
      </c>
    </row>
    <row r="154" spans="1:45" ht="20.65" outlineLevel="2" x14ac:dyDescent="0.75">
      <c r="A154" s="36" t="s">
        <v>225</v>
      </c>
      <c r="B154" s="35" t="s">
        <v>422</v>
      </c>
      <c r="C154" s="36">
        <v>1</v>
      </c>
      <c r="D154" s="37" t="s">
        <v>301</v>
      </c>
      <c r="E154" s="35"/>
      <c r="G154" s="45"/>
      <c r="H154" s="46"/>
      <c r="J154" s="36" t="s">
        <v>169</v>
      </c>
      <c r="K154" s="32" t="str">
        <f t="shared" si="23"/>
        <v>1X1</v>
      </c>
      <c r="L154" s="32" t="str">
        <f>IFERROR(VLOOKUP($K154,Mapping!$F:$H,2,0),"")</f>
        <v/>
      </c>
      <c r="M154" s="36" t="str">
        <f>IFERROR(VLOOKUP($K154,Mapping!$F:$H,3,0),"")</f>
        <v/>
      </c>
      <c r="N154" s="36" t="str">
        <f t="shared" si="18"/>
        <v>1</v>
      </c>
      <c r="AR154" s="23"/>
      <c r="AS154" s="23"/>
    </row>
    <row r="155" spans="1:45" ht="15.75" outlineLevel="2" x14ac:dyDescent="0.55000000000000004">
      <c r="A155" s="36" t="s">
        <v>294</v>
      </c>
      <c r="B155" s="35" t="s">
        <v>423</v>
      </c>
      <c r="C155" s="91">
        <v>1</v>
      </c>
      <c r="D155" s="37" t="s">
        <v>301</v>
      </c>
      <c r="E155" s="37"/>
      <c r="G155" s="45"/>
      <c r="H155" s="46"/>
      <c r="J155" s="36" t="s">
        <v>169</v>
      </c>
      <c r="K155" s="32" t="str">
        <f t="shared" si="23"/>
        <v>1X1</v>
      </c>
      <c r="L155" s="32" t="str">
        <f>IFERROR(VLOOKUP($K155,Mapping!$F:$H,2,0),"")</f>
        <v/>
      </c>
      <c r="M155" s="36" t="str">
        <f>IFERROR(VLOOKUP($K155,Mapping!$F:$H,3,0),"")</f>
        <v/>
      </c>
      <c r="N155" s="36" t="str">
        <f t="shared" si="18"/>
        <v>1</v>
      </c>
    </row>
    <row r="156" spans="1:45" ht="15.75" outlineLevel="1" x14ac:dyDescent="0.55000000000000004">
      <c r="A156" s="166">
        <v>3</v>
      </c>
      <c r="B156" s="167" t="s">
        <v>292</v>
      </c>
      <c r="C156" s="166"/>
      <c r="D156" s="168"/>
      <c r="E156" s="167"/>
      <c r="F156" s="159"/>
      <c r="G156" s="169"/>
      <c r="H156" s="170"/>
      <c r="I156" s="160"/>
      <c r="J156" s="166"/>
      <c r="K156" s="166"/>
      <c r="L156" s="171">
        <f>SUBTOTAL(9,L157:L164)</f>
        <v>0</v>
      </c>
      <c r="M156" s="171">
        <f>SUBTOTAL(9,M157:M164)</f>
        <v>0</v>
      </c>
      <c r="N156" s="192" t="str">
        <f t="shared" si="18"/>
        <v/>
      </c>
    </row>
    <row r="157" spans="1:45" ht="15.75" outlineLevel="2" x14ac:dyDescent="0.55000000000000004">
      <c r="A157" s="36" t="s">
        <v>223</v>
      </c>
      <c r="B157" s="35" t="s">
        <v>424</v>
      </c>
      <c r="C157" s="91">
        <v>1</v>
      </c>
      <c r="D157" s="37" t="s">
        <v>301</v>
      </c>
      <c r="E157" s="37"/>
      <c r="G157" s="45"/>
      <c r="H157" s="46"/>
      <c r="J157" s="36" t="s">
        <v>169</v>
      </c>
      <c r="K157" s="32" t="str">
        <f t="shared" ref="K157:K164" si="24">C157&amp;J157&amp;G157</f>
        <v>1X1</v>
      </c>
      <c r="L157" s="32" t="str">
        <f>IFERROR(VLOOKUP($K157,Mapping!$F:$H,2,0),"")</f>
        <v/>
      </c>
      <c r="M157" s="36" t="str">
        <f>IFERROR(VLOOKUP($K157,Mapping!$F:$H,3,0),"")</f>
        <v/>
      </c>
      <c r="N157" s="36" t="str">
        <f t="shared" si="18"/>
        <v>1</v>
      </c>
    </row>
    <row r="158" spans="1:45" ht="47.25" outlineLevel="2" x14ac:dyDescent="0.55000000000000004">
      <c r="A158" s="36" t="s">
        <v>224</v>
      </c>
      <c r="B158" s="35" t="s">
        <v>425</v>
      </c>
      <c r="C158" s="91">
        <v>1</v>
      </c>
      <c r="D158" s="37" t="s">
        <v>301</v>
      </c>
      <c r="E158" s="37"/>
      <c r="G158" s="45"/>
      <c r="H158" s="46"/>
      <c r="J158" s="36" t="s">
        <v>169</v>
      </c>
      <c r="K158" s="32" t="str">
        <f t="shared" si="24"/>
        <v>1X1</v>
      </c>
      <c r="L158" s="32" t="str">
        <f>IFERROR(VLOOKUP($K158,Mapping!$F:$H,2,0),"")</f>
        <v/>
      </c>
      <c r="M158" s="36" t="str">
        <f>IFERROR(VLOOKUP($K158,Mapping!$F:$H,3,0),"")</f>
        <v/>
      </c>
      <c r="N158" s="36" t="str">
        <f t="shared" si="18"/>
        <v>1</v>
      </c>
    </row>
    <row r="159" spans="1:45" ht="20.65" outlineLevel="2" x14ac:dyDescent="0.75">
      <c r="A159" s="36" t="s">
        <v>225</v>
      </c>
      <c r="B159" s="35" t="s">
        <v>426</v>
      </c>
      <c r="C159" s="36">
        <v>1</v>
      </c>
      <c r="D159" s="37" t="s">
        <v>301</v>
      </c>
      <c r="E159" s="35"/>
      <c r="G159" s="45"/>
      <c r="H159" s="46"/>
      <c r="J159" s="36" t="s">
        <v>169</v>
      </c>
      <c r="K159" s="32" t="str">
        <f t="shared" si="24"/>
        <v>1X1</v>
      </c>
      <c r="L159" s="32" t="str">
        <f>IFERROR(VLOOKUP($K159,Mapping!$F:$H,2,0),"")</f>
        <v/>
      </c>
      <c r="M159" s="36" t="str">
        <f>IFERROR(VLOOKUP($K159,Mapping!$F:$H,3,0),"")</f>
        <v/>
      </c>
      <c r="N159" s="36" t="str">
        <f t="shared" si="18"/>
        <v>1</v>
      </c>
      <c r="AR159" s="23"/>
      <c r="AS159" s="23"/>
    </row>
    <row r="160" spans="1:45" ht="15.75" outlineLevel="2" x14ac:dyDescent="0.55000000000000004">
      <c r="A160" s="36" t="s">
        <v>294</v>
      </c>
      <c r="B160" s="35" t="s">
        <v>427</v>
      </c>
      <c r="C160" s="91">
        <v>1</v>
      </c>
      <c r="D160" s="37" t="s">
        <v>301</v>
      </c>
      <c r="E160" s="37"/>
      <c r="G160" s="45"/>
      <c r="H160" s="46"/>
      <c r="J160" s="36" t="s">
        <v>169</v>
      </c>
      <c r="K160" s="32" t="str">
        <f t="shared" si="24"/>
        <v>1X1</v>
      </c>
      <c r="L160" s="32" t="str">
        <f>IFERROR(VLOOKUP($K160,Mapping!$F:$H,2,0),"")</f>
        <v/>
      </c>
      <c r="M160" s="36" t="str">
        <f>IFERROR(VLOOKUP($K160,Mapping!$F:$H,3,0),"")</f>
        <v/>
      </c>
      <c r="N160" s="36" t="str">
        <f t="shared" si="18"/>
        <v>1</v>
      </c>
    </row>
    <row r="161" spans="1:45" ht="31.5" outlineLevel="2" x14ac:dyDescent="0.55000000000000004">
      <c r="A161" s="36" t="s">
        <v>323</v>
      </c>
      <c r="B161" s="35" t="s">
        <v>428</v>
      </c>
      <c r="C161" s="91">
        <v>1</v>
      </c>
      <c r="D161" s="37" t="s">
        <v>301</v>
      </c>
      <c r="E161" s="37"/>
      <c r="G161" s="45"/>
      <c r="H161" s="46"/>
      <c r="J161" s="36" t="s">
        <v>169</v>
      </c>
      <c r="K161" s="32" t="str">
        <f t="shared" si="24"/>
        <v>1X1</v>
      </c>
      <c r="L161" s="32" t="str">
        <f>IFERROR(VLOOKUP($K161,Mapping!$F:$H,2,0),"")</f>
        <v/>
      </c>
      <c r="M161" s="36" t="str">
        <f>IFERROR(VLOOKUP($K161,Mapping!$F:$H,3,0),"")</f>
        <v/>
      </c>
      <c r="N161" s="36" t="str">
        <f t="shared" si="18"/>
        <v>1</v>
      </c>
    </row>
    <row r="162" spans="1:45" ht="15.75" outlineLevel="2" x14ac:dyDescent="0.55000000000000004">
      <c r="A162" s="36" t="s">
        <v>324</v>
      </c>
      <c r="B162" s="35" t="s">
        <v>429</v>
      </c>
      <c r="C162" s="91">
        <v>1</v>
      </c>
      <c r="D162" s="37" t="s">
        <v>301</v>
      </c>
      <c r="E162" s="37"/>
      <c r="G162" s="45"/>
      <c r="H162" s="46"/>
      <c r="J162" s="36" t="s">
        <v>169</v>
      </c>
      <c r="K162" s="32" t="str">
        <f t="shared" si="24"/>
        <v>1X1</v>
      </c>
      <c r="L162" s="32" t="str">
        <f>IFERROR(VLOOKUP($K162,Mapping!$F:$H,2,0),"")</f>
        <v/>
      </c>
      <c r="M162" s="36" t="str">
        <f>IFERROR(VLOOKUP($K162,Mapping!$F:$H,3,0),"")</f>
        <v/>
      </c>
      <c r="N162" s="36" t="str">
        <f t="shared" si="18"/>
        <v>1</v>
      </c>
    </row>
    <row r="163" spans="1:45" ht="15.75" outlineLevel="2" x14ac:dyDescent="0.55000000000000004">
      <c r="A163" s="36" t="s">
        <v>325</v>
      </c>
      <c r="B163" s="35" t="s">
        <v>430</v>
      </c>
      <c r="C163" s="91">
        <v>1</v>
      </c>
      <c r="D163" s="37" t="s">
        <v>301</v>
      </c>
      <c r="E163" s="37"/>
      <c r="G163" s="45"/>
      <c r="H163" s="46"/>
      <c r="J163" s="36" t="s">
        <v>169</v>
      </c>
      <c r="K163" s="32" t="str">
        <f t="shared" si="24"/>
        <v>1X1</v>
      </c>
      <c r="L163" s="32" t="str">
        <f>IFERROR(VLOOKUP($K163,Mapping!$F:$H,2,0),"")</f>
        <v/>
      </c>
      <c r="M163" s="36" t="str">
        <f>IFERROR(VLOOKUP($K163,Mapping!$F:$H,3,0),"")</f>
        <v/>
      </c>
      <c r="N163" s="36" t="str">
        <f t="shared" si="18"/>
        <v>1</v>
      </c>
    </row>
    <row r="164" spans="1:45" ht="33" outlineLevel="2" x14ac:dyDescent="0.75">
      <c r="A164" s="36" t="s">
        <v>326</v>
      </c>
      <c r="B164" s="35" t="s">
        <v>431</v>
      </c>
      <c r="C164" s="36">
        <v>1</v>
      </c>
      <c r="D164" s="37" t="s">
        <v>301</v>
      </c>
      <c r="E164" s="35"/>
      <c r="G164" s="45"/>
      <c r="H164" s="46"/>
      <c r="J164" s="36" t="s">
        <v>169</v>
      </c>
      <c r="K164" s="32" t="str">
        <f t="shared" si="24"/>
        <v>1X1</v>
      </c>
      <c r="L164" s="32" t="str">
        <f>IFERROR(VLOOKUP($K164,Mapping!$F:$H,2,0),"")</f>
        <v/>
      </c>
      <c r="M164" s="36" t="str">
        <f>IFERROR(VLOOKUP($K164,Mapping!$F:$H,3,0),"")</f>
        <v/>
      </c>
      <c r="N164" s="36" t="str">
        <f t="shared" si="18"/>
        <v>1</v>
      </c>
      <c r="AR164" s="23"/>
      <c r="AS164" s="23"/>
    </row>
    <row r="165" spans="1:45" ht="15.75" outlineLevel="1" x14ac:dyDescent="0.55000000000000004">
      <c r="A165" s="161">
        <v>4</v>
      </c>
      <c r="B165" s="162" t="s">
        <v>293</v>
      </c>
      <c r="C165" s="161"/>
      <c r="D165" s="163"/>
      <c r="E165" s="162"/>
      <c r="F165" s="159"/>
      <c r="G165" s="164"/>
      <c r="H165" s="165"/>
      <c r="I165" s="160"/>
      <c r="J165" s="161"/>
      <c r="K165" s="161"/>
      <c r="L165" s="161">
        <f>SUBTOTAL(9,L166:L167)</f>
        <v>0</v>
      </c>
      <c r="M165" s="161">
        <f>SUBTOTAL(9,M166:M167)</f>
        <v>0</v>
      </c>
      <c r="N165" s="192" t="str">
        <f t="shared" si="18"/>
        <v/>
      </c>
    </row>
    <row r="166" spans="1:45" ht="15.75" outlineLevel="2" x14ac:dyDescent="0.55000000000000004">
      <c r="A166" s="36" t="s">
        <v>223</v>
      </c>
      <c r="B166" s="35" t="s">
        <v>432</v>
      </c>
      <c r="C166" s="91">
        <v>1</v>
      </c>
      <c r="D166" s="37" t="s">
        <v>301</v>
      </c>
      <c r="E166" s="37"/>
      <c r="G166" s="45"/>
      <c r="H166" s="46"/>
      <c r="J166" s="13" t="s">
        <v>169</v>
      </c>
      <c r="K166" s="13" t="str">
        <f t="shared" ref="K166:K167" si="25">C166&amp;J166&amp;G166</f>
        <v>1X1</v>
      </c>
      <c r="L166" s="13" t="str">
        <f>IFERROR(VLOOKUP($K166,Mapping!$F:$H,2,0),"")</f>
        <v/>
      </c>
      <c r="M166" s="13" t="str">
        <f>IFERROR(VLOOKUP($K166,Mapping!$F:$H,3,0),"")</f>
        <v/>
      </c>
      <c r="N166" s="36" t="str">
        <f t="shared" si="18"/>
        <v>1</v>
      </c>
    </row>
    <row r="167" spans="1:45" ht="15.75" outlineLevel="1" x14ac:dyDescent="0.55000000000000004">
      <c r="A167" s="13"/>
      <c r="B167" s="15"/>
      <c r="C167" s="26"/>
      <c r="D167" s="26"/>
      <c r="E167" s="26"/>
      <c r="G167" s="26"/>
      <c r="H167" s="26"/>
      <c r="J167" s="13"/>
      <c r="K167" s="13" t="str">
        <f t="shared" si="25"/>
        <v/>
      </c>
      <c r="L167" s="13" t="str">
        <f>IFERROR(VLOOKUP($K167,Mapping!$F:$H,2,0),"")</f>
        <v/>
      </c>
      <c r="M167" s="13" t="str">
        <f>IFERROR(VLOOKUP($K167,Mapping!$F:$H,3,0),"")</f>
        <v/>
      </c>
      <c r="N167" s="36" t="str">
        <f t="shared" si="18"/>
        <v/>
      </c>
    </row>
    <row r="168" spans="1:45" s="12" customFormat="1" ht="19.5" customHeight="1" x14ac:dyDescent="0.6">
      <c r="A168" s="179" t="s">
        <v>296</v>
      </c>
      <c r="B168" s="180" t="s">
        <v>287</v>
      </c>
      <c r="C168" s="181" t="s">
        <v>242</v>
      </c>
      <c r="D168" s="182"/>
      <c r="E168" s="183"/>
      <c r="G168" s="184">
        <f>SUBTOTAL(3,G169:G180)/SUBTOTAL(3,C169:C180)</f>
        <v>0</v>
      </c>
      <c r="H168" s="180"/>
      <c r="J168" s="185"/>
      <c r="K168" s="185"/>
      <c r="L168" s="185">
        <f>SUBTOTAL(9,L169:L180)</f>
        <v>0</v>
      </c>
      <c r="M168" s="185">
        <f>SUBTOTAL(9,M169:M180)</f>
        <v>0</v>
      </c>
      <c r="N168" s="185"/>
    </row>
    <row r="169" spans="1:45" ht="15.75" outlineLevel="1" x14ac:dyDescent="0.55000000000000004">
      <c r="A169" s="166">
        <v>1</v>
      </c>
      <c r="B169" s="167" t="s">
        <v>408</v>
      </c>
      <c r="C169" s="166"/>
      <c r="D169" s="168"/>
      <c r="E169" s="167"/>
      <c r="F169" s="159"/>
      <c r="G169" s="169"/>
      <c r="H169" s="170"/>
      <c r="I169" s="160"/>
      <c r="J169" s="166"/>
      <c r="K169" s="166"/>
      <c r="L169" s="171">
        <f>SUBTOTAL(9,L170)</f>
        <v>0</v>
      </c>
      <c r="M169" s="171">
        <f>SUBTOTAL(9,M170)</f>
        <v>0</v>
      </c>
      <c r="N169" s="192" t="str">
        <f t="shared" si="18"/>
        <v/>
      </c>
    </row>
    <row r="170" spans="1:45" ht="15.75" outlineLevel="2" x14ac:dyDescent="0.55000000000000004">
      <c r="A170" s="36" t="s">
        <v>223</v>
      </c>
      <c r="B170" s="35" t="s">
        <v>25</v>
      </c>
      <c r="C170" s="91">
        <v>1</v>
      </c>
      <c r="D170" s="37" t="s">
        <v>301</v>
      </c>
      <c r="E170" s="37"/>
      <c r="G170" s="45"/>
      <c r="H170" s="46"/>
      <c r="J170" s="36" t="s">
        <v>169</v>
      </c>
      <c r="K170" s="32" t="str">
        <f>C170&amp;J170&amp;G170</f>
        <v>1X1</v>
      </c>
      <c r="L170" s="32" t="str">
        <f>IFERROR(VLOOKUP($K170,Mapping!$F:$H,2,0),"")</f>
        <v/>
      </c>
      <c r="M170" s="36" t="str">
        <f>IFERROR(VLOOKUP($K170,Mapping!$F:$H,3,0),"")</f>
        <v/>
      </c>
      <c r="N170" s="36" t="str">
        <f t="shared" si="18"/>
        <v>1</v>
      </c>
    </row>
    <row r="171" spans="1:45" ht="15.75" outlineLevel="1" x14ac:dyDescent="0.55000000000000004">
      <c r="A171" s="166">
        <v>2</v>
      </c>
      <c r="B171" s="167" t="s">
        <v>409</v>
      </c>
      <c r="C171" s="166"/>
      <c r="D171" s="168"/>
      <c r="E171" s="167"/>
      <c r="F171" s="159"/>
      <c r="G171" s="169"/>
      <c r="H171" s="170"/>
      <c r="I171" s="160"/>
      <c r="J171" s="166"/>
      <c r="K171" s="166"/>
      <c r="L171" s="171">
        <f>SUBTOTAL(9,L172:L174)</f>
        <v>0</v>
      </c>
      <c r="M171" s="171">
        <f>SUBTOTAL(9,M172:M174)</f>
        <v>0</v>
      </c>
      <c r="N171" s="192" t="str">
        <f t="shared" si="18"/>
        <v/>
      </c>
    </row>
    <row r="172" spans="1:45" ht="15.75" outlineLevel="2" x14ac:dyDescent="0.55000000000000004">
      <c r="A172" s="36" t="s">
        <v>223</v>
      </c>
      <c r="B172" s="35" t="s">
        <v>385</v>
      </c>
      <c r="C172" s="91">
        <v>1</v>
      </c>
      <c r="D172" s="37" t="s">
        <v>301</v>
      </c>
      <c r="E172" s="37"/>
      <c r="G172" s="45"/>
      <c r="H172" s="46"/>
      <c r="J172" s="36" t="s">
        <v>169</v>
      </c>
      <c r="K172" s="32" t="str">
        <f t="shared" ref="K172:K174" si="26">C172&amp;J172&amp;G172</f>
        <v>1X1</v>
      </c>
      <c r="L172" s="32" t="str">
        <f>IFERROR(VLOOKUP($K172,Mapping!$F:$H,2,0),"")</f>
        <v/>
      </c>
      <c r="M172" s="36" t="str">
        <f>IFERROR(VLOOKUP($K172,Mapping!$F:$H,3,0),"")</f>
        <v/>
      </c>
      <c r="N172" s="36" t="str">
        <f t="shared" si="18"/>
        <v>1</v>
      </c>
    </row>
    <row r="173" spans="1:45" ht="15.75" outlineLevel="2" x14ac:dyDescent="0.55000000000000004">
      <c r="A173" s="36" t="s">
        <v>224</v>
      </c>
      <c r="B173" s="35" t="s">
        <v>386</v>
      </c>
      <c r="C173" s="91">
        <v>1</v>
      </c>
      <c r="D173" s="37" t="s">
        <v>301</v>
      </c>
      <c r="E173" s="37"/>
      <c r="G173" s="45"/>
      <c r="H173" s="46"/>
      <c r="J173" s="36" t="s">
        <v>169</v>
      </c>
      <c r="K173" s="32" t="str">
        <f t="shared" si="26"/>
        <v>1X1</v>
      </c>
      <c r="L173" s="32" t="str">
        <f>IFERROR(VLOOKUP($K173,Mapping!$F:$H,2,0),"")</f>
        <v/>
      </c>
      <c r="M173" s="36" t="str">
        <f>IFERROR(VLOOKUP($K173,Mapping!$F:$H,3,0),"")</f>
        <v/>
      </c>
      <c r="N173" s="36" t="str">
        <f t="shared" si="18"/>
        <v>1</v>
      </c>
    </row>
    <row r="174" spans="1:45" ht="20.65" outlineLevel="2" x14ac:dyDescent="0.75">
      <c r="A174" s="36" t="s">
        <v>225</v>
      </c>
      <c r="B174" s="35" t="s">
        <v>387</v>
      </c>
      <c r="C174" s="36">
        <v>1</v>
      </c>
      <c r="D174" s="37" t="s">
        <v>301</v>
      </c>
      <c r="E174" s="35"/>
      <c r="G174" s="45"/>
      <c r="H174" s="46"/>
      <c r="J174" s="36" t="s">
        <v>169</v>
      </c>
      <c r="K174" s="32" t="str">
        <f t="shared" si="26"/>
        <v>1X1</v>
      </c>
      <c r="L174" s="32" t="str">
        <f>IFERROR(VLOOKUP($K174,Mapping!$F:$H,2,0),"")</f>
        <v/>
      </c>
      <c r="M174" s="36" t="str">
        <f>IFERROR(VLOOKUP($K174,Mapping!$F:$H,3,0),"")</f>
        <v/>
      </c>
      <c r="N174" s="36" t="str">
        <f t="shared" si="18"/>
        <v>1</v>
      </c>
      <c r="AR174" s="23"/>
      <c r="AS174" s="23"/>
    </row>
    <row r="175" spans="1:45" ht="15.75" outlineLevel="1" x14ac:dyDescent="0.55000000000000004">
      <c r="A175" s="166">
        <v>3</v>
      </c>
      <c r="B175" s="167" t="s">
        <v>410</v>
      </c>
      <c r="C175" s="166"/>
      <c r="D175" s="168"/>
      <c r="E175" s="167"/>
      <c r="F175" s="159"/>
      <c r="G175" s="169"/>
      <c r="H175" s="170"/>
      <c r="I175" s="160"/>
      <c r="J175" s="166"/>
      <c r="K175" s="166"/>
      <c r="L175" s="171">
        <f>SUBTOTAL(9,L176:L177)</f>
        <v>0</v>
      </c>
      <c r="M175" s="171">
        <f>SUBTOTAL(9,M176:M177)</f>
        <v>0</v>
      </c>
      <c r="N175" s="192" t="str">
        <f t="shared" si="18"/>
        <v/>
      </c>
    </row>
    <row r="176" spans="1:45" ht="15.75" outlineLevel="2" x14ac:dyDescent="0.55000000000000004">
      <c r="A176" s="36" t="s">
        <v>223</v>
      </c>
      <c r="B176" s="35" t="s">
        <v>433</v>
      </c>
      <c r="C176" s="91">
        <v>1</v>
      </c>
      <c r="D176" s="37" t="s">
        <v>301</v>
      </c>
      <c r="E176" s="37"/>
      <c r="G176" s="45"/>
      <c r="H176" s="46"/>
      <c r="J176" s="36" t="s">
        <v>169</v>
      </c>
      <c r="K176" s="32" t="str">
        <f t="shared" ref="K176:K177" si="27">C176&amp;J176&amp;G176</f>
        <v>1X1</v>
      </c>
      <c r="L176" s="32" t="str">
        <f>IFERROR(VLOOKUP($K176,Mapping!$F:$H,2,0),"")</f>
        <v/>
      </c>
      <c r="M176" s="36" t="str">
        <f>IFERROR(VLOOKUP($K176,Mapping!$F:$H,3,0),"")</f>
        <v/>
      </c>
      <c r="N176" s="36" t="str">
        <f t="shared" si="18"/>
        <v>1</v>
      </c>
    </row>
    <row r="177" spans="1:21" ht="15.75" outlineLevel="2" x14ac:dyDescent="0.55000000000000004">
      <c r="A177" s="36" t="s">
        <v>224</v>
      </c>
      <c r="B177" s="35" t="s">
        <v>434</v>
      </c>
      <c r="C177" s="91">
        <v>1</v>
      </c>
      <c r="D177" s="37" t="s">
        <v>301</v>
      </c>
      <c r="E177" s="37"/>
      <c r="G177" s="45"/>
      <c r="H177" s="46"/>
      <c r="J177" s="36" t="s">
        <v>169</v>
      </c>
      <c r="K177" s="32" t="str">
        <f t="shared" si="27"/>
        <v>1X1</v>
      </c>
      <c r="L177" s="32" t="str">
        <f>IFERROR(VLOOKUP($K177,Mapping!$F:$H,2,0),"")</f>
        <v/>
      </c>
      <c r="M177" s="36" t="str">
        <f>IFERROR(VLOOKUP($K177,Mapping!$F:$H,3,0),"")</f>
        <v/>
      </c>
      <c r="N177" s="36" t="str">
        <f t="shared" si="18"/>
        <v>1</v>
      </c>
    </row>
    <row r="178" spans="1:21" ht="15.75" outlineLevel="1" x14ac:dyDescent="0.55000000000000004">
      <c r="A178" s="161">
        <v>4</v>
      </c>
      <c r="B178" s="162" t="s">
        <v>411</v>
      </c>
      <c r="C178" s="161"/>
      <c r="D178" s="163"/>
      <c r="E178" s="162"/>
      <c r="F178" s="159"/>
      <c r="G178" s="164"/>
      <c r="H178" s="165"/>
      <c r="I178" s="160"/>
      <c r="J178" s="161"/>
      <c r="K178" s="161"/>
      <c r="L178" s="161">
        <f>SUBTOTAL(9,L179:L180)</f>
        <v>0</v>
      </c>
      <c r="M178" s="161">
        <f>SUBTOTAL(9,M179:M180)</f>
        <v>0</v>
      </c>
      <c r="N178" s="192" t="str">
        <f t="shared" si="18"/>
        <v/>
      </c>
    </row>
    <row r="179" spans="1:21" ht="31.5" outlineLevel="2" x14ac:dyDescent="0.55000000000000004">
      <c r="A179" s="36" t="s">
        <v>223</v>
      </c>
      <c r="B179" s="35" t="s">
        <v>435</v>
      </c>
      <c r="C179" s="91">
        <v>1</v>
      </c>
      <c r="D179" s="37" t="s">
        <v>301</v>
      </c>
      <c r="E179" s="37"/>
      <c r="G179" s="45"/>
      <c r="H179" s="46"/>
      <c r="J179" s="13" t="s">
        <v>169</v>
      </c>
      <c r="K179" s="13" t="str">
        <f t="shared" ref="K179:K180" si="28">C179&amp;J179&amp;G179</f>
        <v>1X1</v>
      </c>
      <c r="L179" s="13" t="str">
        <f>IFERROR(VLOOKUP($K179,Mapping!$F:$H,2,0),"")</f>
        <v/>
      </c>
      <c r="M179" s="13" t="str">
        <f>IFERROR(VLOOKUP($K179,Mapping!$F:$H,3,0),"")</f>
        <v/>
      </c>
      <c r="N179" s="36" t="str">
        <f t="shared" si="18"/>
        <v>1</v>
      </c>
    </row>
    <row r="180" spans="1:21" ht="15.75" outlineLevel="1" x14ac:dyDescent="0.55000000000000004">
      <c r="A180" s="13"/>
      <c r="B180" s="15"/>
      <c r="C180" s="26"/>
      <c r="D180" s="26"/>
      <c r="E180" s="26"/>
      <c r="G180" s="26"/>
      <c r="H180" s="26"/>
      <c r="J180" s="13"/>
      <c r="K180" s="13" t="str">
        <f t="shared" si="28"/>
        <v/>
      </c>
      <c r="L180" s="13" t="str">
        <f>IFERROR(VLOOKUP($K180,Mapping!$F:$H,2,0),"")</f>
        <v/>
      </c>
      <c r="M180" s="13" t="str">
        <f>IFERROR(VLOOKUP($K180,Mapping!$F:$H,3,0),"")</f>
        <v/>
      </c>
      <c r="N180" s="36" t="str">
        <f t="shared" si="18"/>
        <v/>
      </c>
    </row>
    <row r="181" spans="1:21" customFormat="1" ht="14.25" x14ac:dyDescent="0.45"/>
    <row r="182" spans="1:21" customFormat="1" ht="14.25" x14ac:dyDescent="0.45"/>
    <row r="183" spans="1:21" customFormat="1" ht="14.25" x14ac:dyDescent="0.45"/>
    <row r="184" spans="1:21" customFormat="1" ht="14.25" x14ac:dyDescent="0.45"/>
    <row r="185" spans="1:21" customFormat="1" ht="14.25" x14ac:dyDescent="0.45"/>
    <row r="186" spans="1:21" customFormat="1" ht="14.25" x14ac:dyDescent="0.45"/>
    <row r="187" spans="1:21" customFormat="1" ht="15.75" x14ac:dyDescent="0.55000000000000004">
      <c r="O187" s="11"/>
      <c r="P187" s="11"/>
      <c r="Q187" s="11"/>
      <c r="R187" s="11"/>
      <c r="S187" s="11"/>
      <c r="T187" s="11"/>
      <c r="U187" s="11"/>
    </row>
    <row r="188" spans="1:21" customFormat="1" ht="15.75" x14ac:dyDescent="0.55000000000000004">
      <c r="O188" s="102" t="s">
        <v>252</v>
      </c>
      <c r="P188" s="61"/>
      <c r="Q188" s="61"/>
      <c r="R188" s="61"/>
      <c r="S188" s="61"/>
      <c r="T188" s="61"/>
      <c r="U188" s="11"/>
    </row>
    <row r="189" spans="1:21" customFormat="1" ht="17.25" x14ac:dyDescent="0.6">
      <c r="O189" s="66"/>
      <c r="P189" s="66"/>
      <c r="Q189" s="66"/>
      <c r="R189" s="66"/>
      <c r="S189" s="66"/>
      <c r="T189" s="66"/>
      <c r="U189" s="11"/>
    </row>
    <row r="190" spans="1:21" customFormat="1" ht="15.75" x14ac:dyDescent="0.55000000000000004">
      <c r="O190" s="61"/>
      <c r="P190" s="103"/>
      <c r="Q190" s="61"/>
      <c r="R190" s="61"/>
      <c r="S190" s="61"/>
      <c r="T190" s="61"/>
      <c r="U190" s="11"/>
    </row>
    <row r="191" spans="1:21" customFormat="1" ht="15.75" x14ac:dyDescent="0.55000000000000004">
      <c r="O191" s="61"/>
      <c r="P191" s="61" t="s">
        <v>243</v>
      </c>
      <c r="Q191" s="61"/>
      <c r="R191" s="61"/>
      <c r="S191" s="61"/>
      <c r="T191" s="61"/>
      <c r="U191" s="11"/>
    </row>
    <row r="192" spans="1:21" customFormat="1" ht="15.75" x14ac:dyDescent="0.55000000000000004">
      <c r="O192" s="61"/>
      <c r="P192" s="61" t="s">
        <v>244</v>
      </c>
      <c r="Q192" s="61"/>
      <c r="R192" s="61"/>
      <c r="S192" s="61"/>
      <c r="T192" s="61"/>
      <c r="U192" s="11"/>
    </row>
    <row r="193" spans="15:21" customFormat="1" ht="20.65" x14ac:dyDescent="0.75">
      <c r="O193" s="62"/>
      <c r="P193" s="61" t="s">
        <v>245</v>
      </c>
      <c r="Q193" s="62"/>
      <c r="R193" s="61"/>
      <c r="S193" s="61"/>
      <c r="T193" s="61"/>
      <c r="U193" s="11"/>
    </row>
    <row r="194" spans="15:21" customFormat="1" ht="15.75" x14ac:dyDescent="0.55000000000000004">
      <c r="O194" s="61"/>
      <c r="P194" s="61"/>
      <c r="Q194" s="61"/>
      <c r="R194" s="61"/>
      <c r="S194" s="61"/>
      <c r="T194" s="61"/>
      <c r="U194" s="11"/>
    </row>
    <row r="195" spans="15:21" customFormat="1" ht="15.75" x14ac:dyDescent="0.55000000000000004">
      <c r="O195" s="61"/>
      <c r="P195" s="63"/>
      <c r="Q195" s="63" t="s">
        <v>166</v>
      </c>
      <c r="R195" s="63" t="s">
        <v>241</v>
      </c>
      <c r="S195" s="63" t="s">
        <v>171</v>
      </c>
      <c r="T195" s="61"/>
      <c r="U195" s="11"/>
    </row>
    <row r="196" spans="15:21" customFormat="1" ht="15.75" x14ac:dyDescent="0.55000000000000004">
      <c r="O196" s="61"/>
      <c r="P196" s="64" t="s">
        <v>238</v>
      </c>
      <c r="Q196" s="61">
        <f>+N276</f>
        <v>1</v>
      </c>
      <c r="R196" s="61">
        <f>+N270</f>
        <v>0</v>
      </c>
      <c r="S196" s="61">
        <f>+N273</f>
        <v>0</v>
      </c>
      <c r="T196" s="61"/>
      <c r="U196" s="11"/>
    </row>
    <row r="197" spans="15:21" customFormat="1" ht="15.75" x14ac:dyDescent="0.55000000000000004">
      <c r="O197" s="61"/>
      <c r="P197" s="64" t="s">
        <v>239</v>
      </c>
      <c r="Q197" s="61">
        <f>+N277</f>
        <v>0</v>
      </c>
      <c r="R197" s="61">
        <f>+N271</f>
        <v>0</v>
      </c>
      <c r="S197" s="61">
        <f>+N274</f>
        <v>0</v>
      </c>
      <c r="T197" s="61"/>
      <c r="U197" s="11"/>
    </row>
    <row r="198" spans="15:21" customFormat="1" ht="15.75" x14ac:dyDescent="0.55000000000000004">
      <c r="O198" s="61"/>
      <c r="P198" s="64" t="s">
        <v>240</v>
      </c>
      <c r="Q198" s="61">
        <f>+N278</f>
        <v>1</v>
      </c>
      <c r="R198" s="61">
        <f>+N272</f>
        <v>1</v>
      </c>
      <c r="S198" s="61">
        <f>+N275</f>
        <v>1</v>
      </c>
      <c r="T198" s="61"/>
      <c r="U198" s="11"/>
    </row>
    <row r="199" spans="15:21" customFormat="1" ht="15.75" x14ac:dyDescent="0.55000000000000004">
      <c r="O199" s="61"/>
      <c r="P199" s="61"/>
      <c r="Q199" s="61"/>
      <c r="R199" s="61"/>
      <c r="S199" s="61"/>
      <c r="T199" s="61"/>
      <c r="U199" s="11"/>
    </row>
    <row r="200" spans="15:21" customFormat="1" ht="15.75" x14ac:dyDescent="0.55000000000000004">
      <c r="O200" s="61"/>
      <c r="P200" s="63"/>
      <c r="Q200" s="63" t="s">
        <v>166</v>
      </c>
      <c r="R200" s="63" t="s">
        <v>241</v>
      </c>
      <c r="S200" s="63" t="s">
        <v>171</v>
      </c>
      <c r="T200" s="61"/>
      <c r="U200" s="11"/>
    </row>
    <row r="201" spans="15:21" customFormat="1" ht="15.75" x14ac:dyDescent="0.55000000000000004">
      <c r="O201" s="61"/>
      <c r="P201" s="64" t="s">
        <v>238</v>
      </c>
      <c r="Q201" s="65">
        <f t="shared" ref="Q201:S203" si="29">IFERROR(Q196/SUM($Q196:$S196),0)</f>
        <v>1</v>
      </c>
      <c r="R201" s="65">
        <f t="shared" si="29"/>
        <v>0</v>
      </c>
      <c r="S201" s="65">
        <f t="shared" si="29"/>
        <v>0</v>
      </c>
      <c r="T201" s="61"/>
      <c r="U201" s="11"/>
    </row>
    <row r="202" spans="15:21" customFormat="1" ht="17.25" x14ac:dyDescent="0.6">
      <c r="O202" s="66"/>
      <c r="P202" s="64" t="s">
        <v>239</v>
      </c>
      <c r="Q202" s="65">
        <f t="shared" si="29"/>
        <v>0</v>
      </c>
      <c r="R202" s="65">
        <f t="shared" si="29"/>
        <v>0</v>
      </c>
      <c r="S202" s="65">
        <f t="shared" si="29"/>
        <v>0</v>
      </c>
      <c r="T202" s="66"/>
      <c r="U202" s="11"/>
    </row>
    <row r="203" spans="15:21" customFormat="1" ht="15.75" x14ac:dyDescent="0.55000000000000004">
      <c r="O203" s="61"/>
      <c r="P203" s="64" t="s">
        <v>240</v>
      </c>
      <c r="Q203" s="65">
        <f t="shared" si="29"/>
        <v>0.33333333333333331</v>
      </c>
      <c r="R203" s="65">
        <f t="shared" si="29"/>
        <v>0.33333333333333331</v>
      </c>
      <c r="S203" s="65">
        <f t="shared" si="29"/>
        <v>0.33333333333333331</v>
      </c>
      <c r="T203" s="61"/>
      <c r="U203" s="11"/>
    </row>
    <row r="204" spans="15:21" customFormat="1" ht="15.75" x14ac:dyDescent="0.55000000000000004">
      <c r="O204" s="61"/>
      <c r="P204" s="61"/>
      <c r="Q204" s="61"/>
      <c r="R204" s="61"/>
      <c r="S204" s="61"/>
      <c r="T204" s="61"/>
      <c r="U204" s="11"/>
    </row>
    <row r="205" spans="15:21" customFormat="1" ht="15.75" x14ac:dyDescent="0.55000000000000004">
      <c r="O205" s="61"/>
      <c r="P205" s="61"/>
      <c r="Q205" s="61"/>
      <c r="R205" s="61"/>
      <c r="S205" s="61"/>
      <c r="T205" s="61"/>
      <c r="U205" s="11"/>
    </row>
    <row r="206" spans="15:21" customFormat="1" ht="15.75" x14ac:dyDescent="0.55000000000000004">
      <c r="O206" s="61"/>
      <c r="P206" s="61"/>
      <c r="Q206" s="61"/>
      <c r="R206" s="61"/>
      <c r="S206" s="61"/>
      <c r="T206" s="61"/>
      <c r="U206" s="11"/>
    </row>
    <row r="207" spans="15:21" customFormat="1" ht="15.75" x14ac:dyDescent="0.55000000000000004">
      <c r="O207" s="11"/>
      <c r="P207" s="11"/>
      <c r="Q207" s="11"/>
      <c r="R207" s="11"/>
      <c r="S207" s="11"/>
      <c r="T207" s="11"/>
      <c r="U207" s="11"/>
    </row>
    <row r="208" spans="15:21" customFormat="1" ht="15.75" x14ac:dyDescent="0.55000000000000004">
      <c r="O208" s="11"/>
      <c r="P208" s="11"/>
      <c r="Q208" s="11"/>
      <c r="R208" s="11"/>
      <c r="S208" s="11"/>
      <c r="T208" s="11"/>
      <c r="U208" s="11"/>
    </row>
    <row r="209" spans="15:21" customFormat="1" ht="15.75" hidden="1" x14ac:dyDescent="0.55000000000000004">
      <c r="O209" s="11"/>
      <c r="P209" s="11"/>
      <c r="Q209" s="11"/>
      <c r="R209" s="11"/>
      <c r="S209" s="11"/>
      <c r="T209" s="11"/>
      <c r="U209" s="11"/>
    </row>
    <row r="210" spans="15:21" customFormat="1" ht="14.25" hidden="1" x14ac:dyDescent="0.45"/>
    <row r="211" spans="15:21" customFormat="1" ht="14.25" hidden="1" x14ac:dyDescent="0.45"/>
    <row r="212" spans="15:21" customFormat="1" ht="14.25" hidden="1" x14ac:dyDescent="0.45"/>
    <row r="213" spans="15:21" customFormat="1" ht="14.25" hidden="1" x14ac:dyDescent="0.45"/>
    <row r="214" spans="15:21" customFormat="1" ht="14.25" hidden="1" x14ac:dyDescent="0.45"/>
    <row r="215" spans="15:21" customFormat="1" ht="14.25" hidden="1" x14ac:dyDescent="0.45"/>
    <row r="216" spans="15:21" customFormat="1" ht="14.25" hidden="1" x14ac:dyDescent="0.45"/>
    <row r="217" spans="15:21" customFormat="1" ht="14.25" hidden="1" x14ac:dyDescent="0.45"/>
    <row r="218" spans="15:21" customFormat="1" ht="14.25" hidden="1" x14ac:dyDescent="0.45"/>
    <row r="219" spans="15:21" customFormat="1" ht="14.25" hidden="1" x14ac:dyDescent="0.45"/>
    <row r="220" spans="15:21" customFormat="1" ht="14.25" hidden="1" x14ac:dyDescent="0.45"/>
    <row r="221" spans="15:21" customFormat="1" ht="14.25" hidden="1" x14ac:dyDescent="0.45"/>
    <row r="222" spans="15:21" customFormat="1" ht="14.25" hidden="1" x14ac:dyDescent="0.45"/>
    <row r="223" spans="15:21" customFormat="1" ht="14.25" hidden="1" x14ac:dyDescent="0.45"/>
    <row r="224" spans="15:21" customFormat="1" ht="14.25" hidden="1" x14ac:dyDescent="0.45"/>
    <row r="225" customFormat="1" ht="14.25" hidden="1" x14ac:dyDescent="0.45"/>
    <row r="226" customFormat="1" ht="14.25" hidden="1" x14ac:dyDescent="0.45"/>
    <row r="227" customFormat="1" ht="14.25" hidden="1" x14ac:dyDescent="0.45"/>
    <row r="228" customFormat="1" ht="14.25" hidden="1" x14ac:dyDescent="0.45"/>
    <row r="229" customFormat="1" ht="14.25" hidden="1" x14ac:dyDescent="0.45"/>
    <row r="230" customFormat="1" ht="14.25" hidden="1" x14ac:dyDescent="0.45"/>
    <row r="231" customFormat="1" ht="14.25" hidden="1" x14ac:dyDescent="0.45"/>
    <row r="232" customFormat="1" ht="14.25" hidden="1" x14ac:dyDescent="0.45"/>
    <row r="233" customFormat="1" ht="14.25" hidden="1" x14ac:dyDescent="0.45"/>
    <row r="234" customFormat="1" ht="14.25" hidden="1" x14ac:dyDescent="0.45"/>
    <row r="235" customFormat="1" ht="14.25" hidden="1" x14ac:dyDescent="0.45"/>
    <row r="236" customFormat="1" ht="14.25" hidden="1" x14ac:dyDescent="0.45"/>
    <row r="237" customFormat="1" ht="14.25" hidden="1" x14ac:dyDescent="0.45"/>
    <row r="238" customFormat="1" ht="14.25" hidden="1" x14ac:dyDescent="0.45"/>
    <row r="239" customFormat="1" ht="14.25" hidden="1" x14ac:dyDescent="0.45"/>
    <row r="240" customFormat="1" ht="14.25" hidden="1" x14ac:dyDescent="0.45"/>
    <row r="241" customFormat="1" ht="14.25" hidden="1" x14ac:dyDescent="0.45"/>
    <row r="242" customFormat="1" ht="14.25" hidden="1" x14ac:dyDescent="0.45"/>
    <row r="243" customFormat="1" ht="14.25" hidden="1" x14ac:dyDescent="0.45"/>
    <row r="244" customFormat="1" ht="14.25" hidden="1" x14ac:dyDescent="0.45"/>
    <row r="245" customFormat="1" ht="14.25" hidden="1" x14ac:dyDescent="0.45"/>
    <row r="246" customFormat="1" ht="14.25" hidden="1" x14ac:dyDescent="0.45"/>
    <row r="247" customFormat="1" ht="14.25" hidden="1" x14ac:dyDescent="0.45"/>
    <row r="248" customFormat="1" ht="14.25" hidden="1" x14ac:dyDescent="0.45"/>
    <row r="249" customFormat="1" ht="14.25" hidden="1" x14ac:dyDescent="0.45"/>
    <row r="250" customFormat="1" ht="14.25" hidden="1" x14ac:dyDescent="0.45"/>
    <row r="251" customFormat="1" ht="14.25" hidden="1" x14ac:dyDescent="0.45"/>
    <row r="252" customFormat="1" ht="14.25" hidden="1" x14ac:dyDescent="0.45"/>
    <row r="253" customFormat="1" ht="14.25" hidden="1" x14ac:dyDescent="0.45"/>
    <row r="254" customFormat="1" ht="14.25" hidden="1" x14ac:dyDescent="0.45"/>
    <row r="255" customFormat="1" ht="14.25" hidden="1" x14ac:dyDescent="0.45"/>
    <row r="256" customFormat="1" ht="14.25" hidden="1" x14ac:dyDescent="0.45"/>
    <row r="257" spans="11:14" customFormat="1" ht="14.25" hidden="1" x14ac:dyDescent="0.45"/>
    <row r="258" spans="11:14" customFormat="1" ht="14.25" hidden="1" x14ac:dyDescent="0.45"/>
    <row r="259" spans="11:14" customFormat="1" ht="14.25" hidden="1" x14ac:dyDescent="0.45"/>
    <row r="260" spans="11:14" customFormat="1" ht="14.25" hidden="1" x14ac:dyDescent="0.45"/>
    <row r="261" spans="11:14" customFormat="1" ht="14.25" hidden="1" x14ac:dyDescent="0.45"/>
    <row r="262" spans="11:14" customFormat="1" ht="14.25" hidden="1" x14ac:dyDescent="0.45"/>
    <row r="263" spans="11:14" customFormat="1" ht="14.25" hidden="1" x14ac:dyDescent="0.45"/>
    <row r="264" spans="11:14" customFormat="1" ht="14.25" hidden="1" x14ac:dyDescent="0.45"/>
    <row r="265" spans="11:14" customFormat="1" ht="14.25" hidden="1" x14ac:dyDescent="0.45"/>
    <row r="266" spans="11:14" customFormat="1" ht="14.25" hidden="1" x14ac:dyDescent="0.45"/>
    <row r="267" spans="11:14" ht="16.5" customHeight="1" x14ac:dyDescent="0.55000000000000004"/>
    <row r="268" spans="11:14" ht="16.5" customHeight="1" x14ac:dyDescent="0.55000000000000004"/>
    <row r="269" spans="11:14" ht="16.5" customHeight="1" x14ac:dyDescent="0.55000000000000004"/>
    <row r="270" spans="11:14" ht="15.75" hidden="1" x14ac:dyDescent="0.55000000000000004">
      <c r="K270" s="100">
        <v>1</v>
      </c>
      <c r="L270" s="100">
        <f>COUNTIF($C$7:$C$266,$K270)</f>
        <v>118</v>
      </c>
      <c r="M270" s="100" t="s">
        <v>226</v>
      </c>
      <c r="N270" s="100">
        <f t="shared" ref="N270:N278" si="30">COUNTIF($N$7:$N$266,$M270)</f>
        <v>0</v>
      </c>
    </row>
    <row r="271" spans="11:14" ht="15.75" hidden="1" x14ac:dyDescent="0.55000000000000004">
      <c r="K271" s="100">
        <v>2</v>
      </c>
      <c r="L271" s="100">
        <f>COUNTIF($C$7:$C$266,$K271)</f>
        <v>2</v>
      </c>
      <c r="M271" s="100" t="s">
        <v>227</v>
      </c>
      <c r="N271" s="100">
        <f t="shared" si="30"/>
        <v>0</v>
      </c>
    </row>
    <row r="272" spans="11:14" ht="15.75" hidden="1" x14ac:dyDescent="0.55000000000000004">
      <c r="K272" s="100">
        <v>3</v>
      </c>
      <c r="L272" s="100">
        <f>COUNTIF($C$7:$C$266,$K272)</f>
        <v>7</v>
      </c>
      <c r="M272" s="100" t="s">
        <v>228</v>
      </c>
      <c r="N272" s="100">
        <f t="shared" si="30"/>
        <v>1</v>
      </c>
    </row>
    <row r="273" spans="11:14" ht="15.75" hidden="1" x14ac:dyDescent="0.55000000000000004">
      <c r="K273" s="100">
        <f>K270</f>
        <v>1</v>
      </c>
      <c r="L273" s="100">
        <f t="shared" ref="L273:L281" si="31">L270</f>
        <v>118</v>
      </c>
      <c r="M273" s="100" t="s">
        <v>229</v>
      </c>
      <c r="N273" s="100">
        <f t="shared" si="30"/>
        <v>0</v>
      </c>
    </row>
    <row r="274" spans="11:14" ht="15.75" hidden="1" x14ac:dyDescent="0.55000000000000004">
      <c r="K274" s="100">
        <f t="shared" ref="K274:K281" si="32">K271</f>
        <v>2</v>
      </c>
      <c r="L274" s="100">
        <f>L271</f>
        <v>2</v>
      </c>
      <c r="M274" s="100" t="s">
        <v>230</v>
      </c>
      <c r="N274" s="100">
        <f t="shared" si="30"/>
        <v>0</v>
      </c>
    </row>
    <row r="275" spans="11:14" ht="15.75" hidden="1" x14ac:dyDescent="0.55000000000000004">
      <c r="K275" s="100">
        <f t="shared" si="32"/>
        <v>3</v>
      </c>
      <c r="L275" s="100">
        <f t="shared" si="31"/>
        <v>7</v>
      </c>
      <c r="M275" s="100" t="s">
        <v>231</v>
      </c>
      <c r="N275" s="100">
        <f t="shared" si="30"/>
        <v>1</v>
      </c>
    </row>
    <row r="276" spans="11:14" ht="15.75" hidden="1" x14ac:dyDescent="0.55000000000000004">
      <c r="K276" s="100">
        <f t="shared" si="32"/>
        <v>1</v>
      </c>
      <c r="L276" s="100">
        <f t="shared" si="31"/>
        <v>118</v>
      </c>
      <c r="M276" s="100" t="s">
        <v>232</v>
      </c>
      <c r="N276" s="100">
        <f t="shared" si="30"/>
        <v>1</v>
      </c>
    </row>
    <row r="277" spans="11:14" ht="15.75" hidden="1" x14ac:dyDescent="0.55000000000000004">
      <c r="K277" s="100">
        <f t="shared" si="32"/>
        <v>2</v>
      </c>
      <c r="L277" s="100">
        <f t="shared" si="31"/>
        <v>2</v>
      </c>
      <c r="M277" s="100" t="s">
        <v>233</v>
      </c>
      <c r="N277" s="100">
        <f t="shared" si="30"/>
        <v>0</v>
      </c>
    </row>
    <row r="278" spans="11:14" ht="15.75" hidden="1" x14ac:dyDescent="0.55000000000000004">
      <c r="K278" s="100">
        <f t="shared" si="32"/>
        <v>3</v>
      </c>
      <c r="L278" s="100">
        <f t="shared" si="31"/>
        <v>7</v>
      </c>
      <c r="M278" s="100" t="s">
        <v>234</v>
      </c>
      <c r="N278" s="100">
        <f t="shared" si="30"/>
        <v>1</v>
      </c>
    </row>
    <row r="279" spans="11:14" ht="15.75" hidden="1" x14ac:dyDescent="0.55000000000000004">
      <c r="K279" s="100">
        <f t="shared" si="32"/>
        <v>1</v>
      </c>
      <c r="L279" s="100">
        <f t="shared" si="31"/>
        <v>118</v>
      </c>
      <c r="M279" s="100" t="s">
        <v>235</v>
      </c>
      <c r="N279" s="100">
        <f>+N270+N273+N276</f>
        <v>1</v>
      </c>
    </row>
    <row r="280" spans="11:14" ht="15.75" hidden="1" x14ac:dyDescent="0.55000000000000004">
      <c r="K280" s="100">
        <f t="shared" si="32"/>
        <v>2</v>
      </c>
      <c r="L280" s="100">
        <f t="shared" si="31"/>
        <v>2</v>
      </c>
      <c r="M280" s="100" t="s">
        <v>236</v>
      </c>
      <c r="N280" s="100">
        <f>+N271+N274+N277</f>
        <v>0</v>
      </c>
    </row>
    <row r="281" spans="11:14" ht="15.75" hidden="1" x14ac:dyDescent="0.55000000000000004">
      <c r="K281" s="100">
        <f t="shared" si="32"/>
        <v>3</v>
      </c>
      <c r="L281" s="100">
        <f t="shared" si="31"/>
        <v>7</v>
      </c>
      <c r="M281" s="100" t="s">
        <v>237</v>
      </c>
      <c r="N281" s="100">
        <f>+N272+N275+N278</f>
        <v>3</v>
      </c>
    </row>
    <row r="282" spans="11:14" ht="16.5" customHeight="1" x14ac:dyDescent="0.55000000000000004"/>
    <row r="283" spans="11:14" ht="16.5" customHeight="1" x14ac:dyDescent="0.55000000000000004"/>
    <row r="284" spans="11:14" ht="16.5" customHeight="1" x14ac:dyDescent="0.55000000000000004"/>
    <row r="285" spans="11:14" ht="15.75" hidden="1" x14ac:dyDescent="0.55000000000000004">
      <c r="K285" s="100" t="s">
        <v>129</v>
      </c>
    </row>
    <row r="286" spans="11:14" ht="15.75" hidden="1" x14ac:dyDescent="0.55000000000000004">
      <c r="K286" s="100" t="s">
        <v>173</v>
      </c>
    </row>
    <row r="287" spans="11:14" ht="15.75" hidden="1" x14ac:dyDescent="0.55000000000000004">
      <c r="K287" s="100" t="s">
        <v>174</v>
      </c>
    </row>
    <row r="288" spans="11:14" ht="16.5" customHeight="1" x14ac:dyDescent="0.55000000000000004"/>
    <row r="289" ht="16.5" customHeight="1" x14ac:dyDescent="0.55000000000000004"/>
    <row r="290" ht="16.5" customHeight="1" x14ac:dyDescent="0.55000000000000004"/>
    <row r="291" ht="16.5" customHeight="1" x14ac:dyDescent="0.55000000000000004"/>
    <row r="292" ht="16.5" customHeight="1" x14ac:dyDescent="0.55000000000000004"/>
    <row r="293" ht="16.5" customHeight="1" x14ac:dyDescent="0.55000000000000004"/>
    <row r="294" ht="16.5" customHeight="1" x14ac:dyDescent="0.55000000000000004"/>
    <row r="295" ht="16.5" customHeight="1" x14ac:dyDescent="0.55000000000000004"/>
    <row r="296" ht="16.5" customHeight="1" x14ac:dyDescent="0.55000000000000004"/>
    <row r="297" ht="16.5" customHeight="1" x14ac:dyDescent="0.55000000000000004"/>
    <row r="298" ht="16.5" customHeight="1" x14ac:dyDescent="0.55000000000000004"/>
    <row r="299" ht="16.5" customHeight="1" x14ac:dyDescent="0.55000000000000004"/>
    <row r="300" ht="16.5" customHeight="1" x14ac:dyDescent="0.55000000000000004"/>
    <row r="301" ht="16.5" customHeight="1" x14ac:dyDescent="0.55000000000000004"/>
    <row r="302" ht="16.5" customHeight="1" x14ac:dyDescent="0.55000000000000004"/>
    <row r="303" ht="16.5" customHeight="1" x14ac:dyDescent="0.55000000000000004"/>
    <row r="304" ht="16.5" customHeight="1" x14ac:dyDescent="0.55000000000000004"/>
    <row r="305" ht="16.5" customHeight="1" x14ac:dyDescent="0.55000000000000004"/>
    <row r="306" ht="16.5" customHeight="1" x14ac:dyDescent="0.55000000000000004"/>
    <row r="307" ht="16.5" customHeight="1" x14ac:dyDescent="0.55000000000000004"/>
    <row r="308" ht="16.5" customHeight="1" x14ac:dyDescent="0.55000000000000004"/>
    <row r="309" ht="16.5" customHeight="1" x14ac:dyDescent="0.55000000000000004"/>
    <row r="310" ht="16.5" customHeight="1" x14ac:dyDescent="0.55000000000000004"/>
    <row r="311" ht="16.5" customHeight="1" x14ac:dyDescent="0.55000000000000004"/>
    <row r="312" ht="16.5" customHeight="1" x14ac:dyDescent="0.55000000000000004"/>
    <row r="313" ht="16.5" customHeight="1" x14ac:dyDescent="0.55000000000000004"/>
    <row r="314" ht="16.5" customHeight="1" x14ac:dyDescent="0.55000000000000004"/>
    <row r="315" ht="16.5" customHeight="1" x14ac:dyDescent="0.55000000000000004"/>
    <row r="316" ht="16.5" customHeight="1" x14ac:dyDescent="0.55000000000000004"/>
    <row r="317" ht="16.5" customHeight="1" x14ac:dyDescent="0.55000000000000004"/>
    <row r="318" ht="16.5" customHeight="1" x14ac:dyDescent="0.55000000000000004"/>
    <row r="319" ht="16.5" customHeight="1" x14ac:dyDescent="0.55000000000000004"/>
    <row r="320" ht="16.5" customHeight="1" x14ac:dyDescent="0.55000000000000004"/>
    <row r="321" ht="16.5" customHeight="1" x14ac:dyDescent="0.55000000000000004"/>
    <row r="322" ht="16.5" customHeight="1" x14ac:dyDescent="0.55000000000000004"/>
    <row r="323" ht="16.5" customHeight="1" x14ac:dyDescent="0.55000000000000004"/>
    <row r="324" ht="16.5" customHeight="1" x14ac:dyDescent="0.55000000000000004"/>
    <row r="325" ht="16.5" customHeight="1" x14ac:dyDescent="0.55000000000000004"/>
    <row r="326" ht="16.5" customHeight="1" x14ac:dyDescent="0.55000000000000004"/>
    <row r="327" ht="16.5" customHeight="1" x14ac:dyDescent="0.55000000000000004"/>
    <row r="328" ht="16.5" customHeight="1" x14ac:dyDescent="0.55000000000000004"/>
    <row r="329" ht="16.5" customHeight="1" x14ac:dyDescent="0.55000000000000004"/>
    <row r="330" ht="16.5" customHeight="1" x14ac:dyDescent="0.55000000000000004"/>
    <row r="331" ht="16.5" customHeight="1" x14ac:dyDescent="0.55000000000000004"/>
    <row r="332" ht="16.5" customHeight="1" x14ac:dyDescent="0.55000000000000004"/>
    <row r="333" ht="16.5" customHeight="1" x14ac:dyDescent="0.55000000000000004"/>
    <row r="334" ht="16.5" customHeight="1" x14ac:dyDescent="0.55000000000000004"/>
    <row r="335" ht="16.5" customHeight="1" x14ac:dyDescent="0.55000000000000004"/>
    <row r="336" ht="16.5" customHeight="1" x14ac:dyDescent="0.55000000000000004"/>
    <row r="337" ht="16.5" customHeight="1" x14ac:dyDescent="0.55000000000000004"/>
    <row r="338" ht="16.5" customHeight="1" x14ac:dyDescent="0.55000000000000004"/>
    <row r="339" ht="16.5" customHeight="1" x14ac:dyDescent="0.55000000000000004"/>
    <row r="340" ht="16.5" customHeight="1" x14ac:dyDescent="0.55000000000000004"/>
    <row r="341" ht="16.5" customHeight="1" x14ac:dyDescent="0.55000000000000004"/>
    <row r="342" ht="16.5" customHeight="1" x14ac:dyDescent="0.55000000000000004"/>
    <row r="343" ht="16.5" customHeight="1" x14ac:dyDescent="0.55000000000000004"/>
    <row r="344" ht="16.5" customHeight="1" x14ac:dyDescent="0.55000000000000004"/>
    <row r="345" ht="16.5" customHeight="1" x14ac:dyDescent="0.55000000000000004"/>
    <row r="346" ht="16.5" customHeight="1" x14ac:dyDescent="0.55000000000000004"/>
    <row r="347" ht="16.5" customHeight="1" x14ac:dyDescent="0.55000000000000004"/>
    <row r="348" ht="16.5" customHeight="1" x14ac:dyDescent="0.55000000000000004"/>
    <row r="349" ht="16.5" customHeight="1" x14ac:dyDescent="0.55000000000000004"/>
    <row r="350" ht="16.5" customHeight="1" x14ac:dyDescent="0.55000000000000004"/>
    <row r="351" ht="16.5" customHeight="1" x14ac:dyDescent="0.55000000000000004"/>
    <row r="352" ht="16.5" customHeight="1" x14ac:dyDescent="0.55000000000000004"/>
    <row r="353" ht="16.5" customHeight="1" x14ac:dyDescent="0.55000000000000004"/>
    <row r="354" ht="16.5" customHeight="1" x14ac:dyDescent="0.55000000000000004"/>
    <row r="355" ht="16.5" customHeight="1" x14ac:dyDescent="0.55000000000000004"/>
    <row r="356" ht="16.5" customHeight="1" x14ac:dyDescent="0.55000000000000004"/>
    <row r="357" ht="16.5" customHeight="1" x14ac:dyDescent="0.55000000000000004"/>
    <row r="358" ht="16.5" customHeight="1" x14ac:dyDescent="0.55000000000000004"/>
    <row r="359" ht="16.5" customHeight="1" x14ac:dyDescent="0.55000000000000004"/>
    <row r="360" ht="16.5" customHeight="1" x14ac:dyDescent="0.55000000000000004"/>
    <row r="361" ht="16.5" customHeight="1" x14ac:dyDescent="0.55000000000000004"/>
    <row r="362" ht="16.5" customHeight="1" x14ac:dyDescent="0.55000000000000004"/>
    <row r="363" ht="16.5" customHeight="1" x14ac:dyDescent="0.55000000000000004"/>
    <row r="364" ht="16.5" customHeight="1" x14ac:dyDescent="0.55000000000000004"/>
    <row r="365" ht="16.5" customHeight="1" x14ac:dyDescent="0.55000000000000004"/>
    <row r="366" ht="16.5" customHeight="1" x14ac:dyDescent="0.55000000000000004"/>
    <row r="367" ht="16.5" customHeight="1" x14ac:dyDescent="0.55000000000000004"/>
    <row r="368" ht="16.5" customHeight="1" x14ac:dyDescent="0.55000000000000004"/>
    <row r="369" ht="16.5" customHeight="1" x14ac:dyDescent="0.55000000000000004"/>
    <row r="370" ht="16.5" customHeight="1" x14ac:dyDescent="0.55000000000000004"/>
    <row r="371" ht="16.5" customHeight="1" x14ac:dyDescent="0.55000000000000004"/>
    <row r="372" ht="16.5" customHeight="1" x14ac:dyDescent="0.55000000000000004"/>
    <row r="373" ht="16.5" customHeight="1" x14ac:dyDescent="0.55000000000000004"/>
    <row r="374" ht="16.5" customHeight="1" x14ac:dyDescent="0.55000000000000004"/>
    <row r="375" ht="16.5" customHeight="1" x14ac:dyDescent="0.55000000000000004"/>
    <row r="376" ht="16.5" customHeight="1" x14ac:dyDescent="0.55000000000000004"/>
    <row r="377" ht="16.5" customHeight="1" x14ac:dyDescent="0.55000000000000004"/>
    <row r="378" ht="16.5" customHeight="1" x14ac:dyDescent="0.55000000000000004"/>
    <row r="379" ht="16.5" customHeight="1" x14ac:dyDescent="0.55000000000000004"/>
    <row r="380" ht="16.5" customHeight="1" x14ac:dyDescent="0.55000000000000004"/>
    <row r="381" ht="16.5" customHeight="1" x14ac:dyDescent="0.55000000000000004"/>
    <row r="382" ht="16.5" customHeight="1" x14ac:dyDescent="0.55000000000000004"/>
    <row r="383" ht="16.5" customHeight="1" x14ac:dyDescent="0.55000000000000004"/>
    <row r="384" ht="16.5" customHeight="1" x14ac:dyDescent="0.55000000000000004"/>
    <row r="385" ht="16.5" customHeight="1" x14ac:dyDescent="0.55000000000000004"/>
    <row r="386" ht="16.5" customHeight="1" x14ac:dyDescent="0.55000000000000004"/>
    <row r="387" ht="16.5" customHeight="1" x14ac:dyDescent="0.55000000000000004"/>
  </sheetData>
  <sheetProtection sheet="1" objects="1" scenarios="1"/>
  <autoFilter ref="A6:WVQ266" xr:uid="{1290FF67-BE29-48DE-B946-454CA4D5E1B0}"/>
  <conditionalFormatting sqref="G7">
    <cfRule type="iconSet" priority="10">
      <iconSet>
        <cfvo type="percent" val="0"/>
        <cfvo type="num" val="0.5"/>
        <cfvo type="num" val="1"/>
      </iconSet>
    </cfRule>
  </conditionalFormatting>
  <conditionalFormatting sqref="G14">
    <cfRule type="iconSet" priority="9">
      <iconSet>
        <cfvo type="percent" val="0"/>
        <cfvo type="num" val="0.5"/>
        <cfvo type="num" val="1"/>
      </iconSet>
    </cfRule>
  </conditionalFormatting>
  <conditionalFormatting sqref="G129">
    <cfRule type="iconSet" priority="8">
      <iconSet>
        <cfvo type="percent" val="0"/>
        <cfvo type="num" val="0.5"/>
        <cfvo type="num" val="1"/>
      </iconSet>
    </cfRule>
  </conditionalFormatting>
  <dataValidations count="3">
    <dataValidation type="list" allowBlank="1" showInputMessage="1" showErrorMessage="1" sqref="G48:G99 G10:G13 G101:G128 G169:G180 G133:G144 G146:G167 G18:G46" xr:uid="{192C91AE-BF6A-41BF-A8EC-FC9DD7AC69D9}">
      <formula1>"Ja,Neen,NVT"</formula1>
    </dataValidation>
    <dataValidation type="list" allowBlank="1" showInputMessage="1" showErrorMessage="1" sqref="G65478:G65523 JA65478:JA65523 SW65478:SW65523 ACS65478:ACS65523 AMO65478:AMO65523 AWK65478:AWK65523 BGG65478:BGG65523 BQC65478:BQC65523 BZY65478:BZY65523 CJU65478:CJU65523 CTQ65478:CTQ65523 DDM65478:DDM65523 DNI65478:DNI65523 DXE65478:DXE65523 EHA65478:EHA65523 EQW65478:EQW65523 FAS65478:FAS65523 FKO65478:FKO65523 FUK65478:FUK65523 GEG65478:GEG65523 GOC65478:GOC65523 GXY65478:GXY65523 HHU65478:HHU65523 HRQ65478:HRQ65523 IBM65478:IBM65523 ILI65478:ILI65523 IVE65478:IVE65523 JFA65478:JFA65523 JOW65478:JOW65523 JYS65478:JYS65523 KIO65478:KIO65523 KSK65478:KSK65523 LCG65478:LCG65523 LMC65478:LMC65523 LVY65478:LVY65523 MFU65478:MFU65523 MPQ65478:MPQ65523 MZM65478:MZM65523 NJI65478:NJI65523 NTE65478:NTE65523 ODA65478:ODA65523 OMW65478:OMW65523 OWS65478:OWS65523 PGO65478:PGO65523 PQK65478:PQK65523 QAG65478:QAG65523 QKC65478:QKC65523 QTY65478:QTY65523 RDU65478:RDU65523 RNQ65478:RNQ65523 RXM65478:RXM65523 SHI65478:SHI65523 SRE65478:SRE65523 TBA65478:TBA65523 TKW65478:TKW65523 TUS65478:TUS65523 UEO65478:UEO65523 UOK65478:UOK65523 UYG65478:UYG65523 VIC65478:VIC65523 VRY65478:VRY65523 WBU65478:WBU65523 WLQ65478:WLQ65523 WVM65478:WVM65523 G131014:G131059 JA131014:JA131059 SW131014:SW131059 ACS131014:ACS131059 AMO131014:AMO131059 AWK131014:AWK131059 BGG131014:BGG131059 BQC131014:BQC131059 BZY131014:BZY131059 CJU131014:CJU131059 CTQ131014:CTQ131059 DDM131014:DDM131059 DNI131014:DNI131059 DXE131014:DXE131059 EHA131014:EHA131059 EQW131014:EQW131059 FAS131014:FAS131059 FKO131014:FKO131059 FUK131014:FUK131059 GEG131014:GEG131059 GOC131014:GOC131059 GXY131014:GXY131059 HHU131014:HHU131059 HRQ131014:HRQ131059 IBM131014:IBM131059 ILI131014:ILI131059 IVE131014:IVE131059 JFA131014:JFA131059 JOW131014:JOW131059 JYS131014:JYS131059 KIO131014:KIO131059 KSK131014:KSK131059 LCG131014:LCG131059 LMC131014:LMC131059 LVY131014:LVY131059 MFU131014:MFU131059 MPQ131014:MPQ131059 MZM131014:MZM131059 NJI131014:NJI131059 NTE131014:NTE131059 ODA131014:ODA131059 OMW131014:OMW131059 OWS131014:OWS131059 PGO131014:PGO131059 PQK131014:PQK131059 QAG131014:QAG131059 QKC131014:QKC131059 QTY131014:QTY131059 RDU131014:RDU131059 RNQ131014:RNQ131059 RXM131014:RXM131059 SHI131014:SHI131059 SRE131014:SRE131059 TBA131014:TBA131059 TKW131014:TKW131059 TUS131014:TUS131059 UEO131014:UEO131059 UOK131014:UOK131059 UYG131014:UYG131059 VIC131014:VIC131059 VRY131014:VRY131059 WBU131014:WBU131059 WLQ131014:WLQ131059 WVM131014:WVM131059 G196550:G196595 JA196550:JA196595 SW196550:SW196595 ACS196550:ACS196595 AMO196550:AMO196595 AWK196550:AWK196595 BGG196550:BGG196595 BQC196550:BQC196595 BZY196550:BZY196595 CJU196550:CJU196595 CTQ196550:CTQ196595 DDM196550:DDM196595 DNI196550:DNI196595 DXE196550:DXE196595 EHA196550:EHA196595 EQW196550:EQW196595 FAS196550:FAS196595 FKO196550:FKO196595 FUK196550:FUK196595 GEG196550:GEG196595 GOC196550:GOC196595 GXY196550:GXY196595 HHU196550:HHU196595 HRQ196550:HRQ196595 IBM196550:IBM196595 ILI196550:ILI196595 IVE196550:IVE196595 JFA196550:JFA196595 JOW196550:JOW196595 JYS196550:JYS196595 KIO196550:KIO196595 KSK196550:KSK196595 LCG196550:LCG196595 LMC196550:LMC196595 LVY196550:LVY196595 MFU196550:MFU196595 MPQ196550:MPQ196595 MZM196550:MZM196595 NJI196550:NJI196595 NTE196550:NTE196595 ODA196550:ODA196595 OMW196550:OMW196595 OWS196550:OWS196595 PGO196550:PGO196595 PQK196550:PQK196595 QAG196550:QAG196595 QKC196550:QKC196595 QTY196550:QTY196595 RDU196550:RDU196595 RNQ196550:RNQ196595 RXM196550:RXM196595 SHI196550:SHI196595 SRE196550:SRE196595 TBA196550:TBA196595 TKW196550:TKW196595 TUS196550:TUS196595 UEO196550:UEO196595 UOK196550:UOK196595 UYG196550:UYG196595 VIC196550:VIC196595 VRY196550:VRY196595 WBU196550:WBU196595 WLQ196550:WLQ196595 WVM196550:WVM196595 G262086:G262131 JA262086:JA262131 SW262086:SW262131 ACS262086:ACS262131 AMO262086:AMO262131 AWK262086:AWK262131 BGG262086:BGG262131 BQC262086:BQC262131 BZY262086:BZY262131 CJU262086:CJU262131 CTQ262086:CTQ262131 DDM262086:DDM262131 DNI262086:DNI262131 DXE262086:DXE262131 EHA262086:EHA262131 EQW262086:EQW262131 FAS262086:FAS262131 FKO262086:FKO262131 FUK262086:FUK262131 GEG262086:GEG262131 GOC262086:GOC262131 GXY262086:GXY262131 HHU262086:HHU262131 HRQ262086:HRQ262131 IBM262086:IBM262131 ILI262086:ILI262131 IVE262086:IVE262131 JFA262086:JFA262131 JOW262086:JOW262131 JYS262086:JYS262131 KIO262086:KIO262131 KSK262086:KSK262131 LCG262086:LCG262131 LMC262086:LMC262131 LVY262086:LVY262131 MFU262086:MFU262131 MPQ262086:MPQ262131 MZM262086:MZM262131 NJI262086:NJI262131 NTE262086:NTE262131 ODA262086:ODA262131 OMW262086:OMW262131 OWS262086:OWS262131 PGO262086:PGO262131 PQK262086:PQK262131 QAG262086:QAG262131 QKC262086:QKC262131 QTY262086:QTY262131 RDU262086:RDU262131 RNQ262086:RNQ262131 RXM262086:RXM262131 SHI262086:SHI262131 SRE262086:SRE262131 TBA262086:TBA262131 TKW262086:TKW262131 TUS262086:TUS262131 UEO262086:UEO262131 UOK262086:UOK262131 UYG262086:UYG262131 VIC262086:VIC262131 VRY262086:VRY262131 WBU262086:WBU262131 WLQ262086:WLQ262131 WVM262086:WVM262131 G327622:G327667 JA327622:JA327667 SW327622:SW327667 ACS327622:ACS327667 AMO327622:AMO327667 AWK327622:AWK327667 BGG327622:BGG327667 BQC327622:BQC327667 BZY327622:BZY327667 CJU327622:CJU327667 CTQ327622:CTQ327667 DDM327622:DDM327667 DNI327622:DNI327667 DXE327622:DXE327667 EHA327622:EHA327667 EQW327622:EQW327667 FAS327622:FAS327667 FKO327622:FKO327667 FUK327622:FUK327667 GEG327622:GEG327667 GOC327622:GOC327667 GXY327622:GXY327667 HHU327622:HHU327667 HRQ327622:HRQ327667 IBM327622:IBM327667 ILI327622:ILI327667 IVE327622:IVE327667 JFA327622:JFA327667 JOW327622:JOW327667 JYS327622:JYS327667 KIO327622:KIO327667 KSK327622:KSK327667 LCG327622:LCG327667 LMC327622:LMC327667 LVY327622:LVY327667 MFU327622:MFU327667 MPQ327622:MPQ327667 MZM327622:MZM327667 NJI327622:NJI327667 NTE327622:NTE327667 ODA327622:ODA327667 OMW327622:OMW327667 OWS327622:OWS327667 PGO327622:PGO327667 PQK327622:PQK327667 QAG327622:QAG327667 QKC327622:QKC327667 QTY327622:QTY327667 RDU327622:RDU327667 RNQ327622:RNQ327667 RXM327622:RXM327667 SHI327622:SHI327667 SRE327622:SRE327667 TBA327622:TBA327667 TKW327622:TKW327667 TUS327622:TUS327667 UEO327622:UEO327667 UOK327622:UOK327667 UYG327622:UYG327667 VIC327622:VIC327667 VRY327622:VRY327667 WBU327622:WBU327667 WLQ327622:WLQ327667 WVM327622:WVM327667 G393158:G393203 JA393158:JA393203 SW393158:SW393203 ACS393158:ACS393203 AMO393158:AMO393203 AWK393158:AWK393203 BGG393158:BGG393203 BQC393158:BQC393203 BZY393158:BZY393203 CJU393158:CJU393203 CTQ393158:CTQ393203 DDM393158:DDM393203 DNI393158:DNI393203 DXE393158:DXE393203 EHA393158:EHA393203 EQW393158:EQW393203 FAS393158:FAS393203 FKO393158:FKO393203 FUK393158:FUK393203 GEG393158:GEG393203 GOC393158:GOC393203 GXY393158:GXY393203 HHU393158:HHU393203 HRQ393158:HRQ393203 IBM393158:IBM393203 ILI393158:ILI393203 IVE393158:IVE393203 JFA393158:JFA393203 JOW393158:JOW393203 JYS393158:JYS393203 KIO393158:KIO393203 KSK393158:KSK393203 LCG393158:LCG393203 LMC393158:LMC393203 LVY393158:LVY393203 MFU393158:MFU393203 MPQ393158:MPQ393203 MZM393158:MZM393203 NJI393158:NJI393203 NTE393158:NTE393203 ODA393158:ODA393203 OMW393158:OMW393203 OWS393158:OWS393203 PGO393158:PGO393203 PQK393158:PQK393203 QAG393158:QAG393203 QKC393158:QKC393203 QTY393158:QTY393203 RDU393158:RDU393203 RNQ393158:RNQ393203 RXM393158:RXM393203 SHI393158:SHI393203 SRE393158:SRE393203 TBA393158:TBA393203 TKW393158:TKW393203 TUS393158:TUS393203 UEO393158:UEO393203 UOK393158:UOK393203 UYG393158:UYG393203 VIC393158:VIC393203 VRY393158:VRY393203 WBU393158:WBU393203 WLQ393158:WLQ393203 WVM393158:WVM393203 G458694:G458739 JA458694:JA458739 SW458694:SW458739 ACS458694:ACS458739 AMO458694:AMO458739 AWK458694:AWK458739 BGG458694:BGG458739 BQC458694:BQC458739 BZY458694:BZY458739 CJU458694:CJU458739 CTQ458694:CTQ458739 DDM458694:DDM458739 DNI458694:DNI458739 DXE458694:DXE458739 EHA458694:EHA458739 EQW458694:EQW458739 FAS458694:FAS458739 FKO458694:FKO458739 FUK458694:FUK458739 GEG458694:GEG458739 GOC458694:GOC458739 GXY458694:GXY458739 HHU458694:HHU458739 HRQ458694:HRQ458739 IBM458694:IBM458739 ILI458694:ILI458739 IVE458694:IVE458739 JFA458694:JFA458739 JOW458694:JOW458739 JYS458694:JYS458739 KIO458694:KIO458739 KSK458694:KSK458739 LCG458694:LCG458739 LMC458694:LMC458739 LVY458694:LVY458739 MFU458694:MFU458739 MPQ458694:MPQ458739 MZM458694:MZM458739 NJI458694:NJI458739 NTE458694:NTE458739 ODA458694:ODA458739 OMW458694:OMW458739 OWS458694:OWS458739 PGO458694:PGO458739 PQK458694:PQK458739 QAG458694:QAG458739 QKC458694:QKC458739 QTY458694:QTY458739 RDU458694:RDU458739 RNQ458694:RNQ458739 RXM458694:RXM458739 SHI458694:SHI458739 SRE458694:SRE458739 TBA458694:TBA458739 TKW458694:TKW458739 TUS458694:TUS458739 UEO458694:UEO458739 UOK458694:UOK458739 UYG458694:UYG458739 VIC458694:VIC458739 VRY458694:VRY458739 WBU458694:WBU458739 WLQ458694:WLQ458739 WVM458694:WVM458739 G524230:G524275 JA524230:JA524275 SW524230:SW524275 ACS524230:ACS524275 AMO524230:AMO524275 AWK524230:AWK524275 BGG524230:BGG524275 BQC524230:BQC524275 BZY524230:BZY524275 CJU524230:CJU524275 CTQ524230:CTQ524275 DDM524230:DDM524275 DNI524230:DNI524275 DXE524230:DXE524275 EHA524230:EHA524275 EQW524230:EQW524275 FAS524230:FAS524275 FKO524230:FKO524275 FUK524230:FUK524275 GEG524230:GEG524275 GOC524230:GOC524275 GXY524230:GXY524275 HHU524230:HHU524275 HRQ524230:HRQ524275 IBM524230:IBM524275 ILI524230:ILI524275 IVE524230:IVE524275 JFA524230:JFA524275 JOW524230:JOW524275 JYS524230:JYS524275 KIO524230:KIO524275 KSK524230:KSK524275 LCG524230:LCG524275 LMC524230:LMC524275 LVY524230:LVY524275 MFU524230:MFU524275 MPQ524230:MPQ524275 MZM524230:MZM524275 NJI524230:NJI524275 NTE524230:NTE524275 ODA524230:ODA524275 OMW524230:OMW524275 OWS524230:OWS524275 PGO524230:PGO524275 PQK524230:PQK524275 QAG524230:QAG524275 QKC524230:QKC524275 QTY524230:QTY524275 RDU524230:RDU524275 RNQ524230:RNQ524275 RXM524230:RXM524275 SHI524230:SHI524275 SRE524230:SRE524275 TBA524230:TBA524275 TKW524230:TKW524275 TUS524230:TUS524275 UEO524230:UEO524275 UOK524230:UOK524275 UYG524230:UYG524275 VIC524230:VIC524275 VRY524230:VRY524275 WBU524230:WBU524275 WLQ524230:WLQ524275 WVM524230:WVM524275 G589766:G589811 JA589766:JA589811 SW589766:SW589811 ACS589766:ACS589811 AMO589766:AMO589811 AWK589766:AWK589811 BGG589766:BGG589811 BQC589766:BQC589811 BZY589766:BZY589811 CJU589766:CJU589811 CTQ589766:CTQ589811 DDM589766:DDM589811 DNI589766:DNI589811 DXE589766:DXE589811 EHA589766:EHA589811 EQW589766:EQW589811 FAS589766:FAS589811 FKO589766:FKO589811 FUK589766:FUK589811 GEG589766:GEG589811 GOC589766:GOC589811 GXY589766:GXY589811 HHU589766:HHU589811 HRQ589766:HRQ589811 IBM589766:IBM589811 ILI589766:ILI589811 IVE589766:IVE589811 JFA589766:JFA589811 JOW589766:JOW589811 JYS589766:JYS589811 KIO589766:KIO589811 KSK589766:KSK589811 LCG589766:LCG589811 LMC589766:LMC589811 LVY589766:LVY589811 MFU589766:MFU589811 MPQ589766:MPQ589811 MZM589766:MZM589811 NJI589766:NJI589811 NTE589766:NTE589811 ODA589766:ODA589811 OMW589766:OMW589811 OWS589766:OWS589811 PGO589766:PGO589811 PQK589766:PQK589811 QAG589766:QAG589811 QKC589766:QKC589811 QTY589766:QTY589811 RDU589766:RDU589811 RNQ589766:RNQ589811 RXM589766:RXM589811 SHI589766:SHI589811 SRE589766:SRE589811 TBA589766:TBA589811 TKW589766:TKW589811 TUS589766:TUS589811 UEO589766:UEO589811 UOK589766:UOK589811 UYG589766:UYG589811 VIC589766:VIC589811 VRY589766:VRY589811 WBU589766:WBU589811 WLQ589766:WLQ589811 WVM589766:WVM589811 G655302:G655347 JA655302:JA655347 SW655302:SW655347 ACS655302:ACS655347 AMO655302:AMO655347 AWK655302:AWK655347 BGG655302:BGG655347 BQC655302:BQC655347 BZY655302:BZY655347 CJU655302:CJU655347 CTQ655302:CTQ655347 DDM655302:DDM655347 DNI655302:DNI655347 DXE655302:DXE655347 EHA655302:EHA655347 EQW655302:EQW655347 FAS655302:FAS655347 FKO655302:FKO655347 FUK655302:FUK655347 GEG655302:GEG655347 GOC655302:GOC655347 GXY655302:GXY655347 HHU655302:HHU655347 HRQ655302:HRQ655347 IBM655302:IBM655347 ILI655302:ILI655347 IVE655302:IVE655347 JFA655302:JFA655347 JOW655302:JOW655347 JYS655302:JYS655347 KIO655302:KIO655347 KSK655302:KSK655347 LCG655302:LCG655347 LMC655302:LMC655347 LVY655302:LVY655347 MFU655302:MFU655347 MPQ655302:MPQ655347 MZM655302:MZM655347 NJI655302:NJI655347 NTE655302:NTE655347 ODA655302:ODA655347 OMW655302:OMW655347 OWS655302:OWS655347 PGO655302:PGO655347 PQK655302:PQK655347 QAG655302:QAG655347 QKC655302:QKC655347 QTY655302:QTY655347 RDU655302:RDU655347 RNQ655302:RNQ655347 RXM655302:RXM655347 SHI655302:SHI655347 SRE655302:SRE655347 TBA655302:TBA655347 TKW655302:TKW655347 TUS655302:TUS655347 UEO655302:UEO655347 UOK655302:UOK655347 UYG655302:UYG655347 VIC655302:VIC655347 VRY655302:VRY655347 WBU655302:WBU655347 WLQ655302:WLQ655347 WVM655302:WVM655347 G720838:G720883 JA720838:JA720883 SW720838:SW720883 ACS720838:ACS720883 AMO720838:AMO720883 AWK720838:AWK720883 BGG720838:BGG720883 BQC720838:BQC720883 BZY720838:BZY720883 CJU720838:CJU720883 CTQ720838:CTQ720883 DDM720838:DDM720883 DNI720838:DNI720883 DXE720838:DXE720883 EHA720838:EHA720883 EQW720838:EQW720883 FAS720838:FAS720883 FKO720838:FKO720883 FUK720838:FUK720883 GEG720838:GEG720883 GOC720838:GOC720883 GXY720838:GXY720883 HHU720838:HHU720883 HRQ720838:HRQ720883 IBM720838:IBM720883 ILI720838:ILI720883 IVE720838:IVE720883 JFA720838:JFA720883 JOW720838:JOW720883 JYS720838:JYS720883 KIO720838:KIO720883 KSK720838:KSK720883 LCG720838:LCG720883 LMC720838:LMC720883 LVY720838:LVY720883 MFU720838:MFU720883 MPQ720838:MPQ720883 MZM720838:MZM720883 NJI720838:NJI720883 NTE720838:NTE720883 ODA720838:ODA720883 OMW720838:OMW720883 OWS720838:OWS720883 PGO720838:PGO720883 PQK720838:PQK720883 QAG720838:QAG720883 QKC720838:QKC720883 QTY720838:QTY720883 RDU720838:RDU720883 RNQ720838:RNQ720883 RXM720838:RXM720883 SHI720838:SHI720883 SRE720838:SRE720883 TBA720838:TBA720883 TKW720838:TKW720883 TUS720838:TUS720883 UEO720838:UEO720883 UOK720838:UOK720883 UYG720838:UYG720883 VIC720838:VIC720883 VRY720838:VRY720883 WBU720838:WBU720883 WLQ720838:WLQ720883 WVM720838:WVM720883 G786374:G786419 JA786374:JA786419 SW786374:SW786419 ACS786374:ACS786419 AMO786374:AMO786419 AWK786374:AWK786419 BGG786374:BGG786419 BQC786374:BQC786419 BZY786374:BZY786419 CJU786374:CJU786419 CTQ786374:CTQ786419 DDM786374:DDM786419 DNI786374:DNI786419 DXE786374:DXE786419 EHA786374:EHA786419 EQW786374:EQW786419 FAS786374:FAS786419 FKO786374:FKO786419 FUK786374:FUK786419 GEG786374:GEG786419 GOC786374:GOC786419 GXY786374:GXY786419 HHU786374:HHU786419 HRQ786374:HRQ786419 IBM786374:IBM786419 ILI786374:ILI786419 IVE786374:IVE786419 JFA786374:JFA786419 JOW786374:JOW786419 JYS786374:JYS786419 KIO786374:KIO786419 KSK786374:KSK786419 LCG786374:LCG786419 LMC786374:LMC786419 LVY786374:LVY786419 MFU786374:MFU786419 MPQ786374:MPQ786419 MZM786374:MZM786419 NJI786374:NJI786419 NTE786374:NTE786419 ODA786374:ODA786419 OMW786374:OMW786419 OWS786374:OWS786419 PGO786374:PGO786419 PQK786374:PQK786419 QAG786374:QAG786419 QKC786374:QKC786419 QTY786374:QTY786419 RDU786374:RDU786419 RNQ786374:RNQ786419 RXM786374:RXM786419 SHI786374:SHI786419 SRE786374:SRE786419 TBA786374:TBA786419 TKW786374:TKW786419 TUS786374:TUS786419 UEO786374:UEO786419 UOK786374:UOK786419 UYG786374:UYG786419 VIC786374:VIC786419 VRY786374:VRY786419 WBU786374:WBU786419 WLQ786374:WLQ786419 WVM786374:WVM786419 G851910:G851955 JA851910:JA851955 SW851910:SW851955 ACS851910:ACS851955 AMO851910:AMO851955 AWK851910:AWK851955 BGG851910:BGG851955 BQC851910:BQC851955 BZY851910:BZY851955 CJU851910:CJU851955 CTQ851910:CTQ851955 DDM851910:DDM851955 DNI851910:DNI851955 DXE851910:DXE851955 EHA851910:EHA851955 EQW851910:EQW851955 FAS851910:FAS851955 FKO851910:FKO851955 FUK851910:FUK851955 GEG851910:GEG851955 GOC851910:GOC851955 GXY851910:GXY851955 HHU851910:HHU851955 HRQ851910:HRQ851955 IBM851910:IBM851955 ILI851910:ILI851955 IVE851910:IVE851955 JFA851910:JFA851955 JOW851910:JOW851955 JYS851910:JYS851955 KIO851910:KIO851955 KSK851910:KSK851955 LCG851910:LCG851955 LMC851910:LMC851955 LVY851910:LVY851955 MFU851910:MFU851955 MPQ851910:MPQ851955 MZM851910:MZM851955 NJI851910:NJI851955 NTE851910:NTE851955 ODA851910:ODA851955 OMW851910:OMW851955 OWS851910:OWS851955 PGO851910:PGO851955 PQK851910:PQK851955 QAG851910:QAG851955 QKC851910:QKC851955 QTY851910:QTY851955 RDU851910:RDU851955 RNQ851910:RNQ851955 RXM851910:RXM851955 SHI851910:SHI851955 SRE851910:SRE851955 TBA851910:TBA851955 TKW851910:TKW851955 TUS851910:TUS851955 UEO851910:UEO851955 UOK851910:UOK851955 UYG851910:UYG851955 VIC851910:VIC851955 VRY851910:VRY851955 WBU851910:WBU851955 WLQ851910:WLQ851955 WVM851910:WVM851955 G917446:G917491 JA917446:JA917491 SW917446:SW917491 ACS917446:ACS917491 AMO917446:AMO917491 AWK917446:AWK917491 BGG917446:BGG917491 BQC917446:BQC917491 BZY917446:BZY917491 CJU917446:CJU917491 CTQ917446:CTQ917491 DDM917446:DDM917491 DNI917446:DNI917491 DXE917446:DXE917491 EHA917446:EHA917491 EQW917446:EQW917491 FAS917446:FAS917491 FKO917446:FKO917491 FUK917446:FUK917491 GEG917446:GEG917491 GOC917446:GOC917491 GXY917446:GXY917491 HHU917446:HHU917491 HRQ917446:HRQ917491 IBM917446:IBM917491 ILI917446:ILI917491 IVE917446:IVE917491 JFA917446:JFA917491 JOW917446:JOW917491 JYS917446:JYS917491 KIO917446:KIO917491 KSK917446:KSK917491 LCG917446:LCG917491 LMC917446:LMC917491 LVY917446:LVY917491 MFU917446:MFU917491 MPQ917446:MPQ917491 MZM917446:MZM917491 NJI917446:NJI917491 NTE917446:NTE917491 ODA917446:ODA917491 OMW917446:OMW917491 OWS917446:OWS917491 PGO917446:PGO917491 PQK917446:PQK917491 QAG917446:QAG917491 QKC917446:QKC917491 QTY917446:QTY917491 RDU917446:RDU917491 RNQ917446:RNQ917491 RXM917446:RXM917491 SHI917446:SHI917491 SRE917446:SRE917491 TBA917446:TBA917491 TKW917446:TKW917491 TUS917446:TUS917491 UEO917446:UEO917491 UOK917446:UOK917491 UYG917446:UYG917491 VIC917446:VIC917491 VRY917446:VRY917491 WBU917446:WBU917491 WLQ917446:WLQ917491 WVM917446:WVM917491 G982982:G983027 JA982982:JA983027 SW982982:SW983027 ACS982982:ACS983027 AMO982982:AMO983027 AWK982982:AWK983027 BGG982982:BGG983027 BQC982982:BQC983027 BZY982982:BZY983027 CJU982982:CJU983027 CTQ982982:CTQ983027 DDM982982:DDM983027 DNI982982:DNI983027 DXE982982:DXE983027 EHA982982:EHA983027 EQW982982:EQW983027 FAS982982:FAS983027 FKO982982:FKO983027 FUK982982:FUK983027 GEG982982:GEG983027 GOC982982:GOC983027 GXY982982:GXY983027 HHU982982:HHU983027 HRQ982982:HRQ983027 IBM982982:IBM983027 ILI982982:ILI983027 IVE982982:IVE983027 JFA982982:JFA983027 JOW982982:JOW983027 JYS982982:JYS983027 KIO982982:KIO983027 KSK982982:KSK983027 LCG982982:LCG983027 LMC982982:LMC983027 LVY982982:LVY983027 MFU982982:MFU983027 MPQ982982:MPQ983027 MZM982982:MZM983027 NJI982982:NJI983027 NTE982982:NTE983027 ODA982982:ODA983027 OMW982982:OMW983027 OWS982982:OWS983027 PGO982982:PGO983027 PQK982982:PQK983027 QAG982982:QAG983027 QKC982982:QKC983027 QTY982982:QTY983027 RDU982982:RDU983027 RNQ982982:RNQ983027 RXM982982:RXM983027 SHI982982:SHI983027 SRE982982:SRE983027 TBA982982:TBA983027 TKW982982:TKW983027 TUS982982:TUS983027 UEO982982:UEO983027 UOK982982:UOK983027 UYG982982:UYG983027 VIC982982:VIC983027 VRY982982:VRY983027 WBU982982:WBU983027 WLQ982982:WLQ983027 WVM982982:WVM983027 G65329:G65330 JA65329:JA65330 SW65329:SW65330 ACS65329:ACS65330 AMO65329:AMO65330 AWK65329:AWK65330 BGG65329:BGG65330 BQC65329:BQC65330 BZY65329:BZY65330 CJU65329:CJU65330 CTQ65329:CTQ65330 DDM65329:DDM65330 DNI65329:DNI65330 DXE65329:DXE65330 EHA65329:EHA65330 EQW65329:EQW65330 FAS65329:FAS65330 FKO65329:FKO65330 FUK65329:FUK65330 GEG65329:GEG65330 GOC65329:GOC65330 GXY65329:GXY65330 HHU65329:HHU65330 HRQ65329:HRQ65330 IBM65329:IBM65330 ILI65329:ILI65330 IVE65329:IVE65330 JFA65329:JFA65330 JOW65329:JOW65330 JYS65329:JYS65330 KIO65329:KIO65330 KSK65329:KSK65330 LCG65329:LCG65330 LMC65329:LMC65330 LVY65329:LVY65330 MFU65329:MFU65330 MPQ65329:MPQ65330 MZM65329:MZM65330 NJI65329:NJI65330 NTE65329:NTE65330 ODA65329:ODA65330 OMW65329:OMW65330 OWS65329:OWS65330 PGO65329:PGO65330 PQK65329:PQK65330 QAG65329:QAG65330 QKC65329:QKC65330 QTY65329:QTY65330 RDU65329:RDU65330 RNQ65329:RNQ65330 RXM65329:RXM65330 SHI65329:SHI65330 SRE65329:SRE65330 TBA65329:TBA65330 TKW65329:TKW65330 TUS65329:TUS65330 UEO65329:UEO65330 UOK65329:UOK65330 UYG65329:UYG65330 VIC65329:VIC65330 VRY65329:VRY65330 WBU65329:WBU65330 WLQ65329:WLQ65330 WVM65329:WVM65330 G130865:G130866 JA130865:JA130866 SW130865:SW130866 ACS130865:ACS130866 AMO130865:AMO130866 AWK130865:AWK130866 BGG130865:BGG130866 BQC130865:BQC130866 BZY130865:BZY130866 CJU130865:CJU130866 CTQ130865:CTQ130866 DDM130865:DDM130866 DNI130865:DNI130866 DXE130865:DXE130866 EHA130865:EHA130866 EQW130865:EQW130866 FAS130865:FAS130866 FKO130865:FKO130866 FUK130865:FUK130866 GEG130865:GEG130866 GOC130865:GOC130866 GXY130865:GXY130866 HHU130865:HHU130866 HRQ130865:HRQ130866 IBM130865:IBM130866 ILI130865:ILI130866 IVE130865:IVE130866 JFA130865:JFA130866 JOW130865:JOW130866 JYS130865:JYS130866 KIO130865:KIO130866 KSK130865:KSK130866 LCG130865:LCG130866 LMC130865:LMC130866 LVY130865:LVY130866 MFU130865:MFU130866 MPQ130865:MPQ130866 MZM130865:MZM130866 NJI130865:NJI130866 NTE130865:NTE130866 ODA130865:ODA130866 OMW130865:OMW130866 OWS130865:OWS130866 PGO130865:PGO130866 PQK130865:PQK130866 QAG130865:QAG130866 QKC130865:QKC130866 QTY130865:QTY130866 RDU130865:RDU130866 RNQ130865:RNQ130866 RXM130865:RXM130866 SHI130865:SHI130866 SRE130865:SRE130866 TBA130865:TBA130866 TKW130865:TKW130866 TUS130865:TUS130866 UEO130865:UEO130866 UOK130865:UOK130866 UYG130865:UYG130866 VIC130865:VIC130866 VRY130865:VRY130866 WBU130865:WBU130866 WLQ130865:WLQ130866 WVM130865:WVM130866 G196401:G196402 JA196401:JA196402 SW196401:SW196402 ACS196401:ACS196402 AMO196401:AMO196402 AWK196401:AWK196402 BGG196401:BGG196402 BQC196401:BQC196402 BZY196401:BZY196402 CJU196401:CJU196402 CTQ196401:CTQ196402 DDM196401:DDM196402 DNI196401:DNI196402 DXE196401:DXE196402 EHA196401:EHA196402 EQW196401:EQW196402 FAS196401:FAS196402 FKO196401:FKO196402 FUK196401:FUK196402 GEG196401:GEG196402 GOC196401:GOC196402 GXY196401:GXY196402 HHU196401:HHU196402 HRQ196401:HRQ196402 IBM196401:IBM196402 ILI196401:ILI196402 IVE196401:IVE196402 JFA196401:JFA196402 JOW196401:JOW196402 JYS196401:JYS196402 KIO196401:KIO196402 KSK196401:KSK196402 LCG196401:LCG196402 LMC196401:LMC196402 LVY196401:LVY196402 MFU196401:MFU196402 MPQ196401:MPQ196402 MZM196401:MZM196402 NJI196401:NJI196402 NTE196401:NTE196402 ODA196401:ODA196402 OMW196401:OMW196402 OWS196401:OWS196402 PGO196401:PGO196402 PQK196401:PQK196402 QAG196401:QAG196402 QKC196401:QKC196402 QTY196401:QTY196402 RDU196401:RDU196402 RNQ196401:RNQ196402 RXM196401:RXM196402 SHI196401:SHI196402 SRE196401:SRE196402 TBA196401:TBA196402 TKW196401:TKW196402 TUS196401:TUS196402 UEO196401:UEO196402 UOK196401:UOK196402 UYG196401:UYG196402 VIC196401:VIC196402 VRY196401:VRY196402 WBU196401:WBU196402 WLQ196401:WLQ196402 WVM196401:WVM196402 G261937:G261938 JA261937:JA261938 SW261937:SW261938 ACS261937:ACS261938 AMO261937:AMO261938 AWK261937:AWK261938 BGG261937:BGG261938 BQC261937:BQC261938 BZY261937:BZY261938 CJU261937:CJU261938 CTQ261937:CTQ261938 DDM261937:DDM261938 DNI261937:DNI261938 DXE261937:DXE261938 EHA261937:EHA261938 EQW261937:EQW261938 FAS261937:FAS261938 FKO261937:FKO261938 FUK261937:FUK261938 GEG261937:GEG261938 GOC261937:GOC261938 GXY261937:GXY261938 HHU261937:HHU261938 HRQ261937:HRQ261938 IBM261937:IBM261938 ILI261937:ILI261938 IVE261937:IVE261938 JFA261937:JFA261938 JOW261937:JOW261938 JYS261937:JYS261938 KIO261937:KIO261938 KSK261937:KSK261938 LCG261937:LCG261938 LMC261937:LMC261938 LVY261937:LVY261938 MFU261937:MFU261938 MPQ261937:MPQ261938 MZM261937:MZM261938 NJI261937:NJI261938 NTE261937:NTE261938 ODA261937:ODA261938 OMW261937:OMW261938 OWS261937:OWS261938 PGO261937:PGO261938 PQK261937:PQK261938 QAG261937:QAG261938 QKC261937:QKC261938 QTY261937:QTY261938 RDU261937:RDU261938 RNQ261937:RNQ261938 RXM261937:RXM261938 SHI261937:SHI261938 SRE261937:SRE261938 TBA261937:TBA261938 TKW261937:TKW261938 TUS261937:TUS261938 UEO261937:UEO261938 UOK261937:UOK261938 UYG261937:UYG261938 VIC261937:VIC261938 VRY261937:VRY261938 WBU261937:WBU261938 WLQ261937:WLQ261938 WVM261937:WVM261938 G327473:G327474 JA327473:JA327474 SW327473:SW327474 ACS327473:ACS327474 AMO327473:AMO327474 AWK327473:AWK327474 BGG327473:BGG327474 BQC327473:BQC327474 BZY327473:BZY327474 CJU327473:CJU327474 CTQ327473:CTQ327474 DDM327473:DDM327474 DNI327473:DNI327474 DXE327473:DXE327474 EHA327473:EHA327474 EQW327473:EQW327474 FAS327473:FAS327474 FKO327473:FKO327474 FUK327473:FUK327474 GEG327473:GEG327474 GOC327473:GOC327474 GXY327473:GXY327474 HHU327473:HHU327474 HRQ327473:HRQ327474 IBM327473:IBM327474 ILI327473:ILI327474 IVE327473:IVE327474 JFA327473:JFA327474 JOW327473:JOW327474 JYS327473:JYS327474 KIO327473:KIO327474 KSK327473:KSK327474 LCG327473:LCG327474 LMC327473:LMC327474 LVY327473:LVY327474 MFU327473:MFU327474 MPQ327473:MPQ327474 MZM327473:MZM327474 NJI327473:NJI327474 NTE327473:NTE327474 ODA327473:ODA327474 OMW327473:OMW327474 OWS327473:OWS327474 PGO327473:PGO327474 PQK327473:PQK327474 QAG327473:QAG327474 QKC327473:QKC327474 QTY327473:QTY327474 RDU327473:RDU327474 RNQ327473:RNQ327474 RXM327473:RXM327474 SHI327473:SHI327474 SRE327473:SRE327474 TBA327473:TBA327474 TKW327473:TKW327474 TUS327473:TUS327474 UEO327473:UEO327474 UOK327473:UOK327474 UYG327473:UYG327474 VIC327473:VIC327474 VRY327473:VRY327474 WBU327473:WBU327474 WLQ327473:WLQ327474 WVM327473:WVM327474 G393009:G393010 JA393009:JA393010 SW393009:SW393010 ACS393009:ACS393010 AMO393009:AMO393010 AWK393009:AWK393010 BGG393009:BGG393010 BQC393009:BQC393010 BZY393009:BZY393010 CJU393009:CJU393010 CTQ393009:CTQ393010 DDM393009:DDM393010 DNI393009:DNI393010 DXE393009:DXE393010 EHA393009:EHA393010 EQW393009:EQW393010 FAS393009:FAS393010 FKO393009:FKO393010 FUK393009:FUK393010 GEG393009:GEG393010 GOC393009:GOC393010 GXY393009:GXY393010 HHU393009:HHU393010 HRQ393009:HRQ393010 IBM393009:IBM393010 ILI393009:ILI393010 IVE393009:IVE393010 JFA393009:JFA393010 JOW393009:JOW393010 JYS393009:JYS393010 KIO393009:KIO393010 KSK393009:KSK393010 LCG393009:LCG393010 LMC393009:LMC393010 LVY393009:LVY393010 MFU393009:MFU393010 MPQ393009:MPQ393010 MZM393009:MZM393010 NJI393009:NJI393010 NTE393009:NTE393010 ODA393009:ODA393010 OMW393009:OMW393010 OWS393009:OWS393010 PGO393009:PGO393010 PQK393009:PQK393010 QAG393009:QAG393010 QKC393009:QKC393010 QTY393009:QTY393010 RDU393009:RDU393010 RNQ393009:RNQ393010 RXM393009:RXM393010 SHI393009:SHI393010 SRE393009:SRE393010 TBA393009:TBA393010 TKW393009:TKW393010 TUS393009:TUS393010 UEO393009:UEO393010 UOK393009:UOK393010 UYG393009:UYG393010 VIC393009:VIC393010 VRY393009:VRY393010 WBU393009:WBU393010 WLQ393009:WLQ393010 WVM393009:WVM393010 G458545:G458546 JA458545:JA458546 SW458545:SW458546 ACS458545:ACS458546 AMO458545:AMO458546 AWK458545:AWK458546 BGG458545:BGG458546 BQC458545:BQC458546 BZY458545:BZY458546 CJU458545:CJU458546 CTQ458545:CTQ458546 DDM458545:DDM458546 DNI458545:DNI458546 DXE458545:DXE458546 EHA458545:EHA458546 EQW458545:EQW458546 FAS458545:FAS458546 FKO458545:FKO458546 FUK458545:FUK458546 GEG458545:GEG458546 GOC458545:GOC458546 GXY458545:GXY458546 HHU458545:HHU458546 HRQ458545:HRQ458546 IBM458545:IBM458546 ILI458545:ILI458546 IVE458545:IVE458546 JFA458545:JFA458546 JOW458545:JOW458546 JYS458545:JYS458546 KIO458545:KIO458546 KSK458545:KSK458546 LCG458545:LCG458546 LMC458545:LMC458546 LVY458545:LVY458546 MFU458545:MFU458546 MPQ458545:MPQ458546 MZM458545:MZM458546 NJI458545:NJI458546 NTE458545:NTE458546 ODA458545:ODA458546 OMW458545:OMW458546 OWS458545:OWS458546 PGO458545:PGO458546 PQK458545:PQK458546 QAG458545:QAG458546 QKC458545:QKC458546 QTY458545:QTY458546 RDU458545:RDU458546 RNQ458545:RNQ458546 RXM458545:RXM458546 SHI458545:SHI458546 SRE458545:SRE458546 TBA458545:TBA458546 TKW458545:TKW458546 TUS458545:TUS458546 UEO458545:UEO458546 UOK458545:UOK458546 UYG458545:UYG458546 VIC458545:VIC458546 VRY458545:VRY458546 WBU458545:WBU458546 WLQ458545:WLQ458546 WVM458545:WVM458546 G524081:G524082 JA524081:JA524082 SW524081:SW524082 ACS524081:ACS524082 AMO524081:AMO524082 AWK524081:AWK524082 BGG524081:BGG524082 BQC524081:BQC524082 BZY524081:BZY524082 CJU524081:CJU524082 CTQ524081:CTQ524082 DDM524081:DDM524082 DNI524081:DNI524082 DXE524081:DXE524082 EHA524081:EHA524082 EQW524081:EQW524082 FAS524081:FAS524082 FKO524081:FKO524082 FUK524081:FUK524082 GEG524081:GEG524082 GOC524081:GOC524082 GXY524081:GXY524082 HHU524081:HHU524082 HRQ524081:HRQ524082 IBM524081:IBM524082 ILI524081:ILI524082 IVE524081:IVE524082 JFA524081:JFA524082 JOW524081:JOW524082 JYS524081:JYS524082 KIO524081:KIO524082 KSK524081:KSK524082 LCG524081:LCG524082 LMC524081:LMC524082 LVY524081:LVY524082 MFU524081:MFU524082 MPQ524081:MPQ524082 MZM524081:MZM524082 NJI524081:NJI524082 NTE524081:NTE524082 ODA524081:ODA524082 OMW524081:OMW524082 OWS524081:OWS524082 PGO524081:PGO524082 PQK524081:PQK524082 QAG524081:QAG524082 QKC524081:QKC524082 QTY524081:QTY524082 RDU524081:RDU524082 RNQ524081:RNQ524082 RXM524081:RXM524082 SHI524081:SHI524082 SRE524081:SRE524082 TBA524081:TBA524082 TKW524081:TKW524082 TUS524081:TUS524082 UEO524081:UEO524082 UOK524081:UOK524082 UYG524081:UYG524082 VIC524081:VIC524082 VRY524081:VRY524082 WBU524081:WBU524082 WLQ524081:WLQ524082 WVM524081:WVM524082 G589617:G589618 JA589617:JA589618 SW589617:SW589618 ACS589617:ACS589618 AMO589617:AMO589618 AWK589617:AWK589618 BGG589617:BGG589618 BQC589617:BQC589618 BZY589617:BZY589618 CJU589617:CJU589618 CTQ589617:CTQ589618 DDM589617:DDM589618 DNI589617:DNI589618 DXE589617:DXE589618 EHA589617:EHA589618 EQW589617:EQW589618 FAS589617:FAS589618 FKO589617:FKO589618 FUK589617:FUK589618 GEG589617:GEG589618 GOC589617:GOC589618 GXY589617:GXY589618 HHU589617:HHU589618 HRQ589617:HRQ589618 IBM589617:IBM589618 ILI589617:ILI589618 IVE589617:IVE589618 JFA589617:JFA589618 JOW589617:JOW589618 JYS589617:JYS589618 KIO589617:KIO589618 KSK589617:KSK589618 LCG589617:LCG589618 LMC589617:LMC589618 LVY589617:LVY589618 MFU589617:MFU589618 MPQ589617:MPQ589618 MZM589617:MZM589618 NJI589617:NJI589618 NTE589617:NTE589618 ODA589617:ODA589618 OMW589617:OMW589618 OWS589617:OWS589618 PGO589617:PGO589618 PQK589617:PQK589618 QAG589617:QAG589618 QKC589617:QKC589618 QTY589617:QTY589618 RDU589617:RDU589618 RNQ589617:RNQ589618 RXM589617:RXM589618 SHI589617:SHI589618 SRE589617:SRE589618 TBA589617:TBA589618 TKW589617:TKW589618 TUS589617:TUS589618 UEO589617:UEO589618 UOK589617:UOK589618 UYG589617:UYG589618 VIC589617:VIC589618 VRY589617:VRY589618 WBU589617:WBU589618 WLQ589617:WLQ589618 WVM589617:WVM589618 G655153:G655154 JA655153:JA655154 SW655153:SW655154 ACS655153:ACS655154 AMO655153:AMO655154 AWK655153:AWK655154 BGG655153:BGG655154 BQC655153:BQC655154 BZY655153:BZY655154 CJU655153:CJU655154 CTQ655153:CTQ655154 DDM655153:DDM655154 DNI655153:DNI655154 DXE655153:DXE655154 EHA655153:EHA655154 EQW655153:EQW655154 FAS655153:FAS655154 FKO655153:FKO655154 FUK655153:FUK655154 GEG655153:GEG655154 GOC655153:GOC655154 GXY655153:GXY655154 HHU655153:HHU655154 HRQ655153:HRQ655154 IBM655153:IBM655154 ILI655153:ILI655154 IVE655153:IVE655154 JFA655153:JFA655154 JOW655153:JOW655154 JYS655153:JYS655154 KIO655153:KIO655154 KSK655153:KSK655154 LCG655153:LCG655154 LMC655153:LMC655154 LVY655153:LVY655154 MFU655153:MFU655154 MPQ655153:MPQ655154 MZM655153:MZM655154 NJI655153:NJI655154 NTE655153:NTE655154 ODA655153:ODA655154 OMW655153:OMW655154 OWS655153:OWS655154 PGO655153:PGO655154 PQK655153:PQK655154 QAG655153:QAG655154 QKC655153:QKC655154 QTY655153:QTY655154 RDU655153:RDU655154 RNQ655153:RNQ655154 RXM655153:RXM655154 SHI655153:SHI655154 SRE655153:SRE655154 TBA655153:TBA655154 TKW655153:TKW655154 TUS655153:TUS655154 UEO655153:UEO655154 UOK655153:UOK655154 UYG655153:UYG655154 VIC655153:VIC655154 VRY655153:VRY655154 WBU655153:WBU655154 WLQ655153:WLQ655154 WVM655153:WVM655154 G720689:G720690 JA720689:JA720690 SW720689:SW720690 ACS720689:ACS720690 AMO720689:AMO720690 AWK720689:AWK720690 BGG720689:BGG720690 BQC720689:BQC720690 BZY720689:BZY720690 CJU720689:CJU720690 CTQ720689:CTQ720690 DDM720689:DDM720690 DNI720689:DNI720690 DXE720689:DXE720690 EHA720689:EHA720690 EQW720689:EQW720690 FAS720689:FAS720690 FKO720689:FKO720690 FUK720689:FUK720690 GEG720689:GEG720690 GOC720689:GOC720690 GXY720689:GXY720690 HHU720689:HHU720690 HRQ720689:HRQ720690 IBM720689:IBM720690 ILI720689:ILI720690 IVE720689:IVE720690 JFA720689:JFA720690 JOW720689:JOW720690 JYS720689:JYS720690 KIO720689:KIO720690 KSK720689:KSK720690 LCG720689:LCG720690 LMC720689:LMC720690 LVY720689:LVY720690 MFU720689:MFU720690 MPQ720689:MPQ720690 MZM720689:MZM720690 NJI720689:NJI720690 NTE720689:NTE720690 ODA720689:ODA720690 OMW720689:OMW720690 OWS720689:OWS720690 PGO720689:PGO720690 PQK720689:PQK720690 QAG720689:QAG720690 QKC720689:QKC720690 QTY720689:QTY720690 RDU720689:RDU720690 RNQ720689:RNQ720690 RXM720689:RXM720690 SHI720689:SHI720690 SRE720689:SRE720690 TBA720689:TBA720690 TKW720689:TKW720690 TUS720689:TUS720690 UEO720689:UEO720690 UOK720689:UOK720690 UYG720689:UYG720690 VIC720689:VIC720690 VRY720689:VRY720690 WBU720689:WBU720690 WLQ720689:WLQ720690 WVM720689:WVM720690 G786225:G786226 JA786225:JA786226 SW786225:SW786226 ACS786225:ACS786226 AMO786225:AMO786226 AWK786225:AWK786226 BGG786225:BGG786226 BQC786225:BQC786226 BZY786225:BZY786226 CJU786225:CJU786226 CTQ786225:CTQ786226 DDM786225:DDM786226 DNI786225:DNI786226 DXE786225:DXE786226 EHA786225:EHA786226 EQW786225:EQW786226 FAS786225:FAS786226 FKO786225:FKO786226 FUK786225:FUK786226 GEG786225:GEG786226 GOC786225:GOC786226 GXY786225:GXY786226 HHU786225:HHU786226 HRQ786225:HRQ786226 IBM786225:IBM786226 ILI786225:ILI786226 IVE786225:IVE786226 JFA786225:JFA786226 JOW786225:JOW786226 JYS786225:JYS786226 KIO786225:KIO786226 KSK786225:KSK786226 LCG786225:LCG786226 LMC786225:LMC786226 LVY786225:LVY786226 MFU786225:MFU786226 MPQ786225:MPQ786226 MZM786225:MZM786226 NJI786225:NJI786226 NTE786225:NTE786226 ODA786225:ODA786226 OMW786225:OMW786226 OWS786225:OWS786226 PGO786225:PGO786226 PQK786225:PQK786226 QAG786225:QAG786226 QKC786225:QKC786226 QTY786225:QTY786226 RDU786225:RDU786226 RNQ786225:RNQ786226 RXM786225:RXM786226 SHI786225:SHI786226 SRE786225:SRE786226 TBA786225:TBA786226 TKW786225:TKW786226 TUS786225:TUS786226 UEO786225:UEO786226 UOK786225:UOK786226 UYG786225:UYG786226 VIC786225:VIC786226 VRY786225:VRY786226 WBU786225:WBU786226 WLQ786225:WLQ786226 WVM786225:WVM786226 G851761:G851762 JA851761:JA851762 SW851761:SW851762 ACS851761:ACS851762 AMO851761:AMO851762 AWK851761:AWK851762 BGG851761:BGG851762 BQC851761:BQC851762 BZY851761:BZY851762 CJU851761:CJU851762 CTQ851761:CTQ851762 DDM851761:DDM851762 DNI851761:DNI851762 DXE851761:DXE851762 EHA851761:EHA851762 EQW851761:EQW851762 FAS851761:FAS851762 FKO851761:FKO851762 FUK851761:FUK851762 GEG851761:GEG851762 GOC851761:GOC851762 GXY851761:GXY851762 HHU851761:HHU851762 HRQ851761:HRQ851762 IBM851761:IBM851762 ILI851761:ILI851762 IVE851761:IVE851762 JFA851761:JFA851762 JOW851761:JOW851762 JYS851761:JYS851762 KIO851761:KIO851762 KSK851761:KSK851762 LCG851761:LCG851762 LMC851761:LMC851762 LVY851761:LVY851762 MFU851761:MFU851762 MPQ851761:MPQ851762 MZM851761:MZM851762 NJI851761:NJI851762 NTE851761:NTE851762 ODA851761:ODA851762 OMW851761:OMW851762 OWS851761:OWS851762 PGO851761:PGO851762 PQK851761:PQK851762 QAG851761:QAG851762 QKC851761:QKC851762 QTY851761:QTY851762 RDU851761:RDU851762 RNQ851761:RNQ851762 RXM851761:RXM851762 SHI851761:SHI851762 SRE851761:SRE851762 TBA851761:TBA851762 TKW851761:TKW851762 TUS851761:TUS851762 UEO851761:UEO851762 UOK851761:UOK851762 UYG851761:UYG851762 VIC851761:VIC851762 VRY851761:VRY851762 WBU851761:WBU851762 WLQ851761:WLQ851762 WVM851761:WVM851762 G917297:G917298 JA917297:JA917298 SW917297:SW917298 ACS917297:ACS917298 AMO917297:AMO917298 AWK917297:AWK917298 BGG917297:BGG917298 BQC917297:BQC917298 BZY917297:BZY917298 CJU917297:CJU917298 CTQ917297:CTQ917298 DDM917297:DDM917298 DNI917297:DNI917298 DXE917297:DXE917298 EHA917297:EHA917298 EQW917297:EQW917298 FAS917297:FAS917298 FKO917297:FKO917298 FUK917297:FUK917298 GEG917297:GEG917298 GOC917297:GOC917298 GXY917297:GXY917298 HHU917297:HHU917298 HRQ917297:HRQ917298 IBM917297:IBM917298 ILI917297:ILI917298 IVE917297:IVE917298 JFA917297:JFA917298 JOW917297:JOW917298 JYS917297:JYS917298 KIO917297:KIO917298 KSK917297:KSK917298 LCG917297:LCG917298 LMC917297:LMC917298 LVY917297:LVY917298 MFU917297:MFU917298 MPQ917297:MPQ917298 MZM917297:MZM917298 NJI917297:NJI917298 NTE917297:NTE917298 ODA917297:ODA917298 OMW917297:OMW917298 OWS917297:OWS917298 PGO917297:PGO917298 PQK917297:PQK917298 QAG917297:QAG917298 QKC917297:QKC917298 QTY917297:QTY917298 RDU917297:RDU917298 RNQ917297:RNQ917298 RXM917297:RXM917298 SHI917297:SHI917298 SRE917297:SRE917298 TBA917297:TBA917298 TKW917297:TKW917298 TUS917297:TUS917298 UEO917297:UEO917298 UOK917297:UOK917298 UYG917297:UYG917298 VIC917297:VIC917298 VRY917297:VRY917298 WBU917297:WBU917298 WLQ917297:WLQ917298 WVM917297:WVM917298 G982833:G982834 JA982833:JA982834 SW982833:SW982834 ACS982833:ACS982834 AMO982833:AMO982834 AWK982833:AWK982834 BGG982833:BGG982834 BQC982833:BQC982834 BZY982833:BZY982834 CJU982833:CJU982834 CTQ982833:CTQ982834 DDM982833:DDM982834 DNI982833:DNI982834 DXE982833:DXE982834 EHA982833:EHA982834 EQW982833:EQW982834 FAS982833:FAS982834 FKO982833:FKO982834 FUK982833:FUK982834 GEG982833:GEG982834 GOC982833:GOC982834 GXY982833:GXY982834 HHU982833:HHU982834 HRQ982833:HRQ982834 IBM982833:IBM982834 ILI982833:ILI982834 IVE982833:IVE982834 JFA982833:JFA982834 JOW982833:JOW982834 JYS982833:JYS982834 KIO982833:KIO982834 KSK982833:KSK982834 LCG982833:LCG982834 LMC982833:LMC982834 LVY982833:LVY982834 MFU982833:MFU982834 MPQ982833:MPQ982834 MZM982833:MZM982834 NJI982833:NJI982834 NTE982833:NTE982834 ODA982833:ODA982834 OMW982833:OMW982834 OWS982833:OWS982834 PGO982833:PGO982834 PQK982833:PQK982834 QAG982833:QAG982834 QKC982833:QKC982834 QTY982833:QTY982834 RDU982833:RDU982834 RNQ982833:RNQ982834 RXM982833:RXM982834 SHI982833:SHI982834 SRE982833:SRE982834 TBA982833:TBA982834 TKW982833:TKW982834 TUS982833:TUS982834 UEO982833:UEO982834 UOK982833:UOK982834 UYG982833:UYG982834 VIC982833:VIC982834 VRY982833:VRY982834 WBU982833:WBU982834 WLQ982833:WLQ982834 WVM982833:WVM982834 G65335:G65474 JA65335:JA65474 SW65335:SW65474 ACS65335:ACS65474 AMO65335:AMO65474 AWK65335:AWK65474 BGG65335:BGG65474 BQC65335:BQC65474 BZY65335:BZY65474 CJU65335:CJU65474 CTQ65335:CTQ65474 DDM65335:DDM65474 DNI65335:DNI65474 DXE65335:DXE65474 EHA65335:EHA65474 EQW65335:EQW65474 FAS65335:FAS65474 FKO65335:FKO65474 FUK65335:FUK65474 GEG65335:GEG65474 GOC65335:GOC65474 GXY65335:GXY65474 HHU65335:HHU65474 HRQ65335:HRQ65474 IBM65335:IBM65474 ILI65335:ILI65474 IVE65335:IVE65474 JFA65335:JFA65474 JOW65335:JOW65474 JYS65335:JYS65474 KIO65335:KIO65474 KSK65335:KSK65474 LCG65335:LCG65474 LMC65335:LMC65474 LVY65335:LVY65474 MFU65335:MFU65474 MPQ65335:MPQ65474 MZM65335:MZM65474 NJI65335:NJI65474 NTE65335:NTE65474 ODA65335:ODA65474 OMW65335:OMW65474 OWS65335:OWS65474 PGO65335:PGO65474 PQK65335:PQK65474 QAG65335:QAG65474 QKC65335:QKC65474 QTY65335:QTY65474 RDU65335:RDU65474 RNQ65335:RNQ65474 RXM65335:RXM65474 SHI65335:SHI65474 SRE65335:SRE65474 TBA65335:TBA65474 TKW65335:TKW65474 TUS65335:TUS65474 UEO65335:UEO65474 UOK65335:UOK65474 UYG65335:UYG65474 VIC65335:VIC65474 VRY65335:VRY65474 WBU65335:WBU65474 WLQ65335:WLQ65474 WVM65335:WVM65474 G130871:G131010 JA130871:JA131010 SW130871:SW131010 ACS130871:ACS131010 AMO130871:AMO131010 AWK130871:AWK131010 BGG130871:BGG131010 BQC130871:BQC131010 BZY130871:BZY131010 CJU130871:CJU131010 CTQ130871:CTQ131010 DDM130871:DDM131010 DNI130871:DNI131010 DXE130871:DXE131010 EHA130871:EHA131010 EQW130871:EQW131010 FAS130871:FAS131010 FKO130871:FKO131010 FUK130871:FUK131010 GEG130871:GEG131010 GOC130871:GOC131010 GXY130871:GXY131010 HHU130871:HHU131010 HRQ130871:HRQ131010 IBM130871:IBM131010 ILI130871:ILI131010 IVE130871:IVE131010 JFA130871:JFA131010 JOW130871:JOW131010 JYS130871:JYS131010 KIO130871:KIO131010 KSK130871:KSK131010 LCG130871:LCG131010 LMC130871:LMC131010 LVY130871:LVY131010 MFU130871:MFU131010 MPQ130871:MPQ131010 MZM130871:MZM131010 NJI130871:NJI131010 NTE130871:NTE131010 ODA130871:ODA131010 OMW130871:OMW131010 OWS130871:OWS131010 PGO130871:PGO131010 PQK130871:PQK131010 QAG130871:QAG131010 QKC130871:QKC131010 QTY130871:QTY131010 RDU130871:RDU131010 RNQ130871:RNQ131010 RXM130871:RXM131010 SHI130871:SHI131010 SRE130871:SRE131010 TBA130871:TBA131010 TKW130871:TKW131010 TUS130871:TUS131010 UEO130871:UEO131010 UOK130871:UOK131010 UYG130871:UYG131010 VIC130871:VIC131010 VRY130871:VRY131010 WBU130871:WBU131010 WLQ130871:WLQ131010 WVM130871:WVM131010 G196407:G196546 JA196407:JA196546 SW196407:SW196546 ACS196407:ACS196546 AMO196407:AMO196546 AWK196407:AWK196546 BGG196407:BGG196546 BQC196407:BQC196546 BZY196407:BZY196546 CJU196407:CJU196546 CTQ196407:CTQ196546 DDM196407:DDM196546 DNI196407:DNI196546 DXE196407:DXE196546 EHA196407:EHA196546 EQW196407:EQW196546 FAS196407:FAS196546 FKO196407:FKO196546 FUK196407:FUK196546 GEG196407:GEG196546 GOC196407:GOC196546 GXY196407:GXY196546 HHU196407:HHU196546 HRQ196407:HRQ196546 IBM196407:IBM196546 ILI196407:ILI196546 IVE196407:IVE196546 JFA196407:JFA196546 JOW196407:JOW196546 JYS196407:JYS196546 KIO196407:KIO196546 KSK196407:KSK196546 LCG196407:LCG196546 LMC196407:LMC196546 LVY196407:LVY196546 MFU196407:MFU196546 MPQ196407:MPQ196546 MZM196407:MZM196546 NJI196407:NJI196546 NTE196407:NTE196546 ODA196407:ODA196546 OMW196407:OMW196546 OWS196407:OWS196546 PGO196407:PGO196546 PQK196407:PQK196546 QAG196407:QAG196546 QKC196407:QKC196546 QTY196407:QTY196546 RDU196407:RDU196546 RNQ196407:RNQ196546 RXM196407:RXM196546 SHI196407:SHI196546 SRE196407:SRE196546 TBA196407:TBA196546 TKW196407:TKW196546 TUS196407:TUS196546 UEO196407:UEO196546 UOK196407:UOK196546 UYG196407:UYG196546 VIC196407:VIC196546 VRY196407:VRY196546 WBU196407:WBU196546 WLQ196407:WLQ196546 WVM196407:WVM196546 G261943:G262082 JA261943:JA262082 SW261943:SW262082 ACS261943:ACS262082 AMO261943:AMO262082 AWK261943:AWK262082 BGG261943:BGG262082 BQC261943:BQC262082 BZY261943:BZY262082 CJU261943:CJU262082 CTQ261943:CTQ262082 DDM261943:DDM262082 DNI261943:DNI262082 DXE261943:DXE262082 EHA261943:EHA262082 EQW261943:EQW262082 FAS261943:FAS262082 FKO261943:FKO262082 FUK261943:FUK262082 GEG261943:GEG262082 GOC261943:GOC262082 GXY261943:GXY262082 HHU261943:HHU262082 HRQ261943:HRQ262082 IBM261943:IBM262082 ILI261943:ILI262082 IVE261943:IVE262082 JFA261943:JFA262082 JOW261943:JOW262082 JYS261943:JYS262082 KIO261943:KIO262082 KSK261943:KSK262082 LCG261943:LCG262082 LMC261943:LMC262082 LVY261943:LVY262082 MFU261943:MFU262082 MPQ261943:MPQ262082 MZM261943:MZM262082 NJI261943:NJI262082 NTE261943:NTE262082 ODA261943:ODA262082 OMW261943:OMW262082 OWS261943:OWS262082 PGO261943:PGO262082 PQK261943:PQK262082 QAG261943:QAG262082 QKC261943:QKC262082 QTY261943:QTY262082 RDU261943:RDU262082 RNQ261943:RNQ262082 RXM261943:RXM262082 SHI261943:SHI262082 SRE261943:SRE262082 TBA261943:TBA262082 TKW261943:TKW262082 TUS261943:TUS262082 UEO261943:UEO262082 UOK261943:UOK262082 UYG261943:UYG262082 VIC261943:VIC262082 VRY261943:VRY262082 WBU261943:WBU262082 WLQ261943:WLQ262082 WVM261943:WVM262082 G327479:G327618 JA327479:JA327618 SW327479:SW327618 ACS327479:ACS327618 AMO327479:AMO327618 AWK327479:AWK327618 BGG327479:BGG327618 BQC327479:BQC327618 BZY327479:BZY327618 CJU327479:CJU327618 CTQ327479:CTQ327618 DDM327479:DDM327618 DNI327479:DNI327618 DXE327479:DXE327618 EHA327479:EHA327618 EQW327479:EQW327618 FAS327479:FAS327618 FKO327479:FKO327618 FUK327479:FUK327618 GEG327479:GEG327618 GOC327479:GOC327618 GXY327479:GXY327618 HHU327479:HHU327618 HRQ327479:HRQ327618 IBM327479:IBM327618 ILI327479:ILI327618 IVE327479:IVE327618 JFA327479:JFA327618 JOW327479:JOW327618 JYS327479:JYS327618 KIO327479:KIO327618 KSK327479:KSK327618 LCG327479:LCG327618 LMC327479:LMC327618 LVY327479:LVY327618 MFU327479:MFU327618 MPQ327479:MPQ327618 MZM327479:MZM327618 NJI327479:NJI327618 NTE327479:NTE327618 ODA327479:ODA327618 OMW327479:OMW327618 OWS327479:OWS327618 PGO327479:PGO327618 PQK327479:PQK327618 QAG327479:QAG327618 QKC327479:QKC327618 QTY327479:QTY327618 RDU327479:RDU327618 RNQ327479:RNQ327618 RXM327479:RXM327618 SHI327479:SHI327618 SRE327479:SRE327618 TBA327479:TBA327618 TKW327479:TKW327618 TUS327479:TUS327618 UEO327479:UEO327618 UOK327479:UOK327618 UYG327479:UYG327618 VIC327479:VIC327618 VRY327479:VRY327618 WBU327479:WBU327618 WLQ327479:WLQ327618 WVM327479:WVM327618 G393015:G393154 JA393015:JA393154 SW393015:SW393154 ACS393015:ACS393154 AMO393015:AMO393154 AWK393015:AWK393154 BGG393015:BGG393154 BQC393015:BQC393154 BZY393015:BZY393154 CJU393015:CJU393154 CTQ393015:CTQ393154 DDM393015:DDM393154 DNI393015:DNI393154 DXE393015:DXE393154 EHA393015:EHA393154 EQW393015:EQW393154 FAS393015:FAS393154 FKO393015:FKO393154 FUK393015:FUK393154 GEG393015:GEG393154 GOC393015:GOC393154 GXY393015:GXY393154 HHU393015:HHU393154 HRQ393015:HRQ393154 IBM393015:IBM393154 ILI393015:ILI393154 IVE393015:IVE393154 JFA393015:JFA393154 JOW393015:JOW393154 JYS393015:JYS393154 KIO393015:KIO393154 KSK393015:KSK393154 LCG393015:LCG393154 LMC393015:LMC393154 LVY393015:LVY393154 MFU393015:MFU393154 MPQ393015:MPQ393154 MZM393015:MZM393154 NJI393015:NJI393154 NTE393015:NTE393154 ODA393015:ODA393154 OMW393015:OMW393154 OWS393015:OWS393154 PGO393015:PGO393154 PQK393015:PQK393154 QAG393015:QAG393154 QKC393015:QKC393154 QTY393015:QTY393154 RDU393015:RDU393154 RNQ393015:RNQ393154 RXM393015:RXM393154 SHI393015:SHI393154 SRE393015:SRE393154 TBA393015:TBA393154 TKW393015:TKW393154 TUS393015:TUS393154 UEO393015:UEO393154 UOK393015:UOK393154 UYG393015:UYG393154 VIC393015:VIC393154 VRY393015:VRY393154 WBU393015:WBU393154 WLQ393015:WLQ393154 WVM393015:WVM393154 G458551:G458690 JA458551:JA458690 SW458551:SW458690 ACS458551:ACS458690 AMO458551:AMO458690 AWK458551:AWK458690 BGG458551:BGG458690 BQC458551:BQC458690 BZY458551:BZY458690 CJU458551:CJU458690 CTQ458551:CTQ458690 DDM458551:DDM458690 DNI458551:DNI458690 DXE458551:DXE458690 EHA458551:EHA458690 EQW458551:EQW458690 FAS458551:FAS458690 FKO458551:FKO458690 FUK458551:FUK458690 GEG458551:GEG458690 GOC458551:GOC458690 GXY458551:GXY458690 HHU458551:HHU458690 HRQ458551:HRQ458690 IBM458551:IBM458690 ILI458551:ILI458690 IVE458551:IVE458690 JFA458551:JFA458690 JOW458551:JOW458690 JYS458551:JYS458690 KIO458551:KIO458690 KSK458551:KSK458690 LCG458551:LCG458690 LMC458551:LMC458690 LVY458551:LVY458690 MFU458551:MFU458690 MPQ458551:MPQ458690 MZM458551:MZM458690 NJI458551:NJI458690 NTE458551:NTE458690 ODA458551:ODA458690 OMW458551:OMW458690 OWS458551:OWS458690 PGO458551:PGO458690 PQK458551:PQK458690 QAG458551:QAG458690 QKC458551:QKC458690 QTY458551:QTY458690 RDU458551:RDU458690 RNQ458551:RNQ458690 RXM458551:RXM458690 SHI458551:SHI458690 SRE458551:SRE458690 TBA458551:TBA458690 TKW458551:TKW458690 TUS458551:TUS458690 UEO458551:UEO458690 UOK458551:UOK458690 UYG458551:UYG458690 VIC458551:VIC458690 VRY458551:VRY458690 WBU458551:WBU458690 WLQ458551:WLQ458690 WVM458551:WVM458690 G524087:G524226 JA524087:JA524226 SW524087:SW524226 ACS524087:ACS524226 AMO524087:AMO524226 AWK524087:AWK524226 BGG524087:BGG524226 BQC524087:BQC524226 BZY524087:BZY524226 CJU524087:CJU524226 CTQ524087:CTQ524226 DDM524087:DDM524226 DNI524087:DNI524226 DXE524087:DXE524226 EHA524087:EHA524226 EQW524087:EQW524226 FAS524087:FAS524226 FKO524087:FKO524226 FUK524087:FUK524226 GEG524087:GEG524226 GOC524087:GOC524226 GXY524087:GXY524226 HHU524087:HHU524226 HRQ524087:HRQ524226 IBM524087:IBM524226 ILI524087:ILI524226 IVE524087:IVE524226 JFA524087:JFA524226 JOW524087:JOW524226 JYS524087:JYS524226 KIO524087:KIO524226 KSK524087:KSK524226 LCG524087:LCG524226 LMC524087:LMC524226 LVY524087:LVY524226 MFU524087:MFU524226 MPQ524087:MPQ524226 MZM524087:MZM524226 NJI524087:NJI524226 NTE524087:NTE524226 ODA524087:ODA524226 OMW524087:OMW524226 OWS524087:OWS524226 PGO524087:PGO524226 PQK524087:PQK524226 QAG524087:QAG524226 QKC524087:QKC524226 QTY524087:QTY524226 RDU524087:RDU524226 RNQ524087:RNQ524226 RXM524087:RXM524226 SHI524087:SHI524226 SRE524087:SRE524226 TBA524087:TBA524226 TKW524087:TKW524226 TUS524087:TUS524226 UEO524087:UEO524226 UOK524087:UOK524226 UYG524087:UYG524226 VIC524087:VIC524226 VRY524087:VRY524226 WBU524087:WBU524226 WLQ524087:WLQ524226 WVM524087:WVM524226 G589623:G589762 JA589623:JA589762 SW589623:SW589762 ACS589623:ACS589762 AMO589623:AMO589762 AWK589623:AWK589762 BGG589623:BGG589762 BQC589623:BQC589762 BZY589623:BZY589762 CJU589623:CJU589762 CTQ589623:CTQ589762 DDM589623:DDM589762 DNI589623:DNI589762 DXE589623:DXE589762 EHA589623:EHA589762 EQW589623:EQW589762 FAS589623:FAS589762 FKO589623:FKO589762 FUK589623:FUK589762 GEG589623:GEG589762 GOC589623:GOC589762 GXY589623:GXY589762 HHU589623:HHU589762 HRQ589623:HRQ589762 IBM589623:IBM589762 ILI589623:ILI589762 IVE589623:IVE589762 JFA589623:JFA589762 JOW589623:JOW589762 JYS589623:JYS589762 KIO589623:KIO589762 KSK589623:KSK589762 LCG589623:LCG589762 LMC589623:LMC589762 LVY589623:LVY589762 MFU589623:MFU589762 MPQ589623:MPQ589762 MZM589623:MZM589762 NJI589623:NJI589762 NTE589623:NTE589762 ODA589623:ODA589762 OMW589623:OMW589762 OWS589623:OWS589762 PGO589623:PGO589762 PQK589623:PQK589762 QAG589623:QAG589762 QKC589623:QKC589762 QTY589623:QTY589762 RDU589623:RDU589762 RNQ589623:RNQ589762 RXM589623:RXM589762 SHI589623:SHI589762 SRE589623:SRE589762 TBA589623:TBA589762 TKW589623:TKW589762 TUS589623:TUS589762 UEO589623:UEO589762 UOK589623:UOK589762 UYG589623:UYG589762 VIC589623:VIC589762 VRY589623:VRY589762 WBU589623:WBU589762 WLQ589623:WLQ589762 WVM589623:WVM589762 G655159:G655298 JA655159:JA655298 SW655159:SW655298 ACS655159:ACS655298 AMO655159:AMO655298 AWK655159:AWK655298 BGG655159:BGG655298 BQC655159:BQC655298 BZY655159:BZY655298 CJU655159:CJU655298 CTQ655159:CTQ655298 DDM655159:DDM655298 DNI655159:DNI655298 DXE655159:DXE655298 EHA655159:EHA655298 EQW655159:EQW655298 FAS655159:FAS655298 FKO655159:FKO655298 FUK655159:FUK655298 GEG655159:GEG655298 GOC655159:GOC655298 GXY655159:GXY655298 HHU655159:HHU655298 HRQ655159:HRQ655298 IBM655159:IBM655298 ILI655159:ILI655298 IVE655159:IVE655298 JFA655159:JFA655298 JOW655159:JOW655298 JYS655159:JYS655298 KIO655159:KIO655298 KSK655159:KSK655298 LCG655159:LCG655298 LMC655159:LMC655298 LVY655159:LVY655298 MFU655159:MFU655298 MPQ655159:MPQ655298 MZM655159:MZM655298 NJI655159:NJI655298 NTE655159:NTE655298 ODA655159:ODA655298 OMW655159:OMW655298 OWS655159:OWS655298 PGO655159:PGO655298 PQK655159:PQK655298 QAG655159:QAG655298 QKC655159:QKC655298 QTY655159:QTY655298 RDU655159:RDU655298 RNQ655159:RNQ655298 RXM655159:RXM655298 SHI655159:SHI655298 SRE655159:SRE655298 TBA655159:TBA655298 TKW655159:TKW655298 TUS655159:TUS655298 UEO655159:UEO655298 UOK655159:UOK655298 UYG655159:UYG655298 VIC655159:VIC655298 VRY655159:VRY655298 WBU655159:WBU655298 WLQ655159:WLQ655298 WVM655159:WVM655298 G720695:G720834 JA720695:JA720834 SW720695:SW720834 ACS720695:ACS720834 AMO720695:AMO720834 AWK720695:AWK720834 BGG720695:BGG720834 BQC720695:BQC720834 BZY720695:BZY720834 CJU720695:CJU720834 CTQ720695:CTQ720834 DDM720695:DDM720834 DNI720695:DNI720834 DXE720695:DXE720834 EHA720695:EHA720834 EQW720695:EQW720834 FAS720695:FAS720834 FKO720695:FKO720834 FUK720695:FUK720834 GEG720695:GEG720834 GOC720695:GOC720834 GXY720695:GXY720834 HHU720695:HHU720834 HRQ720695:HRQ720834 IBM720695:IBM720834 ILI720695:ILI720834 IVE720695:IVE720834 JFA720695:JFA720834 JOW720695:JOW720834 JYS720695:JYS720834 KIO720695:KIO720834 KSK720695:KSK720834 LCG720695:LCG720834 LMC720695:LMC720834 LVY720695:LVY720834 MFU720695:MFU720834 MPQ720695:MPQ720834 MZM720695:MZM720834 NJI720695:NJI720834 NTE720695:NTE720834 ODA720695:ODA720834 OMW720695:OMW720834 OWS720695:OWS720834 PGO720695:PGO720834 PQK720695:PQK720834 QAG720695:QAG720834 QKC720695:QKC720834 QTY720695:QTY720834 RDU720695:RDU720834 RNQ720695:RNQ720834 RXM720695:RXM720834 SHI720695:SHI720834 SRE720695:SRE720834 TBA720695:TBA720834 TKW720695:TKW720834 TUS720695:TUS720834 UEO720695:UEO720834 UOK720695:UOK720834 UYG720695:UYG720834 VIC720695:VIC720834 VRY720695:VRY720834 WBU720695:WBU720834 WLQ720695:WLQ720834 WVM720695:WVM720834 G786231:G786370 JA786231:JA786370 SW786231:SW786370 ACS786231:ACS786370 AMO786231:AMO786370 AWK786231:AWK786370 BGG786231:BGG786370 BQC786231:BQC786370 BZY786231:BZY786370 CJU786231:CJU786370 CTQ786231:CTQ786370 DDM786231:DDM786370 DNI786231:DNI786370 DXE786231:DXE786370 EHA786231:EHA786370 EQW786231:EQW786370 FAS786231:FAS786370 FKO786231:FKO786370 FUK786231:FUK786370 GEG786231:GEG786370 GOC786231:GOC786370 GXY786231:GXY786370 HHU786231:HHU786370 HRQ786231:HRQ786370 IBM786231:IBM786370 ILI786231:ILI786370 IVE786231:IVE786370 JFA786231:JFA786370 JOW786231:JOW786370 JYS786231:JYS786370 KIO786231:KIO786370 KSK786231:KSK786370 LCG786231:LCG786370 LMC786231:LMC786370 LVY786231:LVY786370 MFU786231:MFU786370 MPQ786231:MPQ786370 MZM786231:MZM786370 NJI786231:NJI786370 NTE786231:NTE786370 ODA786231:ODA786370 OMW786231:OMW786370 OWS786231:OWS786370 PGO786231:PGO786370 PQK786231:PQK786370 QAG786231:QAG786370 QKC786231:QKC786370 QTY786231:QTY786370 RDU786231:RDU786370 RNQ786231:RNQ786370 RXM786231:RXM786370 SHI786231:SHI786370 SRE786231:SRE786370 TBA786231:TBA786370 TKW786231:TKW786370 TUS786231:TUS786370 UEO786231:UEO786370 UOK786231:UOK786370 UYG786231:UYG786370 VIC786231:VIC786370 VRY786231:VRY786370 WBU786231:WBU786370 WLQ786231:WLQ786370 WVM786231:WVM786370 G851767:G851906 JA851767:JA851906 SW851767:SW851906 ACS851767:ACS851906 AMO851767:AMO851906 AWK851767:AWK851906 BGG851767:BGG851906 BQC851767:BQC851906 BZY851767:BZY851906 CJU851767:CJU851906 CTQ851767:CTQ851906 DDM851767:DDM851906 DNI851767:DNI851906 DXE851767:DXE851906 EHA851767:EHA851906 EQW851767:EQW851906 FAS851767:FAS851906 FKO851767:FKO851906 FUK851767:FUK851906 GEG851767:GEG851906 GOC851767:GOC851906 GXY851767:GXY851906 HHU851767:HHU851906 HRQ851767:HRQ851906 IBM851767:IBM851906 ILI851767:ILI851906 IVE851767:IVE851906 JFA851767:JFA851906 JOW851767:JOW851906 JYS851767:JYS851906 KIO851767:KIO851906 KSK851767:KSK851906 LCG851767:LCG851906 LMC851767:LMC851906 LVY851767:LVY851906 MFU851767:MFU851906 MPQ851767:MPQ851906 MZM851767:MZM851906 NJI851767:NJI851906 NTE851767:NTE851906 ODA851767:ODA851906 OMW851767:OMW851906 OWS851767:OWS851906 PGO851767:PGO851906 PQK851767:PQK851906 QAG851767:QAG851906 QKC851767:QKC851906 QTY851767:QTY851906 RDU851767:RDU851906 RNQ851767:RNQ851906 RXM851767:RXM851906 SHI851767:SHI851906 SRE851767:SRE851906 TBA851767:TBA851906 TKW851767:TKW851906 TUS851767:TUS851906 UEO851767:UEO851906 UOK851767:UOK851906 UYG851767:UYG851906 VIC851767:VIC851906 VRY851767:VRY851906 WBU851767:WBU851906 WLQ851767:WLQ851906 WVM851767:WVM851906 G917303:G917442 JA917303:JA917442 SW917303:SW917442 ACS917303:ACS917442 AMO917303:AMO917442 AWK917303:AWK917442 BGG917303:BGG917442 BQC917303:BQC917442 BZY917303:BZY917442 CJU917303:CJU917442 CTQ917303:CTQ917442 DDM917303:DDM917442 DNI917303:DNI917442 DXE917303:DXE917442 EHA917303:EHA917442 EQW917303:EQW917442 FAS917303:FAS917442 FKO917303:FKO917442 FUK917303:FUK917442 GEG917303:GEG917442 GOC917303:GOC917442 GXY917303:GXY917442 HHU917303:HHU917442 HRQ917303:HRQ917442 IBM917303:IBM917442 ILI917303:ILI917442 IVE917303:IVE917442 JFA917303:JFA917442 JOW917303:JOW917442 JYS917303:JYS917442 KIO917303:KIO917442 KSK917303:KSK917442 LCG917303:LCG917442 LMC917303:LMC917442 LVY917303:LVY917442 MFU917303:MFU917442 MPQ917303:MPQ917442 MZM917303:MZM917442 NJI917303:NJI917442 NTE917303:NTE917442 ODA917303:ODA917442 OMW917303:OMW917442 OWS917303:OWS917442 PGO917303:PGO917442 PQK917303:PQK917442 QAG917303:QAG917442 QKC917303:QKC917442 QTY917303:QTY917442 RDU917303:RDU917442 RNQ917303:RNQ917442 RXM917303:RXM917442 SHI917303:SHI917442 SRE917303:SRE917442 TBA917303:TBA917442 TKW917303:TKW917442 TUS917303:TUS917442 UEO917303:UEO917442 UOK917303:UOK917442 UYG917303:UYG917442 VIC917303:VIC917442 VRY917303:VRY917442 WBU917303:WBU917442 WLQ917303:WLQ917442 WVM917303:WVM917442 G982839:G982978 JA982839:JA982978 SW982839:SW982978 ACS982839:ACS982978 AMO982839:AMO982978 AWK982839:AWK982978 BGG982839:BGG982978 BQC982839:BQC982978 BZY982839:BZY982978 CJU982839:CJU982978 CTQ982839:CTQ982978 DDM982839:DDM982978 DNI982839:DNI982978 DXE982839:DXE982978 EHA982839:EHA982978 EQW982839:EQW982978 FAS982839:FAS982978 FKO982839:FKO982978 FUK982839:FUK982978 GEG982839:GEG982978 GOC982839:GOC982978 GXY982839:GXY982978 HHU982839:HHU982978 HRQ982839:HRQ982978 IBM982839:IBM982978 ILI982839:ILI982978 IVE982839:IVE982978 JFA982839:JFA982978 JOW982839:JOW982978 JYS982839:JYS982978 KIO982839:KIO982978 KSK982839:KSK982978 LCG982839:LCG982978 LMC982839:LMC982978 LVY982839:LVY982978 MFU982839:MFU982978 MPQ982839:MPQ982978 MZM982839:MZM982978 NJI982839:NJI982978 NTE982839:NTE982978 ODA982839:ODA982978 OMW982839:OMW982978 OWS982839:OWS982978 PGO982839:PGO982978 PQK982839:PQK982978 QAG982839:QAG982978 QKC982839:QKC982978 QTY982839:QTY982978 RDU982839:RDU982978 RNQ982839:RNQ982978 RXM982839:RXM982978 SHI982839:SHI982978 SRE982839:SRE982978 TBA982839:TBA982978 TKW982839:TKW982978 TUS982839:TUS982978 UEO982839:UEO982978 UOK982839:UOK982978 UYG982839:UYG982978 VIC982839:VIC982978 VRY982839:VRY982978 WBU982839:WBU982978 WLQ982839:WLQ982978 WVM982839:WVM982978 G65527:G65537 JA65527:JA65537 SW65527:SW65537 ACS65527:ACS65537 AMO65527:AMO65537 AWK65527:AWK65537 BGG65527:BGG65537 BQC65527:BQC65537 BZY65527:BZY65537 CJU65527:CJU65537 CTQ65527:CTQ65537 DDM65527:DDM65537 DNI65527:DNI65537 DXE65527:DXE65537 EHA65527:EHA65537 EQW65527:EQW65537 FAS65527:FAS65537 FKO65527:FKO65537 FUK65527:FUK65537 GEG65527:GEG65537 GOC65527:GOC65537 GXY65527:GXY65537 HHU65527:HHU65537 HRQ65527:HRQ65537 IBM65527:IBM65537 ILI65527:ILI65537 IVE65527:IVE65537 JFA65527:JFA65537 JOW65527:JOW65537 JYS65527:JYS65537 KIO65527:KIO65537 KSK65527:KSK65537 LCG65527:LCG65537 LMC65527:LMC65537 LVY65527:LVY65537 MFU65527:MFU65537 MPQ65527:MPQ65537 MZM65527:MZM65537 NJI65527:NJI65537 NTE65527:NTE65537 ODA65527:ODA65537 OMW65527:OMW65537 OWS65527:OWS65537 PGO65527:PGO65537 PQK65527:PQK65537 QAG65527:QAG65537 QKC65527:QKC65537 QTY65527:QTY65537 RDU65527:RDU65537 RNQ65527:RNQ65537 RXM65527:RXM65537 SHI65527:SHI65537 SRE65527:SRE65537 TBA65527:TBA65537 TKW65527:TKW65537 TUS65527:TUS65537 UEO65527:UEO65537 UOK65527:UOK65537 UYG65527:UYG65537 VIC65527:VIC65537 VRY65527:VRY65537 WBU65527:WBU65537 WLQ65527:WLQ65537 WVM65527:WVM65537 G131063:G131073 JA131063:JA131073 SW131063:SW131073 ACS131063:ACS131073 AMO131063:AMO131073 AWK131063:AWK131073 BGG131063:BGG131073 BQC131063:BQC131073 BZY131063:BZY131073 CJU131063:CJU131073 CTQ131063:CTQ131073 DDM131063:DDM131073 DNI131063:DNI131073 DXE131063:DXE131073 EHA131063:EHA131073 EQW131063:EQW131073 FAS131063:FAS131073 FKO131063:FKO131073 FUK131063:FUK131073 GEG131063:GEG131073 GOC131063:GOC131073 GXY131063:GXY131073 HHU131063:HHU131073 HRQ131063:HRQ131073 IBM131063:IBM131073 ILI131063:ILI131073 IVE131063:IVE131073 JFA131063:JFA131073 JOW131063:JOW131073 JYS131063:JYS131073 KIO131063:KIO131073 KSK131063:KSK131073 LCG131063:LCG131073 LMC131063:LMC131073 LVY131063:LVY131073 MFU131063:MFU131073 MPQ131063:MPQ131073 MZM131063:MZM131073 NJI131063:NJI131073 NTE131063:NTE131073 ODA131063:ODA131073 OMW131063:OMW131073 OWS131063:OWS131073 PGO131063:PGO131073 PQK131063:PQK131073 QAG131063:QAG131073 QKC131063:QKC131073 QTY131063:QTY131073 RDU131063:RDU131073 RNQ131063:RNQ131073 RXM131063:RXM131073 SHI131063:SHI131073 SRE131063:SRE131073 TBA131063:TBA131073 TKW131063:TKW131073 TUS131063:TUS131073 UEO131063:UEO131073 UOK131063:UOK131073 UYG131063:UYG131073 VIC131063:VIC131073 VRY131063:VRY131073 WBU131063:WBU131073 WLQ131063:WLQ131073 WVM131063:WVM131073 G196599:G196609 JA196599:JA196609 SW196599:SW196609 ACS196599:ACS196609 AMO196599:AMO196609 AWK196599:AWK196609 BGG196599:BGG196609 BQC196599:BQC196609 BZY196599:BZY196609 CJU196599:CJU196609 CTQ196599:CTQ196609 DDM196599:DDM196609 DNI196599:DNI196609 DXE196599:DXE196609 EHA196599:EHA196609 EQW196599:EQW196609 FAS196599:FAS196609 FKO196599:FKO196609 FUK196599:FUK196609 GEG196599:GEG196609 GOC196599:GOC196609 GXY196599:GXY196609 HHU196599:HHU196609 HRQ196599:HRQ196609 IBM196599:IBM196609 ILI196599:ILI196609 IVE196599:IVE196609 JFA196599:JFA196609 JOW196599:JOW196609 JYS196599:JYS196609 KIO196599:KIO196609 KSK196599:KSK196609 LCG196599:LCG196609 LMC196599:LMC196609 LVY196599:LVY196609 MFU196599:MFU196609 MPQ196599:MPQ196609 MZM196599:MZM196609 NJI196599:NJI196609 NTE196599:NTE196609 ODA196599:ODA196609 OMW196599:OMW196609 OWS196599:OWS196609 PGO196599:PGO196609 PQK196599:PQK196609 QAG196599:QAG196609 QKC196599:QKC196609 QTY196599:QTY196609 RDU196599:RDU196609 RNQ196599:RNQ196609 RXM196599:RXM196609 SHI196599:SHI196609 SRE196599:SRE196609 TBA196599:TBA196609 TKW196599:TKW196609 TUS196599:TUS196609 UEO196599:UEO196609 UOK196599:UOK196609 UYG196599:UYG196609 VIC196599:VIC196609 VRY196599:VRY196609 WBU196599:WBU196609 WLQ196599:WLQ196609 WVM196599:WVM196609 G262135:G262145 JA262135:JA262145 SW262135:SW262145 ACS262135:ACS262145 AMO262135:AMO262145 AWK262135:AWK262145 BGG262135:BGG262145 BQC262135:BQC262145 BZY262135:BZY262145 CJU262135:CJU262145 CTQ262135:CTQ262145 DDM262135:DDM262145 DNI262135:DNI262145 DXE262135:DXE262145 EHA262135:EHA262145 EQW262135:EQW262145 FAS262135:FAS262145 FKO262135:FKO262145 FUK262135:FUK262145 GEG262135:GEG262145 GOC262135:GOC262145 GXY262135:GXY262145 HHU262135:HHU262145 HRQ262135:HRQ262145 IBM262135:IBM262145 ILI262135:ILI262145 IVE262135:IVE262145 JFA262135:JFA262145 JOW262135:JOW262145 JYS262135:JYS262145 KIO262135:KIO262145 KSK262135:KSK262145 LCG262135:LCG262145 LMC262135:LMC262145 LVY262135:LVY262145 MFU262135:MFU262145 MPQ262135:MPQ262145 MZM262135:MZM262145 NJI262135:NJI262145 NTE262135:NTE262145 ODA262135:ODA262145 OMW262135:OMW262145 OWS262135:OWS262145 PGO262135:PGO262145 PQK262135:PQK262145 QAG262135:QAG262145 QKC262135:QKC262145 QTY262135:QTY262145 RDU262135:RDU262145 RNQ262135:RNQ262145 RXM262135:RXM262145 SHI262135:SHI262145 SRE262135:SRE262145 TBA262135:TBA262145 TKW262135:TKW262145 TUS262135:TUS262145 UEO262135:UEO262145 UOK262135:UOK262145 UYG262135:UYG262145 VIC262135:VIC262145 VRY262135:VRY262145 WBU262135:WBU262145 WLQ262135:WLQ262145 WVM262135:WVM262145 G327671:G327681 JA327671:JA327681 SW327671:SW327681 ACS327671:ACS327681 AMO327671:AMO327681 AWK327671:AWK327681 BGG327671:BGG327681 BQC327671:BQC327681 BZY327671:BZY327681 CJU327671:CJU327681 CTQ327671:CTQ327681 DDM327671:DDM327681 DNI327671:DNI327681 DXE327671:DXE327681 EHA327671:EHA327681 EQW327671:EQW327681 FAS327671:FAS327681 FKO327671:FKO327681 FUK327671:FUK327681 GEG327671:GEG327681 GOC327671:GOC327681 GXY327671:GXY327681 HHU327671:HHU327681 HRQ327671:HRQ327681 IBM327671:IBM327681 ILI327671:ILI327681 IVE327671:IVE327681 JFA327671:JFA327681 JOW327671:JOW327681 JYS327671:JYS327681 KIO327671:KIO327681 KSK327671:KSK327681 LCG327671:LCG327681 LMC327671:LMC327681 LVY327671:LVY327681 MFU327671:MFU327681 MPQ327671:MPQ327681 MZM327671:MZM327681 NJI327671:NJI327681 NTE327671:NTE327681 ODA327671:ODA327681 OMW327671:OMW327681 OWS327671:OWS327681 PGO327671:PGO327681 PQK327671:PQK327681 QAG327671:QAG327681 QKC327671:QKC327681 QTY327671:QTY327681 RDU327671:RDU327681 RNQ327671:RNQ327681 RXM327671:RXM327681 SHI327671:SHI327681 SRE327671:SRE327681 TBA327671:TBA327681 TKW327671:TKW327681 TUS327671:TUS327681 UEO327671:UEO327681 UOK327671:UOK327681 UYG327671:UYG327681 VIC327671:VIC327681 VRY327671:VRY327681 WBU327671:WBU327681 WLQ327671:WLQ327681 WVM327671:WVM327681 G393207:G393217 JA393207:JA393217 SW393207:SW393217 ACS393207:ACS393217 AMO393207:AMO393217 AWK393207:AWK393217 BGG393207:BGG393217 BQC393207:BQC393217 BZY393207:BZY393217 CJU393207:CJU393217 CTQ393207:CTQ393217 DDM393207:DDM393217 DNI393207:DNI393217 DXE393207:DXE393217 EHA393207:EHA393217 EQW393207:EQW393217 FAS393207:FAS393217 FKO393207:FKO393217 FUK393207:FUK393217 GEG393207:GEG393217 GOC393207:GOC393217 GXY393207:GXY393217 HHU393207:HHU393217 HRQ393207:HRQ393217 IBM393207:IBM393217 ILI393207:ILI393217 IVE393207:IVE393217 JFA393207:JFA393217 JOW393207:JOW393217 JYS393207:JYS393217 KIO393207:KIO393217 KSK393207:KSK393217 LCG393207:LCG393217 LMC393207:LMC393217 LVY393207:LVY393217 MFU393207:MFU393217 MPQ393207:MPQ393217 MZM393207:MZM393217 NJI393207:NJI393217 NTE393207:NTE393217 ODA393207:ODA393217 OMW393207:OMW393217 OWS393207:OWS393217 PGO393207:PGO393217 PQK393207:PQK393217 QAG393207:QAG393217 QKC393207:QKC393217 QTY393207:QTY393217 RDU393207:RDU393217 RNQ393207:RNQ393217 RXM393207:RXM393217 SHI393207:SHI393217 SRE393207:SRE393217 TBA393207:TBA393217 TKW393207:TKW393217 TUS393207:TUS393217 UEO393207:UEO393217 UOK393207:UOK393217 UYG393207:UYG393217 VIC393207:VIC393217 VRY393207:VRY393217 WBU393207:WBU393217 WLQ393207:WLQ393217 WVM393207:WVM393217 G458743:G458753 JA458743:JA458753 SW458743:SW458753 ACS458743:ACS458753 AMO458743:AMO458753 AWK458743:AWK458753 BGG458743:BGG458753 BQC458743:BQC458753 BZY458743:BZY458753 CJU458743:CJU458753 CTQ458743:CTQ458753 DDM458743:DDM458753 DNI458743:DNI458753 DXE458743:DXE458753 EHA458743:EHA458753 EQW458743:EQW458753 FAS458743:FAS458753 FKO458743:FKO458753 FUK458743:FUK458753 GEG458743:GEG458753 GOC458743:GOC458753 GXY458743:GXY458753 HHU458743:HHU458753 HRQ458743:HRQ458753 IBM458743:IBM458753 ILI458743:ILI458753 IVE458743:IVE458753 JFA458743:JFA458753 JOW458743:JOW458753 JYS458743:JYS458753 KIO458743:KIO458753 KSK458743:KSK458753 LCG458743:LCG458753 LMC458743:LMC458753 LVY458743:LVY458753 MFU458743:MFU458753 MPQ458743:MPQ458753 MZM458743:MZM458753 NJI458743:NJI458753 NTE458743:NTE458753 ODA458743:ODA458753 OMW458743:OMW458753 OWS458743:OWS458753 PGO458743:PGO458753 PQK458743:PQK458753 QAG458743:QAG458753 QKC458743:QKC458753 QTY458743:QTY458753 RDU458743:RDU458753 RNQ458743:RNQ458753 RXM458743:RXM458753 SHI458743:SHI458753 SRE458743:SRE458753 TBA458743:TBA458753 TKW458743:TKW458753 TUS458743:TUS458753 UEO458743:UEO458753 UOK458743:UOK458753 UYG458743:UYG458753 VIC458743:VIC458753 VRY458743:VRY458753 WBU458743:WBU458753 WLQ458743:WLQ458753 WVM458743:WVM458753 G524279:G524289 JA524279:JA524289 SW524279:SW524289 ACS524279:ACS524289 AMO524279:AMO524289 AWK524279:AWK524289 BGG524279:BGG524289 BQC524279:BQC524289 BZY524279:BZY524289 CJU524279:CJU524289 CTQ524279:CTQ524289 DDM524279:DDM524289 DNI524279:DNI524289 DXE524279:DXE524289 EHA524279:EHA524289 EQW524279:EQW524289 FAS524279:FAS524289 FKO524279:FKO524289 FUK524279:FUK524289 GEG524279:GEG524289 GOC524279:GOC524289 GXY524279:GXY524289 HHU524279:HHU524289 HRQ524279:HRQ524289 IBM524279:IBM524289 ILI524279:ILI524289 IVE524279:IVE524289 JFA524279:JFA524289 JOW524279:JOW524289 JYS524279:JYS524289 KIO524279:KIO524289 KSK524279:KSK524289 LCG524279:LCG524289 LMC524279:LMC524289 LVY524279:LVY524289 MFU524279:MFU524289 MPQ524279:MPQ524289 MZM524279:MZM524289 NJI524279:NJI524289 NTE524279:NTE524289 ODA524279:ODA524289 OMW524279:OMW524289 OWS524279:OWS524289 PGO524279:PGO524289 PQK524279:PQK524289 QAG524279:QAG524289 QKC524279:QKC524289 QTY524279:QTY524289 RDU524279:RDU524289 RNQ524279:RNQ524289 RXM524279:RXM524289 SHI524279:SHI524289 SRE524279:SRE524289 TBA524279:TBA524289 TKW524279:TKW524289 TUS524279:TUS524289 UEO524279:UEO524289 UOK524279:UOK524289 UYG524279:UYG524289 VIC524279:VIC524289 VRY524279:VRY524289 WBU524279:WBU524289 WLQ524279:WLQ524289 WVM524279:WVM524289 G589815:G589825 JA589815:JA589825 SW589815:SW589825 ACS589815:ACS589825 AMO589815:AMO589825 AWK589815:AWK589825 BGG589815:BGG589825 BQC589815:BQC589825 BZY589815:BZY589825 CJU589815:CJU589825 CTQ589815:CTQ589825 DDM589815:DDM589825 DNI589815:DNI589825 DXE589815:DXE589825 EHA589815:EHA589825 EQW589815:EQW589825 FAS589815:FAS589825 FKO589815:FKO589825 FUK589815:FUK589825 GEG589815:GEG589825 GOC589815:GOC589825 GXY589815:GXY589825 HHU589815:HHU589825 HRQ589815:HRQ589825 IBM589815:IBM589825 ILI589815:ILI589825 IVE589815:IVE589825 JFA589815:JFA589825 JOW589815:JOW589825 JYS589815:JYS589825 KIO589815:KIO589825 KSK589815:KSK589825 LCG589815:LCG589825 LMC589815:LMC589825 LVY589815:LVY589825 MFU589815:MFU589825 MPQ589815:MPQ589825 MZM589815:MZM589825 NJI589815:NJI589825 NTE589815:NTE589825 ODA589815:ODA589825 OMW589815:OMW589825 OWS589815:OWS589825 PGO589815:PGO589825 PQK589815:PQK589825 QAG589815:QAG589825 QKC589815:QKC589825 QTY589815:QTY589825 RDU589815:RDU589825 RNQ589815:RNQ589825 RXM589815:RXM589825 SHI589815:SHI589825 SRE589815:SRE589825 TBA589815:TBA589825 TKW589815:TKW589825 TUS589815:TUS589825 UEO589815:UEO589825 UOK589815:UOK589825 UYG589815:UYG589825 VIC589815:VIC589825 VRY589815:VRY589825 WBU589815:WBU589825 WLQ589815:WLQ589825 WVM589815:WVM589825 G655351:G655361 JA655351:JA655361 SW655351:SW655361 ACS655351:ACS655361 AMO655351:AMO655361 AWK655351:AWK655361 BGG655351:BGG655361 BQC655351:BQC655361 BZY655351:BZY655361 CJU655351:CJU655361 CTQ655351:CTQ655361 DDM655351:DDM655361 DNI655351:DNI655361 DXE655351:DXE655361 EHA655351:EHA655361 EQW655351:EQW655361 FAS655351:FAS655361 FKO655351:FKO655361 FUK655351:FUK655361 GEG655351:GEG655361 GOC655351:GOC655361 GXY655351:GXY655361 HHU655351:HHU655361 HRQ655351:HRQ655361 IBM655351:IBM655361 ILI655351:ILI655361 IVE655351:IVE655361 JFA655351:JFA655361 JOW655351:JOW655361 JYS655351:JYS655361 KIO655351:KIO655361 KSK655351:KSK655361 LCG655351:LCG655361 LMC655351:LMC655361 LVY655351:LVY655361 MFU655351:MFU655361 MPQ655351:MPQ655361 MZM655351:MZM655361 NJI655351:NJI655361 NTE655351:NTE655361 ODA655351:ODA655361 OMW655351:OMW655361 OWS655351:OWS655361 PGO655351:PGO655361 PQK655351:PQK655361 QAG655351:QAG655361 QKC655351:QKC655361 QTY655351:QTY655361 RDU655351:RDU655361 RNQ655351:RNQ655361 RXM655351:RXM655361 SHI655351:SHI655361 SRE655351:SRE655361 TBA655351:TBA655361 TKW655351:TKW655361 TUS655351:TUS655361 UEO655351:UEO655361 UOK655351:UOK655361 UYG655351:UYG655361 VIC655351:VIC655361 VRY655351:VRY655361 WBU655351:WBU655361 WLQ655351:WLQ655361 WVM655351:WVM655361 G720887:G720897 JA720887:JA720897 SW720887:SW720897 ACS720887:ACS720897 AMO720887:AMO720897 AWK720887:AWK720897 BGG720887:BGG720897 BQC720887:BQC720897 BZY720887:BZY720897 CJU720887:CJU720897 CTQ720887:CTQ720897 DDM720887:DDM720897 DNI720887:DNI720897 DXE720887:DXE720897 EHA720887:EHA720897 EQW720887:EQW720897 FAS720887:FAS720897 FKO720887:FKO720897 FUK720887:FUK720897 GEG720887:GEG720897 GOC720887:GOC720897 GXY720887:GXY720897 HHU720887:HHU720897 HRQ720887:HRQ720897 IBM720887:IBM720897 ILI720887:ILI720897 IVE720887:IVE720897 JFA720887:JFA720897 JOW720887:JOW720897 JYS720887:JYS720897 KIO720887:KIO720897 KSK720887:KSK720897 LCG720887:LCG720897 LMC720887:LMC720897 LVY720887:LVY720897 MFU720887:MFU720897 MPQ720887:MPQ720897 MZM720887:MZM720897 NJI720887:NJI720897 NTE720887:NTE720897 ODA720887:ODA720897 OMW720887:OMW720897 OWS720887:OWS720897 PGO720887:PGO720897 PQK720887:PQK720897 QAG720887:QAG720897 QKC720887:QKC720897 QTY720887:QTY720897 RDU720887:RDU720897 RNQ720887:RNQ720897 RXM720887:RXM720897 SHI720887:SHI720897 SRE720887:SRE720897 TBA720887:TBA720897 TKW720887:TKW720897 TUS720887:TUS720897 UEO720887:UEO720897 UOK720887:UOK720897 UYG720887:UYG720897 VIC720887:VIC720897 VRY720887:VRY720897 WBU720887:WBU720897 WLQ720887:WLQ720897 WVM720887:WVM720897 G786423:G786433 JA786423:JA786433 SW786423:SW786433 ACS786423:ACS786433 AMO786423:AMO786433 AWK786423:AWK786433 BGG786423:BGG786433 BQC786423:BQC786433 BZY786423:BZY786433 CJU786423:CJU786433 CTQ786423:CTQ786433 DDM786423:DDM786433 DNI786423:DNI786433 DXE786423:DXE786433 EHA786423:EHA786433 EQW786423:EQW786433 FAS786423:FAS786433 FKO786423:FKO786433 FUK786423:FUK786433 GEG786423:GEG786433 GOC786423:GOC786433 GXY786423:GXY786433 HHU786423:HHU786433 HRQ786423:HRQ786433 IBM786423:IBM786433 ILI786423:ILI786433 IVE786423:IVE786433 JFA786423:JFA786433 JOW786423:JOW786433 JYS786423:JYS786433 KIO786423:KIO786433 KSK786423:KSK786433 LCG786423:LCG786433 LMC786423:LMC786433 LVY786423:LVY786433 MFU786423:MFU786433 MPQ786423:MPQ786433 MZM786423:MZM786433 NJI786423:NJI786433 NTE786423:NTE786433 ODA786423:ODA786433 OMW786423:OMW786433 OWS786423:OWS786433 PGO786423:PGO786433 PQK786423:PQK786433 QAG786423:QAG786433 QKC786423:QKC786433 QTY786423:QTY786433 RDU786423:RDU786433 RNQ786423:RNQ786433 RXM786423:RXM786433 SHI786423:SHI786433 SRE786423:SRE786433 TBA786423:TBA786433 TKW786423:TKW786433 TUS786423:TUS786433 UEO786423:UEO786433 UOK786423:UOK786433 UYG786423:UYG786433 VIC786423:VIC786433 VRY786423:VRY786433 WBU786423:WBU786433 WLQ786423:WLQ786433 WVM786423:WVM786433 G851959:G851969 JA851959:JA851969 SW851959:SW851969 ACS851959:ACS851969 AMO851959:AMO851969 AWK851959:AWK851969 BGG851959:BGG851969 BQC851959:BQC851969 BZY851959:BZY851969 CJU851959:CJU851969 CTQ851959:CTQ851969 DDM851959:DDM851969 DNI851959:DNI851969 DXE851959:DXE851969 EHA851959:EHA851969 EQW851959:EQW851969 FAS851959:FAS851969 FKO851959:FKO851969 FUK851959:FUK851969 GEG851959:GEG851969 GOC851959:GOC851969 GXY851959:GXY851969 HHU851959:HHU851969 HRQ851959:HRQ851969 IBM851959:IBM851969 ILI851959:ILI851969 IVE851959:IVE851969 JFA851959:JFA851969 JOW851959:JOW851969 JYS851959:JYS851969 KIO851959:KIO851969 KSK851959:KSK851969 LCG851959:LCG851969 LMC851959:LMC851969 LVY851959:LVY851969 MFU851959:MFU851969 MPQ851959:MPQ851969 MZM851959:MZM851969 NJI851959:NJI851969 NTE851959:NTE851969 ODA851959:ODA851969 OMW851959:OMW851969 OWS851959:OWS851969 PGO851959:PGO851969 PQK851959:PQK851969 QAG851959:QAG851969 QKC851959:QKC851969 QTY851959:QTY851969 RDU851959:RDU851969 RNQ851959:RNQ851969 RXM851959:RXM851969 SHI851959:SHI851969 SRE851959:SRE851969 TBA851959:TBA851969 TKW851959:TKW851969 TUS851959:TUS851969 UEO851959:UEO851969 UOK851959:UOK851969 UYG851959:UYG851969 VIC851959:VIC851969 VRY851959:VRY851969 WBU851959:WBU851969 WLQ851959:WLQ851969 WVM851959:WVM851969 G917495:G917505 JA917495:JA917505 SW917495:SW917505 ACS917495:ACS917505 AMO917495:AMO917505 AWK917495:AWK917505 BGG917495:BGG917505 BQC917495:BQC917505 BZY917495:BZY917505 CJU917495:CJU917505 CTQ917495:CTQ917505 DDM917495:DDM917505 DNI917495:DNI917505 DXE917495:DXE917505 EHA917495:EHA917505 EQW917495:EQW917505 FAS917495:FAS917505 FKO917495:FKO917505 FUK917495:FUK917505 GEG917495:GEG917505 GOC917495:GOC917505 GXY917495:GXY917505 HHU917495:HHU917505 HRQ917495:HRQ917505 IBM917495:IBM917505 ILI917495:ILI917505 IVE917495:IVE917505 JFA917495:JFA917505 JOW917495:JOW917505 JYS917495:JYS917505 KIO917495:KIO917505 KSK917495:KSK917505 LCG917495:LCG917505 LMC917495:LMC917505 LVY917495:LVY917505 MFU917495:MFU917505 MPQ917495:MPQ917505 MZM917495:MZM917505 NJI917495:NJI917505 NTE917495:NTE917505 ODA917495:ODA917505 OMW917495:OMW917505 OWS917495:OWS917505 PGO917495:PGO917505 PQK917495:PQK917505 QAG917495:QAG917505 QKC917495:QKC917505 QTY917495:QTY917505 RDU917495:RDU917505 RNQ917495:RNQ917505 RXM917495:RXM917505 SHI917495:SHI917505 SRE917495:SRE917505 TBA917495:TBA917505 TKW917495:TKW917505 TUS917495:TUS917505 UEO917495:UEO917505 UOK917495:UOK917505 UYG917495:UYG917505 VIC917495:VIC917505 VRY917495:VRY917505 WBU917495:WBU917505 WLQ917495:WLQ917505 WVM917495:WVM917505 G983031:G983041 JA983031:JA983041 SW983031:SW983041 ACS983031:ACS983041 AMO983031:AMO983041 AWK983031:AWK983041 BGG983031:BGG983041 BQC983031:BQC983041 BZY983031:BZY983041 CJU983031:CJU983041 CTQ983031:CTQ983041 DDM983031:DDM983041 DNI983031:DNI983041 DXE983031:DXE983041 EHA983031:EHA983041 EQW983031:EQW983041 FAS983031:FAS983041 FKO983031:FKO983041 FUK983031:FUK983041 GEG983031:GEG983041 GOC983031:GOC983041 GXY983031:GXY983041 HHU983031:HHU983041 HRQ983031:HRQ983041 IBM983031:IBM983041 ILI983031:ILI983041 IVE983031:IVE983041 JFA983031:JFA983041 JOW983031:JOW983041 JYS983031:JYS983041 KIO983031:KIO983041 KSK983031:KSK983041 LCG983031:LCG983041 LMC983031:LMC983041 LVY983031:LVY983041 MFU983031:MFU983041 MPQ983031:MPQ983041 MZM983031:MZM983041 NJI983031:NJI983041 NTE983031:NTE983041 ODA983031:ODA983041 OMW983031:OMW983041 OWS983031:OWS983041 PGO983031:PGO983041 PQK983031:PQK983041 QAG983031:QAG983041 QKC983031:QKC983041 QTY983031:QTY983041 RDU983031:RDU983041 RNQ983031:RNQ983041 RXM983031:RXM983041 SHI983031:SHI983041 SRE983031:SRE983041 TBA983031:TBA983041 TKW983031:TKW983041 TUS983031:TUS983041 UEO983031:UEO983041 UOK983031:UOK983041 UYG983031:UYG983041 VIC983031:VIC983041 VRY983031:VRY983041 WBU983031:WBU983041 WLQ983031:WLQ983041 WVM983031:WVM983041 G65588:G65591 JA65588:JA65591 SW65588:SW65591 ACS65588:ACS65591 AMO65588:AMO65591 AWK65588:AWK65591 BGG65588:BGG65591 BQC65588:BQC65591 BZY65588:BZY65591 CJU65588:CJU65591 CTQ65588:CTQ65591 DDM65588:DDM65591 DNI65588:DNI65591 DXE65588:DXE65591 EHA65588:EHA65591 EQW65588:EQW65591 FAS65588:FAS65591 FKO65588:FKO65591 FUK65588:FUK65591 GEG65588:GEG65591 GOC65588:GOC65591 GXY65588:GXY65591 HHU65588:HHU65591 HRQ65588:HRQ65591 IBM65588:IBM65591 ILI65588:ILI65591 IVE65588:IVE65591 JFA65588:JFA65591 JOW65588:JOW65591 JYS65588:JYS65591 KIO65588:KIO65591 KSK65588:KSK65591 LCG65588:LCG65591 LMC65588:LMC65591 LVY65588:LVY65591 MFU65588:MFU65591 MPQ65588:MPQ65591 MZM65588:MZM65591 NJI65588:NJI65591 NTE65588:NTE65591 ODA65588:ODA65591 OMW65588:OMW65591 OWS65588:OWS65591 PGO65588:PGO65591 PQK65588:PQK65591 QAG65588:QAG65591 QKC65588:QKC65591 QTY65588:QTY65591 RDU65588:RDU65591 RNQ65588:RNQ65591 RXM65588:RXM65591 SHI65588:SHI65591 SRE65588:SRE65591 TBA65588:TBA65591 TKW65588:TKW65591 TUS65588:TUS65591 UEO65588:UEO65591 UOK65588:UOK65591 UYG65588:UYG65591 VIC65588:VIC65591 VRY65588:VRY65591 WBU65588:WBU65591 WLQ65588:WLQ65591 WVM65588:WVM65591 G131124:G131127 JA131124:JA131127 SW131124:SW131127 ACS131124:ACS131127 AMO131124:AMO131127 AWK131124:AWK131127 BGG131124:BGG131127 BQC131124:BQC131127 BZY131124:BZY131127 CJU131124:CJU131127 CTQ131124:CTQ131127 DDM131124:DDM131127 DNI131124:DNI131127 DXE131124:DXE131127 EHA131124:EHA131127 EQW131124:EQW131127 FAS131124:FAS131127 FKO131124:FKO131127 FUK131124:FUK131127 GEG131124:GEG131127 GOC131124:GOC131127 GXY131124:GXY131127 HHU131124:HHU131127 HRQ131124:HRQ131127 IBM131124:IBM131127 ILI131124:ILI131127 IVE131124:IVE131127 JFA131124:JFA131127 JOW131124:JOW131127 JYS131124:JYS131127 KIO131124:KIO131127 KSK131124:KSK131127 LCG131124:LCG131127 LMC131124:LMC131127 LVY131124:LVY131127 MFU131124:MFU131127 MPQ131124:MPQ131127 MZM131124:MZM131127 NJI131124:NJI131127 NTE131124:NTE131127 ODA131124:ODA131127 OMW131124:OMW131127 OWS131124:OWS131127 PGO131124:PGO131127 PQK131124:PQK131127 QAG131124:QAG131127 QKC131124:QKC131127 QTY131124:QTY131127 RDU131124:RDU131127 RNQ131124:RNQ131127 RXM131124:RXM131127 SHI131124:SHI131127 SRE131124:SRE131127 TBA131124:TBA131127 TKW131124:TKW131127 TUS131124:TUS131127 UEO131124:UEO131127 UOK131124:UOK131127 UYG131124:UYG131127 VIC131124:VIC131127 VRY131124:VRY131127 WBU131124:WBU131127 WLQ131124:WLQ131127 WVM131124:WVM131127 G196660:G196663 JA196660:JA196663 SW196660:SW196663 ACS196660:ACS196663 AMO196660:AMO196663 AWK196660:AWK196663 BGG196660:BGG196663 BQC196660:BQC196663 BZY196660:BZY196663 CJU196660:CJU196663 CTQ196660:CTQ196663 DDM196660:DDM196663 DNI196660:DNI196663 DXE196660:DXE196663 EHA196660:EHA196663 EQW196660:EQW196663 FAS196660:FAS196663 FKO196660:FKO196663 FUK196660:FUK196663 GEG196660:GEG196663 GOC196660:GOC196663 GXY196660:GXY196663 HHU196660:HHU196663 HRQ196660:HRQ196663 IBM196660:IBM196663 ILI196660:ILI196663 IVE196660:IVE196663 JFA196660:JFA196663 JOW196660:JOW196663 JYS196660:JYS196663 KIO196660:KIO196663 KSK196660:KSK196663 LCG196660:LCG196663 LMC196660:LMC196663 LVY196660:LVY196663 MFU196660:MFU196663 MPQ196660:MPQ196663 MZM196660:MZM196663 NJI196660:NJI196663 NTE196660:NTE196663 ODA196660:ODA196663 OMW196660:OMW196663 OWS196660:OWS196663 PGO196660:PGO196663 PQK196660:PQK196663 QAG196660:QAG196663 QKC196660:QKC196663 QTY196660:QTY196663 RDU196660:RDU196663 RNQ196660:RNQ196663 RXM196660:RXM196663 SHI196660:SHI196663 SRE196660:SRE196663 TBA196660:TBA196663 TKW196660:TKW196663 TUS196660:TUS196663 UEO196660:UEO196663 UOK196660:UOK196663 UYG196660:UYG196663 VIC196660:VIC196663 VRY196660:VRY196663 WBU196660:WBU196663 WLQ196660:WLQ196663 WVM196660:WVM196663 G262196:G262199 JA262196:JA262199 SW262196:SW262199 ACS262196:ACS262199 AMO262196:AMO262199 AWK262196:AWK262199 BGG262196:BGG262199 BQC262196:BQC262199 BZY262196:BZY262199 CJU262196:CJU262199 CTQ262196:CTQ262199 DDM262196:DDM262199 DNI262196:DNI262199 DXE262196:DXE262199 EHA262196:EHA262199 EQW262196:EQW262199 FAS262196:FAS262199 FKO262196:FKO262199 FUK262196:FUK262199 GEG262196:GEG262199 GOC262196:GOC262199 GXY262196:GXY262199 HHU262196:HHU262199 HRQ262196:HRQ262199 IBM262196:IBM262199 ILI262196:ILI262199 IVE262196:IVE262199 JFA262196:JFA262199 JOW262196:JOW262199 JYS262196:JYS262199 KIO262196:KIO262199 KSK262196:KSK262199 LCG262196:LCG262199 LMC262196:LMC262199 LVY262196:LVY262199 MFU262196:MFU262199 MPQ262196:MPQ262199 MZM262196:MZM262199 NJI262196:NJI262199 NTE262196:NTE262199 ODA262196:ODA262199 OMW262196:OMW262199 OWS262196:OWS262199 PGO262196:PGO262199 PQK262196:PQK262199 QAG262196:QAG262199 QKC262196:QKC262199 QTY262196:QTY262199 RDU262196:RDU262199 RNQ262196:RNQ262199 RXM262196:RXM262199 SHI262196:SHI262199 SRE262196:SRE262199 TBA262196:TBA262199 TKW262196:TKW262199 TUS262196:TUS262199 UEO262196:UEO262199 UOK262196:UOK262199 UYG262196:UYG262199 VIC262196:VIC262199 VRY262196:VRY262199 WBU262196:WBU262199 WLQ262196:WLQ262199 WVM262196:WVM262199 G327732:G327735 JA327732:JA327735 SW327732:SW327735 ACS327732:ACS327735 AMO327732:AMO327735 AWK327732:AWK327735 BGG327732:BGG327735 BQC327732:BQC327735 BZY327732:BZY327735 CJU327732:CJU327735 CTQ327732:CTQ327735 DDM327732:DDM327735 DNI327732:DNI327735 DXE327732:DXE327735 EHA327732:EHA327735 EQW327732:EQW327735 FAS327732:FAS327735 FKO327732:FKO327735 FUK327732:FUK327735 GEG327732:GEG327735 GOC327732:GOC327735 GXY327732:GXY327735 HHU327732:HHU327735 HRQ327732:HRQ327735 IBM327732:IBM327735 ILI327732:ILI327735 IVE327732:IVE327735 JFA327732:JFA327735 JOW327732:JOW327735 JYS327732:JYS327735 KIO327732:KIO327735 KSK327732:KSK327735 LCG327732:LCG327735 LMC327732:LMC327735 LVY327732:LVY327735 MFU327732:MFU327735 MPQ327732:MPQ327735 MZM327732:MZM327735 NJI327732:NJI327735 NTE327732:NTE327735 ODA327732:ODA327735 OMW327732:OMW327735 OWS327732:OWS327735 PGO327732:PGO327735 PQK327732:PQK327735 QAG327732:QAG327735 QKC327732:QKC327735 QTY327732:QTY327735 RDU327732:RDU327735 RNQ327732:RNQ327735 RXM327732:RXM327735 SHI327732:SHI327735 SRE327732:SRE327735 TBA327732:TBA327735 TKW327732:TKW327735 TUS327732:TUS327735 UEO327732:UEO327735 UOK327732:UOK327735 UYG327732:UYG327735 VIC327732:VIC327735 VRY327732:VRY327735 WBU327732:WBU327735 WLQ327732:WLQ327735 WVM327732:WVM327735 G393268:G393271 JA393268:JA393271 SW393268:SW393271 ACS393268:ACS393271 AMO393268:AMO393271 AWK393268:AWK393271 BGG393268:BGG393271 BQC393268:BQC393271 BZY393268:BZY393271 CJU393268:CJU393271 CTQ393268:CTQ393271 DDM393268:DDM393271 DNI393268:DNI393271 DXE393268:DXE393271 EHA393268:EHA393271 EQW393268:EQW393271 FAS393268:FAS393271 FKO393268:FKO393271 FUK393268:FUK393271 GEG393268:GEG393271 GOC393268:GOC393271 GXY393268:GXY393271 HHU393268:HHU393271 HRQ393268:HRQ393271 IBM393268:IBM393271 ILI393268:ILI393271 IVE393268:IVE393271 JFA393268:JFA393271 JOW393268:JOW393271 JYS393268:JYS393271 KIO393268:KIO393271 KSK393268:KSK393271 LCG393268:LCG393271 LMC393268:LMC393271 LVY393268:LVY393271 MFU393268:MFU393271 MPQ393268:MPQ393271 MZM393268:MZM393271 NJI393268:NJI393271 NTE393268:NTE393271 ODA393268:ODA393271 OMW393268:OMW393271 OWS393268:OWS393271 PGO393268:PGO393271 PQK393268:PQK393271 QAG393268:QAG393271 QKC393268:QKC393271 QTY393268:QTY393271 RDU393268:RDU393271 RNQ393268:RNQ393271 RXM393268:RXM393271 SHI393268:SHI393271 SRE393268:SRE393271 TBA393268:TBA393271 TKW393268:TKW393271 TUS393268:TUS393271 UEO393268:UEO393271 UOK393268:UOK393271 UYG393268:UYG393271 VIC393268:VIC393271 VRY393268:VRY393271 WBU393268:WBU393271 WLQ393268:WLQ393271 WVM393268:WVM393271 G458804:G458807 JA458804:JA458807 SW458804:SW458807 ACS458804:ACS458807 AMO458804:AMO458807 AWK458804:AWK458807 BGG458804:BGG458807 BQC458804:BQC458807 BZY458804:BZY458807 CJU458804:CJU458807 CTQ458804:CTQ458807 DDM458804:DDM458807 DNI458804:DNI458807 DXE458804:DXE458807 EHA458804:EHA458807 EQW458804:EQW458807 FAS458804:FAS458807 FKO458804:FKO458807 FUK458804:FUK458807 GEG458804:GEG458807 GOC458804:GOC458807 GXY458804:GXY458807 HHU458804:HHU458807 HRQ458804:HRQ458807 IBM458804:IBM458807 ILI458804:ILI458807 IVE458804:IVE458807 JFA458804:JFA458807 JOW458804:JOW458807 JYS458804:JYS458807 KIO458804:KIO458807 KSK458804:KSK458807 LCG458804:LCG458807 LMC458804:LMC458807 LVY458804:LVY458807 MFU458804:MFU458807 MPQ458804:MPQ458807 MZM458804:MZM458807 NJI458804:NJI458807 NTE458804:NTE458807 ODA458804:ODA458807 OMW458804:OMW458807 OWS458804:OWS458807 PGO458804:PGO458807 PQK458804:PQK458807 QAG458804:QAG458807 QKC458804:QKC458807 QTY458804:QTY458807 RDU458804:RDU458807 RNQ458804:RNQ458807 RXM458804:RXM458807 SHI458804:SHI458807 SRE458804:SRE458807 TBA458804:TBA458807 TKW458804:TKW458807 TUS458804:TUS458807 UEO458804:UEO458807 UOK458804:UOK458807 UYG458804:UYG458807 VIC458804:VIC458807 VRY458804:VRY458807 WBU458804:WBU458807 WLQ458804:WLQ458807 WVM458804:WVM458807 G524340:G524343 JA524340:JA524343 SW524340:SW524343 ACS524340:ACS524343 AMO524340:AMO524343 AWK524340:AWK524343 BGG524340:BGG524343 BQC524340:BQC524343 BZY524340:BZY524343 CJU524340:CJU524343 CTQ524340:CTQ524343 DDM524340:DDM524343 DNI524340:DNI524343 DXE524340:DXE524343 EHA524340:EHA524343 EQW524340:EQW524343 FAS524340:FAS524343 FKO524340:FKO524343 FUK524340:FUK524343 GEG524340:GEG524343 GOC524340:GOC524343 GXY524340:GXY524343 HHU524340:HHU524343 HRQ524340:HRQ524343 IBM524340:IBM524343 ILI524340:ILI524343 IVE524340:IVE524343 JFA524340:JFA524343 JOW524340:JOW524343 JYS524340:JYS524343 KIO524340:KIO524343 KSK524340:KSK524343 LCG524340:LCG524343 LMC524340:LMC524343 LVY524340:LVY524343 MFU524340:MFU524343 MPQ524340:MPQ524343 MZM524340:MZM524343 NJI524340:NJI524343 NTE524340:NTE524343 ODA524340:ODA524343 OMW524340:OMW524343 OWS524340:OWS524343 PGO524340:PGO524343 PQK524340:PQK524343 QAG524340:QAG524343 QKC524340:QKC524343 QTY524340:QTY524343 RDU524340:RDU524343 RNQ524340:RNQ524343 RXM524340:RXM524343 SHI524340:SHI524343 SRE524340:SRE524343 TBA524340:TBA524343 TKW524340:TKW524343 TUS524340:TUS524343 UEO524340:UEO524343 UOK524340:UOK524343 UYG524340:UYG524343 VIC524340:VIC524343 VRY524340:VRY524343 WBU524340:WBU524343 WLQ524340:WLQ524343 WVM524340:WVM524343 G589876:G589879 JA589876:JA589879 SW589876:SW589879 ACS589876:ACS589879 AMO589876:AMO589879 AWK589876:AWK589879 BGG589876:BGG589879 BQC589876:BQC589879 BZY589876:BZY589879 CJU589876:CJU589879 CTQ589876:CTQ589879 DDM589876:DDM589879 DNI589876:DNI589879 DXE589876:DXE589879 EHA589876:EHA589879 EQW589876:EQW589879 FAS589876:FAS589879 FKO589876:FKO589879 FUK589876:FUK589879 GEG589876:GEG589879 GOC589876:GOC589879 GXY589876:GXY589879 HHU589876:HHU589879 HRQ589876:HRQ589879 IBM589876:IBM589879 ILI589876:ILI589879 IVE589876:IVE589879 JFA589876:JFA589879 JOW589876:JOW589879 JYS589876:JYS589879 KIO589876:KIO589879 KSK589876:KSK589879 LCG589876:LCG589879 LMC589876:LMC589879 LVY589876:LVY589879 MFU589876:MFU589879 MPQ589876:MPQ589879 MZM589876:MZM589879 NJI589876:NJI589879 NTE589876:NTE589879 ODA589876:ODA589879 OMW589876:OMW589879 OWS589876:OWS589879 PGO589876:PGO589879 PQK589876:PQK589879 QAG589876:QAG589879 QKC589876:QKC589879 QTY589876:QTY589879 RDU589876:RDU589879 RNQ589876:RNQ589879 RXM589876:RXM589879 SHI589876:SHI589879 SRE589876:SRE589879 TBA589876:TBA589879 TKW589876:TKW589879 TUS589876:TUS589879 UEO589876:UEO589879 UOK589876:UOK589879 UYG589876:UYG589879 VIC589876:VIC589879 VRY589876:VRY589879 WBU589876:WBU589879 WLQ589876:WLQ589879 WVM589876:WVM589879 G655412:G655415 JA655412:JA655415 SW655412:SW655415 ACS655412:ACS655415 AMO655412:AMO655415 AWK655412:AWK655415 BGG655412:BGG655415 BQC655412:BQC655415 BZY655412:BZY655415 CJU655412:CJU655415 CTQ655412:CTQ655415 DDM655412:DDM655415 DNI655412:DNI655415 DXE655412:DXE655415 EHA655412:EHA655415 EQW655412:EQW655415 FAS655412:FAS655415 FKO655412:FKO655415 FUK655412:FUK655415 GEG655412:GEG655415 GOC655412:GOC655415 GXY655412:GXY655415 HHU655412:HHU655415 HRQ655412:HRQ655415 IBM655412:IBM655415 ILI655412:ILI655415 IVE655412:IVE655415 JFA655412:JFA655415 JOW655412:JOW655415 JYS655412:JYS655415 KIO655412:KIO655415 KSK655412:KSK655415 LCG655412:LCG655415 LMC655412:LMC655415 LVY655412:LVY655415 MFU655412:MFU655415 MPQ655412:MPQ655415 MZM655412:MZM655415 NJI655412:NJI655415 NTE655412:NTE655415 ODA655412:ODA655415 OMW655412:OMW655415 OWS655412:OWS655415 PGO655412:PGO655415 PQK655412:PQK655415 QAG655412:QAG655415 QKC655412:QKC655415 QTY655412:QTY655415 RDU655412:RDU655415 RNQ655412:RNQ655415 RXM655412:RXM655415 SHI655412:SHI655415 SRE655412:SRE655415 TBA655412:TBA655415 TKW655412:TKW655415 TUS655412:TUS655415 UEO655412:UEO655415 UOK655412:UOK655415 UYG655412:UYG655415 VIC655412:VIC655415 VRY655412:VRY655415 WBU655412:WBU655415 WLQ655412:WLQ655415 WVM655412:WVM655415 G720948:G720951 JA720948:JA720951 SW720948:SW720951 ACS720948:ACS720951 AMO720948:AMO720951 AWK720948:AWK720951 BGG720948:BGG720951 BQC720948:BQC720951 BZY720948:BZY720951 CJU720948:CJU720951 CTQ720948:CTQ720951 DDM720948:DDM720951 DNI720948:DNI720951 DXE720948:DXE720951 EHA720948:EHA720951 EQW720948:EQW720951 FAS720948:FAS720951 FKO720948:FKO720951 FUK720948:FUK720951 GEG720948:GEG720951 GOC720948:GOC720951 GXY720948:GXY720951 HHU720948:HHU720951 HRQ720948:HRQ720951 IBM720948:IBM720951 ILI720948:ILI720951 IVE720948:IVE720951 JFA720948:JFA720951 JOW720948:JOW720951 JYS720948:JYS720951 KIO720948:KIO720951 KSK720948:KSK720951 LCG720948:LCG720951 LMC720948:LMC720951 LVY720948:LVY720951 MFU720948:MFU720951 MPQ720948:MPQ720951 MZM720948:MZM720951 NJI720948:NJI720951 NTE720948:NTE720951 ODA720948:ODA720951 OMW720948:OMW720951 OWS720948:OWS720951 PGO720948:PGO720951 PQK720948:PQK720951 QAG720948:QAG720951 QKC720948:QKC720951 QTY720948:QTY720951 RDU720948:RDU720951 RNQ720948:RNQ720951 RXM720948:RXM720951 SHI720948:SHI720951 SRE720948:SRE720951 TBA720948:TBA720951 TKW720948:TKW720951 TUS720948:TUS720951 UEO720948:UEO720951 UOK720948:UOK720951 UYG720948:UYG720951 VIC720948:VIC720951 VRY720948:VRY720951 WBU720948:WBU720951 WLQ720948:WLQ720951 WVM720948:WVM720951 G786484:G786487 JA786484:JA786487 SW786484:SW786487 ACS786484:ACS786487 AMO786484:AMO786487 AWK786484:AWK786487 BGG786484:BGG786487 BQC786484:BQC786487 BZY786484:BZY786487 CJU786484:CJU786487 CTQ786484:CTQ786487 DDM786484:DDM786487 DNI786484:DNI786487 DXE786484:DXE786487 EHA786484:EHA786487 EQW786484:EQW786487 FAS786484:FAS786487 FKO786484:FKO786487 FUK786484:FUK786487 GEG786484:GEG786487 GOC786484:GOC786487 GXY786484:GXY786487 HHU786484:HHU786487 HRQ786484:HRQ786487 IBM786484:IBM786487 ILI786484:ILI786487 IVE786484:IVE786487 JFA786484:JFA786487 JOW786484:JOW786487 JYS786484:JYS786487 KIO786484:KIO786487 KSK786484:KSK786487 LCG786484:LCG786487 LMC786484:LMC786487 LVY786484:LVY786487 MFU786484:MFU786487 MPQ786484:MPQ786487 MZM786484:MZM786487 NJI786484:NJI786487 NTE786484:NTE786487 ODA786484:ODA786487 OMW786484:OMW786487 OWS786484:OWS786487 PGO786484:PGO786487 PQK786484:PQK786487 QAG786484:QAG786487 QKC786484:QKC786487 QTY786484:QTY786487 RDU786484:RDU786487 RNQ786484:RNQ786487 RXM786484:RXM786487 SHI786484:SHI786487 SRE786484:SRE786487 TBA786484:TBA786487 TKW786484:TKW786487 TUS786484:TUS786487 UEO786484:UEO786487 UOK786484:UOK786487 UYG786484:UYG786487 VIC786484:VIC786487 VRY786484:VRY786487 WBU786484:WBU786487 WLQ786484:WLQ786487 WVM786484:WVM786487 G852020:G852023 JA852020:JA852023 SW852020:SW852023 ACS852020:ACS852023 AMO852020:AMO852023 AWK852020:AWK852023 BGG852020:BGG852023 BQC852020:BQC852023 BZY852020:BZY852023 CJU852020:CJU852023 CTQ852020:CTQ852023 DDM852020:DDM852023 DNI852020:DNI852023 DXE852020:DXE852023 EHA852020:EHA852023 EQW852020:EQW852023 FAS852020:FAS852023 FKO852020:FKO852023 FUK852020:FUK852023 GEG852020:GEG852023 GOC852020:GOC852023 GXY852020:GXY852023 HHU852020:HHU852023 HRQ852020:HRQ852023 IBM852020:IBM852023 ILI852020:ILI852023 IVE852020:IVE852023 JFA852020:JFA852023 JOW852020:JOW852023 JYS852020:JYS852023 KIO852020:KIO852023 KSK852020:KSK852023 LCG852020:LCG852023 LMC852020:LMC852023 LVY852020:LVY852023 MFU852020:MFU852023 MPQ852020:MPQ852023 MZM852020:MZM852023 NJI852020:NJI852023 NTE852020:NTE852023 ODA852020:ODA852023 OMW852020:OMW852023 OWS852020:OWS852023 PGO852020:PGO852023 PQK852020:PQK852023 QAG852020:QAG852023 QKC852020:QKC852023 QTY852020:QTY852023 RDU852020:RDU852023 RNQ852020:RNQ852023 RXM852020:RXM852023 SHI852020:SHI852023 SRE852020:SRE852023 TBA852020:TBA852023 TKW852020:TKW852023 TUS852020:TUS852023 UEO852020:UEO852023 UOK852020:UOK852023 UYG852020:UYG852023 VIC852020:VIC852023 VRY852020:VRY852023 WBU852020:WBU852023 WLQ852020:WLQ852023 WVM852020:WVM852023 G917556:G917559 JA917556:JA917559 SW917556:SW917559 ACS917556:ACS917559 AMO917556:AMO917559 AWK917556:AWK917559 BGG917556:BGG917559 BQC917556:BQC917559 BZY917556:BZY917559 CJU917556:CJU917559 CTQ917556:CTQ917559 DDM917556:DDM917559 DNI917556:DNI917559 DXE917556:DXE917559 EHA917556:EHA917559 EQW917556:EQW917559 FAS917556:FAS917559 FKO917556:FKO917559 FUK917556:FUK917559 GEG917556:GEG917559 GOC917556:GOC917559 GXY917556:GXY917559 HHU917556:HHU917559 HRQ917556:HRQ917559 IBM917556:IBM917559 ILI917556:ILI917559 IVE917556:IVE917559 JFA917556:JFA917559 JOW917556:JOW917559 JYS917556:JYS917559 KIO917556:KIO917559 KSK917556:KSK917559 LCG917556:LCG917559 LMC917556:LMC917559 LVY917556:LVY917559 MFU917556:MFU917559 MPQ917556:MPQ917559 MZM917556:MZM917559 NJI917556:NJI917559 NTE917556:NTE917559 ODA917556:ODA917559 OMW917556:OMW917559 OWS917556:OWS917559 PGO917556:PGO917559 PQK917556:PQK917559 QAG917556:QAG917559 QKC917556:QKC917559 QTY917556:QTY917559 RDU917556:RDU917559 RNQ917556:RNQ917559 RXM917556:RXM917559 SHI917556:SHI917559 SRE917556:SRE917559 TBA917556:TBA917559 TKW917556:TKW917559 TUS917556:TUS917559 UEO917556:UEO917559 UOK917556:UOK917559 UYG917556:UYG917559 VIC917556:VIC917559 VRY917556:VRY917559 WBU917556:WBU917559 WLQ917556:WLQ917559 WVM917556:WVM917559 G983092:G983095 JA983092:JA983095 SW983092:SW983095 ACS983092:ACS983095 AMO983092:AMO983095 AWK983092:AWK983095 BGG983092:BGG983095 BQC983092:BQC983095 BZY983092:BZY983095 CJU983092:CJU983095 CTQ983092:CTQ983095 DDM983092:DDM983095 DNI983092:DNI983095 DXE983092:DXE983095 EHA983092:EHA983095 EQW983092:EQW983095 FAS983092:FAS983095 FKO983092:FKO983095 FUK983092:FUK983095 GEG983092:GEG983095 GOC983092:GOC983095 GXY983092:GXY983095 HHU983092:HHU983095 HRQ983092:HRQ983095 IBM983092:IBM983095 ILI983092:ILI983095 IVE983092:IVE983095 JFA983092:JFA983095 JOW983092:JOW983095 JYS983092:JYS983095 KIO983092:KIO983095 KSK983092:KSK983095 LCG983092:LCG983095 LMC983092:LMC983095 LVY983092:LVY983095 MFU983092:MFU983095 MPQ983092:MPQ983095 MZM983092:MZM983095 NJI983092:NJI983095 NTE983092:NTE983095 ODA983092:ODA983095 OMW983092:OMW983095 OWS983092:OWS983095 PGO983092:PGO983095 PQK983092:PQK983095 QAG983092:QAG983095 QKC983092:QKC983095 QTY983092:QTY983095 RDU983092:RDU983095 RNQ983092:RNQ983095 RXM983092:RXM983095 SHI983092:SHI983095 SRE983092:SRE983095 TBA983092:TBA983095 TKW983092:TKW983095 TUS983092:TUS983095 UEO983092:UEO983095 UOK983092:UOK983095 UYG983092:UYG983095 VIC983092:VIC983095 VRY983092:VRY983095 WBU983092:WBU983095 WLQ983092:WLQ983095 WVM983092:WVM983095 G65560:G65584 JA65560:JA65584 SW65560:SW65584 ACS65560:ACS65584 AMO65560:AMO65584 AWK65560:AWK65584 BGG65560:BGG65584 BQC65560:BQC65584 BZY65560:BZY65584 CJU65560:CJU65584 CTQ65560:CTQ65584 DDM65560:DDM65584 DNI65560:DNI65584 DXE65560:DXE65584 EHA65560:EHA65584 EQW65560:EQW65584 FAS65560:FAS65584 FKO65560:FKO65584 FUK65560:FUK65584 GEG65560:GEG65584 GOC65560:GOC65584 GXY65560:GXY65584 HHU65560:HHU65584 HRQ65560:HRQ65584 IBM65560:IBM65584 ILI65560:ILI65584 IVE65560:IVE65584 JFA65560:JFA65584 JOW65560:JOW65584 JYS65560:JYS65584 KIO65560:KIO65584 KSK65560:KSK65584 LCG65560:LCG65584 LMC65560:LMC65584 LVY65560:LVY65584 MFU65560:MFU65584 MPQ65560:MPQ65584 MZM65560:MZM65584 NJI65560:NJI65584 NTE65560:NTE65584 ODA65560:ODA65584 OMW65560:OMW65584 OWS65560:OWS65584 PGO65560:PGO65584 PQK65560:PQK65584 QAG65560:QAG65584 QKC65560:QKC65584 QTY65560:QTY65584 RDU65560:RDU65584 RNQ65560:RNQ65584 RXM65560:RXM65584 SHI65560:SHI65584 SRE65560:SRE65584 TBA65560:TBA65584 TKW65560:TKW65584 TUS65560:TUS65584 UEO65560:UEO65584 UOK65560:UOK65584 UYG65560:UYG65584 VIC65560:VIC65584 VRY65560:VRY65584 WBU65560:WBU65584 WLQ65560:WLQ65584 WVM65560:WVM65584 G131096:G131120 JA131096:JA131120 SW131096:SW131120 ACS131096:ACS131120 AMO131096:AMO131120 AWK131096:AWK131120 BGG131096:BGG131120 BQC131096:BQC131120 BZY131096:BZY131120 CJU131096:CJU131120 CTQ131096:CTQ131120 DDM131096:DDM131120 DNI131096:DNI131120 DXE131096:DXE131120 EHA131096:EHA131120 EQW131096:EQW131120 FAS131096:FAS131120 FKO131096:FKO131120 FUK131096:FUK131120 GEG131096:GEG131120 GOC131096:GOC131120 GXY131096:GXY131120 HHU131096:HHU131120 HRQ131096:HRQ131120 IBM131096:IBM131120 ILI131096:ILI131120 IVE131096:IVE131120 JFA131096:JFA131120 JOW131096:JOW131120 JYS131096:JYS131120 KIO131096:KIO131120 KSK131096:KSK131120 LCG131096:LCG131120 LMC131096:LMC131120 LVY131096:LVY131120 MFU131096:MFU131120 MPQ131096:MPQ131120 MZM131096:MZM131120 NJI131096:NJI131120 NTE131096:NTE131120 ODA131096:ODA131120 OMW131096:OMW131120 OWS131096:OWS131120 PGO131096:PGO131120 PQK131096:PQK131120 QAG131096:QAG131120 QKC131096:QKC131120 QTY131096:QTY131120 RDU131096:RDU131120 RNQ131096:RNQ131120 RXM131096:RXM131120 SHI131096:SHI131120 SRE131096:SRE131120 TBA131096:TBA131120 TKW131096:TKW131120 TUS131096:TUS131120 UEO131096:UEO131120 UOK131096:UOK131120 UYG131096:UYG131120 VIC131096:VIC131120 VRY131096:VRY131120 WBU131096:WBU131120 WLQ131096:WLQ131120 WVM131096:WVM131120 G196632:G196656 JA196632:JA196656 SW196632:SW196656 ACS196632:ACS196656 AMO196632:AMO196656 AWK196632:AWK196656 BGG196632:BGG196656 BQC196632:BQC196656 BZY196632:BZY196656 CJU196632:CJU196656 CTQ196632:CTQ196656 DDM196632:DDM196656 DNI196632:DNI196656 DXE196632:DXE196656 EHA196632:EHA196656 EQW196632:EQW196656 FAS196632:FAS196656 FKO196632:FKO196656 FUK196632:FUK196656 GEG196632:GEG196656 GOC196632:GOC196656 GXY196632:GXY196656 HHU196632:HHU196656 HRQ196632:HRQ196656 IBM196632:IBM196656 ILI196632:ILI196656 IVE196632:IVE196656 JFA196632:JFA196656 JOW196632:JOW196656 JYS196632:JYS196656 KIO196632:KIO196656 KSK196632:KSK196656 LCG196632:LCG196656 LMC196632:LMC196656 LVY196632:LVY196656 MFU196632:MFU196656 MPQ196632:MPQ196656 MZM196632:MZM196656 NJI196632:NJI196656 NTE196632:NTE196656 ODA196632:ODA196656 OMW196632:OMW196656 OWS196632:OWS196656 PGO196632:PGO196656 PQK196632:PQK196656 QAG196632:QAG196656 QKC196632:QKC196656 QTY196632:QTY196656 RDU196632:RDU196656 RNQ196632:RNQ196656 RXM196632:RXM196656 SHI196632:SHI196656 SRE196632:SRE196656 TBA196632:TBA196656 TKW196632:TKW196656 TUS196632:TUS196656 UEO196632:UEO196656 UOK196632:UOK196656 UYG196632:UYG196656 VIC196632:VIC196656 VRY196632:VRY196656 WBU196632:WBU196656 WLQ196632:WLQ196656 WVM196632:WVM196656 G262168:G262192 JA262168:JA262192 SW262168:SW262192 ACS262168:ACS262192 AMO262168:AMO262192 AWK262168:AWK262192 BGG262168:BGG262192 BQC262168:BQC262192 BZY262168:BZY262192 CJU262168:CJU262192 CTQ262168:CTQ262192 DDM262168:DDM262192 DNI262168:DNI262192 DXE262168:DXE262192 EHA262168:EHA262192 EQW262168:EQW262192 FAS262168:FAS262192 FKO262168:FKO262192 FUK262168:FUK262192 GEG262168:GEG262192 GOC262168:GOC262192 GXY262168:GXY262192 HHU262168:HHU262192 HRQ262168:HRQ262192 IBM262168:IBM262192 ILI262168:ILI262192 IVE262168:IVE262192 JFA262168:JFA262192 JOW262168:JOW262192 JYS262168:JYS262192 KIO262168:KIO262192 KSK262168:KSK262192 LCG262168:LCG262192 LMC262168:LMC262192 LVY262168:LVY262192 MFU262168:MFU262192 MPQ262168:MPQ262192 MZM262168:MZM262192 NJI262168:NJI262192 NTE262168:NTE262192 ODA262168:ODA262192 OMW262168:OMW262192 OWS262168:OWS262192 PGO262168:PGO262192 PQK262168:PQK262192 QAG262168:QAG262192 QKC262168:QKC262192 QTY262168:QTY262192 RDU262168:RDU262192 RNQ262168:RNQ262192 RXM262168:RXM262192 SHI262168:SHI262192 SRE262168:SRE262192 TBA262168:TBA262192 TKW262168:TKW262192 TUS262168:TUS262192 UEO262168:UEO262192 UOK262168:UOK262192 UYG262168:UYG262192 VIC262168:VIC262192 VRY262168:VRY262192 WBU262168:WBU262192 WLQ262168:WLQ262192 WVM262168:WVM262192 G327704:G327728 JA327704:JA327728 SW327704:SW327728 ACS327704:ACS327728 AMO327704:AMO327728 AWK327704:AWK327728 BGG327704:BGG327728 BQC327704:BQC327728 BZY327704:BZY327728 CJU327704:CJU327728 CTQ327704:CTQ327728 DDM327704:DDM327728 DNI327704:DNI327728 DXE327704:DXE327728 EHA327704:EHA327728 EQW327704:EQW327728 FAS327704:FAS327728 FKO327704:FKO327728 FUK327704:FUK327728 GEG327704:GEG327728 GOC327704:GOC327728 GXY327704:GXY327728 HHU327704:HHU327728 HRQ327704:HRQ327728 IBM327704:IBM327728 ILI327704:ILI327728 IVE327704:IVE327728 JFA327704:JFA327728 JOW327704:JOW327728 JYS327704:JYS327728 KIO327704:KIO327728 KSK327704:KSK327728 LCG327704:LCG327728 LMC327704:LMC327728 LVY327704:LVY327728 MFU327704:MFU327728 MPQ327704:MPQ327728 MZM327704:MZM327728 NJI327704:NJI327728 NTE327704:NTE327728 ODA327704:ODA327728 OMW327704:OMW327728 OWS327704:OWS327728 PGO327704:PGO327728 PQK327704:PQK327728 QAG327704:QAG327728 QKC327704:QKC327728 QTY327704:QTY327728 RDU327704:RDU327728 RNQ327704:RNQ327728 RXM327704:RXM327728 SHI327704:SHI327728 SRE327704:SRE327728 TBA327704:TBA327728 TKW327704:TKW327728 TUS327704:TUS327728 UEO327704:UEO327728 UOK327704:UOK327728 UYG327704:UYG327728 VIC327704:VIC327728 VRY327704:VRY327728 WBU327704:WBU327728 WLQ327704:WLQ327728 WVM327704:WVM327728 G393240:G393264 JA393240:JA393264 SW393240:SW393264 ACS393240:ACS393264 AMO393240:AMO393264 AWK393240:AWK393264 BGG393240:BGG393264 BQC393240:BQC393264 BZY393240:BZY393264 CJU393240:CJU393264 CTQ393240:CTQ393264 DDM393240:DDM393264 DNI393240:DNI393264 DXE393240:DXE393264 EHA393240:EHA393264 EQW393240:EQW393264 FAS393240:FAS393264 FKO393240:FKO393264 FUK393240:FUK393264 GEG393240:GEG393264 GOC393240:GOC393264 GXY393240:GXY393264 HHU393240:HHU393264 HRQ393240:HRQ393264 IBM393240:IBM393264 ILI393240:ILI393264 IVE393240:IVE393264 JFA393240:JFA393264 JOW393240:JOW393264 JYS393240:JYS393264 KIO393240:KIO393264 KSK393240:KSK393264 LCG393240:LCG393264 LMC393240:LMC393264 LVY393240:LVY393264 MFU393240:MFU393264 MPQ393240:MPQ393264 MZM393240:MZM393264 NJI393240:NJI393264 NTE393240:NTE393264 ODA393240:ODA393264 OMW393240:OMW393264 OWS393240:OWS393264 PGO393240:PGO393264 PQK393240:PQK393264 QAG393240:QAG393264 QKC393240:QKC393264 QTY393240:QTY393264 RDU393240:RDU393264 RNQ393240:RNQ393264 RXM393240:RXM393264 SHI393240:SHI393264 SRE393240:SRE393264 TBA393240:TBA393264 TKW393240:TKW393264 TUS393240:TUS393264 UEO393240:UEO393264 UOK393240:UOK393264 UYG393240:UYG393264 VIC393240:VIC393264 VRY393240:VRY393264 WBU393240:WBU393264 WLQ393240:WLQ393264 WVM393240:WVM393264 G458776:G458800 JA458776:JA458800 SW458776:SW458800 ACS458776:ACS458800 AMO458776:AMO458800 AWK458776:AWK458800 BGG458776:BGG458800 BQC458776:BQC458800 BZY458776:BZY458800 CJU458776:CJU458800 CTQ458776:CTQ458800 DDM458776:DDM458800 DNI458776:DNI458800 DXE458776:DXE458800 EHA458776:EHA458800 EQW458776:EQW458800 FAS458776:FAS458800 FKO458776:FKO458800 FUK458776:FUK458800 GEG458776:GEG458800 GOC458776:GOC458800 GXY458776:GXY458800 HHU458776:HHU458800 HRQ458776:HRQ458800 IBM458776:IBM458800 ILI458776:ILI458800 IVE458776:IVE458800 JFA458776:JFA458800 JOW458776:JOW458800 JYS458776:JYS458800 KIO458776:KIO458800 KSK458776:KSK458800 LCG458776:LCG458800 LMC458776:LMC458800 LVY458776:LVY458800 MFU458776:MFU458800 MPQ458776:MPQ458800 MZM458776:MZM458800 NJI458776:NJI458800 NTE458776:NTE458800 ODA458776:ODA458800 OMW458776:OMW458800 OWS458776:OWS458800 PGO458776:PGO458800 PQK458776:PQK458800 QAG458776:QAG458800 QKC458776:QKC458800 QTY458776:QTY458800 RDU458776:RDU458800 RNQ458776:RNQ458800 RXM458776:RXM458800 SHI458776:SHI458800 SRE458776:SRE458800 TBA458776:TBA458800 TKW458776:TKW458800 TUS458776:TUS458800 UEO458776:UEO458800 UOK458776:UOK458800 UYG458776:UYG458800 VIC458776:VIC458800 VRY458776:VRY458800 WBU458776:WBU458800 WLQ458776:WLQ458800 WVM458776:WVM458800 G524312:G524336 JA524312:JA524336 SW524312:SW524336 ACS524312:ACS524336 AMO524312:AMO524336 AWK524312:AWK524336 BGG524312:BGG524336 BQC524312:BQC524336 BZY524312:BZY524336 CJU524312:CJU524336 CTQ524312:CTQ524336 DDM524312:DDM524336 DNI524312:DNI524336 DXE524312:DXE524336 EHA524312:EHA524336 EQW524312:EQW524336 FAS524312:FAS524336 FKO524312:FKO524336 FUK524312:FUK524336 GEG524312:GEG524336 GOC524312:GOC524336 GXY524312:GXY524336 HHU524312:HHU524336 HRQ524312:HRQ524336 IBM524312:IBM524336 ILI524312:ILI524336 IVE524312:IVE524336 JFA524312:JFA524336 JOW524312:JOW524336 JYS524312:JYS524336 KIO524312:KIO524336 KSK524312:KSK524336 LCG524312:LCG524336 LMC524312:LMC524336 LVY524312:LVY524336 MFU524312:MFU524336 MPQ524312:MPQ524336 MZM524312:MZM524336 NJI524312:NJI524336 NTE524312:NTE524336 ODA524312:ODA524336 OMW524312:OMW524336 OWS524312:OWS524336 PGO524312:PGO524336 PQK524312:PQK524336 QAG524312:QAG524336 QKC524312:QKC524336 QTY524312:QTY524336 RDU524312:RDU524336 RNQ524312:RNQ524336 RXM524312:RXM524336 SHI524312:SHI524336 SRE524312:SRE524336 TBA524312:TBA524336 TKW524312:TKW524336 TUS524312:TUS524336 UEO524312:UEO524336 UOK524312:UOK524336 UYG524312:UYG524336 VIC524312:VIC524336 VRY524312:VRY524336 WBU524312:WBU524336 WLQ524312:WLQ524336 WVM524312:WVM524336 G589848:G589872 JA589848:JA589872 SW589848:SW589872 ACS589848:ACS589872 AMO589848:AMO589872 AWK589848:AWK589872 BGG589848:BGG589872 BQC589848:BQC589872 BZY589848:BZY589872 CJU589848:CJU589872 CTQ589848:CTQ589872 DDM589848:DDM589872 DNI589848:DNI589872 DXE589848:DXE589872 EHA589848:EHA589872 EQW589848:EQW589872 FAS589848:FAS589872 FKO589848:FKO589872 FUK589848:FUK589872 GEG589848:GEG589872 GOC589848:GOC589872 GXY589848:GXY589872 HHU589848:HHU589872 HRQ589848:HRQ589872 IBM589848:IBM589872 ILI589848:ILI589872 IVE589848:IVE589872 JFA589848:JFA589872 JOW589848:JOW589872 JYS589848:JYS589872 KIO589848:KIO589872 KSK589848:KSK589872 LCG589848:LCG589872 LMC589848:LMC589872 LVY589848:LVY589872 MFU589848:MFU589872 MPQ589848:MPQ589872 MZM589848:MZM589872 NJI589848:NJI589872 NTE589848:NTE589872 ODA589848:ODA589872 OMW589848:OMW589872 OWS589848:OWS589872 PGO589848:PGO589872 PQK589848:PQK589872 QAG589848:QAG589872 QKC589848:QKC589872 QTY589848:QTY589872 RDU589848:RDU589872 RNQ589848:RNQ589872 RXM589848:RXM589872 SHI589848:SHI589872 SRE589848:SRE589872 TBA589848:TBA589872 TKW589848:TKW589872 TUS589848:TUS589872 UEO589848:UEO589872 UOK589848:UOK589872 UYG589848:UYG589872 VIC589848:VIC589872 VRY589848:VRY589872 WBU589848:WBU589872 WLQ589848:WLQ589872 WVM589848:WVM589872 G655384:G655408 JA655384:JA655408 SW655384:SW655408 ACS655384:ACS655408 AMO655384:AMO655408 AWK655384:AWK655408 BGG655384:BGG655408 BQC655384:BQC655408 BZY655384:BZY655408 CJU655384:CJU655408 CTQ655384:CTQ655408 DDM655384:DDM655408 DNI655384:DNI655408 DXE655384:DXE655408 EHA655384:EHA655408 EQW655384:EQW655408 FAS655384:FAS655408 FKO655384:FKO655408 FUK655384:FUK655408 GEG655384:GEG655408 GOC655384:GOC655408 GXY655384:GXY655408 HHU655384:HHU655408 HRQ655384:HRQ655408 IBM655384:IBM655408 ILI655384:ILI655408 IVE655384:IVE655408 JFA655384:JFA655408 JOW655384:JOW655408 JYS655384:JYS655408 KIO655384:KIO655408 KSK655384:KSK655408 LCG655384:LCG655408 LMC655384:LMC655408 LVY655384:LVY655408 MFU655384:MFU655408 MPQ655384:MPQ655408 MZM655384:MZM655408 NJI655384:NJI655408 NTE655384:NTE655408 ODA655384:ODA655408 OMW655384:OMW655408 OWS655384:OWS655408 PGO655384:PGO655408 PQK655384:PQK655408 QAG655384:QAG655408 QKC655384:QKC655408 QTY655384:QTY655408 RDU655384:RDU655408 RNQ655384:RNQ655408 RXM655384:RXM655408 SHI655384:SHI655408 SRE655384:SRE655408 TBA655384:TBA655408 TKW655384:TKW655408 TUS655384:TUS655408 UEO655384:UEO655408 UOK655384:UOK655408 UYG655384:UYG655408 VIC655384:VIC655408 VRY655384:VRY655408 WBU655384:WBU655408 WLQ655384:WLQ655408 WVM655384:WVM655408 G720920:G720944 JA720920:JA720944 SW720920:SW720944 ACS720920:ACS720944 AMO720920:AMO720944 AWK720920:AWK720944 BGG720920:BGG720944 BQC720920:BQC720944 BZY720920:BZY720944 CJU720920:CJU720944 CTQ720920:CTQ720944 DDM720920:DDM720944 DNI720920:DNI720944 DXE720920:DXE720944 EHA720920:EHA720944 EQW720920:EQW720944 FAS720920:FAS720944 FKO720920:FKO720944 FUK720920:FUK720944 GEG720920:GEG720944 GOC720920:GOC720944 GXY720920:GXY720944 HHU720920:HHU720944 HRQ720920:HRQ720944 IBM720920:IBM720944 ILI720920:ILI720944 IVE720920:IVE720944 JFA720920:JFA720944 JOW720920:JOW720944 JYS720920:JYS720944 KIO720920:KIO720944 KSK720920:KSK720944 LCG720920:LCG720944 LMC720920:LMC720944 LVY720920:LVY720944 MFU720920:MFU720944 MPQ720920:MPQ720944 MZM720920:MZM720944 NJI720920:NJI720944 NTE720920:NTE720944 ODA720920:ODA720944 OMW720920:OMW720944 OWS720920:OWS720944 PGO720920:PGO720944 PQK720920:PQK720944 QAG720920:QAG720944 QKC720920:QKC720944 QTY720920:QTY720944 RDU720920:RDU720944 RNQ720920:RNQ720944 RXM720920:RXM720944 SHI720920:SHI720944 SRE720920:SRE720944 TBA720920:TBA720944 TKW720920:TKW720944 TUS720920:TUS720944 UEO720920:UEO720944 UOK720920:UOK720944 UYG720920:UYG720944 VIC720920:VIC720944 VRY720920:VRY720944 WBU720920:WBU720944 WLQ720920:WLQ720944 WVM720920:WVM720944 G786456:G786480 JA786456:JA786480 SW786456:SW786480 ACS786456:ACS786480 AMO786456:AMO786480 AWK786456:AWK786480 BGG786456:BGG786480 BQC786456:BQC786480 BZY786456:BZY786480 CJU786456:CJU786480 CTQ786456:CTQ786480 DDM786456:DDM786480 DNI786456:DNI786480 DXE786456:DXE786480 EHA786456:EHA786480 EQW786456:EQW786480 FAS786456:FAS786480 FKO786456:FKO786480 FUK786456:FUK786480 GEG786456:GEG786480 GOC786456:GOC786480 GXY786456:GXY786480 HHU786456:HHU786480 HRQ786456:HRQ786480 IBM786456:IBM786480 ILI786456:ILI786480 IVE786456:IVE786480 JFA786456:JFA786480 JOW786456:JOW786480 JYS786456:JYS786480 KIO786456:KIO786480 KSK786456:KSK786480 LCG786456:LCG786480 LMC786456:LMC786480 LVY786456:LVY786480 MFU786456:MFU786480 MPQ786456:MPQ786480 MZM786456:MZM786480 NJI786456:NJI786480 NTE786456:NTE786480 ODA786456:ODA786480 OMW786456:OMW786480 OWS786456:OWS786480 PGO786456:PGO786480 PQK786456:PQK786480 QAG786456:QAG786480 QKC786456:QKC786480 QTY786456:QTY786480 RDU786456:RDU786480 RNQ786456:RNQ786480 RXM786456:RXM786480 SHI786456:SHI786480 SRE786456:SRE786480 TBA786456:TBA786480 TKW786456:TKW786480 TUS786456:TUS786480 UEO786456:UEO786480 UOK786456:UOK786480 UYG786456:UYG786480 VIC786456:VIC786480 VRY786456:VRY786480 WBU786456:WBU786480 WLQ786456:WLQ786480 WVM786456:WVM786480 G851992:G852016 JA851992:JA852016 SW851992:SW852016 ACS851992:ACS852016 AMO851992:AMO852016 AWK851992:AWK852016 BGG851992:BGG852016 BQC851992:BQC852016 BZY851992:BZY852016 CJU851992:CJU852016 CTQ851992:CTQ852016 DDM851992:DDM852016 DNI851992:DNI852016 DXE851992:DXE852016 EHA851992:EHA852016 EQW851992:EQW852016 FAS851992:FAS852016 FKO851992:FKO852016 FUK851992:FUK852016 GEG851992:GEG852016 GOC851992:GOC852016 GXY851992:GXY852016 HHU851992:HHU852016 HRQ851992:HRQ852016 IBM851992:IBM852016 ILI851992:ILI852016 IVE851992:IVE852016 JFA851992:JFA852016 JOW851992:JOW852016 JYS851992:JYS852016 KIO851992:KIO852016 KSK851992:KSK852016 LCG851992:LCG852016 LMC851992:LMC852016 LVY851992:LVY852016 MFU851992:MFU852016 MPQ851992:MPQ852016 MZM851992:MZM852016 NJI851992:NJI852016 NTE851992:NTE852016 ODA851992:ODA852016 OMW851992:OMW852016 OWS851992:OWS852016 PGO851992:PGO852016 PQK851992:PQK852016 QAG851992:QAG852016 QKC851992:QKC852016 QTY851992:QTY852016 RDU851992:RDU852016 RNQ851992:RNQ852016 RXM851992:RXM852016 SHI851992:SHI852016 SRE851992:SRE852016 TBA851992:TBA852016 TKW851992:TKW852016 TUS851992:TUS852016 UEO851992:UEO852016 UOK851992:UOK852016 UYG851992:UYG852016 VIC851992:VIC852016 VRY851992:VRY852016 WBU851992:WBU852016 WLQ851992:WLQ852016 WVM851992:WVM852016 G917528:G917552 JA917528:JA917552 SW917528:SW917552 ACS917528:ACS917552 AMO917528:AMO917552 AWK917528:AWK917552 BGG917528:BGG917552 BQC917528:BQC917552 BZY917528:BZY917552 CJU917528:CJU917552 CTQ917528:CTQ917552 DDM917528:DDM917552 DNI917528:DNI917552 DXE917528:DXE917552 EHA917528:EHA917552 EQW917528:EQW917552 FAS917528:FAS917552 FKO917528:FKO917552 FUK917528:FUK917552 GEG917528:GEG917552 GOC917528:GOC917552 GXY917528:GXY917552 HHU917528:HHU917552 HRQ917528:HRQ917552 IBM917528:IBM917552 ILI917528:ILI917552 IVE917528:IVE917552 JFA917528:JFA917552 JOW917528:JOW917552 JYS917528:JYS917552 KIO917528:KIO917552 KSK917528:KSK917552 LCG917528:LCG917552 LMC917528:LMC917552 LVY917528:LVY917552 MFU917528:MFU917552 MPQ917528:MPQ917552 MZM917528:MZM917552 NJI917528:NJI917552 NTE917528:NTE917552 ODA917528:ODA917552 OMW917528:OMW917552 OWS917528:OWS917552 PGO917528:PGO917552 PQK917528:PQK917552 QAG917528:QAG917552 QKC917528:QKC917552 QTY917528:QTY917552 RDU917528:RDU917552 RNQ917528:RNQ917552 RXM917528:RXM917552 SHI917528:SHI917552 SRE917528:SRE917552 TBA917528:TBA917552 TKW917528:TKW917552 TUS917528:TUS917552 UEO917528:UEO917552 UOK917528:UOK917552 UYG917528:UYG917552 VIC917528:VIC917552 VRY917528:VRY917552 WBU917528:WBU917552 WLQ917528:WLQ917552 WVM917528:WVM917552 G983064:G983088 JA983064:JA983088 SW983064:SW983088 ACS983064:ACS983088 AMO983064:AMO983088 AWK983064:AWK983088 BGG983064:BGG983088 BQC983064:BQC983088 BZY983064:BZY983088 CJU983064:CJU983088 CTQ983064:CTQ983088 DDM983064:DDM983088 DNI983064:DNI983088 DXE983064:DXE983088 EHA983064:EHA983088 EQW983064:EQW983088 FAS983064:FAS983088 FKO983064:FKO983088 FUK983064:FUK983088 GEG983064:GEG983088 GOC983064:GOC983088 GXY983064:GXY983088 HHU983064:HHU983088 HRQ983064:HRQ983088 IBM983064:IBM983088 ILI983064:ILI983088 IVE983064:IVE983088 JFA983064:JFA983088 JOW983064:JOW983088 JYS983064:JYS983088 KIO983064:KIO983088 KSK983064:KSK983088 LCG983064:LCG983088 LMC983064:LMC983088 LVY983064:LVY983088 MFU983064:MFU983088 MPQ983064:MPQ983088 MZM983064:MZM983088 NJI983064:NJI983088 NTE983064:NTE983088 ODA983064:ODA983088 OMW983064:OMW983088 OWS983064:OWS983088 PGO983064:PGO983088 PQK983064:PQK983088 QAG983064:QAG983088 QKC983064:QKC983088 QTY983064:QTY983088 RDU983064:RDU983088 RNQ983064:RNQ983088 RXM983064:RXM983088 SHI983064:SHI983088 SRE983064:SRE983088 TBA983064:TBA983088 TKW983064:TKW983088 TUS983064:TUS983088 UEO983064:UEO983088 UOK983064:UOK983088 UYG983064:UYG983088 VIC983064:VIC983088 VRY983064:VRY983088 WBU983064:WBU983088 WLQ983064:WLQ983088 WVM983064:WVM983088 G65541:G65556 JA65541:JA65556 SW65541:SW65556 ACS65541:ACS65556 AMO65541:AMO65556 AWK65541:AWK65556 BGG65541:BGG65556 BQC65541:BQC65556 BZY65541:BZY65556 CJU65541:CJU65556 CTQ65541:CTQ65556 DDM65541:DDM65556 DNI65541:DNI65556 DXE65541:DXE65556 EHA65541:EHA65556 EQW65541:EQW65556 FAS65541:FAS65556 FKO65541:FKO65556 FUK65541:FUK65556 GEG65541:GEG65556 GOC65541:GOC65556 GXY65541:GXY65556 HHU65541:HHU65556 HRQ65541:HRQ65556 IBM65541:IBM65556 ILI65541:ILI65556 IVE65541:IVE65556 JFA65541:JFA65556 JOW65541:JOW65556 JYS65541:JYS65556 KIO65541:KIO65556 KSK65541:KSK65556 LCG65541:LCG65556 LMC65541:LMC65556 LVY65541:LVY65556 MFU65541:MFU65556 MPQ65541:MPQ65556 MZM65541:MZM65556 NJI65541:NJI65556 NTE65541:NTE65556 ODA65541:ODA65556 OMW65541:OMW65556 OWS65541:OWS65556 PGO65541:PGO65556 PQK65541:PQK65556 QAG65541:QAG65556 QKC65541:QKC65556 QTY65541:QTY65556 RDU65541:RDU65556 RNQ65541:RNQ65556 RXM65541:RXM65556 SHI65541:SHI65556 SRE65541:SRE65556 TBA65541:TBA65556 TKW65541:TKW65556 TUS65541:TUS65556 UEO65541:UEO65556 UOK65541:UOK65556 UYG65541:UYG65556 VIC65541:VIC65556 VRY65541:VRY65556 WBU65541:WBU65556 WLQ65541:WLQ65556 WVM65541:WVM65556 G131077:G131092 JA131077:JA131092 SW131077:SW131092 ACS131077:ACS131092 AMO131077:AMO131092 AWK131077:AWK131092 BGG131077:BGG131092 BQC131077:BQC131092 BZY131077:BZY131092 CJU131077:CJU131092 CTQ131077:CTQ131092 DDM131077:DDM131092 DNI131077:DNI131092 DXE131077:DXE131092 EHA131077:EHA131092 EQW131077:EQW131092 FAS131077:FAS131092 FKO131077:FKO131092 FUK131077:FUK131092 GEG131077:GEG131092 GOC131077:GOC131092 GXY131077:GXY131092 HHU131077:HHU131092 HRQ131077:HRQ131092 IBM131077:IBM131092 ILI131077:ILI131092 IVE131077:IVE131092 JFA131077:JFA131092 JOW131077:JOW131092 JYS131077:JYS131092 KIO131077:KIO131092 KSK131077:KSK131092 LCG131077:LCG131092 LMC131077:LMC131092 LVY131077:LVY131092 MFU131077:MFU131092 MPQ131077:MPQ131092 MZM131077:MZM131092 NJI131077:NJI131092 NTE131077:NTE131092 ODA131077:ODA131092 OMW131077:OMW131092 OWS131077:OWS131092 PGO131077:PGO131092 PQK131077:PQK131092 QAG131077:QAG131092 QKC131077:QKC131092 QTY131077:QTY131092 RDU131077:RDU131092 RNQ131077:RNQ131092 RXM131077:RXM131092 SHI131077:SHI131092 SRE131077:SRE131092 TBA131077:TBA131092 TKW131077:TKW131092 TUS131077:TUS131092 UEO131077:UEO131092 UOK131077:UOK131092 UYG131077:UYG131092 VIC131077:VIC131092 VRY131077:VRY131092 WBU131077:WBU131092 WLQ131077:WLQ131092 WVM131077:WVM131092 G196613:G196628 JA196613:JA196628 SW196613:SW196628 ACS196613:ACS196628 AMO196613:AMO196628 AWK196613:AWK196628 BGG196613:BGG196628 BQC196613:BQC196628 BZY196613:BZY196628 CJU196613:CJU196628 CTQ196613:CTQ196628 DDM196613:DDM196628 DNI196613:DNI196628 DXE196613:DXE196628 EHA196613:EHA196628 EQW196613:EQW196628 FAS196613:FAS196628 FKO196613:FKO196628 FUK196613:FUK196628 GEG196613:GEG196628 GOC196613:GOC196628 GXY196613:GXY196628 HHU196613:HHU196628 HRQ196613:HRQ196628 IBM196613:IBM196628 ILI196613:ILI196628 IVE196613:IVE196628 JFA196613:JFA196628 JOW196613:JOW196628 JYS196613:JYS196628 KIO196613:KIO196628 KSK196613:KSK196628 LCG196613:LCG196628 LMC196613:LMC196628 LVY196613:LVY196628 MFU196613:MFU196628 MPQ196613:MPQ196628 MZM196613:MZM196628 NJI196613:NJI196628 NTE196613:NTE196628 ODA196613:ODA196628 OMW196613:OMW196628 OWS196613:OWS196628 PGO196613:PGO196628 PQK196613:PQK196628 QAG196613:QAG196628 QKC196613:QKC196628 QTY196613:QTY196628 RDU196613:RDU196628 RNQ196613:RNQ196628 RXM196613:RXM196628 SHI196613:SHI196628 SRE196613:SRE196628 TBA196613:TBA196628 TKW196613:TKW196628 TUS196613:TUS196628 UEO196613:UEO196628 UOK196613:UOK196628 UYG196613:UYG196628 VIC196613:VIC196628 VRY196613:VRY196628 WBU196613:WBU196628 WLQ196613:WLQ196628 WVM196613:WVM196628 G262149:G262164 JA262149:JA262164 SW262149:SW262164 ACS262149:ACS262164 AMO262149:AMO262164 AWK262149:AWK262164 BGG262149:BGG262164 BQC262149:BQC262164 BZY262149:BZY262164 CJU262149:CJU262164 CTQ262149:CTQ262164 DDM262149:DDM262164 DNI262149:DNI262164 DXE262149:DXE262164 EHA262149:EHA262164 EQW262149:EQW262164 FAS262149:FAS262164 FKO262149:FKO262164 FUK262149:FUK262164 GEG262149:GEG262164 GOC262149:GOC262164 GXY262149:GXY262164 HHU262149:HHU262164 HRQ262149:HRQ262164 IBM262149:IBM262164 ILI262149:ILI262164 IVE262149:IVE262164 JFA262149:JFA262164 JOW262149:JOW262164 JYS262149:JYS262164 KIO262149:KIO262164 KSK262149:KSK262164 LCG262149:LCG262164 LMC262149:LMC262164 LVY262149:LVY262164 MFU262149:MFU262164 MPQ262149:MPQ262164 MZM262149:MZM262164 NJI262149:NJI262164 NTE262149:NTE262164 ODA262149:ODA262164 OMW262149:OMW262164 OWS262149:OWS262164 PGO262149:PGO262164 PQK262149:PQK262164 QAG262149:QAG262164 QKC262149:QKC262164 QTY262149:QTY262164 RDU262149:RDU262164 RNQ262149:RNQ262164 RXM262149:RXM262164 SHI262149:SHI262164 SRE262149:SRE262164 TBA262149:TBA262164 TKW262149:TKW262164 TUS262149:TUS262164 UEO262149:UEO262164 UOK262149:UOK262164 UYG262149:UYG262164 VIC262149:VIC262164 VRY262149:VRY262164 WBU262149:WBU262164 WLQ262149:WLQ262164 WVM262149:WVM262164 G327685:G327700 JA327685:JA327700 SW327685:SW327700 ACS327685:ACS327700 AMO327685:AMO327700 AWK327685:AWK327700 BGG327685:BGG327700 BQC327685:BQC327700 BZY327685:BZY327700 CJU327685:CJU327700 CTQ327685:CTQ327700 DDM327685:DDM327700 DNI327685:DNI327700 DXE327685:DXE327700 EHA327685:EHA327700 EQW327685:EQW327700 FAS327685:FAS327700 FKO327685:FKO327700 FUK327685:FUK327700 GEG327685:GEG327700 GOC327685:GOC327700 GXY327685:GXY327700 HHU327685:HHU327700 HRQ327685:HRQ327700 IBM327685:IBM327700 ILI327685:ILI327700 IVE327685:IVE327700 JFA327685:JFA327700 JOW327685:JOW327700 JYS327685:JYS327700 KIO327685:KIO327700 KSK327685:KSK327700 LCG327685:LCG327700 LMC327685:LMC327700 LVY327685:LVY327700 MFU327685:MFU327700 MPQ327685:MPQ327700 MZM327685:MZM327700 NJI327685:NJI327700 NTE327685:NTE327700 ODA327685:ODA327700 OMW327685:OMW327700 OWS327685:OWS327700 PGO327685:PGO327700 PQK327685:PQK327700 QAG327685:QAG327700 QKC327685:QKC327700 QTY327685:QTY327700 RDU327685:RDU327700 RNQ327685:RNQ327700 RXM327685:RXM327700 SHI327685:SHI327700 SRE327685:SRE327700 TBA327685:TBA327700 TKW327685:TKW327700 TUS327685:TUS327700 UEO327685:UEO327700 UOK327685:UOK327700 UYG327685:UYG327700 VIC327685:VIC327700 VRY327685:VRY327700 WBU327685:WBU327700 WLQ327685:WLQ327700 WVM327685:WVM327700 G393221:G393236 JA393221:JA393236 SW393221:SW393236 ACS393221:ACS393236 AMO393221:AMO393236 AWK393221:AWK393236 BGG393221:BGG393236 BQC393221:BQC393236 BZY393221:BZY393236 CJU393221:CJU393236 CTQ393221:CTQ393236 DDM393221:DDM393236 DNI393221:DNI393236 DXE393221:DXE393236 EHA393221:EHA393236 EQW393221:EQW393236 FAS393221:FAS393236 FKO393221:FKO393236 FUK393221:FUK393236 GEG393221:GEG393236 GOC393221:GOC393236 GXY393221:GXY393236 HHU393221:HHU393236 HRQ393221:HRQ393236 IBM393221:IBM393236 ILI393221:ILI393236 IVE393221:IVE393236 JFA393221:JFA393236 JOW393221:JOW393236 JYS393221:JYS393236 KIO393221:KIO393236 KSK393221:KSK393236 LCG393221:LCG393236 LMC393221:LMC393236 LVY393221:LVY393236 MFU393221:MFU393236 MPQ393221:MPQ393236 MZM393221:MZM393236 NJI393221:NJI393236 NTE393221:NTE393236 ODA393221:ODA393236 OMW393221:OMW393236 OWS393221:OWS393236 PGO393221:PGO393236 PQK393221:PQK393236 QAG393221:QAG393236 QKC393221:QKC393236 QTY393221:QTY393236 RDU393221:RDU393236 RNQ393221:RNQ393236 RXM393221:RXM393236 SHI393221:SHI393236 SRE393221:SRE393236 TBA393221:TBA393236 TKW393221:TKW393236 TUS393221:TUS393236 UEO393221:UEO393236 UOK393221:UOK393236 UYG393221:UYG393236 VIC393221:VIC393236 VRY393221:VRY393236 WBU393221:WBU393236 WLQ393221:WLQ393236 WVM393221:WVM393236 G458757:G458772 JA458757:JA458772 SW458757:SW458772 ACS458757:ACS458772 AMO458757:AMO458772 AWK458757:AWK458772 BGG458757:BGG458772 BQC458757:BQC458772 BZY458757:BZY458772 CJU458757:CJU458772 CTQ458757:CTQ458772 DDM458757:DDM458772 DNI458757:DNI458772 DXE458757:DXE458772 EHA458757:EHA458772 EQW458757:EQW458772 FAS458757:FAS458772 FKO458757:FKO458772 FUK458757:FUK458772 GEG458757:GEG458772 GOC458757:GOC458772 GXY458757:GXY458772 HHU458757:HHU458772 HRQ458757:HRQ458772 IBM458757:IBM458772 ILI458757:ILI458772 IVE458757:IVE458772 JFA458757:JFA458772 JOW458757:JOW458772 JYS458757:JYS458772 KIO458757:KIO458772 KSK458757:KSK458772 LCG458757:LCG458772 LMC458757:LMC458772 LVY458757:LVY458772 MFU458757:MFU458772 MPQ458757:MPQ458772 MZM458757:MZM458772 NJI458757:NJI458772 NTE458757:NTE458772 ODA458757:ODA458772 OMW458757:OMW458772 OWS458757:OWS458772 PGO458757:PGO458772 PQK458757:PQK458772 QAG458757:QAG458772 QKC458757:QKC458772 QTY458757:QTY458772 RDU458757:RDU458772 RNQ458757:RNQ458772 RXM458757:RXM458772 SHI458757:SHI458772 SRE458757:SRE458772 TBA458757:TBA458772 TKW458757:TKW458772 TUS458757:TUS458772 UEO458757:UEO458772 UOK458757:UOK458772 UYG458757:UYG458772 VIC458757:VIC458772 VRY458757:VRY458772 WBU458757:WBU458772 WLQ458757:WLQ458772 WVM458757:WVM458772 G524293:G524308 JA524293:JA524308 SW524293:SW524308 ACS524293:ACS524308 AMO524293:AMO524308 AWK524293:AWK524308 BGG524293:BGG524308 BQC524293:BQC524308 BZY524293:BZY524308 CJU524293:CJU524308 CTQ524293:CTQ524308 DDM524293:DDM524308 DNI524293:DNI524308 DXE524293:DXE524308 EHA524293:EHA524308 EQW524293:EQW524308 FAS524293:FAS524308 FKO524293:FKO524308 FUK524293:FUK524308 GEG524293:GEG524308 GOC524293:GOC524308 GXY524293:GXY524308 HHU524293:HHU524308 HRQ524293:HRQ524308 IBM524293:IBM524308 ILI524293:ILI524308 IVE524293:IVE524308 JFA524293:JFA524308 JOW524293:JOW524308 JYS524293:JYS524308 KIO524293:KIO524308 KSK524293:KSK524308 LCG524293:LCG524308 LMC524293:LMC524308 LVY524293:LVY524308 MFU524293:MFU524308 MPQ524293:MPQ524308 MZM524293:MZM524308 NJI524293:NJI524308 NTE524293:NTE524308 ODA524293:ODA524308 OMW524293:OMW524308 OWS524293:OWS524308 PGO524293:PGO524308 PQK524293:PQK524308 QAG524293:QAG524308 QKC524293:QKC524308 QTY524293:QTY524308 RDU524293:RDU524308 RNQ524293:RNQ524308 RXM524293:RXM524308 SHI524293:SHI524308 SRE524293:SRE524308 TBA524293:TBA524308 TKW524293:TKW524308 TUS524293:TUS524308 UEO524293:UEO524308 UOK524293:UOK524308 UYG524293:UYG524308 VIC524293:VIC524308 VRY524293:VRY524308 WBU524293:WBU524308 WLQ524293:WLQ524308 WVM524293:WVM524308 G589829:G589844 JA589829:JA589844 SW589829:SW589844 ACS589829:ACS589844 AMO589829:AMO589844 AWK589829:AWK589844 BGG589829:BGG589844 BQC589829:BQC589844 BZY589829:BZY589844 CJU589829:CJU589844 CTQ589829:CTQ589844 DDM589829:DDM589844 DNI589829:DNI589844 DXE589829:DXE589844 EHA589829:EHA589844 EQW589829:EQW589844 FAS589829:FAS589844 FKO589829:FKO589844 FUK589829:FUK589844 GEG589829:GEG589844 GOC589829:GOC589844 GXY589829:GXY589844 HHU589829:HHU589844 HRQ589829:HRQ589844 IBM589829:IBM589844 ILI589829:ILI589844 IVE589829:IVE589844 JFA589829:JFA589844 JOW589829:JOW589844 JYS589829:JYS589844 KIO589829:KIO589844 KSK589829:KSK589844 LCG589829:LCG589844 LMC589829:LMC589844 LVY589829:LVY589844 MFU589829:MFU589844 MPQ589829:MPQ589844 MZM589829:MZM589844 NJI589829:NJI589844 NTE589829:NTE589844 ODA589829:ODA589844 OMW589829:OMW589844 OWS589829:OWS589844 PGO589829:PGO589844 PQK589829:PQK589844 QAG589829:QAG589844 QKC589829:QKC589844 QTY589829:QTY589844 RDU589829:RDU589844 RNQ589829:RNQ589844 RXM589829:RXM589844 SHI589829:SHI589844 SRE589829:SRE589844 TBA589829:TBA589844 TKW589829:TKW589844 TUS589829:TUS589844 UEO589829:UEO589844 UOK589829:UOK589844 UYG589829:UYG589844 VIC589829:VIC589844 VRY589829:VRY589844 WBU589829:WBU589844 WLQ589829:WLQ589844 WVM589829:WVM589844 G655365:G655380 JA655365:JA655380 SW655365:SW655380 ACS655365:ACS655380 AMO655365:AMO655380 AWK655365:AWK655380 BGG655365:BGG655380 BQC655365:BQC655380 BZY655365:BZY655380 CJU655365:CJU655380 CTQ655365:CTQ655380 DDM655365:DDM655380 DNI655365:DNI655380 DXE655365:DXE655380 EHA655365:EHA655380 EQW655365:EQW655380 FAS655365:FAS655380 FKO655365:FKO655380 FUK655365:FUK655380 GEG655365:GEG655380 GOC655365:GOC655380 GXY655365:GXY655380 HHU655365:HHU655380 HRQ655365:HRQ655380 IBM655365:IBM655380 ILI655365:ILI655380 IVE655365:IVE655380 JFA655365:JFA655380 JOW655365:JOW655380 JYS655365:JYS655380 KIO655365:KIO655380 KSK655365:KSK655380 LCG655365:LCG655380 LMC655365:LMC655380 LVY655365:LVY655380 MFU655365:MFU655380 MPQ655365:MPQ655380 MZM655365:MZM655380 NJI655365:NJI655380 NTE655365:NTE655380 ODA655365:ODA655380 OMW655365:OMW655380 OWS655365:OWS655380 PGO655365:PGO655380 PQK655365:PQK655380 QAG655365:QAG655380 QKC655365:QKC655380 QTY655365:QTY655380 RDU655365:RDU655380 RNQ655365:RNQ655380 RXM655365:RXM655380 SHI655365:SHI655380 SRE655365:SRE655380 TBA655365:TBA655380 TKW655365:TKW655380 TUS655365:TUS655380 UEO655365:UEO655380 UOK655365:UOK655380 UYG655365:UYG655380 VIC655365:VIC655380 VRY655365:VRY655380 WBU655365:WBU655380 WLQ655365:WLQ655380 WVM655365:WVM655380 G720901:G720916 JA720901:JA720916 SW720901:SW720916 ACS720901:ACS720916 AMO720901:AMO720916 AWK720901:AWK720916 BGG720901:BGG720916 BQC720901:BQC720916 BZY720901:BZY720916 CJU720901:CJU720916 CTQ720901:CTQ720916 DDM720901:DDM720916 DNI720901:DNI720916 DXE720901:DXE720916 EHA720901:EHA720916 EQW720901:EQW720916 FAS720901:FAS720916 FKO720901:FKO720916 FUK720901:FUK720916 GEG720901:GEG720916 GOC720901:GOC720916 GXY720901:GXY720916 HHU720901:HHU720916 HRQ720901:HRQ720916 IBM720901:IBM720916 ILI720901:ILI720916 IVE720901:IVE720916 JFA720901:JFA720916 JOW720901:JOW720916 JYS720901:JYS720916 KIO720901:KIO720916 KSK720901:KSK720916 LCG720901:LCG720916 LMC720901:LMC720916 LVY720901:LVY720916 MFU720901:MFU720916 MPQ720901:MPQ720916 MZM720901:MZM720916 NJI720901:NJI720916 NTE720901:NTE720916 ODA720901:ODA720916 OMW720901:OMW720916 OWS720901:OWS720916 PGO720901:PGO720916 PQK720901:PQK720916 QAG720901:QAG720916 QKC720901:QKC720916 QTY720901:QTY720916 RDU720901:RDU720916 RNQ720901:RNQ720916 RXM720901:RXM720916 SHI720901:SHI720916 SRE720901:SRE720916 TBA720901:TBA720916 TKW720901:TKW720916 TUS720901:TUS720916 UEO720901:UEO720916 UOK720901:UOK720916 UYG720901:UYG720916 VIC720901:VIC720916 VRY720901:VRY720916 WBU720901:WBU720916 WLQ720901:WLQ720916 WVM720901:WVM720916 G786437:G786452 JA786437:JA786452 SW786437:SW786452 ACS786437:ACS786452 AMO786437:AMO786452 AWK786437:AWK786452 BGG786437:BGG786452 BQC786437:BQC786452 BZY786437:BZY786452 CJU786437:CJU786452 CTQ786437:CTQ786452 DDM786437:DDM786452 DNI786437:DNI786452 DXE786437:DXE786452 EHA786437:EHA786452 EQW786437:EQW786452 FAS786437:FAS786452 FKO786437:FKO786452 FUK786437:FUK786452 GEG786437:GEG786452 GOC786437:GOC786452 GXY786437:GXY786452 HHU786437:HHU786452 HRQ786437:HRQ786452 IBM786437:IBM786452 ILI786437:ILI786452 IVE786437:IVE786452 JFA786437:JFA786452 JOW786437:JOW786452 JYS786437:JYS786452 KIO786437:KIO786452 KSK786437:KSK786452 LCG786437:LCG786452 LMC786437:LMC786452 LVY786437:LVY786452 MFU786437:MFU786452 MPQ786437:MPQ786452 MZM786437:MZM786452 NJI786437:NJI786452 NTE786437:NTE786452 ODA786437:ODA786452 OMW786437:OMW786452 OWS786437:OWS786452 PGO786437:PGO786452 PQK786437:PQK786452 QAG786437:QAG786452 QKC786437:QKC786452 QTY786437:QTY786452 RDU786437:RDU786452 RNQ786437:RNQ786452 RXM786437:RXM786452 SHI786437:SHI786452 SRE786437:SRE786452 TBA786437:TBA786452 TKW786437:TKW786452 TUS786437:TUS786452 UEO786437:UEO786452 UOK786437:UOK786452 UYG786437:UYG786452 VIC786437:VIC786452 VRY786437:VRY786452 WBU786437:WBU786452 WLQ786437:WLQ786452 WVM786437:WVM786452 G851973:G851988 JA851973:JA851988 SW851973:SW851988 ACS851973:ACS851988 AMO851973:AMO851988 AWK851973:AWK851988 BGG851973:BGG851988 BQC851973:BQC851988 BZY851973:BZY851988 CJU851973:CJU851988 CTQ851973:CTQ851988 DDM851973:DDM851988 DNI851973:DNI851988 DXE851973:DXE851988 EHA851973:EHA851988 EQW851973:EQW851988 FAS851973:FAS851988 FKO851973:FKO851988 FUK851973:FUK851988 GEG851973:GEG851988 GOC851973:GOC851988 GXY851973:GXY851988 HHU851973:HHU851988 HRQ851973:HRQ851988 IBM851973:IBM851988 ILI851973:ILI851988 IVE851973:IVE851988 JFA851973:JFA851988 JOW851973:JOW851988 JYS851973:JYS851988 KIO851973:KIO851988 KSK851973:KSK851988 LCG851973:LCG851988 LMC851973:LMC851988 LVY851973:LVY851988 MFU851973:MFU851988 MPQ851973:MPQ851988 MZM851973:MZM851988 NJI851973:NJI851988 NTE851973:NTE851988 ODA851973:ODA851988 OMW851973:OMW851988 OWS851973:OWS851988 PGO851973:PGO851988 PQK851973:PQK851988 QAG851973:QAG851988 QKC851973:QKC851988 QTY851973:QTY851988 RDU851973:RDU851988 RNQ851973:RNQ851988 RXM851973:RXM851988 SHI851973:SHI851988 SRE851973:SRE851988 TBA851973:TBA851988 TKW851973:TKW851988 TUS851973:TUS851988 UEO851973:UEO851988 UOK851973:UOK851988 UYG851973:UYG851988 VIC851973:VIC851988 VRY851973:VRY851988 WBU851973:WBU851988 WLQ851973:WLQ851988 WVM851973:WVM851988 G917509:G917524 JA917509:JA917524 SW917509:SW917524 ACS917509:ACS917524 AMO917509:AMO917524 AWK917509:AWK917524 BGG917509:BGG917524 BQC917509:BQC917524 BZY917509:BZY917524 CJU917509:CJU917524 CTQ917509:CTQ917524 DDM917509:DDM917524 DNI917509:DNI917524 DXE917509:DXE917524 EHA917509:EHA917524 EQW917509:EQW917524 FAS917509:FAS917524 FKO917509:FKO917524 FUK917509:FUK917524 GEG917509:GEG917524 GOC917509:GOC917524 GXY917509:GXY917524 HHU917509:HHU917524 HRQ917509:HRQ917524 IBM917509:IBM917524 ILI917509:ILI917524 IVE917509:IVE917524 JFA917509:JFA917524 JOW917509:JOW917524 JYS917509:JYS917524 KIO917509:KIO917524 KSK917509:KSK917524 LCG917509:LCG917524 LMC917509:LMC917524 LVY917509:LVY917524 MFU917509:MFU917524 MPQ917509:MPQ917524 MZM917509:MZM917524 NJI917509:NJI917524 NTE917509:NTE917524 ODA917509:ODA917524 OMW917509:OMW917524 OWS917509:OWS917524 PGO917509:PGO917524 PQK917509:PQK917524 QAG917509:QAG917524 QKC917509:QKC917524 QTY917509:QTY917524 RDU917509:RDU917524 RNQ917509:RNQ917524 RXM917509:RXM917524 SHI917509:SHI917524 SRE917509:SRE917524 TBA917509:TBA917524 TKW917509:TKW917524 TUS917509:TUS917524 UEO917509:UEO917524 UOK917509:UOK917524 UYG917509:UYG917524 VIC917509:VIC917524 VRY917509:VRY917524 WBU917509:WBU917524 WLQ917509:WLQ917524 WVM917509:WVM917524 G983045:G983060 JA983045:JA983060 SW983045:SW983060 ACS983045:ACS983060 AMO983045:AMO983060 AWK983045:AWK983060 BGG983045:BGG983060 BQC983045:BQC983060 BZY983045:BZY983060 CJU983045:CJU983060 CTQ983045:CTQ983060 DDM983045:DDM983060 DNI983045:DNI983060 DXE983045:DXE983060 EHA983045:EHA983060 EQW983045:EQW983060 FAS983045:FAS983060 FKO983045:FKO983060 FUK983045:FUK983060 GEG983045:GEG983060 GOC983045:GOC983060 GXY983045:GXY983060 HHU983045:HHU983060 HRQ983045:HRQ983060 IBM983045:IBM983060 ILI983045:ILI983060 IVE983045:IVE983060 JFA983045:JFA983060 JOW983045:JOW983060 JYS983045:JYS983060 KIO983045:KIO983060 KSK983045:KSK983060 LCG983045:LCG983060 LMC983045:LMC983060 LVY983045:LVY983060 MFU983045:MFU983060 MPQ983045:MPQ983060 MZM983045:MZM983060 NJI983045:NJI983060 NTE983045:NTE983060 ODA983045:ODA983060 OMW983045:OMW983060 OWS983045:OWS983060 PGO983045:PGO983060 PQK983045:PQK983060 QAG983045:QAG983060 QKC983045:QKC983060 QTY983045:QTY983060 RDU983045:RDU983060 RNQ983045:RNQ983060 RXM983045:RXM983060 SHI983045:SHI983060 SRE983045:SRE983060 TBA983045:TBA983060 TKW983045:TKW983060 TUS983045:TUS983060 UEO983045:UEO983060 UOK983045:UOK983060 UYG983045:UYG983060 VIC983045:VIC983060 VRY983045:VRY983060 WBU983045:WBU983060 WLQ983045:WLQ983060 WVM983045:WVM983060 WVM133:WVM180 JA133:JA180 SW133:SW180 ACS133:ACS180 AMO133:AMO180 AWK133:AWK180 BGG133:BGG180 BQC133:BQC180 BZY133:BZY180 CJU133:CJU180 CTQ133:CTQ180 DDM133:DDM180 DNI133:DNI180 DXE133:DXE180 EHA133:EHA180 EQW133:EQW180 FAS133:FAS180 FKO133:FKO180 FUK133:FUK180 GEG133:GEG180 GOC133:GOC180 GXY133:GXY180 HHU133:HHU180 HRQ133:HRQ180 IBM133:IBM180 ILI133:ILI180 IVE133:IVE180 JFA133:JFA180 JOW133:JOW180 JYS133:JYS180 KIO133:KIO180 KSK133:KSK180 LCG133:LCG180 LMC133:LMC180 LVY133:LVY180 MFU133:MFU180 MPQ133:MPQ180 MZM133:MZM180 NJI133:NJI180 NTE133:NTE180 ODA133:ODA180 OMW133:OMW180 OWS133:OWS180 PGO133:PGO180 PQK133:PQK180 QAG133:QAG180 QKC133:QKC180 QTY133:QTY180 RDU133:RDU180 RNQ133:RNQ180 RXM133:RXM180 SHI133:SHI180 SRE133:SRE180 TBA133:TBA180 TKW133:TKW180 TUS133:TUS180 UEO133:UEO180 UOK133:UOK180 UYG133:UYG180 VIC133:VIC180 VRY133:VRY180 WBU133:WBU180 WLQ133:WLQ180 JA18:JA128 WVM18:WVM128 WLQ18:WLQ128 WBU18:WBU128 VRY18:VRY128 VIC18:VIC128 UYG18:UYG128 UOK18:UOK128 UEO18:UEO128 TUS18:TUS128 TKW18:TKW128 TBA18:TBA128 SRE18:SRE128 SHI18:SHI128 RXM18:RXM128 RNQ18:RNQ128 RDU18:RDU128 QTY18:QTY128 QKC18:QKC128 QAG18:QAG128 PQK18:PQK128 PGO18:PGO128 OWS18:OWS128 OMW18:OMW128 ODA18:ODA128 NTE18:NTE128 NJI18:NJI128 MZM18:MZM128 MPQ18:MPQ128 MFU18:MFU128 LVY18:LVY128 LMC18:LMC128 LCG18:LCG128 KSK18:KSK128 KIO18:KIO128 JYS18:JYS128 JOW18:JOW128 JFA18:JFA128 IVE18:IVE128 ILI18:ILI128 IBM18:IBM128 HRQ18:HRQ128 HHU18:HHU128 GXY18:GXY128 GOC18:GOC128 GEG18:GEG128 FUK18:FUK128 FKO18:FKO128 FAS18:FAS128 EQW18:EQW128 EHA18:EHA128 DXE18:DXE128 DNI18:DNI128 DDM18:DDM128 CTQ18:CTQ128 CJU18:CJU128 BZY18:BZY128 BQC18:BQC128 BGG18:BGG128 AWK18:AWK128 AMO18:AMO128 ACS18:ACS128 SW18:SW128" xr:uid="{3B800D4F-6EE6-404F-AD71-236CDB9A08DB}">
      <formula1>"Oui,Non,Non applicable,Sans objet"</formula1>
    </dataValidation>
    <dataValidation type="list" allowBlank="1" showInputMessage="1" showErrorMessage="1" sqref="J7:J180" xr:uid="{37BF8EBD-8AC4-4E93-9A3A-DBAEF365A943}">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7F099-96B0-4FF7-BCF9-B4CB9CD909AB}">
  <dimension ref="A1:L122"/>
  <sheetViews>
    <sheetView showGridLines="0" showRuler="0" view="pageBreakPreview" zoomScale="115" zoomScaleNormal="70" zoomScaleSheetLayoutView="115" zoomScalePageLayoutView="70" workbookViewId="0">
      <selection activeCell="B3" sqref="B3"/>
    </sheetView>
  </sheetViews>
  <sheetFormatPr defaultColWidth="11.3984375" defaultRowHeight="15.75" x14ac:dyDescent="0.55000000000000004"/>
  <cols>
    <col min="1" max="1" width="18.86328125" style="97" bestFit="1" customWidth="1"/>
    <col min="2" max="2" width="69.1328125" style="99" customWidth="1"/>
    <col min="3" max="3" width="12.73046875" style="97" customWidth="1"/>
    <col min="4" max="4" width="12.73046875" style="101" customWidth="1"/>
    <col min="5" max="5" width="3.1328125" style="11" customWidth="1"/>
    <col min="8" max="12" width="34.1328125" customWidth="1"/>
  </cols>
  <sheetData>
    <row r="1" spans="1:12" ht="32.25" thickBot="1" x14ac:dyDescent="0.6">
      <c r="A1" s="104"/>
      <c r="B1" s="105" t="s">
        <v>442</v>
      </c>
      <c r="C1" s="106"/>
      <c r="D1" s="107"/>
    </row>
    <row r="2" spans="1:12" ht="3" customHeight="1" x14ac:dyDescent="0.55000000000000004">
      <c r="B2" s="108"/>
    </row>
    <row r="3" spans="1:12" s="112" customFormat="1" ht="16.5" customHeight="1" x14ac:dyDescent="0.35">
      <c r="A3" s="109" t="s">
        <v>255</v>
      </c>
      <c r="B3" s="72"/>
      <c r="C3" s="110"/>
      <c r="D3" s="111"/>
      <c r="E3" s="67"/>
      <c r="I3" s="132" t="s">
        <v>277</v>
      </c>
    </row>
    <row r="4" spans="1:12" s="112" customFormat="1" ht="16.5" customHeight="1" x14ac:dyDescent="0.35">
      <c r="A4" s="109" t="s">
        <v>258</v>
      </c>
      <c r="B4" s="72"/>
      <c r="C4" s="110"/>
      <c r="D4" s="111"/>
      <c r="E4" s="67"/>
      <c r="I4" s="132" t="s">
        <v>277</v>
      </c>
    </row>
    <row r="5" spans="1:12" s="112" customFormat="1" ht="16.5" customHeight="1" x14ac:dyDescent="0.35">
      <c r="A5" s="113" t="s">
        <v>256</v>
      </c>
      <c r="B5" s="72"/>
      <c r="C5" s="110"/>
      <c r="D5" s="111"/>
      <c r="E5" s="67"/>
      <c r="I5" s="132" t="s">
        <v>277</v>
      </c>
    </row>
    <row r="6" spans="1:12" s="112" customFormat="1" ht="16.5" customHeight="1" x14ac:dyDescent="0.35">
      <c r="A6" s="114" t="s">
        <v>257</v>
      </c>
      <c r="B6" s="130"/>
      <c r="C6" s="110"/>
      <c r="D6" s="111"/>
      <c r="E6" s="67"/>
      <c r="I6" s="132" t="s">
        <v>277</v>
      </c>
    </row>
    <row r="7" spans="1:12" s="119" customFormat="1" ht="25.9" x14ac:dyDescent="0.45">
      <c r="A7" s="115"/>
      <c r="B7" s="116"/>
      <c r="C7" s="68" t="s">
        <v>205</v>
      </c>
      <c r="D7" s="117" t="s">
        <v>189</v>
      </c>
      <c r="E7" s="118"/>
    </row>
    <row r="8" spans="1:12" ht="30.75" customHeight="1" x14ac:dyDescent="0.9">
      <c r="A8" s="148" t="s">
        <v>253</v>
      </c>
      <c r="B8" s="147"/>
      <c r="C8" s="149">
        <f>'Process Endoscopie'!L3</f>
        <v>11</v>
      </c>
      <c r="D8" s="149">
        <f>'Process Endoscopie'!M3</f>
        <v>9</v>
      </c>
      <c r="E8" s="23"/>
      <c r="K8" s="132" t="s">
        <v>271</v>
      </c>
      <c r="L8" s="132" t="s">
        <v>271</v>
      </c>
    </row>
    <row r="9" spans="1:12" ht="30.75" customHeight="1" x14ac:dyDescent="0.75">
      <c r="A9" s="70" t="str">
        <f>'Process Endoscopie'!A7</f>
        <v>I</v>
      </c>
      <c r="B9" s="120" t="str">
        <f>'Process Endoscopie'!B7</f>
        <v xml:space="preserve">Kwaliteitsopvolging van het sterilisatieproces  </v>
      </c>
      <c r="C9" s="71">
        <f>'Process Endoscopie'!L7</f>
        <v>5</v>
      </c>
      <c r="D9" s="71">
        <f>'Process Endoscopie'!M7</f>
        <v>3</v>
      </c>
      <c r="E9" s="23"/>
      <c r="H9" s="132" t="s">
        <v>270</v>
      </c>
      <c r="I9" s="132" t="s">
        <v>270</v>
      </c>
      <c r="J9" s="132" t="s">
        <v>270</v>
      </c>
      <c r="K9" s="132" t="s">
        <v>270</v>
      </c>
      <c r="L9" s="132" t="s">
        <v>270</v>
      </c>
    </row>
    <row r="10" spans="1:12" ht="28.5" customHeight="1" x14ac:dyDescent="0.75">
      <c r="A10" s="70" t="str">
        <f>'Process Endoscopie'!A14</f>
        <v>II</v>
      </c>
      <c r="B10" s="120" t="str">
        <f>'Process Endoscopie'!B14</f>
        <v>Reiniging en desinfectie van warmtegevoelige endoscopen met werkkanaal</v>
      </c>
      <c r="C10" s="71">
        <f>'Process Endoscopie'!L14</f>
        <v>6</v>
      </c>
      <c r="D10" s="71">
        <f>'Process Endoscopie'!M14</f>
        <v>6</v>
      </c>
      <c r="E10" s="23"/>
      <c r="H10" s="132" t="s">
        <v>270</v>
      </c>
      <c r="I10" s="132" t="s">
        <v>270</v>
      </c>
      <c r="J10" s="132" t="s">
        <v>270</v>
      </c>
      <c r="K10" s="132" t="s">
        <v>270</v>
      </c>
      <c r="L10" s="132" t="s">
        <v>270</v>
      </c>
    </row>
    <row r="11" spans="1:12" ht="17.25" x14ac:dyDescent="0.6">
      <c r="A11" s="69" t="str">
        <f>'Process Endoscopie'!A17</f>
        <v>A</v>
      </c>
      <c r="B11" s="121" t="str">
        <f>'Process Endoscopie'!B17</f>
        <v>Algemeen</v>
      </c>
      <c r="C11" s="122">
        <f>'Process Endoscopie'!L17</f>
        <v>6</v>
      </c>
      <c r="D11" s="122">
        <f>'Process Endoscopie'!M17</f>
        <v>6</v>
      </c>
      <c r="E11" s="12"/>
      <c r="H11" s="132" t="s">
        <v>270</v>
      </c>
      <c r="I11" s="132" t="s">
        <v>270</v>
      </c>
      <c r="J11" s="132" t="s">
        <v>270</v>
      </c>
      <c r="K11" s="132" t="s">
        <v>270</v>
      </c>
      <c r="L11" s="132" t="s">
        <v>270</v>
      </c>
    </row>
    <row r="12" spans="1:12" ht="18" customHeight="1" x14ac:dyDescent="0.6">
      <c r="A12" s="177">
        <f>'Process Endoscopie'!A18</f>
        <v>1</v>
      </c>
      <c r="B12" s="186" t="str">
        <f>'Process Endoscopie'!B18</f>
        <v xml:space="preserve">Organisatie </v>
      </c>
      <c r="C12" s="178">
        <f>'Process Endoscopie'!L18</f>
        <v>6</v>
      </c>
      <c r="D12" s="178">
        <f>'Process Endoscopie'!M18</f>
        <v>6</v>
      </c>
      <c r="E12" s="12"/>
      <c r="H12" s="132" t="s">
        <v>270</v>
      </c>
      <c r="I12" s="132" t="s">
        <v>270</v>
      </c>
      <c r="J12" s="132" t="s">
        <v>270</v>
      </c>
      <c r="K12" s="132" t="s">
        <v>270</v>
      </c>
      <c r="L12" s="132" t="s">
        <v>270</v>
      </c>
    </row>
    <row r="13" spans="1:12" ht="18" customHeight="1" x14ac:dyDescent="0.6">
      <c r="A13" s="177">
        <f>'Process Endoscopie'!A23</f>
        <v>2</v>
      </c>
      <c r="B13" s="186" t="str">
        <f>'Process Endoscopie'!B23</f>
        <v>Apparatuur &amp; Infrastructuur</v>
      </c>
      <c r="C13" s="178">
        <f>'Process Endoscopie'!L23</f>
        <v>0</v>
      </c>
      <c r="D13" s="178">
        <f>'Process Endoscopie'!M23</f>
        <v>0</v>
      </c>
      <c r="E13" s="12"/>
      <c r="H13" s="132" t="s">
        <v>270</v>
      </c>
      <c r="I13" s="132" t="s">
        <v>270</v>
      </c>
      <c r="J13" s="132" t="s">
        <v>270</v>
      </c>
      <c r="K13" s="132" t="s">
        <v>270</v>
      </c>
      <c r="L13" s="132" t="s">
        <v>270</v>
      </c>
    </row>
    <row r="14" spans="1:12" ht="18" customHeight="1" x14ac:dyDescent="0.75">
      <c r="A14" s="177">
        <f>'Process Endoscopie'!A43</f>
        <v>3</v>
      </c>
      <c r="B14" s="186" t="str">
        <f>'Process Endoscopie'!B43</f>
        <v>Personeel</v>
      </c>
      <c r="C14" s="178">
        <f>'Process Endoscopie'!L43</f>
        <v>0</v>
      </c>
      <c r="D14" s="178">
        <f>'Process Endoscopie'!M43</f>
        <v>0</v>
      </c>
      <c r="E14" s="23"/>
      <c r="H14" s="132" t="s">
        <v>270</v>
      </c>
      <c r="I14" s="132" t="s">
        <v>270</v>
      </c>
      <c r="J14" s="132" t="s">
        <v>270</v>
      </c>
      <c r="K14" s="132" t="s">
        <v>270</v>
      </c>
      <c r="L14" s="132" t="s">
        <v>270</v>
      </c>
    </row>
    <row r="15" spans="1:12" ht="17.25" x14ac:dyDescent="0.6">
      <c r="A15" s="69" t="str">
        <f>'Process Endoscopie'!A47</f>
        <v>B</v>
      </c>
      <c r="B15" s="121" t="str">
        <f>'Process Endoscopie'!B47</f>
        <v>Proces van reinigen, desinfecteren en drogen</v>
      </c>
      <c r="C15" s="122">
        <f>'Process Endoscopie'!L47</f>
        <v>0</v>
      </c>
      <c r="D15" s="122">
        <f>'Process Endoscopie'!M47</f>
        <v>0</v>
      </c>
      <c r="E15" s="12"/>
      <c r="H15" s="132" t="s">
        <v>270</v>
      </c>
      <c r="I15" s="132" t="s">
        <v>270</v>
      </c>
      <c r="J15" s="132" t="s">
        <v>270</v>
      </c>
      <c r="K15" s="132" t="s">
        <v>270</v>
      </c>
      <c r="L15" s="132" t="s">
        <v>270</v>
      </c>
    </row>
    <row r="16" spans="1:12" ht="18" customHeight="1" x14ac:dyDescent="0.6">
      <c r="A16" s="177">
        <f>'Process Endoscopie'!A48</f>
        <v>1</v>
      </c>
      <c r="B16" s="186" t="str">
        <f>'Process Endoscopie'!B48</f>
        <v>Gebruiksklaar maken van de gedesinfecteerde endoscoop</v>
      </c>
      <c r="C16" s="178">
        <f>'Process Endoscopie'!L48</f>
        <v>0</v>
      </c>
      <c r="D16" s="178">
        <f>'Process Endoscopie'!M48</f>
        <v>0</v>
      </c>
      <c r="E16" s="12"/>
      <c r="H16" s="132" t="s">
        <v>270</v>
      </c>
      <c r="I16" s="132" t="s">
        <v>270</v>
      </c>
      <c r="J16" s="132" t="s">
        <v>270</v>
      </c>
      <c r="K16" s="132" t="s">
        <v>270</v>
      </c>
      <c r="L16" s="132" t="s">
        <v>270</v>
      </c>
    </row>
    <row r="17" spans="1:12" ht="18" customHeight="1" x14ac:dyDescent="0.6">
      <c r="A17" s="177">
        <f>'Process Endoscopie'!A51</f>
        <v>2</v>
      </c>
      <c r="B17" s="186" t="str">
        <f>'Process Endoscopie'!B51</f>
        <v>Transport</v>
      </c>
      <c r="C17" s="178">
        <f>'Process Endoscopie'!L51</f>
        <v>0</v>
      </c>
      <c r="D17" s="178">
        <f>'Process Endoscopie'!M51</f>
        <v>0</v>
      </c>
      <c r="E17" s="12"/>
      <c r="H17" s="132" t="s">
        <v>270</v>
      </c>
      <c r="I17" s="132" t="s">
        <v>270</v>
      </c>
      <c r="J17" s="132" t="s">
        <v>270</v>
      </c>
      <c r="K17" s="132" t="s">
        <v>270</v>
      </c>
      <c r="L17" s="132" t="s">
        <v>270</v>
      </c>
    </row>
    <row r="18" spans="1:12" ht="18" customHeight="1" x14ac:dyDescent="0.75">
      <c r="A18" s="177">
        <f>'Process Endoscopie'!A57</f>
        <v>3</v>
      </c>
      <c r="B18" s="186" t="str">
        <f>'Process Endoscopie'!B57</f>
        <v>Voorreiniging door de gebruiker</v>
      </c>
      <c r="C18" s="178">
        <f>'Process Endoscopie'!L57</f>
        <v>0</v>
      </c>
      <c r="D18" s="178">
        <f>'Process Endoscopie'!M57</f>
        <v>0</v>
      </c>
      <c r="E18" s="23"/>
      <c r="H18" s="132" t="s">
        <v>270</v>
      </c>
      <c r="I18" s="132" t="s">
        <v>270</v>
      </c>
      <c r="J18" s="132" t="s">
        <v>270</v>
      </c>
      <c r="K18" s="132" t="s">
        <v>270</v>
      </c>
      <c r="L18" s="132" t="s">
        <v>270</v>
      </c>
    </row>
    <row r="19" spans="1:12" s="123" customFormat="1" ht="18" customHeight="1" x14ac:dyDescent="0.6">
      <c r="A19" s="177">
        <f>'Process Endoscopie'!A63</f>
        <v>4</v>
      </c>
      <c r="B19" s="186" t="str">
        <f>'Process Endoscopie'!B63</f>
        <v>Reiniging vuile zone</v>
      </c>
      <c r="C19" s="178">
        <f>'Process Endoscopie'!L63</f>
        <v>0</v>
      </c>
      <c r="D19" s="178">
        <f>'Process Endoscopie'!M63</f>
        <v>0</v>
      </c>
      <c r="E19" s="73"/>
      <c r="H19" s="132" t="s">
        <v>270</v>
      </c>
      <c r="I19" s="132" t="s">
        <v>270</v>
      </c>
      <c r="J19" s="132" t="s">
        <v>270</v>
      </c>
      <c r="K19" s="132" t="s">
        <v>270</v>
      </c>
      <c r="L19" s="132" t="s">
        <v>270</v>
      </c>
    </row>
    <row r="20" spans="1:12" s="123" customFormat="1" ht="18" customHeight="1" x14ac:dyDescent="0.6">
      <c r="A20" s="177">
        <f>'Process Endoscopie'!A79</f>
        <v>5</v>
      </c>
      <c r="B20" s="186" t="str">
        <f>'Process Endoscopie'!B79</f>
        <v xml:space="preserve">Machinale reiniging en desinfectie </v>
      </c>
      <c r="C20" s="178">
        <f>'Process Endoscopie'!L79</f>
        <v>0</v>
      </c>
      <c r="D20" s="178">
        <f>'Process Endoscopie'!M79</f>
        <v>0</v>
      </c>
      <c r="E20" s="73"/>
      <c r="H20" s="132" t="s">
        <v>270</v>
      </c>
      <c r="I20" s="132" t="s">
        <v>270</v>
      </c>
      <c r="J20" s="132" t="s">
        <v>270</v>
      </c>
      <c r="K20" s="132" t="s">
        <v>270</v>
      </c>
      <c r="L20" s="132" t="s">
        <v>270</v>
      </c>
    </row>
    <row r="21" spans="1:12" s="123" customFormat="1" ht="18" customHeight="1" x14ac:dyDescent="0.6">
      <c r="A21" s="177">
        <f>'Process Endoscopie'!A88</f>
        <v>6</v>
      </c>
      <c r="B21" s="186" t="str">
        <f>'Process Endoscopie'!B88</f>
        <v xml:space="preserve">Vrijgave </v>
      </c>
      <c r="C21" s="178">
        <f>'Process Endoscopie'!L88</f>
        <v>0</v>
      </c>
      <c r="D21" s="178">
        <f>'Process Endoscopie'!M88</f>
        <v>0</v>
      </c>
      <c r="E21" s="73"/>
      <c r="H21" s="132" t="s">
        <v>270</v>
      </c>
      <c r="I21" s="132" t="s">
        <v>270</v>
      </c>
      <c r="J21" s="132" t="s">
        <v>270</v>
      </c>
      <c r="K21" s="132" t="s">
        <v>270</v>
      </c>
      <c r="L21" s="132" t="s">
        <v>270</v>
      </c>
    </row>
    <row r="22" spans="1:12" s="123" customFormat="1" ht="18" customHeight="1" x14ac:dyDescent="0.6">
      <c r="A22" s="177">
        <f>'Process Endoscopie'!A92</f>
        <v>7</v>
      </c>
      <c r="B22" s="186" t="str">
        <f>'Process Endoscopie'!B92</f>
        <v>Droogproces en opslag</v>
      </c>
      <c r="C22" s="178">
        <f>'Process Endoscopie'!L92</f>
        <v>0</v>
      </c>
      <c r="D22" s="178">
        <f>'Process Endoscopie'!M92</f>
        <v>0</v>
      </c>
      <c r="E22" s="73"/>
      <c r="H22" s="132" t="s">
        <v>270</v>
      </c>
      <c r="I22" s="132" t="s">
        <v>270</v>
      </c>
      <c r="J22" s="132" t="s">
        <v>270</v>
      </c>
      <c r="K22" s="132" t="s">
        <v>270</v>
      </c>
      <c r="L22" s="132" t="s">
        <v>270</v>
      </c>
    </row>
    <row r="23" spans="1:12" s="123" customFormat="1" ht="17.25" x14ac:dyDescent="0.6">
      <c r="A23" s="69" t="str">
        <f>'Process Endoscopie'!A100</f>
        <v>C</v>
      </c>
      <c r="B23" s="121" t="str">
        <f>'Process Endoscopie'!B100</f>
        <v>Kwaliteitsbeheersysteem</v>
      </c>
      <c r="C23" s="122">
        <f>'Process Endoscopie'!L100</f>
        <v>0</v>
      </c>
      <c r="D23" s="122">
        <f>'Process Endoscopie'!M100</f>
        <v>0</v>
      </c>
      <c r="E23" s="73"/>
      <c r="H23" s="132" t="s">
        <v>270</v>
      </c>
      <c r="I23" s="132" t="s">
        <v>270</v>
      </c>
      <c r="J23" s="131" t="s">
        <v>270</v>
      </c>
      <c r="K23" s="131" t="s">
        <v>270</v>
      </c>
      <c r="L23" s="132" t="s">
        <v>270</v>
      </c>
    </row>
    <row r="24" spans="1:12" s="123" customFormat="1" ht="18" customHeight="1" x14ac:dyDescent="0.6">
      <c r="A24" s="177">
        <f>'Process Endoscopie'!A101</f>
        <v>1</v>
      </c>
      <c r="B24" s="186" t="str">
        <f>'Process Endoscopie'!B101</f>
        <v>Validatie</v>
      </c>
      <c r="C24" s="178">
        <f>'Process Endoscopie'!L101</f>
        <v>0</v>
      </c>
      <c r="D24" s="178">
        <f>'Process Endoscopie'!M101</f>
        <v>0</v>
      </c>
      <c r="E24" s="124"/>
      <c r="H24" s="132" t="s">
        <v>270</v>
      </c>
      <c r="I24" s="132" t="s">
        <v>270</v>
      </c>
      <c r="J24" s="132" t="s">
        <v>270</v>
      </c>
      <c r="K24" s="132" t="s">
        <v>270</v>
      </c>
      <c r="L24" s="132" t="s">
        <v>270</v>
      </c>
    </row>
    <row r="25" spans="1:12" s="123" customFormat="1" ht="18" customHeight="1" x14ac:dyDescent="0.6">
      <c r="A25" s="177">
        <f>'Process Endoscopie'!A107</f>
        <v>2</v>
      </c>
      <c r="B25" s="186" t="str">
        <f>'Process Endoscopie'!B107</f>
        <v>Audit</v>
      </c>
      <c r="C25" s="178">
        <f>'Process Endoscopie'!L107</f>
        <v>0</v>
      </c>
      <c r="D25" s="178">
        <f>'Process Endoscopie'!M107</f>
        <v>0</v>
      </c>
      <c r="E25" s="124"/>
      <c r="H25" s="132" t="s">
        <v>270</v>
      </c>
      <c r="I25" s="132" t="s">
        <v>270</v>
      </c>
      <c r="J25" s="132" t="s">
        <v>270</v>
      </c>
      <c r="K25" s="132" t="s">
        <v>270</v>
      </c>
      <c r="L25" s="132" t="s">
        <v>270</v>
      </c>
    </row>
    <row r="26" spans="1:12" s="123" customFormat="1" ht="18" customHeight="1" x14ac:dyDescent="0.6">
      <c r="A26" s="177">
        <f>'Process Endoscopie'!A111</f>
        <v>3</v>
      </c>
      <c r="B26" s="186" t="str">
        <f>'Process Endoscopie'!B111</f>
        <v>Microbiologische controles</v>
      </c>
      <c r="C26" s="178">
        <f>'Process Endoscopie'!L111</f>
        <v>0</v>
      </c>
      <c r="D26" s="178">
        <f>'Process Endoscopie'!M111</f>
        <v>0</v>
      </c>
      <c r="E26" s="124"/>
      <c r="H26" s="132" t="s">
        <v>270</v>
      </c>
      <c r="I26" s="132" t="s">
        <v>270</v>
      </c>
      <c r="J26" s="132" t="s">
        <v>270</v>
      </c>
      <c r="K26" s="132" t="s">
        <v>270</v>
      </c>
      <c r="L26" s="132" t="s">
        <v>270</v>
      </c>
    </row>
    <row r="27" spans="1:12" s="123" customFormat="1" ht="18" customHeight="1" x14ac:dyDescent="0.6">
      <c r="A27" s="177">
        <f>'Process Endoscopie'!A122</f>
        <v>4</v>
      </c>
      <c r="B27" s="186" t="str">
        <f>'Process Endoscopie'!B122</f>
        <v>Traceerbaarheid</v>
      </c>
      <c r="C27" s="178">
        <f>'Process Endoscopie'!L122</f>
        <v>0</v>
      </c>
      <c r="D27" s="178">
        <f>'Process Endoscopie'!M122</f>
        <v>0</v>
      </c>
      <c r="E27" s="124"/>
      <c r="H27" s="132" t="s">
        <v>270</v>
      </c>
      <c r="I27" s="132" t="s">
        <v>270</v>
      </c>
      <c r="J27" s="132" t="s">
        <v>270</v>
      </c>
      <c r="K27" s="132" t="s">
        <v>270</v>
      </c>
      <c r="L27" s="132" t="s">
        <v>270</v>
      </c>
    </row>
    <row r="28" spans="1:12" s="123" customFormat="1" ht="20.65" x14ac:dyDescent="0.75">
      <c r="A28" s="70" t="str">
        <f>'Process Endoscopie'!A129</f>
        <v>III</v>
      </c>
      <c r="B28" s="120" t="str">
        <f>'Process Endoscopie'!B129</f>
        <v>Reiniging en desinfectie van warmtegevoelige endoscopen zonder werkkanaal</v>
      </c>
      <c r="C28" s="71">
        <f>'Process Endoscopie'!L129</f>
        <v>0</v>
      </c>
      <c r="D28" s="71">
        <f>'Process Endoscopie'!M129</f>
        <v>0</v>
      </c>
      <c r="E28" s="73"/>
      <c r="H28" s="132" t="s">
        <v>270</v>
      </c>
      <c r="I28" s="132" t="s">
        <v>270</v>
      </c>
      <c r="J28" s="132" t="s">
        <v>270</v>
      </c>
      <c r="K28" s="132" t="s">
        <v>270</v>
      </c>
      <c r="L28" s="132" t="s">
        <v>270</v>
      </c>
    </row>
    <row r="29" spans="1:12" s="123" customFormat="1" ht="17.25" x14ac:dyDescent="0.6">
      <c r="A29" s="69" t="str">
        <f>'Process Endoscopie'!A132</f>
        <v>A</v>
      </c>
      <c r="B29" s="121" t="str">
        <f>'Process Endoscopie'!B132</f>
        <v>Algemeen</v>
      </c>
      <c r="C29" s="122">
        <f>'Process Endoscopie'!L132</f>
        <v>0</v>
      </c>
      <c r="D29" s="122">
        <f>'Process Endoscopie'!M132</f>
        <v>0</v>
      </c>
      <c r="E29" s="73"/>
      <c r="H29" s="132" t="s">
        <v>270</v>
      </c>
      <c r="I29" s="132" t="s">
        <v>270</v>
      </c>
      <c r="J29" s="132" t="s">
        <v>270</v>
      </c>
      <c r="K29" s="132" t="s">
        <v>270</v>
      </c>
      <c r="L29" s="132" t="s">
        <v>270</v>
      </c>
    </row>
    <row r="30" spans="1:12" ht="18" customHeight="1" x14ac:dyDescent="0.6">
      <c r="A30" s="177">
        <f>'Process Endoscopie'!A133</f>
        <v>1</v>
      </c>
      <c r="B30" s="186" t="str">
        <f>'Process Endoscopie'!B133</f>
        <v xml:space="preserve">Organisatie </v>
      </c>
      <c r="C30" s="178">
        <f>'Process Endoscopie'!L133</f>
        <v>0</v>
      </c>
      <c r="D30" s="178">
        <f>'Process Endoscopie'!M133</f>
        <v>0</v>
      </c>
    </row>
    <row r="31" spans="1:12" ht="18" customHeight="1" x14ac:dyDescent="0.6">
      <c r="A31" s="177">
        <f>'Process Endoscopie'!A136</f>
        <v>2</v>
      </c>
      <c r="B31" s="186" t="str">
        <f>'Process Endoscopie'!B136</f>
        <v>Apparatuur &amp; Infrastructuur</v>
      </c>
      <c r="C31" s="178">
        <f>'Process Endoscopie'!L136</f>
        <v>0</v>
      </c>
      <c r="D31" s="178">
        <f>'Process Endoscopie'!M136</f>
        <v>0</v>
      </c>
    </row>
    <row r="32" spans="1:12" ht="18" customHeight="1" x14ac:dyDescent="0.6">
      <c r="A32" s="177">
        <f>'Process Endoscopie'!A141</f>
        <v>3</v>
      </c>
      <c r="B32" s="186" t="str">
        <f>'Process Endoscopie'!B141</f>
        <v>Personeel</v>
      </c>
      <c r="C32" s="178">
        <f>'Process Endoscopie'!L141</f>
        <v>0</v>
      </c>
      <c r="D32" s="178">
        <f>'Process Endoscopie'!M141</f>
        <v>0</v>
      </c>
    </row>
    <row r="33" spans="1:4" ht="17.25" x14ac:dyDescent="0.6">
      <c r="A33" s="69" t="str">
        <f>'Process Endoscopie'!A145</f>
        <v>B</v>
      </c>
      <c r="B33" s="121" t="str">
        <f>'Process Endoscopie'!B145</f>
        <v xml:space="preserve">Proces van reinigen, desinfecteren en drogen </v>
      </c>
      <c r="C33" s="122">
        <f>'Process Endoscopie'!L145</f>
        <v>0</v>
      </c>
      <c r="D33" s="122">
        <f>'Process Endoscopie'!M145</f>
        <v>0</v>
      </c>
    </row>
    <row r="34" spans="1:4" ht="18" customHeight="1" x14ac:dyDescent="0.6">
      <c r="A34" s="177">
        <f>'Process Endoscopie'!A146</f>
        <v>1</v>
      </c>
      <c r="B34" s="186" t="str">
        <f>'Process Endoscopie'!B146</f>
        <v xml:space="preserve">Beschermende mantel </v>
      </c>
      <c r="C34" s="178">
        <f>'Process Endoscopie'!L146</f>
        <v>0</v>
      </c>
      <c r="D34" s="178">
        <f>'Process Endoscopie'!M146</f>
        <v>0</v>
      </c>
    </row>
    <row r="35" spans="1:4" ht="18" customHeight="1" x14ac:dyDescent="0.6">
      <c r="A35" s="177">
        <f>'Process Endoscopie'!A151</f>
        <v>2</v>
      </c>
      <c r="B35" s="186" t="str">
        <f>'Process Endoscopie'!B151</f>
        <v>Reiniging</v>
      </c>
      <c r="C35" s="178">
        <f>'Process Endoscopie'!L151</f>
        <v>0</v>
      </c>
      <c r="D35" s="178">
        <f>'Process Endoscopie'!M151</f>
        <v>0</v>
      </c>
    </row>
    <row r="36" spans="1:4" ht="18" customHeight="1" x14ac:dyDescent="0.6">
      <c r="A36" s="177">
        <f>'Process Endoscopie'!A156</f>
        <v>3</v>
      </c>
      <c r="B36" s="186" t="str">
        <f>'Process Endoscopie'!B156</f>
        <v>Desinfectie</v>
      </c>
      <c r="C36" s="178">
        <f>'Process Endoscopie'!L156</f>
        <v>0</v>
      </c>
      <c r="D36" s="178">
        <f>'Process Endoscopie'!M156</f>
        <v>0</v>
      </c>
    </row>
    <row r="37" spans="1:4" ht="18" customHeight="1" x14ac:dyDescent="0.6">
      <c r="A37" s="177">
        <f>'Process Endoscopie'!A165</f>
        <v>4</v>
      </c>
      <c r="B37" s="186" t="str">
        <f>'Process Endoscopie'!B165</f>
        <v>Bewaring</v>
      </c>
      <c r="C37" s="178">
        <f>'Process Endoscopie'!L165</f>
        <v>0</v>
      </c>
      <c r="D37" s="178">
        <f>'Process Endoscopie'!M165</f>
        <v>0</v>
      </c>
    </row>
    <row r="38" spans="1:4" ht="17.25" x14ac:dyDescent="0.6">
      <c r="A38" s="69" t="str">
        <f>'Process Endoscopie'!A168</f>
        <v>C</v>
      </c>
      <c r="B38" s="121" t="str">
        <f>'Process Endoscopie'!B168</f>
        <v>Kwaliteitsbeheersysteem</v>
      </c>
      <c r="C38" s="122">
        <f>'Process Endoscopie'!L168</f>
        <v>0</v>
      </c>
      <c r="D38" s="122">
        <f>'Process Endoscopie'!M168</f>
        <v>0</v>
      </c>
    </row>
    <row r="39" spans="1:4" ht="18" customHeight="1" x14ac:dyDescent="0.6">
      <c r="A39" s="177">
        <f>'Process Endoscopie'!A169</f>
        <v>1</v>
      </c>
      <c r="B39" s="186" t="str">
        <f>'Process Endoscopie'!B169</f>
        <v>Validatie</v>
      </c>
      <c r="C39" s="178">
        <f>'Process Endoscopie'!L169</f>
        <v>0</v>
      </c>
      <c r="D39" s="178">
        <f>'Process Endoscopie'!M169</f>
        <v>0</v>
      </c>
    </row>
    <row r="40" spans="1:4" ht="18" customHeight="1" x14ac:dyDescent="0.6">
      <c r="A40" s="177">
        <f>'Process Endoscopie'!A171</f>
        <v>2</v>
      </c>
      <c r="B40" s="186" t="str">
        <f>'Process Endoscopie'!B171</f>
        <v>Audit</v>
      </c>
      <c r="C40" s="178">
        <f>'Process Endoscopie'!L171</f>
        <v>0</v>
      </c>
      <c r="D40" s="178">
        <f>'Process Endoscopie'!M171</f>
        <v>0</v>
      </c>
    </row>
    <row r="41" spans="1:4" ht="18" customHeight="1" x14ac:dyDescent="0.6">
      <c r="A41" s="177">
        <f>'Process Endoscopie'!A175</f>
        <v>3</v>
      </c>
      <c r="B41" s="186" t="str">
        <f>'Process Endoscopie'!B175</f>
        <v>Microbiologische controles</v>
      </c>
      <c r="C41" s="178">
        <f>'Process Endoscopie'!L175</f>
        <v>0</v>
      </c>
      <c r="D41" s="178">
        <f>'Process Endoscopie'!M175</f>
        <v>0</v>
      </c>
    </row>
    <row r="42" spans="1:4" ht="18" customHeight="1" x14ac:dyDescent="0.6">
      <c r="A42" s="177">
        <f>'Process Endoscopie'!A178</f>
        <v>4</v>
      </c>
      <c r="B42" s="186" t="str">
        <f>'Process Endoscopie'!B178</f>
        <v>Traceerbaarheid</v>
      </c>
      <c r="C42" s="178">
        <f>'Process Endoscopie'!L178</f>
        <v>0</v>
      </c>
      <c r="D42" s="178">
        <f>'Process Endoscopie'!M178</f>
        <v>0</v>
      </c>
    </row>
    <row r="43" spans="1:4" x14ac:dyDescent="0.55000000000000004">
      <c r="A43" s="140"/>
      <c r="B43" s="140"/>
      <c r="C43" s="140"/>
      <c r="D43" s="187"/>
    </row>
    <row r="44" spans="1:4" x14ac:dyDescent="0.55000000000000004">
      <c r="A44"/>
      <c r="B44"/>
      <c r="C44"/>
    </row>
    <row r="45" spans="1:4" x14ac:dyDescent="0.55000000000000004">
      <c r="A45"/>
      <c r="B45"/>
      <c r="C45"/>
    </row>
    <row r="46" spans="1:4" x14ac:dyDescent="0.55000000000000004">
      <c r="A46"/>
      <c r="B46"/>
      <c r="C46"/>
    </row>
    <row r="47" spans="1:4" x14ac:dyDescent="0.55000000000000004">
      <c r="A47"/>
      <c r="B47"/>
      <c r="C47"/>
    </row>
    <row r="52" spans="1:11" x14ac:dyDescent="0.55000000000000004">
      <c r="A52" s="125" t="s">
        <v>263</v>
      </c>
    </row>
    <row r="54" spans="1:11" x14ac:dyDescent="0.55000000000000004">
      <c r="A54" s="113" t="s">
        <v>262</v>
      </c>
      <c r="B54" s="74"/>
      <c r="C54" s="75"/>
      <c r="I54" s="139" t="s">
        <v>278</v>
      </c>
      <c r="J54" s="140"/>
      <c r="K54" s="141"/>
    </row>
    <row r="55" spans="1:11" x14ac:dyDescent="0.55000000000000004">
      <c r="A55" s="126"/>
      <c r="B55" s="127"/>
      <c r="C55" s="76"/>
      <c r="I55" s="142"/>
      <c r="K55" s="143"/>
    </row>
    <row r="56" spans="1:11" x14ac:dyDescent="0.55000000000000004">
      <c r="B56" s="128"/>
      <c r="C56" s="77"/>
      <c r="I56" s="144"/>
      <c r="J56" s="145"/>
      <c r="K56" s="146"/>
    </row>
    <row r="57" spans="1:11" x14ac:dyDescent="0.55000000000000004">
      <c r="A57" s="114" t="s">
        <v>257</v>
      </c>
      <c r="B57" s="129"/>
      <c r="C57" s="75"/>
      <c r="I57" s="139" t="s">
        <v>278</v>
      </c>
      <c r="J57" s="140"/>
      <c r="K57" s="141"/>
    </row>
    <row r="58" spans="1:11" x14ac:dyDescent="0.55000000000000004">
      <c r="B58" s="127"/>
      <c r="C58" s="76"/>
      <c r="I58" s="142"/>
      <c r="K58" s="143"/>
    </row>
    <row r="59" spans="1:11" x14ac:dyDescent="0.55000000000000004">
      <c r="B59" s="128"/>
      <c r="C59" s="77"/>
      <c r="I59" s="144"/>
      <c r="J59" s="145"/>
      <c r="K59" s="146"/>
    </row>
    <row r="60" spans="1:11" ht="16.149999999999999" thickBot="1" x14ac:dyDescent="0.6">
      <c r="A60"/>
      <c r="B60"/>
      <c r="C60"/>
    </row>
    <row r="61" spans="1:11" ht="32.25" thickBot="1" x14ac:dyDescent="0.6">
      <c r="A61" s="104"/>
      <c r="B61" s="105" t="s">
        <v>254</v>
      </c>
      <c r="C61" s="106"/>
      <c r="D61" s="107"/>
    </row>
    <row r="87" spans="1:4" ht="16.149999999999999" thickBot="1" x14ac:dyDescent="0.6"/>
    <row r="88" spans="1:4" ht="16.149999999999999" thickBot="1" x14ac:dyDescent="0.6">
      <c r="A88" s="133" t="s">
        <v>272</v>
      </c>
      <c r="B88" s="134"/>
      <c r="C88" s="134"/>
      <c r="D88" s="135"/>
    </row>
    <row r="89" spans="1:4" x14ac:dyDescent="0.55000000000000004">
      <c r="A89" s="136">
        <v>1</v>
      </c>
      <c r="B89" s="150"/>
      <c r="C89" s="151"/>
      <c r="D89" s="152"/>
    </row>
    <row r="90" spans="1:4" x14ac:dyDescent="0.55000000000000004">
      <c r="A90" s="137">
        <v>2</v>
      </c>
      <c r="B90" s="153"/>
      <c r="C90" s="154"/>
      <c r="D90" s="155"/>
    </row>
    <row r="91" spans="1:4" x14ac:dyDescent="0.55000000000000004">
      <c r="A91" s="137">
        <v>3</v>
      </c>
      <c r="B91" s="153"/>
      <c r="C91" s="154"/>
      <c r="D91" s="155"/>
    </row>
    <row r="92" spans="1:4" x14ac:dyDescent="0.55000000000000004">
      <c r="A92" s="137">
        <v>4</v>
      </c>
      <c r="B92" s="153"/>
      <c r="C92" s="154"/>
      <c r="D92" s="155"/>
    </row>
    <row r="93" spans="1:4" x14ac:dyDescent="0.55000000000000004">
      <c r="A93" s="137">
        <v>5</v>
      </c>
      <c r="B93" s="153"/>
      <c r="C93" s="154"/>
      <c r="D93" s="155"/>
    </row>
    <row r="94" spans="1:4" ht="16.149999999999999" thickBot="1" x14ac:dyDescent="0.6">
      <c r="A94" s="138">
        <v>6</v>
      </c>
      <c r="B94" s="156"/>
      <c r="C94" s="157"/>
      <c r="D94" s="158"/>
    </row>
    <row r="95" spans="1:4" ht="16.149999999999999" thickBot="1" x14ac:dyDescent="0.6">
      <c r="A95" s="133" t="s">
        <v>273</v>
      </c>
      <c r="B95" s="134"/>
      <c r="C95" s="134"/>
      <c r="D95" s="135"/>
    </row>
    <row r="96" spans="1:4" x14ac:dyDescent="0.55000000000000004">
      <c r="A96" s="136">
        <v>1</v>
      </c>
      <c r="B96" s="150"/>
      <c r="C96" s="151"/>
      <c r="D96" s="152"/>
    </row>
    <row r="97" spans="1:4" x14ac:dyDescent="0.55000000000000004">
      <c r="A97" s="137">
        <v>2</v>
      </c>
      <c r="B97" s="153"/>
      <c r="C97" s="154"/>
      <c r="D97" s="155"/>
    </row>
    <row r="98" spans="1:4" x14ac:dyDescent="0.55000000000000004">
      <c r="A98" s="137">
        <v>3</v>
      </c>
      <c r="B98" s="153"/>
      <c r="C98" s="154"/>
      <c r="D98" s="155"/>
    </row>
    <row r="99" spans="1:4" x14ac:dyDescent="0.55000000000000004">
      <c r="A99" s="137">
        <v>4</v>
      </c>
      <c r="B99" s="153"/>
      <c r="C99" s="154"/>
      <c r="D99" s="155"/>
    </row>
    <row r="100" spans="1:4" x14ac:dyDescent="0.55000000000000004">
      <c r="A100" s="137">
        <v>5</v>
      </c>
      <c r="B100" s="153"/>
      <c r="C100" s="154"/>
      <c r="D100" s="155"/>
    </row>
    <row r="101" spans="1:4" ht="16.149999999999999" thickBot="1" x14ac:dyDescent="0.6">
      <c r="A101" s="138">
        <v>6</v>
      </c>
      <c r="B101" s="156"/>
      <c r="C101" s="157"/>
      <c r="D101" s="158"/>
    </row>
    <row r="102" spans="1:4" ht="16.149999999999999" thickBot="1" x14ac:dyDescent="0.6">
      <c r="A102" s="133" t="s">
        <v>274</v>
      </c>
      <c r="B102" s="134"/>
      <c r="C102" s="134"/>
      <c r="D102" s="135"/>
    </row>
    <row r="103" spans="1:4" x14ac:dyDescent="0.55000000000000004">
      <c r="A103" s="136">
        <v>1</v>
      </c>
      <c r="B103" s="150"/>
      <c r="C103" s="151"/>
      <c r="D103" s="152"/>
    </row>
    <row r="104" spans="1:4" x14ac:dyDescent="0.55000000000000004">
      <c r="A104" s="137">
        <v>2</v>
      </c>
      <c r="B104" s="153"/>
      <c r="C104" s="154"/>
      <c r="D104" s="155"/>
    </row>
    <row r="105" spans="1:4" x14ac:dyDescent="0.55000000000000004">
      <c r="A105" s="137">
        <v>3</v>
      </c>
      <c r="B105" s="153"/>
      <c r="C105" s="154"/>
      <c r="D105" s="155"/>
    </row>
    <row r="106" spans="1:4" x14ac:dyDescent="0.55000000000000004">
      <c r="A106" s="137">
        <v>4</v>
      </c>
      <c r="B106" s="153"/>
      <c r="C106" s="154"/>
      <c r="D106" s="155"/>
    </row>
    <row r="107" spans="1:4" x14ac:dyDescent="0.55000000000000004">
      <c r="A107" s="137">
        <v>5</v>
      </c>
      <c r="B107" s="153"/>
      <c r="C107" s="154"/>
      <c r="D107" s="155"/>
    </row>
    <row r="108" spans="1:4" ht="16.149999999999999" thickBot="1" x14ac:dyDescent="0.6">
      <c r="A108" s="138">
        <v>6</v>
      </c>
      <c r="B108" s="156"/>
      <c r="C108" s="157"/>
      <c r="D108" s="158"/>
    </row>
    <row r="109" spans="1:4" ht="16.149999999999999" thickBot="1" x14ac:dyDescent="0.6">
      <c r="A109" s="133" t="s">
        <v>275</v>
      </c>
      <c r="B109" s="134"/>
      <c r="C109" s="134"/>
      <c r="D109" s="135"/>
    </row>
    <row r="110" spans="1:4" x14ac:dyDescent="0.55000000000000004">
      <c r="A110" s="136">
        <v>1</v>
      </c>
      <c r="B110" s="150"/>
      <c r="C110" s="151"/>
      <c r="D110" s="152"/>
    </row>
    <row r="111" spans="1:4" x14ac:dyDescent="0.55000000000000004">
      <c r="A111" s="137">
        <v>2</v>
      </c>
      <c r="B111" s="153"/>
      <c r="C111" s="154"/>
      <c r="D111" s="155"/>
    </row>
    <row r="112" spans="1:4" x14ac:dyDescent="0.55000000000000004">
      <c r="A112" s="137">
        <v>3</v>
      </c>
      <c r="B112" s="153"/>
      <c r="C112" s="154"/>
      <c r="D112" s="155"/>
    </row>
    <row r="113" spans="1:4" x14ac:dyDescent="0.55000000000000004">
      <c r="A113" s="137">
        <v>4</v>
      </c>
      <c r="B113" s="153"/>
      <c r="C113" s="154"/>
      <c r="D113" s="155"/>
    </row>
    <row r="114" spans="1:4" x14ac:dyDescent="0.55000000000000004">
      <c r="A114" s="137">
        <v>5</v>
      </c>
      <c r="B114" s="153"/>
      <c r="C114" s="154"/>
      <c r="D114" s="155"/>
    </row>
    <row r="115" spans="1:4" ht="16.149999999999999" thickBot="1" x14ac:dyDescent="0.6">
      <c r="A115" s="138">
        <v>6</v>
      </c>
      <c r="B115" s="156"/>
      <c r="C115" s="157"/>
      <c r="D115" s="158"/>
    </row>
    <row r="116" spans="1:4" ht="16.149999999999999" thickBot="1" x14ac:dyDescent="0.6">
      <c r="A116" s="133" t="s">
        <v>276</v>
      </c>
      <c r="B116" s="134"/>
      <c r="C116" s="134"/>
      <c r="D116" s="135"/>
    </row>
    <row r="117" spans="1:4" x14ac:dyDescent="0.55000000000000004">
      <c r="A117" s="136">
        <v>1</v>
      </c>
      <c r="B117" s="150"/>
      <c r="C117" s="151"/>
      <c r="D117" s="152"/>
    </row>
    <row r="118" spans="1:4" x14ac:dyDescent="0.55000000000000004">
      <c r="A118" s="137">
        <v>2</v>
      </c>
      <c r="B118" s="153"/>
      <c r="C118" s="154"/>
      <c r="D118" s="155"/>
    </row>
    <row r="119" spans="1:4" x14ac:dyDescent="0.55000000000000004">
      <c r="A119" s="137">
        <v>3</v>
      </c>
      <c r="B119" s="153"/>
      <c r="C119" s="154"/>
      <c r="D119" s="155"/>
    </row>
    <row r="120" spans="1:4" x14ac:dyDescent="0.55000000000000004">
      <c r="A120" s="137">
        <v>4</v>
      </c>
      <c r="B120" s="153"/>
      <c r="C120" s="154"/>
      <c r="D120" s="155"/>
    </row>
    <row r="121" spans="1:4" x14ac:dyDescent="0.55000000000000004">
      <c r="A121" s="137">
        <v>5</v>
      </c>
      <c r="B121" s="153"/>
      <c r="C121" s="154"/>
      <c r="D121" s="155"/>
    </row>
    <row r="122" spans="1:4" x14ac:dyDescent="0.55000000000000004">
      <c r="A122" s="138">
        <v>6</v>
      </c>
      <c r="B122" s="156"/>
      <c r="C122" s="157"/>
      <c r="D122" s="158"/>
    </row>
  </sheetData>
  <sheetProtection sheet="1" objects="1" scenarios="1"/>
  <dataValidations count="1">
    <dataValidation type="list" allowBlank="1" showInputMessage="1" showErrorMessage="1" sqref="C65267:C65312 C523870:C523871 C917298:C917313 C261938:C261953 C393029:C393053 C261957:C261981 C589555:C589600 C786163:C786208 C524129:C524132 C261924:C261934 C261732:C261871 C851748:C851758 C392947:C392992 C982853:C982877 C917345:C917348 C982771:C982816 C196449:C196452 C851809:C851812 C786014:C786015 C917317:C917341 C655140:C655150 C327460:C327470 C196196:C196335 C327521:C327524 C196339:C196384 C65377:C65380 C458334:C458335 C982881:C982884 C786273:C786276 C196190:C196191 C524082:C524097 C393010:C393025 C458546:C458561 C65349:C65373 C392996:C393006 C130660:C130799 C720737:C720740 C720478:C720479 C65330:C65345 C458593:C458596 C720627:C720672 C917284:C917294 C524019:C524064 C589637:C589661 C720676:C720686 C655173:C655197 C917235:C917280 C851781:C851805 C524101:C524125 C458532:C458542 C327411:C327456 C65124:C65263 C392798:C392799 C130885:C130909 C655201:C655204 C589618:C589633 C327493:C327517 C786226:C786241 C130654:C130655 C261985:C261988 C654942:C654943 C130913:C130916 C720709:C720733 C786020:C786159 C130803:C130848 C720484:C720623 C851556:C851695 C982622:C982623 C654948:C655087 C720690:C720705 C917092:C917231 C589412:C589551 C851762:C851777 C524068:C524078 C982628:C982767 C655091:C655136 C523876:C524015 C327262:C327263 C851699:C851744 C458483:C458528 C458565:C458589 C786212:C786222 C196421:C196445 C589406:C589407 C65316:C65326 C917086:C917087 C458340:C458479 C393057:C393060 C65118:C65119 C261875:C261920 C982820:C982830 C589665:C589668 C655154:C655169 C130852:C130862 C392804:C392943 C196402:C196417 C327474:C327489 C130866:C130881 C786245:C786269 C589604:C589614 C196388:C196398 C851550:C851551 C327268:C327407 C982834:C982849 C261726:C261727" xr:uid="{5ED6A0E0-8ECF-4C0D-BFE2-74B2ABD4D01D}">
      <formula1>"Oui,Non,Non applicable,Sans objet"</formula1>
    </dataValidation>
  </dataValidations>
  <pageMargins left="0.7" right="0.7" top="0.75" bottom="0.75" header="0.3" footer="0.3"/>
  <pageSetup paperSize="9" scale="67" fitToHeight="2" orientation="portrait" r:id="rId1"/>
  <rowBreaks count="1" manualBreakCount="1">
    <brk id="60" max="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115" zoomScaleNormal="115" workbookViewId="0">
      <pane ySplit="2" topLeftCell="A6" activePane="bottomLeft" state="frozen"/>
      <selection activeCell="B26" sqref="B26:B30"/>
      <selection pane="bottomLeft" activeCell="N29" sqref="N29"/>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 min="14" max="14" width="53" bestFit="1" customWidth="1"/>
  </cols>
  <sheetData>
    <row r="4" spans="1:19" x14ac:dyDescent="0.45">
      <c r="B4" s="53" t="s">
        <v>186</v>
      </c>
      <c r="C4" s="53"/>
      <c r="D4" s="53"/>
      <c r="E4" s="53"/>
      <c r="F4" s="53"/>
      <c r="G4" s="53" t="s">
        <v>250</v>
      </c>
      <c r="H4" s="53"/>
    </row>
    <row r="5" spans="1:19" s="55" customFormat="1" ht="28.5" x14ac:dyDescent="0.45">
      <c r="B5" s="54" t="s">
        <v>249</v>
      </c>
      <c r="C5" s="54" t="s">
        <v>246</v>
      </c>
      <c r="D5" s="54" t="s">
        <v>247</v>
      </c>
      <c r="E5" s="54" t="s">
        <v>248</v>
      </c>
      <c r="F5" s="54" t="s">
        <v>187</v>
      </c>
      <c r="G5" s="54" t="s">
        <v>188</v>
      </c>
      <c r="H5" s="54" t="s">
        <v>189</v>
      </c>
      <c r="M5" s="55" t="s">
        <v>192</v>
      </c>
      <c r="P5" s="56" t="s">
        <v>200</v>
      </c>
      <c r="Q5" s="56"/>
      <c r="R5" s="56" t="s">
        <v>206</v>
      </c>
      <c r="S5" s="56"/>
    </row>
    <row r="6" spans="1:19" x14ac:dyDescent="0.45">
      <c r="A6" t="s">
        <v>264</v>
      </c>
      <c r="B6" s="4">
        <v>1</v>
      </c>
      <c r="C6" s="2">
        <v>3</v>
      </c>
      <c r="D6" s="2" t="s">
        <v>170</v>
      </c>
      <c r="E6" s="4" t="s">
        <v>166</v>
      </c>
      <c r="F6" s="4" t="str">
        <f>C6&amp;D6&amp;E6</f>
        <v>3X3Ja</v>
      </c>
      <c r="G6" s="8">
        <v>3</v>
      </c>
      <c r="H6" s="8">
        <v>3</v>
      </c>
      <c r="L6" s="189" t="s">
        <v>166</v>
      </c>
      <c r="M6" s="189">
        <f>COUNTIF('Process Endoscopie'!$G:$G,Mapping!$L6)</f>
        <v>3</v>
      </c>
      <c r="N6" s="190" t="s">
        <v>438</v>
      </c>
      <c r="P6" t="s">
        <v>201</v>
      </c>
      <c r="Q6">
        <v>0</v>
      </c>
      <c r="R6" t="s">
        <v>207</v>
      </c>
      <c r="S6" s="188">
        <f>+ROUND(M11/M10,2)*100</f>
        <v>82</v>
      </c>
    </row>
    <row r="7" spans="1:19" x14ac:dyDescent="0.45">
      <c r="A7" t="s">
        <v>264</v>
      </c>
      <c r="B7" s="4">
        <v>1</v>
      </c>
      <c r="C7" s="2">
        <v>3</v>
      </c>
      <c r="D7" s="2" t="s">
        <v>168</v>
      </c>
      <c r="E7" s="4" t="s">
        <v>166</v>
      </c>
      <c r="F7" s="4" t="str">
        <f t="shared" ref="F7:F59" si="0">C7&amp;D7&amp;E7</f>
        <v>3X2Ja</v>
      </c>
      <c r="G7" s="8">
        <v>2</v>
      </c>
      <c r="H7" s="8">
        <v>2</v>
      </c>
      <c r="L7" s="189" t="s">
        <v>167</v>
      </c>
      <c r="M7" s="189">
        <f>COUNTIF('Process Endoscopie'!$G:$G,Mapping!$L7)</f>
        <v>2</v>
      </c>
      <c r="N7" s="190" t="s">
        <v>438</v>
      </c>
      <c r="P7" t="s">
        <v>202</v>
      </c>
      <c r="Q7">
        <v>60</v>
      </c>
      <c r="R7" t="s">
        <v>206</v>
      </c>
      <c r="S7">
        <v>1</v>
      </c>
    </row>
    <row r="8" spans="1:19" x14ac:dyDescent="0.45">
      <c r="A8" t="s">
        <v>264</v>
      </c>
      <c r="B8" s="4">
        <v>1</v>
      </c>
      <c r="C8" s="2">
        <v>3</v>
      </c>
      <c r="D8" s="2" t="s">
        <v>169</v>
      </c>
      <c r="E8" s="4" t="s">
        <v>166</v>
      </c>
      <c r="F8" s="4" t="str">
        <f t="shared" si="0"/>
        <v>3X1Ja</v>
      </c>
      <c r="G8" s="8">
        <v>1</v>
      </c>
      <c r="H8" s="8">
        <v>1</v>
      </c>
      <c r="L8" s="189" t="s">
        <v>171</v>
      </c>
      <c r="M8" s="189">
        <f>COUNTIF('Process Endoscopie'!$G:$G,Mapping!$L8)</f>
        <v>2</v>
      </c>
      <c r="N8" s="190" t="s">
        <v>438</v>
      </c>
      <c r="P8" t="s">
        <v>203</v>
      </c>
      <c r="Q8">
        <v>30</v>
      </c>
      <c r="R8" t="s">
        <v>208</v>
      </c>
      <c r="S8">
        <f>200-S7-S6</f>
        <v>117</v>
      </c>
    </row>
    <row r="9" spans="1:19" x14ac:dyDescent="0.45">
      <c r="A9" t="s">
        <v>264</v>
      </c>
      <c r="B9" s="4">
        <v>1</v>
      </c>
      <c r="C9" s="2">
        <v>3</v>
      </c>
      <c r="D9" s="2" t="s">
        <v>190</v>
      </c>
      <c r="E9" s="4" t="s">
        <v>166</v>
      </c>
      <c r="F9" s="4" t="str">
        <f t="shared" si="0"/>
        <v>3X0,33Ja</v>
      </c>
      <c r="G9" s="8">
        <f>1/3</f>
        <v>0.33333333333333331</v>
      </c>
      <c r="H9" s="8">
        <f>1/3</f>
        <v>0.33333333333333331</v>
      </c>
      <c r="L9" s="189" t="s">
        <v>192</v>
      </c>
      <c r="M9" s="189">
        <f>SUM(M6:M8)</f>
        <v>7</v>
      </c>
      <c r="N9" s="190" t="s">
        <v>438</v>
      </c>
      <c r="P9" t="s">
        <v>204</v>
      </c>
      <c r="Q9">
        <v>10</v>
      </c>
    </row>
    <row r="10" spans="1:19" x14ac:dyDescent="0.45">
      <c r="A10" t="s">
        <v>264</v>
      </c>
      <c r="B10" s="4">
        <v>1</v>
      </c>
      <c r="C10" s="2">
        <v>3</v>
      </c>
      <c r="D10" s="2" t="s">
        <v>191</v>
      </c>
      <c r="E10" s="4" t="s">
        <v>166</v>
      </c>
      <c r="F10" s="4" t="str">
        <f t="shared" si="0"/>
        <v>3X0,66Ja</v>
      </c>
      <c r="G10" s="8">
        <f>2/3</f>
        <v>0.66666666666666663</v>
      </c>
      <c r="H10" s="8">
        <f>2/3</f>
        <v>0.66666666666666663</v>
      </c>
      <c r="L10" s="189" t="s">
        <v>188</v>
      </c>
      <c r="M10" s="189">
        <f>'Process Endoscopie'!$L$3</f>
        <v>11</v>
      </c>
      <c r="N10" s="190" t="s">
        <v>438</v>
      </c>
      <c r="P10" t="s">
        <v>205</v>
      </c>
      <c r="Q10">
        <v>100</v>
      </c>
    </row>
    <row r="11" spans="1:19" x14ac:dyDescent="0.45">
      <c r="A11" t="s">
        <v>264</v>
      </c>
      <c r="B11" s="4">
        <v>1</v>
      </c>
      <c r="C11" s="2">
        <v>3</v>
      </c>
      <c r="D11" s="2" t="s">
        <v>169</v>
      </c>
      <c r="E11" s="4" t="s">
        <v>166</v>
      </c>
      <c r="F11" s="4" t="str">
        <f t="shared" si="0"/>
        <v>3X1Ja</v>
      </c>
      <c r="G11" s="8">
        <v>1</v>
      </c>
      <c r="H11" s="8">
        <v>1</v>
      </c>
      <c r="L11" s="189" t="s">
        <v>189</v>
      </c>
      <c r="M11" s="189">
        <f>'Process Endoscopie'!$M$3</f>
        <v>9</v>
      </c>
      <c r="N11" s="190" t="s">
        <v>438</v>
      </c>
    </row>
    <row r="12" spans="1:19" x14ac:dyDescent="0.45">
      <c r="A12" t="s">
        <v>264</v>
      </c>
      <c r="B12" s="4">
        <v>3</v>
      </c>
      <c r="C12" s="2">
        <v>2</v>
      </c>
      <c r="D12" s="2" t="s">
        <v>170</v>
      </c>
      <c r="E12" s="4" t="s">
        <v>166</v>
      </c>
      <c r="F12" s="4" t="str">
        <f t="shared" si="0"/>
        <v>2X3Ja</v>
      </c>
      <c r="G12" s="8">
        <v>9</v>
      </c>
      <c r="H12" s="8">
        <v>9</v>
      </c>
      <c r="S12" t="str">
        <f>"Total Score : "&amp;S6&amp;"%"</f>
        <v>Total Score : 82%</v>
      </c>
    </row>
    <row r="13" spans="1:19" x14ac:dyDescent="0.45">
      <c r="A13" t="s">
        <v>264</v>
      </c>
      <c r="B13" s="4">
        <v>3</v>
      </c>
      <c r="C13" s="2">
        <v>2</v>
      </c>
      <c r="D13" s="2" t="s">
        <v>168</v>
      </c>
      <c r="E13" s="4" t="s">
        <v>166</v>
      </c>
      <c r="F13" s="4" t="str">
        <f t="shared" si="0"/>
        <v>2X2Ja</v>
      </c>
      <c r="G13" s="8">
        <v>6</v>
      </c>
      <c r="H13" s="8">
        <v>6</v>
      </c>
    </row>
    <row r="14" spans="1:19" x14ac:dyDescent="0.45">
      <c r="A14" t="s">
        <v>264</v>
      </c>
      <c r="B14" s="4">
        <v>3</v>
      </c>
      <c r="C14" s="2">
        <v>2</v>
      </c>
      <c r="D14" s="2" t="s">
        <v>169</v>
      </c>
      <c r="E14" s="4" t="s">
        <v>166</v>
      </c>
      <c r="F14" s="4" t="str">
        <f t="shared" si="0"/>
        <v>2X1Ja</v>
      </c>
      <c r="G14" s="8">
        <v>3</v>
      </c>
      <c r="H14" s="8">
        <v>3</v>
      </c>
      <c r="L14" t="s">
        <v>193</v>
      </c>
      <c r="M14">
        <v>60</v>
      </c>
    </row>
    <row r="15" spans="1:19" x14ac:dyDescent="0.45">
      <c r="A15" t="s">
        <v>264</v>
      </c>
      <c r="B15" s="4">
        <v>3</v>
      </c>
      <c r="C15" s="2">
        <v>2</v>
      </c>
      <c r="D15" s="2" t="s">
        <v>190</v>
      </c>
      <c r="E15" s="4" t="s">
        <v>166</v>
      </c>
      <c r="F15" s="4" t="str">
        <f t="shared" si="0"/>
        <v>2X0,33Ja</v>
      </c>
      <c r="G15" s="8">
        <v>1</v>
      </c>
      <c r="H15" s="8">
        <v>1</v>
      </c>
      <c r="L15" t="s">
        <v>194</v>
      </c>
      <c r="M15">
        <v>30</v>
      </c>
    </row>
    <row r="16" spans="1:19" x14ac:dyDescent="0.45">
      <c r="A16" t="s">
        <v>264</v>
      </c>
      <c r="B16" s="4">
        <v>3</v>
      </c>
      <c r="C16" s="2">
        <v>2</v>
      </c>
      <c r="D16" s="2" t="s">
        <v>191</v>
      </c>
      <c r="E16" s="4" t="s">
        <v>166</v>
      </c>
      <c r="F16" s="4" t="str">
        <f t="shared" si="0"/>
        <v>2X0,66Ja</v>
      </c>
      <c r="G16" s="8">
        <v>2</v>
      </c>
      <c r="H16" s="8">
        <v>2</v>
      </c>
      <c r="L16" t="s">
        <v>195</v>
      </c>
      <c r="M16">
        <v>10</v>
      </c>
    </row>
    <row r="17" spans="1:13" x14ac:dyDescent="0.45">
      <c r="A17" t="s">
        <v>264</v>
      </c>
      <c r="B17" s="4">
        <v>3</v>
      </c>
      <c r="C17" s="2">
        <v>2</v>
      </c>
      <c r="D17" s="2" t="s">
        <v>169</v>
      </c>
      <c r="E17" s="4" t="s">
        <v>166</v>
      </c>
      <c r="F17" s="4" t="str">
        <f t="shared" si="0"/>
        <v>2X1Ja</v>
      </c>
      <c r="G17" s="8">
        <v>3</v>
      </c>
      <c r="H17" s="8">
        <v>3</v>
      </c>
      <c r="L17" t="s">
        <v>196</v>
      </c>
      <c r="M17">
        <v>100</v>
      </c>
    </row>
    <row r="18" spans="1:13" x14ac:dyDescent="0.45">
      <c r="A18" t="s">
        <v>264</v>
      </c>
      <c r="B18" s="4">
        <v>6</v>
      </c>
      <c r="C18" s="2">
        <v>1</v>
      </c>
      <c r="D18" s="2" t="s">
        <v>170</v>
      </c>
      <c r="E18" s="4" t="s">
        <v>166</v>
      </c>
      <c r="F18" s="4" t="str">
        <f t="shared" si="0"/>
        <v>1X3Ja</v>
      </c>
      <c r="G18" s="8">
        <v>18</v>
      </c>
      <c r="H18" s="8">
        <v>18</v>
      </c>
    </row>
    <row r="19" spans="1:13" x14ac:dyDescent="0.45">
      <c r="A19" t="s">
        <v>264</v>
      </c>
      <c r="B19" s="4">
        <v>6</v>
      </c>
      <c r="C19" s="2">
        <v>1</v>
      </c>
      <c r="D19" s="2" t="s">
        <v>168</v>
      </c>
      <c r="E19" s="4" t="s">
        <v>166</v>
      </c>
      <c r="F19" s="4" t="str">
        <f t="shared" si="0"/>
        <v>1X2Ja</v>
      </c>
      <c r="G19" s="8">
        <v>12</v>
      </c>
      <c r="H19" s="8">
        <v>12</v>
      </c>
    </row>
    <row r="20" spans="1:13" x14ac:dyDescent="0.45">
      <c r="A20" t="s">
        <v>264</v>
      </c>
      <c r="B20" s="4">
        <v>6</v>
      </c>
      <c r="C20" s="2">
        <v>1</v>
      </c>
      <c r="D20" s="2" t="s">
        <v>169</v>
      </c>
      <c r="E20" s="4" t="s">
        <v>166</v>
      </c>
      <c r="F20" s="4" t="str">
        <f t="shared" si="0"/>
        <v>1X1Ja</v>
      </c>
      <c r="G20" s="8">
        <v>6</v>
      </c>
      <c r="H20" s="8">
        <v>6</v>
      </c>
      <c r="L20" t="s">
        <v>197</v>
      </c>
      <c r="M20">
        <f>M7/M9</f>
        <v>0.2857142857142857</v>
      </c>
    </row>
    <row r="21" spans="1:13" x14ac:dyDescent="0.45">
      <c r="A21" t="s">
        <v>264</v>
      </c>
      <c r="B21" s="4">
        <v>6</v>
      </c>
      <c r="C21" s="2">
        <v>1</v>
      </c>
      <c r="D21" s="2" t="s">
        <v>190</v>
      </c>
      <c r="E21" s="4" t="s">
        <v>166</v>
      </c>
      <c r="F21" s="4" t="str">
        <f t="shared" si="0"/>
        <v>1X0,33Ja</v>
      </c>
      <c r="G21" s="8">
        <v>2</v>
      </c>
      <c r="H21" s="8">
        <v>2</v>
      </c>
      <c r="L21" t="s">
        <v>198</v>
      </c>
      <c r="M21">
        <v>1</v>
      </c>
    </row>
    <row r="22" spans="1:13" x14ac:dyDescent="0.45">
      <c r="A22" t="s">
        <v>264</v>
      </c>
      <c r="B22" s="4">
        <v>6</v>
      </c>
      <c r="C22" s="2">
        <v>1</v>
      </c>
      <c r="D22" s="2" t="s">
        <v>191</v>
      </c>
      <c r="E22" s="4" t="s">
        <v>166</v>
      </c>
      <c r="F22" s="4" t="str">
        <f t="shared" si="0"/>
        <v>1X0,66Ja</v>
      </c>
      <c r="G22" s="8">
        <v>4</v>
      </c>
      <c r="H22" s="8">
        <v>4</v>
      </c>
      <c r="L22" t="s">
        <v>196</v>
      </c>
      <c r="M22">
        <f>SUM(M14:M17)-(M21+M20)</f>
        <v>198.71428571428572</v>
      </c>
    </row>
    <row r="23" spans="1:13" x14ac:dyDescent="0.45">
      <c r="A23" t="s">
        <v>264</v>
      </c>
      <c r="B23" s="4">
        <v>6</v>
      </c>
      <c r="C23" s="2">
        <v>1</v>
      </c>
      <c r="D23" s="2" t="s">
        <v>169</v>
      </c>
      <c r="E23" s="4" t="s">
        <v>166</v>
      </c>
      <c r="F23" s="4" t="str">
        <f t="shared" si="0"/>
        <v>1X1Ja</v>
      </c>
      <c r="G23" s="8">
        <v>6</v>
      </c>
      <c r="H23" s="8">
        <v>6</v>
      </c>
    </row>
    <row r="24" spans="1:13" x14ac:dyDescent="0.45">
      <c r="A24" t="s">
        <v>265</v>
      </c>
      <c r="B24" s="5">
        <v>1</v>
      </c>
      <c r="C24" s="1">
        <v>3</v>
      </c>
      <c r="D24" s="1" t="s">
        <v>170</v>
      </c>
      <c r="E24" s="5" t="s">
        <v>167</v>
      </c>
      <c r="F24" s="5" t="str">
        <f t="shared" si="0"/>
        <v>3X3Neen</v>
      </c>
      <c r="G24" s="9">
        <v>3</v>
      </c>
      <c r="H24" s="9">
        <v>0</v>
      </c>
      <c r="L24" t="s">
        <v>199</v>
      </c>
    </row>
    <row r="25" spans="1:13" x14ac:dyDescent="0.45">
      <c r="A25" t="s">
        <v>265</v>
      </c>
      <c r="B25" s="5">
        <v>1</v>
      </c>
      <c r="C25" s="1">
        <v>3</v>
      </c>
      <c r="D25" s="1" t="s">
        <v>168</v>
      </c>
      <c r="E25" s="5" t="s">
        <v>167</v>
      </c>
      <c r="F25" s="5" t="str">
        <f t="shared" si="0"/>
        <v>3X2Neen</v>
      </c>
      <c r="G25" s="9">
        <v>2</v>
      </c>
      <c r="H25" s="9">
        <v>0</v>
      </c>
      <c r="L25" t="s">
        <v>197</v>
      </c>
      <c r="M25" t="str">
        <f>ROUND(M20,0)&amp;"%"</f>
        <v>0%</v>
      </c>
    </row>
    <row r="26" spans="1:13" x14ac:dyDescent="0.45">
      <c r="A26" t="s">
        <v>265</v>
      </c>
      <c r="B26" s="5" t="s">
        <v>437</v>
      </c>
      <c r="C26" s="1">
        <v>3</v>
      </c>
      <c r="D26" s="1" t="s">
        <v>169</v>
      </c>
      <c r="E26" s="5" t="s">
        <v>167</v>
      </c>
      <c r="F26" s="5" t="str">
        <f t="shared" si="0"/>
        <v>3X1Neen</v>
      </c>
      <c r="G26" s="9">
        <v>1</v>
      </c>
      <c r="H26" s="9">
        <v>0</v>
      </c>
      <c r="L26" t="s">
        <v>199</v>
      </c>
    </row>
    <row r="27" spans="1:13" x14ac:dyDescent="0.45">
      <c r="A27" t="s">
        <v>265</v>
      </c>
      <c r="B27" s="5">
        <v>1</v>
      </c>
      <c r="C27" s="1">
        <v>3</v>
      </c>
      <c r="D27" s="1" t="s">
        <v>190</v>
      </c>
      <c r="E27" s="5" t="s">
        <v>167</v>
      </c>
      <c r="F27" s="5" t="str">
        <f t="shared" si="0"/>
        <v>3X0,33Neen</v>
      </c>
      <c r="G27" s="9">
        <f>1/3</f>
        <v>0.33333333333333331</v>
      </c>
      <c r="H27" s="9">
        <v>0</v>
      </c>
    </row>
    <row r="28" spans="1:13" x14ac:dyDescent="0.45">
      <c r="A28" t="s">
        <v>265</v>
      </c>
      <c r="B28" s="5">
        <v>1</v>
      </c>
      <c r="C28" s="1">
        <v>3</v>
      </c>
      <c r="D28" s="1" t="s">
        <v>191</v>
      </c>
      <c r="E28" s="5" t="s">
        <v>167</v>
      </c>
      <c r="F28" s="5" t="str">
        <f t="shared" si="0"/>
        <v>3X0,66Neen</v>
      </c>
      <c r="G28" s="9">
        <f>2/3</f>
        <v>0.66666666666666663</v>
      </c>
      <c r="H28" s="9">
        <v>0</v>
      </c>
    </row>
    <row r="29" spans="1:13" x14ac:dyDescent="0.45">
      <c r="A29" t="s">
        <v>265</v>
      </c>
      <c r="B29" s="5">
        <v>1</v>
      </c>
      <c r="C29" s="1">
        <v>3</v>
      </c>
      <c r="D29" s="1" t="s">
        <v>169</v>
      </c>
      <c r="E29" s="5" t="s">
        <v>167</v>
      </c>
      <c r="F29" s="5" t="str">
        <f t="shared" si="0"/>
        <v>3X1Neen</v>
      </c>
      <c r="G29" s="9">
        <v>1</v>
      </c>
      <c r="H29" s="9">
        <v>0</v>
      </c>
    </row>
    <row r="30" spans="1:13" x14ac:dyDescent="0.45">
      <c r="A30" t="s">
        <v>265</v>
      </c>
      <c r="B30" s="5">
        <v>3</v>
      </c>
      <c r="C30" s="1">
        <v>2</v>
      </c>
      <c r="D30" s="1" t="s">
        <v>170</v>
      </c>
      <c r="E30" s="5" t="s">
        <v>167</v>
      </c>
      <c r="F30" s="5" t="str">
        <f t="shared" si="0"/>
        <v>2X3Neen</v>
      </c>
      <c r="G30" s="9">
        <v>9</v>
      </c>
      <c r="H30" s="9">
        <v>0</v>
      </c>
    </row>
    <row r="31" spans="1:13" x14ac:dyDescent="0.45">
      <c r="A31" t="s">
        <v>265</v>
      </c>
      <c r="B31" s="5">
        <v>3</v>
      </c>
      <c r="C31" s="1">
        <v>2</v>
      </c>
      <c r="D31" s="1" t="s">
        <v>168</v>
      </c>
      <c r="E31" s="5" t="s">
        <v>167</v>
      </c>
      <c r="F31" s="5" t="str">
        <f t="shared" si="0"/>
        <v>2X2Neen</v>
      </c>
      <c r="G31" s="9">
        <v>6</v>
      </c>
      <c r="H31" s="9">
        <v>0</v>
      </c>
    </row>
    <row r="32" spans="1:13" x14ac:dyDescent="0.45">
      <c r="A32" t="s">
        <v>265</v>
      </c>
      <c r="B32" s="5">
        <v>3</v>
      </c>
      <c r="C32" s="1">
        <v>2</v>
      </c>
      <c r="D32" s="1" t="s">
        <v>169</v>
      </c>
      <c r="E32" s="5" t="s">
        <v>167</v>
      </c>
      <c r="F32" s="5" t="str">
        <f t="shared" si="0"/>
        <v>2X1Neen</v>
      </c>
      <c r="G32" s="9">
        <v>3</v>
      </c>
      <c r="H32" s="9">
        <v>0</v>
      </c>
    </row>
    <row r="33" spans="1:8" x14ac:dyDescent="0.45">
      <c r="A33" t="s">
        <v>265</v>
      </c>
      <c r="B33" s="5">
        <v>3</v>
      </c>
      <c r="C33" s="1">
        <v>2</v>
      </c>
      <c r="D33" s="1" t="s">
        <v>190</v>
      </c>
      <c r="E33" s="5" t="s">
        <v>167</v>
      </c>
      <c r="F33" s="5" t="str">
        <f t="shared" si="0"/>
        <v>2X0,33Neen</v>
      </c>
      <c r="G33" s="9">
        <v>1</v>
      </c>
      <c r="H33" s="9">
        <v>0</v>
      </c>
    </row>
    <row r="34" spans="1:8" x14ac:dyDescent="0.45">
      <c r="A34" t="s">
        <v>265</v>
      </c>
      <c r="B34" s="5">
        <v>3</v>
      </c>
      <c r="C34" s="1">
        <v>2</v>
      </c>
      <c r="D34" s="1" t="s">
        <v>191</v>
      </c>
      <c r="E34" s="5" t="s">
        <v>167</v>
      </c>
      <c r="F34" s="5" t="str">
        <f t="shared" si="0"/>
        <v>2X0,66Neen</v>
      </c>
      <c r="G34" s="9">
        <v>2</v>
      </c>
      <c r="H34" s="9">
        <v>0</v>
      </c>
    </row>
    <row r="35" spans="1:8" x14ac:dyDescent="0.45">
      <c r="A35" t="s">
        <v>265</v>
      </c>
      <c r="B35" s="5">
        <v>3</v>
      </c>
      <c r="C35" s="1">
        <v>2</v>
      </c>
      <c r="D35" s="1" t="s">
        <v>169</v>
      </c>
      <c r="E35" s="5" t="s">
        <v>167</v>
      </c>
      <c r="F35" s="5" t="str">
        <f t="shared" si="0"/>
        <v>2X1Neen</v>
      </c>
      <c r="G35" s="9">
        <v>3</v>
      </c>
      <c r="H35" s="9">
        <v>0</v>
      </c>
    </row>
    <row r="36" spans="1:8" x14ac:dyDescent="0.45">
      <c r="A36" t="s">
        <v>265</v>
      </c>
      <c r="B36" s="5">
        <v>6</v>
      </c>
      <c r="C36" s="1">
        <v>1</v>
      </c>
      <c r="D36" s="1" t="s">
        <v>170</v>
      </c>
      <c r="E36" s="5" t="s">
        <v>167</v>
      </c>
      <c r="F36" s="5" t="str">
        <f t="shared" si="0"/>
        <v>1X3Neen</v>
      </c>
      <c r="G36" s="9">
        <v>18</v>
      </c>
      <c r="H36" s="9">
        <v>0</v>
      </c>
    </row>
    <row r="37" spans="1:8" x14ac:dyDescent="0.45">
      <c r="A37" t="s">
        <v>265</v>
      </c>
      <c r="B37" s="5">
        <v>6</v>
      </c>
      <c r="C37" s="1">
        <v>1</v>
      </c>
      <c r="D37" s="1" t="s">
        <v>168</v>
      </c>
      <c r="E37" s="5" t="s">
        <v>167</v>
      </c>
      <c r="F37" s="5" t="str">
        <f t="shared" si="0"/>
        <v>1X2Neen</v>
      </c>
      <c r="G37" s="9">
        <v>12</v>
      </c>
      <c r="H37" s="9">
        <v>0</v>
      </c>
    </row>
    <row r="38" spans="1:8" x14ac:dyDescent="0.45">
      <c r="A38" t="s">
        <v>265</v>
      </c>
      <c r="B38" s="5">
        <v>6</v>
      </c>
      <c r="C38" s="1">
        <v>1</v>
      </c>
      <c r="D38" s="1" t="s">
        <v>169</v>
      </c>
      <c r="E38" s="5" t="s">
        <v>167</v>
      </c>
      <c r="F38" s="5" t="str">
        <f t="shared" si="0"/>
        <v>1X1Neen</v>
      </c>
      <c r="G38" s="9">
        <v>6</v>
      </c>
      <c r="H38" s="9">
        <v>0</v>
      </c>
    </row>
    <row r="39" spans="1:8" x14ac:dyDescent="0.45">
      <c r="A39" t="s">
        <v>265</v>
      </c>
      <c r="B39" s="5">
        <v>6</v>
      </c>
      <c r="C39" s="1">
        <v>1</v>
      </c>
      <c r="D39" s="1" t="s">
        <v>190</v>
      </c>
      <c r="E39" s="5" t="s">
        <v>167</v>
      </c>
      <c r="F39" s="5" t="str">
        <f t="shared" si="0"/>
        <v>1X0,33Neen</v>
      </c>
      <c r="G39" s="9">
        <v>2</v>
      </c>
      <c r="H39" s="9">
        <v>0</v>
      </c>
    </row>
    <row r="40" spans="1:8" x14ac:dyDescent="0.45">
      <c r="A40" t="s">
        <v>265</v>
      </c>
      <c r="B40" s="5">
        <v>6</v>
      </c>
      <c r="C40" s="1">
        <v>1</v>
      </c>
      <c r="D40" s="1" t="s">
        <v>191</v>
      </c>
      <c r="E40" s="5" t="s">
        <v>167</v>
      </c>
      <c r="F40" s="5" t="str">
        <f t="shared" si="0"/>
        <v>1X0,66Neen</v>
      </c>
      <c r="G40" s="9">
        <v>4</v>
      </c>
      <c r="H40" s="9">
        <v>0</v>
      </c>
    </row>
    <row r="41" spans="1:8" x14ac:dyDescent="0.45">
      <c r="A41" t="s">
        <v>265</v>
      </c>
      <c r="B41" s="5">
        <v>6</v>
      </c>
      <c r="C41" s="1">
        <v>1</v>
      </c>
      <c r="D41" s="1" t="s">
        <v>169</v>
      </c>
      <c r="E41" s="5" t="s">
        <v>167</v>
      </c>
      <c r="F41" s="5" t="str">
        <f t="shared" si="0"/>
        <v>1X1Neen</v>
      </c>
      <c r="G41" s="9">
        <v>6</v>
      </c>
      <c r="H41" s="9">
        <v>0</v>
      </c>
    </row>
    <row r="42" spans="1:8" x14ac:dyDescent="0.45">
      <c r="A42" t="s">
        <v>266</v>
      </c>
      <c r="B42" s="6">
        <v>1</v>
      </c>
      <c r="C42" s="3">
        <v>3</v>
      </c>
      <c r="D42" s="3" t="s">
        <v>170</v>
      </c>
      <c r="E42" s="6" t="s">
        <v>171</v>
      </c>
      <c r="F42" s="6" t="str">
        <f t="shared" si="0"/>
        <v>3X3NVT</v>
      </c>
      <c r="G42" s="10">
        <v>0</v>
      </c>
      <c r="H42" s="10">
        <v>0</v>
      </c>
    </row>
    <row r="43" spans="1:8" x14ac:dyDescent="0.45">
      <c r="A43" t="s">
        <v>266</v>
      </c>
      <c r="B43" s="6">
        <v>1</v>
      </c>
      <c r="C43" s="3">
        <v>3</v>
      </c>
      <c r="D43" s="3" t="s">
        <v>168</v>
      </c>
      <c r="E43" s="6" t="s">
        <v>171</v>
      </c>
      <c r="F43" s="6" t="str">
        <f t="shared" si="0"/>
        <v>3X2NVT</v>
      </c>
      <c r="G43" s="10">
        <v>0</v>
      </c>
      <c r="H43" s="10">
        <v>0</v>
      </c>
    </row>
    <row r="44" spans="1:8" x14ac:dyDescent="0.45">
      <c r="A44" t="s">
        <v>266</v>
      </c>
      <c r="B44" s="6">
        <v>1</v>
      </c>
      <c r="C44" s="3">
        <v>3</v>
      </c>
      <c r="D44" s="3" t="s">
        <v>169</v>
      </c>
      <c r="E44" s="6" t="s">
        <v>171</v>
      </c>
      <c r="F44" s="6" t="str">
        <f t="shared" si="0"/>
        <v>3X1NVT</v>
      </c>
      <c r="G44" s="10">
        <v>0</v>
      </c>
      <c r="H44" s="10">
        <v>0</v>
      </c>
    </row>
    <row r="45" spans="1:8" x14ac:dyDescent="0.45">
      <c r="A45" t="s">
        <v>266</v>
      </c>
      <c r="B45" s="6">
        <v>1</v>
      </c>
      <c r="C45" s="3">
        <v>3</v>
      </c>
      <c r="D45" s="3" t="s">
        <v>190</v>
      </c>
      <c r="E45" s="6" t="s">
        <v>171</v>
      </c>
      <c r="F45" s="6" t="str">
        <f t="shared" si="0"/>
        <v>3X0,33NVT</v>
      </c>
      <c r="G45" s="10">
        <v>0</v>
      </c>
      <c r="H45" s="10">
        <v>0</v>
      </c>
    </row>
    <row r="46" spans="1:8" x14ac:dyDescent="0.45">
      <c r="A46" t="s">
        <v>266</v>
      </c>
      <c r="B46" s="6">
        <v>1</v>
      </c>
      <c r="C46" s="3">
        <v>3</v>
      </c>
      <c r="D46" s="3" t="s">
        <v>191</v>
      </c>
      <c r="E46" s="6" t="s">
        <v>171</v>
      </c>
      <c r="F46" s="6" t="str">
        <f t="shared" si="0"/>
        <v>3X0,66NVT</v>
      </c>
      <c r="G46" s="10">
        <v>0</v>
      </c>
      <c r="H46" s="10">
        <v>0</v>
      </c>
    </row>
    <row r="47" spans="1:8" x14ac:dyDescent="0.45">
      <c r="A47" t="s">
        <v>266</v>
      </c>
      <c r="B47" s="6">
        <v>1</v>
      </c>
      <c r="C47" s="3">
        <v>3</v>
      </c>
      <c r="D47" s="3" t="s">
        <v>169</v>
      </c>
      <c r="E47" s="6" t="s">
        <v>171</v>
      </c>
      <c r="F47" s="6" t="str">
        <f t="shared" si="0"/>
        <v>3X1NVT</v>
      </c>
      <c r="G47" s="10">
        <v>0</v>
      </c>
      <c r="H47" s="10">
        <v>0</v>
      </c>
    </row>
    <row r="48" spans="1:8" x14ac:dyDescent="0.45">
      <c r="A48" t="s">
        <v>266</v>
      </c>
      <c r="B48" s="6">
        <v>3</v>
      </c>
      <c r="C48" s="3">
        <v>2</v>
      </c>
      <c r="D48" s="3" t="s">
        <v>170</v>
      </c>
      <c r="E48" s="6" t="s">
        <v>171</v>
      </c>
      <c r="F48" s="6" t="str">
        <f t="shared" si="0"/>
        <v>2X3NVT</v>
      </c>
      <c r="G48" s="10">
        <v>0</v>
      </c>
      <c r="H48" s="10">
        <v>0</v>
      </c>
    </row>
    <row r="49" spans="1:8" x14ac:dyDescent="0.45">
      <c r="A49" t="s">
        <v>266</v>
      </c>
      <c r="B49" s="6">
        <v>3</v>
      </c>
      <c r="C49" s="3">
        <v>2</v>
      </c>
      <c r="D49" s="3" t="s">
        <v>168</v>
      </c>
      <c r="E49" s="6" t="s">
        <v>171</v>
      </c>
      <c r="F49" s="6" t="str">
        <f t="shared" si="0"/>
        <v>2X2NVT</v>
      </c>
      <c r="G49" s="10">
        <v>0</v>
      </c>
      <c r="H49" s="10">
        <v>0</v>
      </c>
    </row>
    <row r="50" spans="1:8" x14ac:dyDescent="0.45">
      <c r="A50" t="s">
        <v>266</v>
      </c>
      <c r="B50" s="6">
        <v>3</v>
      </c>
      <c r="C50" s="3">
        <v>2</v>
      </c>
      <c r="D50" s="3" t="s">
        <v>169</v>
      </c>
      <c r="E50" s="6" t="s">
        <v>171</v>
      </c>
      <c r="F50" s="6" t="str">
        <f t="shared" si="0"/>
        <v>2X1NVT</v>
      </c>
      <c r="G50" s="10">
        <v>0</v>
      </c>
      <c r="H50" s="10">
        <v>0</v>
      </c>
    </row>
    <row r="51" spans="1:8" x14ac:dyDescent="0.45">
      <c r="A51" t="s">
        <v>266</v>
      </c>
      <c r="B51" s="6">
        <v>3</v>
      </c>
      <c r="C51" s="3">
        <v>2</v>
      </c>
      <c r="D51" s="3" t="s">
        <v>190</v>
      </c>
      <c r="E51" s="6" t="s">
        <v>171</v>
      </c>
      <c r="F51" s="6" t="str">
        <f t="shared" si="0"/>
        <v>2X0,33NVT</v>
      </c>
      <c r="G51" s="10">
        <v>0</v>
      </c>
      <c r="H51" s="10">
        <v>0</v>
      </c>
    </row>
    <row r="52" spans="1:8" x14ac:dyDescent="0.45">
      <c r="A52" t="s">
        <v>266</v>
      </c>
      <c r="B52" s="6">
        <v>3</v>
      </c>
      <c r="C52" s="3">
        <v>2</v>
      </c>
      <c r="D52" s="3" t="s">
        <v>191</v>
      </c>
      <c r="E52" s="6" t="s">
        <v>171</v>
      </c>
      <c r="F52" s="6" t="str">
        <f t="shared" si="0"/>
        <v>2X0,66NVT</v>
      </c>
      <c r="G52" s="10">
        <v>0</v>
      </c>
      <c r="H52" s="10">
        <v>0</v>
      </c>
    </row>
    <row r="53" spans="1:8" x14ac:dyDescent="0.45">
      <c r="A53" t="s">
        <v>266</v>
      </c>
      <c r="B53" s="6">
        <v>3</v>
      </c>
      <c r="C53" s="3">
        <v>2</v>
      </c>
      <c r="D53" s="3" t="s">
        <v>169</v>
      </c>
      <c r="E53" s="6" t="s">
        <v>171</v>
      </c>
      <c r="F53" s="6" t="str">
        <f t="shared" si="0"/>
        <v>2X1NVT</v>
      </c>
      <c r="G53" s="10">
        <v>0</v>
      </c>
      <c r="H53" s="10">
        <v>0</v>
      </c>
    </row>
    <row r="54" spans="1:8" x14ac:dyDescent="0.45">
      <c r="A54" t="s">
        <v>266</v>
      </c>
      <c r="B54" s="6">
        <v>6</v>
      </c>
      <c r="C54" s="3">
        <v>1</v>
      </c>
      <c r="D54" s="3" t="s">
        <v>170</v>
      </c>
      <c r="E54" s="6" t="s">
        <v>171</v>
      </c>
      <c r="F54" s="6" t="str">
        <f t="shared" si="0"/>
        <v>1X3NVT</v>
      </c>
      <c r="G54" s="10">
        <v>0</v>
      </c>
      <c r="H54" s="10">
        <v>0</v>
      </c>
    </row>
    <row r="55" spans="1:8" x14ac:dyDescent="0.45">
      <c r="A55" t="s">
        <v>266</v>
      </c>
      <c r="B55" s="6">
        <v>6</v>
      </c>
      <c r="C55" s="3">
        <v>1</v>
      </c>
      <c r="D55" s="3" t="s">
        <v>168</v>
      </c>
      <c r="E55" s="6" t="s">
        <v>171</v>
      </c>
      <c r="F55" s="6" t="str">
        <f t="shared" si="0"/>
        <v>1X2NVT</v>
      </c>
      <c r="G55" s="10">
        <v>0</v>
      </c>
      <c r="H55" s="10">
        <v>0</v>
      </c>
    </row>
    <row r="56" spans="1:8" x14ac:dyDescent="0.45">
      <c r="A56" t="s">
        <v>266</v>
      </c>
      <c r="B56" s="6">
        <v>6</v>
      </c>
      <c r="C56" s="3">
        <v>1</v>
      </c>
      <c r="D56" s="3" t="s">
        <v>169</v>
      </c>
      <c r="E56" s="6" t="s">
        <v>171</v>
      </c>
      <c r="F56" s="6" t="str">
        <f t="shared" si="0"/>
        <v>1X1NVT</v>
      </c>
      <c r="G56" s="10">
        <v>0</v>
      </c>
      <c r="H56" s="10">
        <v>0</v>
      </c>
    </row>
    <row r="57" spans="1:8" x14ac:dyDescent="0.45">
      <c r="A57" t="s">
        <v>266</v>
      </c>
      <c r="B57" s="6">
        <v>6</v>
      </c>
      <c r="C57" s="3">
        <v>1</v>
      </c>
      <c r="D57" s="3" t="s">
        <v>190</v>
      </c>
      <c r="E57" s="6" t="s">
        <v>171</v>
      </c>
      <c r="F57" s="6" t="str">
        <f t="shared" si="0"/>
        <v>1X0,33NVT</v>
      </c>
      <c r="G57" s="10">
        <v>0</v>
      </c>
      <c r="H57" s="10">
        <v>0</v>
      </c>
    </row>
    <row r="58" spans="1:8" x14ac:dyDescent="0.45">
      <c r="A58" t="s">
        <v>266</v>
      </c>
      <c r="B58" s="6">
        <v>6</v>
      </c>
      <c r="C58" s="3">
        <v>1</v>
      </c>
      <c r="D58" s="3" t="s">
        <v>191</v>
      </c>
      <c r="E58" s="6" t="s">
        <v>171</v>
      </c>
      <c r="F58" s="6" t="str">
        <f t="shared" si="0"/>
        <v>1X0,66NVT</v>
      </c>
      <c r="G58" s="10">
        <v>0</v>
      </c>
      <c r="H58" s="10">
        <v>0</v>
      </c>
    </row>
    <row r="59" spans="1:8" x14ac:dyDescent="0.45">
      <c r="A59" t="s">
        <v>266</v>
      </c>
      <c r="B59" s="6">
        <v>6</v>
      </c>
      <c r="C59" s="3">
        <v>1</v>
      </c>
      <c r="D59" s="3" t="s">
        <v>169</v>
      </c>
      <c r="E59" s="6" t="s">
        <v>171</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7" ma:contentTypeDescription="Create a new document." ma:contentTypeScope="" ma:versionID="2eddac81a69f3eb603d570deabc09f0c">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504ebf51e114eff378753965d5bb3fb4"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b5cf54b-712b-419f-85da-3062989e0108" xsi:nil="true"/>
    <lcf76f155ced4ddcb4097134ff3c332f xmlns="e5ced421-94aa-4d0d-8b3e-c082f6f984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E82554-29C7-4B91-82AD-8BE899A151AF}">
  <ds:schemaRefs>
    <ds:schemaRef ds:uri="http://schemas.microsoft.com/sharepoint/v3/contenttype/forms"/>
  </ds:schemaRefs>
</ds:datastoreItem>
</file>

<file path=customXml/itemProps2.xml><?xml version="1.0" encoding="utf-8"?>
<ds:datastoreItem xmlns:ds="http://schemas.openxmlformats.org/officeDocument/2006/customXml" ds:itemID="{10D91207-EB68-4A5A-8A6C-F1CCE165A705}"/>
</file>

<file path=customXml/itemProps3.xml><?xml version="1.0" encoding="utf-8"?>
<ds:datastoreItem xmlns:ds="http://schemas.openxmlformats.org/officeDocument/2006/customXml" ds:itemID="{7BD0ACDD-4C8E-4A99-9C55-911D180934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4</vt:i4>
      </vt:variant>
    </vt:vector>
  </HeadingPairs>
  <TitlesOfParts>
    <vt:vector size="15" baseType="lpstr">
      <vt:lpstr>Inleiding Sterilisatie</vt:lpstr>
      <vt:lpstr>algemene inleiding</vt:lpstr>
      <vt:lpstr>expertenteam</vt:lpstr>
      <vt:lpstr>proces sterilisatie </vt:lpstr>
      <vt:lpstr>Rapport</vt:lpstr>
      <vt:lpstr>inleiding endoscopie</vt:lpstr>
      <vt:lpstr>handleiding</vt:lpstr>
      <vt:lpstr>inhoudstafel</vt:lpstr>
      <vt:lpstr>Process Endoscopie</vt:lpstr>
      <vt:lpstr>Rapport Enodscopie</vt:lpstr>
      <vt:lpstr>Mapping</vt:lpstr>
      <vt:lpstr>'proces sterilisatie '!Afdrukbereik</vt:lpstr>
      <vt:lpstr>'Process Endoscopie'!Afdrukbereik</vt:lpstr>
      <vt:lpstr>Rapport!Afdrukbereik</vt:lpstr>
      <vt:lpstr>'Rapport Enodscopie'!Afdrukbereik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2023-01-24T15:27:06Z</cp:lastPrinted>
  <dcterms:created xsi:type="dcterms:W3CDTF">2016-10-20T14:49:42Z</dcterms:created>
  <dcterms:modified xsi:type="dcterms:W3CDTF">2023-09-25T09:43:52Z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0x0101003F732E3FF52B6A48B7173F7BCF402F08</vt:lpwstr>
  </property>
</Properties>
</file>