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apotheek\Hilco Farmaconsult\VZA\kwaliteitshandboek maeia\organisatie werkgroepen\werkgroep distributie\"/>
    </mc:Choice>
  </mc:AlternateContent>
  <xr:revisionPtr revIDLastSave="0" documentId="13_ncr:1_{7FC2698C-28EA-4BAE-A643-13D98DC3DA9E}" xr6:coauthVersionLast="47" xr6:coauthVersionMax="47" xr10:uidLastSave="{00000000-0000-0000-0000-000000000000}"/>
  <bookViews>
    <workbookView xWindow="-28920" yWindow="-120" windowWidth="29040" windowHeight="15840" tabRatio="526" xr2:uid="{00000000-000D-0000-FFFF-FFFF00000000}"/>
  </bookViews>
  <sheets>
    <sheet name="algemene inleiding" sheetId="46" r:id="rId1"/>
    <sheet name="handleiding" sheetId="52" r:id="rId2"/>
    <sheet name="expertenteam" sheetId="51" r:id="rId3"/>
    <sheet name="inleiding ..... " sheetId="48" r:id="rId4"/>
    <sheet name="inhoudstafel" sheetId="47" r:id="rId5"/>
    <sheet name="proces distributie" sheetId="42" r:id="rId6"/>
    <sheet name="rapport" sheetId="43" r:id="rId7"/>
    <sheet name="actiepunten auditee" sheetId="50" r:id="rId8"/>
    <sheet name="Mapping" sheetId="38" r:id="rId9"/>
  </sheets>
  <definedNames>
    <definedName name="_xlnm._FilterDatabase" localSheetId="5" hidden="1">'proces distributie'!$A$6:$WVQ$517</definedName>
    <definedName name="_xlnm.Print_Area" localSheetId="5">'proces distributie'!$A$2:$T$431</definedName>
    <definedName name="_xlnm.Print_Area" localSheetId="6">rapport!$A$1:$D$134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4" i="42" l="1"/>
  <c r="G427" i="42"/>
  <c r="G49" i="42"/>
  <c r="B56" i="43"/>
  <c r="A56" i="43"/>
  <c r="B55" i="43"/>
  <c r="A55" i="43"/>
  <c r="B54" i="43"/>
  <c r="A54" i="43"/>
  <c r="B53" i="43"/>
  <c r="A53" i="43"/>
  <c r="B52" i="43"/>
  <c r="A52" i="43"/>
  <c r="B46" i="43"/>
  <c r="B45" i="43"/>
  <c r="A46" i="43"/>
  <c r="A45" i="43"/>
  <c r="N430" i="42"/>
  <c r="K430" i="42"/>
  <c r="M430" i="42" s="1"/>
  <c r="N429" i="42"/>
  <c r="K429" i="42"/>
  <c r="M429" i="42" s="1"/>
  <c r="N428" i="42"/>
  <c r="K428" i="42"/>
  <c r="M428" i="42" s="1"/>
  <c r="M427" i="42" s="1"/>
  <c r="D56" i="43" s="1"/>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G28" i="38"/>
  <c r="F28" i="38"/>
  <c r="G27" i="38"/>
  <c r="F27" i="38"/>
  <c r="F26" i="38"/>
  <c r="F25" i="38"/>
  <c r="F24" i="38"/>
  <c r="F23" i="38"/>
  <c r="F22" i="38"/>
  <c r="F21" i="38"/>
  <c r="F20" i="38"/>
  <c r="F19" i="38"/>
  <c r="F18" i="38"/>
  <c r="F17" i="38"/>
  <c r="F16" i="38"/>
  <c r="F15" i="38"/>
  <c r="F14" i="38"/>
  <c r="F13" i="38"/>
  <c r="F12" i="38"/>
  <c r="F11" i="38"/>
  <c r="H10" i="38"/>
  <c r="G10" i="38"/>
  <c r="F10" i="38"/>
  <c r="H9" i="38"/>
  <c r="G9" i="38"/>
  <c r="F9" i="38"/>
  <c r="F8" i="38"/>
  <c r="F7" i="38"/>
  <c r="F6" i="38"/>
  <c r="B51" i="43"/>
  <c r="A51" i="43"/>
  <c r="B50" i="43"/>
  <c r="A50" i="43"/>
  <c r="B49" i="43"/>
  <c r="A49" i="43"/>
  <c r="B48" i="43"/>
  <c r="A48" i="43"/>
  <c r="B47" i="43"/>
  <c r="A47" i="43"/>
  <c r="B44" i="43"/>
  <c r="A44" i="43"/>
  <c r="B43" i="43"/>
  <c r="A43" i="43"/>
  <c r="B42" i="43"/>
  <c r="A42" i="43"/>
  <c r="B41" i="43"/>
  <c r="A41" i="43"/>
  <c r="B40" i="43"/>
  <c r="A40" i="43"/>
  <c r="B39" i="43"/>
  <c r="A39" i="43"/>
  <c r="B38" i="43"/>
  <c r="A38" i="43"/>
  <c r="B37" i="43"/>
  <c r="A37" i="43"/>
  <c r="B36" i="43"/>
  <c r="A36" i="43"/>
  <c r="B35" i="43"/>
  <c r="A35" i="43"/>
  <c r="B34" i="43"/>
  <c r="A34" i="43"/>
  <c r="B33" i="43"/>
  <c r="A33" i="43"/>
  <c r="B32" i="43"/>
  <c r="A32" i="43"/>
  <c r="B31" i="43"/>
  <c r="A31" i="43"/>
  <c r="B30" i="43"/>
  <c r="A30" i="43"/>
  <c r="B29" i="43"/>
  <c r="A29" i="43"/>
  <c r="B28" i="43"/>
  <c r="A28" i="43"/>
  <c r="B27" i="43"/>
  <c r="A27" i="43"/>
  <c r="B26" i="43"/>
  <c r="A26" i="43"/>
  <c r="B25" i="43"/>
  <c r="A25" i="43"/>
  <c r="B24" i="43"/>
  <c r="A24" i="43"/>
  <c r="B23" i="43"/>
  <c r="A23" i="43"/>
  <c r="B22" i="43"/>
  <c r="A22" i="43"/>
  <c r="B21" i="43"/>
  <c r="A21" i="43"/>
  <c r="B20" i="43"/>
  <c r="A20" i="43"/>
  <c r="B19" i="43"/>
  <c r="A19" i="43"/>
  <c r="B18" i="43"/>
  <c r="A18" i="43"/>
  <c r="B17" i="43"/>
  <c r="A17" i="43"/>
  <c r="B16" i="43"/>
  <c r="A16" i="43"/>
  <c r="B15" i="43"/>
  <c r="A15" i="43"/>
  <c r="B14" i="43"/>
  <c r="A14" i="43"/>
  <c r="B13" i="43"/>
  <c r="A13" i="43"/>
  <c r="B12" i="43"/>
  <c r="A12" i="43"/>
  <c r="B11" i="43"/>
  <c r="A11" i="43"/>
  <c r="B10" i="43"/>
  <c r="A10" i="43"/>
  <c r="B9" i="43"/>
  <c r="A9" i="43"/>
  <c r="K526" i="42"/>
  <c r="K529" i="42" s="1"/>
  <c r="K532" i="42" s="1"/>
  <c r="K525" i="42"/>
  <c r="K528" i="42" s="1"/>
  <c r="K531" i="42" s="1"/>
  <c r="K524" i="42"/>
  <c r="K527" i="42" s="1"/>
  <c r="K530" i="42" s="1"/>
  <c r="L523" i="42"/>
  <c r="L526" i="42" s="1"/>
  <c r="L529" i="42" s="1"/>
  <c r="L532" i="42" s="1"/>
  <c r="L522" i="42"/>
  <c r="L525" i="42" s="1"/>
  <c r="L528" i="42" s="1"/>
  <c r="L531" i="42" s="1"/>
  <c r="L521" i="42"/>
  <c r="L524" i="42" s="1"/>
  <c r="L527" i="42" s="1"/>
  <c r="L530" i="42" s="1"/>
  <c r="N431" i="42"/>
  <c r="K431" i="42"/>
  <c r="M431" i="42" s="1"/>
  <c r="N426" i="42"/>
  <c r="K426" i="42"/>
  <c r="N425" i="42"/>
  <c r="K425" i="42"/>
  <c r="N424" i="42"/>
  <c r="K424" i="42"/>
  <c r="N423" i="42"/>
  <c r="K423" i="42"/>
  <c r="N422" i="42"/>
  <c r="K422" i="42"/>
  <c r="N421" i="42"/>
  <c r="K421" i="42"/>
  <c r="G420" i="42"/>
  <c r="N419" i="42"/>
  <c r="K419" i="42"/>
  <c r="M419" i="42" s="1"/>
  <c r="N418" i="42"/>
  <c r="K418" i="42"/>
  <c r="M418" i="42" s="1"/>
  <c r="N417" i="42"/>
  <c r="K417" i="42"/>
  <c r="N416" i="42"/>
  <c r="K416" i="42"/>
  <c r="M416" i="42" s="1"/>
  <c r="N415" i="42"/>
  <c r="K415" i="42"/>
  <c r="M415" i="42" s="1"/>
  <c r="N414" i="42"/>
  <c r="K414" i="42"/>
  <c r="M414" i="42" s="1"/>
  <c r="N413" i="42"/>
  <c r="K413" i="42"/>
  <c r="G412" i="42"/>
  <c r="N411" i="42"/>
  <c r="K411" i="42"/>
  <c r="L411" i="42" s="1"/>
  <c r="N410" i="42"/>
  <c r="K410" i="42"/>
  <c r="N409" i="42"/>
  <c r="K409" i="42"/>
  <c r="L409" i="42" s="1"/>
  <c r="N408" i="42"/>
  <c r="K408" i="42"/>
  <c r="L408" i="42" s="1"/>
  <c r="N407" i="42"/>
  <c r="K407" i="42"/>
  <c r="L407" i="42" s="1"/>
  <c r="N406" i="42"/>
  <c r="K406" i="42"/>
  <c r="N405" i="42"/>
  <c r="K405" i="42"/>
  <c r="L405" i="42" s="1"/>
  <c r="N404" i="42"/>
  <c r="K404" i="42"/>
  <c r="L404" i="42" s="1"/>
  <c r="N403" i="42"/>
  <c r="K403" i="42"/>
  <c r="L403" i="42" s="1"/>
  <c r="N402" i="42"/>
  <c r="K402" i="42"/>
  <c r="L402" i="42" s="1"/>
  <c r="N401" i="42"/>
  <c r="K401" i="42"/>
  <c r="L401" i="42" s="1"/>
  <c r="G400" i="42"/>
  <c r="N399" i="42"/>
  <c r="K399" i="42"/>
  <c r="M399" i="42" s="1"/>
  <c r="N398" i="42"/>
  <c r="K398" i="42"/>
  <c r="M398" i="42" s="1"/>
  <c r="N397" i="42"/>
  <c r="K397" i="42"/>
  <c r="M397" i="42" s="1"/>
  <c r="N396" i="42"/>
  <c r="K396" i="42"/>
  <c r="M396" i="42" s="1"/>
  <c r="N395" i="42"/>
  <c r="K395" i="42"/>
  <c r="M395" i="42" s="1"/>
  <c r="G394" i="42"/>
  <c r="N393" i="42"/>
  <c r="K393" i="42"/>
  <c r="N392" i="42"/>
  <c r="K392" i="42"/>
  <c r="N391" i="42"/>
  <c r="K391" i="42"/>
  <c r="N390" i="42"/>
  <c r="K390" i="42"/>
  <c r="N389" i="42"/>
  <c r="K389" i="42"/>
  <c r="N388" i="42"/>
  <c r="K388" i="42"/>
  <c r="N387" i="42"/>
  <c r="K387" i="42"/>
  <c r="N386" i="42"/>
  <c r="K386" i="42"/>
  <c r="N385" i="42"/>
  <c r="K385" i="42"/>
  <c r="N384" i="42"/>
  <c r="K384" i="42"/>
  <c r="G383" i="42"/>
  <c r="N382" i="42"/>
  <c r="K382" i="42"/>
  <c r="L382" i="42" s="1"/>
  <c r="N381" i="42"/>
  <c r="K381" i="42"/>
  <c r="L381" i="42" s="1"/>
  <c r="G380" i="42"/>
  <c r="N379" i="42"/>
  <c r="K379" i="42"/>
  <c r="M379" i="42" s="1"/>
  <c r="N378" i="42"/>
  <c r="K378" i="42"/>
  <c r="M378" i="42" s="1"/>
  <c r="N377" i="42"/>
  <c r="K377" i="42"/>
  <c r="M377" i="42" s="1"/>
  <c r="N376" i="42"/>
  <c r="K376" i="42"/>
  <c r="M376" i="42" s="1"/>
  <c r="G375" i="42"/>
  <c r="N374" i="42"/>
  <c r="K374" i="42"/>
  <c r="M374" i="42" s="1"/>
  <c r="N373" i="42"/>
  <c r="K373" i="42"/>
  <c r="M373" i="42" s="1"/>
  <c r="G372" i="42"/>
  <c r="N371" i="42"/>
  <c r="K371" i="42"/>
  <c r="N370" i="42"/>
  <c r="K370" i="42"/>
  <c r="N369" i="42"/>
  <c r="K369" i="42"/>
  <c r="N368" i="42"/>
  <c r="K368" i="42"/>
  <c r="N367" i="42"/>
  <c r="K367" i="42"/>
  <c r="N366" i="42"/>
  <c r="K366" i="42"/>
  <c r="N365" i="42"/>
  <c r="K365" i="42"/>
  <c r="G364" i="42"/>
  <c r="N360" i="42"/>
  <c r="K360" i="42"/>
  <c r="L360" i="42" s="1"/>
  <c r="N359" i="42"/>
  <c r="K359" i="42"/>
  <c r="L359" i="42" s="1"/>
  <c r="N358" i="42"/>
  <c r="K358" i="42"/>
  <c r="L358" i="42" s="1"/>
  <c r="N357" i="42"/>
  <c r="K357" i="42"/>
  <c r="L357" i="42" s="1"/>
  <c r="N356" i="42"/>
  <c r="K356" i="42"/>
  <c r="L356" i="42" s="1"/>
  <c r="N355" i="42"/>
  <c r="K355" i="42"/>
  <c r="L355" i="42" s="1"/>
  <c r="G352" i="42"/>
  <c r="N351" i="42"/>
  <c r="K351" i="42"/>
  <c r="M351" i="42" s="1"/>
  <c r="M348" i="42" s="1"/>
  <c r="D44" i="43" s="1"/>
  <c r="N350" i="42"/>
  <c r="K350" i="42"/>
  <c r="M350" i="42" s="1"/>
  <c r="N349" i="42"/>
  <c r="K349" i="42"/>
  <c r="M349" i="42" s="1"/>
  <c r="G348" i="42"/>
  <c r="N347" i="42"/>
  <c r="K347" i="42"/>
  <c r="N346" i="42"/>
  <c r="K346" i="42"/>
  <c r="N345" i="42"/>
  <c r="K345" i="42"/>
  <c r="N344" i="42"/>
  <c r="K344" i="42"/>
  <c r="N343" i="42"/>
  <c r="K343" i="42"/>
  <c r="N342" i="42"/>
  <c r="K342" i="42"/>
  <c r="N341" i="42"/>
  <c r="K341" i="42"/>
  <c r="N340" i="42"/>
  <c r="K340" i="42"/>
  <c r="N339" i="42"/>
  <c r="K339" i="42"/>
  <c r="N338" i="42"/>
  <c r="K338" i="42"/>
  <c r="N337" i="42"/>
  <c r="K337" i="42"/>
  <c r="N336" i="42"/>
  <c r="K336" i="42"/>
  <c r="N335" i="42"/>
  <c r="K335" i="42"/>
  <c r="N334" i="42"/>
  <c r="K334" i="42"/>
  <c r="N333" i="42"/>
  <c r="K333" i="42"/>
  <c r="N332" i="42"/>
  <c r="K332" i="42"/>
  <c r="N331" i="42"/>
  <c r="K331" i="42"/>
  <c r="N330" i="42"/>
  <c r="K330" i="42"/>
  <c r="N329" i="42"/>
  <c r="K329" i="42"/>
  <c r="N328" i="42"/>
  <c r="K328" i="42"/>
  <c r="N327" i="42"/>
  <c r="K327" i="42"/>
  <c r="G326" i="42"/>
  <c r="N322" i="42"/>
  <c r="K322" i="42"/>
  <c r="M322" i="42" s="1"/>
  <c r="N321" i="42"/>
  <c r="K321" i="42"/>
  <c r="M321" i="42" s="1"/>
  <c r="N320" i="42"/>
  <c r="K320" i="42"/>
  <c r="M320" i="42" s="1"/>
  <c r="N319" i="42"/>
  <c r="K319" i="42"/>
  <c r="M319" i="42" s="1"/>
  <c r="N318" i="42"/>
  <c r="K318" i="42"/>
  <c r="M318" i="42" s="1"/>
  <c r="N317" i="42"/>
  <c r="K317" i="42"/>
  <c r="M317" i="42" s="1"/>
  <c r="N316" i="42"/>
  <c r="K316" i="42"/>
  <c r="M316" i="42" s="1"/>
  <c r="G315" i="42"/>
  <c r="N314" i="42"/>
  <c r="K314" i="42"/>
  <c r="M314" i="42" s="1"/>
  <c r="N313" i="42"/>
  <c r="K313" i="42"/>
  <c r="M313" i="42" s="1"/>
  <c r="N312" i="42"/>
  <c r="K312" i="42"/>
  <c r="M312" i="42" s="1"/>
  <c r="N311" i="42"/>
  <c r="K311" i="42"/>
  <c r="N310" i="42"/>
  <c r="K310" i="42"/>
  <c r="N309" i="42"/>
  <c r="K309" i="42"/>
  <c r="M309" i="42" s="1"/>
  <c r="G308" i="42"/>
  <c r="N307" i="42"/>
  <c r="K307" i="42"/>
  <c r="L307" i="42" s="1"/>
  <c r="N306" i="42"/>
  <c r="K306" i="42"/>
  <c r="N305" i="42"/>
  <c r="K305" i="42"/>
  <c r="N304" i="42"/>
  <c r="K304" i="42"/>
  <c r="L304" i="42" s="1"/>
  <c r="N303" i="42"/>
  <c r="K303" i="42"/>
  <c r="N302" i="42"/>
  <c r="K302" i="42"/>
  <c r="L302" i="42" s="1"/>
  <c r="N301" i="42"/>
  <c r="K301" i="42"/>
  <c r="N300" i="42"/>
  <c r="K300" i="42"/>
  <c r="N299" i="42"/>
  <c r="K299" i="42"/>
  <c r="N298" i="42"/>
  <c r="K298" i="42"/>
  <c r="N297" i="42"/>
  <c r="K297" i="42"/>
  <c r="N296" i="42"/>
  <c r="K296" i="42"/>
  <c r="N295" i="42"/>
  <c r="K295" i="42"/>
  <c r="N294" i="42"/>
  <c r="K294" i="42"/>
  <c r="N293" i="42"/>
  <c r="K293" i="42"/>
  <c r="N292" i="42"/>
  <c r="K292" i="42"/>
  <c r="N291" i="42"/>
  <c r="K291" i="42"/>
  <c r="N290" i="42"/>
  <c r="K290" i="42"/>
  <c r="N289" i="42"/>
  <c r="K289" i="42"/>
  <c r="N288" i="42"/>
  <c r="K288" i="42"/>
  <c r="N287" i="42"/>
  <c r="K287" i="42"/>
  <c r="N286" i="42"/>
  <c r="K286" i="42"/>
  <c r="N285" i="42"/>
  <c r="K285" i="42"/>
  <c r="N284" i="42"/>
  <c r="K284" i="42"/>
  <c r="N283" i="42"/>
  <c r="K283" i="42"/>
  <c r="N282" i="42"/>
  <c r="K282" i="42"/>
  <c r="N281" i="42"/>
  <c r="K281" i="42"/>
  <c r="G280" i="42"/>
  <c r="N279" i="42"/>
  <c r="K279" i="42"/>
  <c r="M279" i="42" s="1"/>
  <c r="N278" i="42"/>
  <c r="K278" i="42"/>
  <c r="M278" i="42" s="1"/>
  <c r="G277" i="42"/>
  <c r="N276" i="42"/>
  <c r="K276" i="42"/>
  <c r="M276" i="42" s="1"/>
  <c r="M275" i="42" s="1"/>
  <c r="D37" i="43" s="1"/>
  <c r="G275" i="42"/>
  <c r="N274" i="42"/>
  <c r="K274" i="42"/>
  <c r="L274" i="42" s="1"/>
  <c r="L273" i="42" s="1"/>
  <c r="C36" i="43" s="1"/>
  <c r="G273" i="42"/>
  <c r="N272" i="42"/>
  <c r="K272" i="42"/>
  <c r="M272" i="42" s="1"/>
  <c r="N271" i="42"/>
  <c r="K271" i="42"/>
  <c r="M271" i="42" s="1"/>
  <c r="N270" i="42"/>
  <c r="K270" i="42"/>
  <c r="M270" i="42" s="1"/>
  <c r="N269" i="42"/>
  <c r="K269" i="42"/>
  <c r="M269" i="42" s="1"/>
  <c r="N268" i="42"/>
  <c r="K268" i="42"/>
  <c r="M268" i="42" s="1"/>
  <c r="N267" i="42"/>
  <c r="K267" i="42"/>
  <c r="M267" i="42" s="1"/>
  <c r="N266" i="42"/>
  <c r="K266" i="42"/>
  <c r="M266" i="42" s="1"/>
  <c r="N265" i="42"/>
  <c r="K265" i="42"/>
  <c r="M265" i="42" s="1"/>
  <c r="N264" i="42"/>
  <c r="K264" i="42"/>
  <c r="M264" i="42" s="1"/>
  <c r="N263" i="42"/>
  <c r="K263" i="42"/>
  <c r="M263" i="42" s="1"/>
  <c r="N262" i="42"/>
  <c r="K262" i="42"/>
  <c r="M262" i="42" s="1"/>
  <c r="N261" i="42"/>
  <c r="K261" i="42"/>
  <c r="M261" i="42" s="1"/>
  <c r="N260" i="42"/>
  <c r="K260" i="42"/>
  <c r="M260" i="42" s="1"/>
  <c r="N259" i="42"/>
  <c r="K259" i="42"/>
  <c r="M259" i="42" s="1"/>
  <c r="N258" i="42"/>
  <c r="K258" i="42"/>
  <c r="M258" i="42" s="1"/>
  <c r="N257" i="42"/>
  <c r="K257" i="42"/>
  <c r="M257" i="42" s="1"/>
  <c r="N256" i="42"/>
  <c r="K256" i="42"/>
  <c r="M256" i="42" s="1"/>
  <c r="N255" i="42"/>
  <c r="K255" i="42"/>
  <c r="M255" i="42" s="1"/>
  <c r="N254" i="42"/>
  <c r="K254" i="42"/>
  <c r="M254" i="42" s="1"/>
  <c r="N253" i="42"/>
  <c r="K253" i="42"/>
  <c r="M253" i="42" s="1"/>
  <c r="N252" i="42"/>
  <c r="K252" i="42"/>
  <c r="M252" i="42" s="1"/>
  <c r="N251" i="42"/>
  <c r="K251" i="42"/>
  <c r="M251" i="42" s="1"/>
  <c r="N250" i="42"/>
  <c r="K250" i="42"/>
  <c r="M250" i="42" s="1"/>
  <c r="N249" i="42"/>
  <c r="K249" i="42"/>
  <c r="M249" i="42" s="1"/>
  <c r="N248" i="42"/>
  <c r="K248" i="42"/>
  <c r="M248" i="42" s="1"/>
  <c r="N247" i="42"/>
  <c r="K247" i="42"/>
  <c r="M247" i="42" s="1"/>
  <c r="G246" i="42"/>
  <c r="N242" i="42"/>
  <c r="K242" i="42"/>
  <c r="N241" i="42"/>
  <c r="K241" i="42"/>
  <c r="M241" i="42" s="1"/>
  <c r="N240" i="42"/>
  <c r="K240" i="42"/>
  <c r="M240" i="42" s="1"/>
  <c r="N239" i="42"/>
  <c r="K239" i="42"/>
  <c r="M239" i="42" s="1"/>
  <c r="N238" i="42"/>
  <c r="K238" i="42"/>
  <c r="M238" i="42" s="1"/>
  <c r="N237" i="42"/>
  <c r="K237" i="42"/>
  <c r="M237" i="42" s="1"/>
  <c r="N236" i="42"/>
  <c r="K236" i="42"/>
  <c r="M236" i="42" s="1"/>
  <c r="N235" i="42"/>
  <c r="K235" i="42"/>
  <c r="M235" i="42" s="1"/>
  <c r="N234" i="42"/>
  <c r="K234" i="42"/>
  <c r="N233" i="42"/>
  <c r="K233" i="42"/>
  <c r="M233" i="42" s="1"/>
  <c r="N232" i="42"/>
  <c r="K232" i="42"/>
  <c r="M232" i="42" s="1"/>
  <c r="N231" i="42"/>
  <c r="K231" i="42"/>
  <c r="M231" i="42" s="1"/>
  <c r="G230" i="42"/>
  <c r="N229" i="42"/>
  <c r="K229" i="42"/>
  <c r="L229" i="42" s="1"/>
  <c r="N228" i="42"/>
  <c r="K228" i="42"/>
  <c r="L228" i="42" s="1"/>
  <c r="N227" i="42"/>
  <c r="K227" i="42"/>
  <c r="N226" i="42"/>
  <c r="K226" i="42"/>
  <c r="L226" i="42" s="1"/>
  <c r="N225" i="42"/>
  <c r="K225" i="42"/>
  <c r="L225" i="42" s="1"/>
  <c r="N224" i="42"/>
  <c r="K224" i="42"/>
  <c r="L224" i="42" s="1"/>
  <c r="N223" i="42"/>
  <c r="K223" i="42"/>
  <c r="L223" i="42" s="1"/>
  <c r="N222" i="42"/>
  <c r="K222" i="42"/>
  <c r="L222" i="42" s="1"/>
  <c r="N221" i="42"/>
  <c r="K221" i="42"/>
  <c r="L221" i="42" s="1"/>
  <c r="N220" i="42"/>
  <c r="K220" i="42"/>
  <c r="L220" i="42" s="1"/>
  <c r="N219" i="42"/>
  <c r="K219" i="42"/>
  <c r="N218" i="42"/>
  <c r="K218" i="42"/>
  <c r="L218" i="42" s="1"/>
  <c r="N217" i="42"/>
  <c r="K217" i="42"/>
  <c r="L217" i="42" s="1"/>
  <c r="N216" i="42"/>
  <c r="K216" i="42"/>
  <c r="L216" i="42" s="1"/>
  <c r="N215" i="42"/>
  <c r="K215" i="42"/>
  <c r="L215" i="42" s="1"/>
  <c r="N214" i="42"/>
  <c r="K214" i="42"/>
  <c r="L214" i="42" s="1"/>
  <c r="N213" i="42"/>
  <c r="K213" i="42"/>
  <c r="L213" i="42" s="1"/>
  <c r="G212" i="42"/>
  <c r="N211" i="42"/>
  <c r="K211" i="42"/>
  <c r="N210" i="42"/>
  <c r="K210" i="42"/>
  <c r="N209" i="42"/>
  <c r="K209" i="42"/>
  <c r="N208" i="42"/>
  <c r="K208" i="42"/>
  <c r="N207" i="42"/>
  <c r="K207" i="42"/>
  <c r="N206" i="42"/>
  <c r="K206" i="42"/>
  <c r="N205" i="42"/>
  <c r="K205" i="42"/>
  <c r="N204" i="42"/>
  <c r="K204" i="42"/>
  <c r="N203" i="42"/>
  <c r="K203" i="42"/>
  <c r="N202" i="42"/>
  <c r="K202" i="42"/>
  <c r="N201" i="42"/>
  <c r="K201" i="42"/>
  <c r="N200" i="42"/>
  <c r="K200" i="42"/>
  <c r="N199" i="42"/>
  <c r="K199" i="42"/>
  <c r="N198" i="42"/>
  <c r="K198" i="42"/>
  <c r="N197" i="42"/>
  <c r="K197" i="42"/>
  <c r="N196" i="42"/>
  <c r="K196" i="42"/>
  <c r="N195" i="42"/>
  <c r="K195" i="42"/>
  <c r="N194" i="42"/>
  <c r="K194" i="42"/>
  <c r="N193" i="42"/>
  <c r="K193" i="42"/>
  <c r="N192" i="42"/>
  <c r="K192" i="42"/>
  <c r="N191" i="42"/>
  <c r="K191" i="42"/>
  <c r="N190" i="42"/>
  <c r="K190" i="42"/>
  <c r="M190" i="42" s="1"/>
  <c r="N189" i="42"/>
  <c r="K189" i="42"/>
  <c r="M189" i="42" s="1"/>
  <c r="G188" i="42"/>
  <c r="N187" i="42"/>
  <c r="K187" i="42"/>
  <c r="M187" i="42" s="1"/>
  <c r="M186" i="42" s="1"/>
  <c r="D30" i="43" s="1"/>
  <c r="G186" i="42"/>
  <c r="N185" i="42"/>
  <c r="K185" i="42"/>
  <c r="M185" i="42" s="1"/>
  <c r="M184" i="42" s="1"/>
  <c r="D29" i="43" s="1"/>
  <c r="G184" i="42"/>
  <c r="N183" i="42"/>
  <c r="K183" i="42"/>
  <c r="L183" i="42" s="1"/>
  <c r="N182" i="42"/>
  <c r="K182" i="42"/>
  <c r="L182" i="42" s="1"/>
  <c r="G181" i="42"/>
  <c r="N180" i="42"/>
  <c r="K180" i="42"/>
  <c r="M180" i="42" s="1"/>
  <c r="N179" i="42"/>
  <c r="K179" i="42"/>
  <c r="M179" i="42" s="1"/>
  <c r="N178" i="42"/>
  <c r="K178" i="42"/>
  <c r="M178" i="42" s="1"/>
  <c r="N177" i="42"/>
  <c r="K177" i="42"/>
  <c r="M177" i="42" s="1"/>
  <c r="N176" i="42"/>
  <c r="K176" i="42"/>
  <c r="M176" i="42" s="1"/>
  <c r="N175" i="42"/>
  <c r="K175" i="42"/>
  <c r="M175" i="42" s="1"/>
  <c r="N174" i="42"/>
  <c r="K174" i="42"/>
  <c r="M174" i="42" s="1"/>
  <c r="N173" i="42"/>
  <c r="K173" i="42"/>
  <c r="M173" i="42" s="1"/>
  <c r="N172" i="42"/>
  <c r="K172" i="42"/>
  <c r="M172" i="42" s="1"/>
  <c r="N171" i="42"/>
  <c r="K171" i="42"/>
  <c r="M171" i="42" s="1"/>
  <c r="N170" i="42"/>
  <c r="K170" i="42"/>
  <c r="M170" i="42" s="1"/>
  <c r="N169" i="42"/>
  <c r="K169" i="42"/>
  <c r="M169" i="42" s="1"/>
  <c r="N168" i="42"/>
  <c r="K168" i="42"/>
  <c r="M168" i="42" s="1"/>
  <c r="N167" i="42"/>
  <c r="K167" i="42"/>
  <c r="M167" i="42" s="1"/>
  <c r="N166" i="42"/>
  <c r="K166" i="42"/>
  <c r="M166" i="42" s="1"/>
  <c r="N165" i="42"/>
  <c r="K165" i="42"/>
  <c r="M165" i="42" s="1"/>
  <c r="N164" i="42"/>
  <c r="K164" i="42"/>
  <c r="M164" i="42" s="1"/>
  <c r="N163" i="42"/>
  <c r="K163" i="42"/>
  <c r="M163" i="42" s="1"/>
  <c r="N162" i="42"/>
  <c r="K162" i="42"/>
  <c r="M162" i="42" s="1"/>
  <c r="N161" i="42"/>
  <c r="K161" i="42"/>
  <c r="M161" i="42" s="1"/>
  <c r="N160" i="42"/>
  <c r="K160" i="42"/>
  <c r="M160" i="42" s="1"/>
  <c r="N159" i="42"/>
  <c r="K159" i="42"/>
  <c r="M159" i="42" s="1"/>
  <c r="N158" i="42"/>
  <c r="K158" i="42"/>
  <c r="M158" i="42" s="1"/>
  <c r="G157" i="42"/>
  <c r="N153" i="42"/>
  <c r="K153" i="42"/>
  <c r="M153" i="42" s="1"/>
  <c r="N152" i="42"/>
  <c r="K152" i="42"/>
  <c r="M152" i="42" s="1"/>
  <c r="N151" i="42"/>
  <c r="K151" i="42"/>
  <c r="M151" i="42" s="1"/>
  <c r="N150" i="42"/>
  <c r="K150" i="42"/>
  <c r="M150" i="42" s="1"/>
  <c r="G149" i="42"/>
  <c r="N148" i="42"/>
  <c r="K148" i="42"/>
  <c r="L148" i="42" s="1"/>
  <c r="N147" i="42"/>
  <c r="K147" i="42"/>
  <c r="L147" i="42" s="1"/>
  <c r="N146" i="42"/>
  <c r="K146" i="42"/>
  <c r="L146" i="42" s="1"/>
  <c r="N145" i="42"/>
  <c r="K145" i="42"/>
  <c r="L145" i="42" s="1"/>
  <c r="N144" i="42"/>
  <c r="K144" i="42"/>
  <c r="L144" i="42" s="1"/>
  <c r="N143" i="42"/>
  <c r="K143" i="42"/>
  <c r="L143" i="42" s="1"/>
  <c r="N142" i="42"/>
  <c r="K142" i="42"/>
  <c r="L142" i="42" s="1"/>
  <c r="N141" i="42"/>
  <c r="K141" i="42"/>
  <c r="L141" i="42" s="1"/>
  <c r="N140" i="42"/>
  <c r="K140" i="42"/>
  <c r="L140" i="42" s="1"/>
  <c r="N139" i="42"/>
  <c r="K139" i="42"/>
  <c r="L139" i="42" s="1"/>
  <c r="N138" i="42"/>
  <c r="K138" i="42"/>
  <c r="L138" i="42" s="1"/>
  <c r="N137" i="42"/>
  <c r="K137" i="42"/>
  <c r="L137" i="42" s="1"/>
  <c r="N136" i="42"/>
  <c r="K136" i="42"/>
  <c r="L136" i="42" s="1"/>
  <c r="N135" i="42"/>
  <c r="K135" i="42"/>
  <c r="L135" i="42" s="1"/>
  <c r="N134" i="42"/>
  <c r="K134" i="42"/>
  <c r="N133" i="42"/>
  <c r="K133" i="42"/>
  <c r="L133" i="42" s="1"/>
  <c r="N132" i="42"/>
  <c r="K132" i="42"/>
  <c r="L132" i="42" s="1"/>
  <c r="N131" i="42"/>
  <c r="K131" i="42"/>
  <c r="L131" i="42" s="1"/>
  <c r="N130" i="42"/>
  <c r="K130" i="42"/>
  <c r="L130" i="42" s="1"/>
  <c r="N129" i="42"/>
  <c r="K129" i="42"/>
  <c r="L129" i="42" s="1"/>
  <c r="N128" i="42"/>
  <c r="K128" i="42"/>
  <c r="L128" i="42" s="1"/>
  <c r="G127" i="42"/>
  <c r="N126" i="42"/>
  <c r="K126" i="42"/>
  <c r="L126" i="42" s="1"/>
  <c r="N125" i="42"/>
  <c r="K125" i="42"/>
  <c r="G124" i="42"/>
  <c r="N123" i="42"/>
  <c r="K123" i="42"/>
  <c r="M123" i="42" s="1"/>
  <c r="N122" i="42"/>
  <c r="K122" i="42"/>
  <c r="M122" i="42" s="1"/>
  <c r="N121" i="42"/>
  <c r="K121" i="42"/>
  <c r="M121" i="42" s="1"/>
  <c r="N120" i="42"/>
  <c r="K120" i="42"/>
  <c r="M120" i="42" s="1"/>
  <c r="N119" i="42"/>
  <c r="K119" i="42"/>
  <c r="M119" i="42" s="1"/>
  <c r="N118" i="42"/>
  <c r="K118" i="42"/>
  <c r="M118" i="42" s="1"/>
  <c r="N117" i="42"/>
  <c r="K117" i="42"/>
  <c r="M117" i="42" s="1"/>
  <c r="G116" i="42"/>
  <c r="N115" i="42"/>
  <c r="K115" i="42"/>
  <c r="L115" i="42" s="1"/>
  <c r="N114" i="42"/>
  <c r="K114" i="42"/>
  <c r="L114" i="42" s="1"/>
  <c r="N113" i="42"/>
  <c r="K113" i="42"/>
  <c r="L113" i="42" s="1"/>
  <c r="N112" i="42"/>
  <c r="K112" i="42"/>
  <c r="L112" i="42" s="1"/>
  <c r="N111" i="42"/>
  <c r="K111" i="42"/>
  <c r="L111" i="42" s="1"/>
  <c r="N110" i="42"/>
  <c r="K110" i="42"/>
  <c r="L110" i="42" s="1"/>
  <c r="G109" i="42"/>
  <c r="N108" i="42"/>
  <c r="K108" i="42"/>
  <c r="M108" i="42" s="1"/>
  <c r="N107" i="42"/>
  <c r="K107" i="42"/>
  <c r="M107" i="42" s="1"/>
  <c r="N106" i="42"/>
  <c r="K106" i="42"/>
  <c r="M106" i="42" s="1"/>
  <c r="N105" i="42"/>
  <c r="K105" i="42"/>
  <c r="M105" i="42" s="1"/>
  <c r="N104" i="42"/>
  <c r="K104" i="42"/>
  <c r="M104" i="42" s="1"/>
  <c r="N103" i="42"/>
  <c r="K103" i="42"/>
  <c r="M103" i="42" s="1"/>
  <c r="N102" i="42"/>
  <c r="K102" i="42"/>
  <c r="M102" i="42" s="1"/>
  <c r="N101" i="42"/>
  <c r="K101" i="42"/>
  <c r="M101" i="42" s="1"/>
  <c r="G100" i="42"/>
  <c r="N99" i="42"/>
  <c r="K99" i="42"/>
  <c r="L99" i="42" s="1"/>
  <c r="N98" i="42"/>
  <c r="K98" i="42"/>
  <c r="L98" i="42" s="1"/>
  <c r="G97" i="42"/>
  <c r="N96" i="42"/>
  <c r="K96" i="42"/>
  <c r="M96" i="42" s="1"/>
  <c r="N95" i="42"/>
  <c r="K95" i="42"/>
  <c r="M95" i="42" s="1"/>
  <c r="N94" i="42"/>
  <c r="K94" i="42"/>
  <c r="M94" i="42" s="1"/>
  <c r="N93" i="42"/>
  <c r="K93" i="42"/>
  <c r="M93" i="42" s="1"/>
  <c r="N92" i="42"/>
  <c r="K92" i="42"/>
  <c r="M92" i="42" s="1"/>
  <c r="N91" i="42"/>
  <c r="K91" i="42"/>
  <c r="M91" i="42" s="1"/>
  <c r="N90" i="42"/>
  <c r="K90" i="42"/>
  <c r="M90" i="42" s="1"/>
  <c r="N89" i="42"/>
  <c r="K89" i="42"/>
  <c r="M89" i="42" s="1"/>
  <c r="G88" i="42"/>
  <c r="N87" i="42"/>
  <c r="K87" i="42"/>
  <c r="L87" i="42" s="1"/>
  <c r="N86" i="42"/>
  <c r="K86" i="42"/>
  <c r="L86" i="42" s="1"/>
  <c r="N85" i="42"/>
  <c r="K85" i="42"/>
  <c r="L85" i="42" s="1"/>
  <c r="N84" i="42"/>
  <c r="K84" i="42"/>
  <c r="M84" i="42" s="1"/>
  <c r="N83" i="42"/>
  <c r="K83" i="42"/>
  <c r="L83" i="42" s="1"/>
  <c r="N82" i="42"/>
  <c r="K82" i="42"/>
  <c r="M82" i="42" s="1"/>
  <c r="N81" i="42"/>
  <c r="K81" i="42"/>
  <c r="L81" i="42" s="1"/>
  <c r="N80" i="42"/>
  <c r="K80" i="42"/>
  <c r="M80" i="42" s="1"/>
  <c r="N79" i="42"/>
  <c r="K79" i="42"/>
  <c r="L79" i="42" s="1"/>
  <c r="N78" i="42"/>
  <c r="K78" i="42"/>
  <c r="M78" i="42" s="1"/>
  <c r="G77" i="42"/>
  <c r="N76" i="42"/>
  <c r="K76" i="42"/>
  <c r="M76" i="42" s="1"/>
  <c r="N75" i="42"/>
  <c r="K75" i="42"/>
  <c r="M75" i="42" s="1"/>
  <c r="N74" i="42"/>
  <c r="K74" i="42"/>
  <c r="M74" i="42" s="1"/>
  <c r="N73" i="42"/>
  <c r="K73" i="42"/>
  <c r="M73" i="42" s="1"/>
  <c r="N72" i="42"/>
  <c r="K72" i="42"/>
  <c r="M72" i="42" s="1"/>
  <c r="N71" i="42"/>
  <c r="K71" i="42"/>
  <c r="M71" i="42" s="1"/>
  <c r="N70" i="42"/>
  <c r="K70" i="42"/>
  <c r="M70" i="42" s="1"/>
  <c r="N69" i="42"/>
  <c r="K69" i="42"/>
  <c r="M69" i="42" s="1"/>
  <c r="N68" i="42"/>
  <c r="K68" i="42"/>
  <c r="M68" i="42" s="1"/>
  <c r="N67" i="42"/>
  <c r="K67" i="42"/>
  <c r="M67" i="42" s="1"/>
  <c r="G66" i="42"/>
  <c r="N65" i="42"/>
  <c r="K65" i="42"/>
  <c r="L65" i="42" s="1"/>
  <c r="N64" i="42"/>
  <c r="K64" i="42"/>
  <c r="N63" i="42"/>
  <c r="K63" i="42"/>
  <c r="L63" i="42" s="1"/>
  <c r="N62" i="42"/>
  <c r="K62" i="42"/>
  <c r="L62" i="42" s="1"/>
  <c r="N61" i="42"/>
  <c r="K61" i="42"/>
  <c r="L61" i="42" s="1"/>
  <c r="G60" i="42"/>
  <c r="N59" i="42"/>
  <c r="K59" i="42"/>
  <c r="L59" i="42" s="1"/>
  <c r="N58" i="42"/>
  <c r="K58" i="42"/>
  <c r="L58" i="42" s="1"/>
  <c r="N57" i="42"/>
  <c r="K57" i="42"/>
  <c r="L57" i="42" s="1"/>
  <c r="N56" i="42"/>
  <c r="K56" i="42"/>
  <c r="L56" i="42" s="1"/>
  <c r="N55" i="42"/>
  <c r="K55" i="42"/>
  <c r="L55" i="42" s="1"/>
  <c r="N54" i="42"/>
  <c r="K54" i="42"/>
  <c r="L54" i="42" s="1"/>
  <c r="N53" i="42"/>
  <c r="K53" i="42"/>
  <c r="L53" i="42" s="1"/>
  <c r="N52" i="42"/>
  <c r="K52" i="42"/>
  <c r="L52" i="42" s="1"/>
  <c r="N51" i="42"/>
  <c r="K51" i="42"/>
  <c r="L51" i="42" s="1"/>
  <c r="N50" i="42"/>
  <c r="K50" i="42"/>
  <c r="L50" i="42" s="1"/>
  <c r="N48" i="42"/>
  <c r="K48" i="42"/>
  <c r="L48" i="42" s="1"/>
  <c r="N47" i="42"/>
  <c r="K47" i="42"/>
  <c r="M47" i="42" s="1"/>
  <c r="N46" i="42"/>
  <c r="K46" i="42"/>
  <c r="L46" i="42" s="1"/>
  <c r="N45" i="42"/>
  <c r="K45" i="42"/>
  <c r="M45" i="42" s="1"/>
  <c r="N44" i="42"/>
  <c r="K44" i="42"/>
  <c r="L44" i="42" s="1"/>
  <c r="N43" i="42"/>
  <c r="K43" i="42"/>
  <c r="M43" i="42" s="1"/>
  <c r="N42" i="42"/>
  <c r="K42" i="42"/>
  <c r="L42" i="42" s="1"/>
  <c r="N41" i="42"/>
  <c r="K41" i="42"/>
  <c r="M41" i="42" s="1"/>
  <c r="N40" i="42"/>
  <c r="K40" i="42"/>
  <c r="L40" i="42" s="1"/>
  <c r="G39" i="42"/>
  <c r="N38" i="42"/>
  <c r="K38" i="42"/>
  <c r="M38" i="42" s="1"/>
  <c r="N37" i="42"/>
  <c r="K37" i="42"/>
  <c r="M37" i="42" s="1"/>
  <c r="N36" i="42"/>
  <c r="K36" i="42"/>
  <c r="M36" i="42" s="1"/>
  <c r="N35" i="42"/>
  <c r="K35" i="42"/>
  <c r="M35" i="42" s="1"/>
  <c r="N34" i="42"/>
  <c r="K34" i="42"/>
  <c r="M34" i="42" s="1"/>
  <c r="N33" i="42"/>
  <c r="K33" i="42"/>
  <c r="M33" i="42" s="1"/>
  <c r="N32" i="42"/>
  <c r="K32" i="42"/>
  <c r="M32" i="42" s="1"/>
  <c r="N31" i="42"/>
  <c r="K31" i="42"/>
  <c r="M31" i="42" s="1"/>
  <c r="N30" i="42"/>
  <c r="K30" i="42"/>
  <c r="M30" i="42" s="1"/>
  <c r="N29" i="42"/>
  <c r="K29" i="42"/>
  <c r="M29" i="42" s="1"/>
  <c r="N28" i="42"/>
  <c r="K28" i="42"/>
  <c r="M28" i="42" s="1"/>
  <c r="N27" i="42"/>
  <c r="K27" i="42"/>
  <c r="M27" i="42" s="1"/>
  <c r="G26" i="42"/>
  <c r="N22" i="42"/>
  <c r="K22" i="42"/>
  <c r="M22" i="42" s="1"/>
  <c r="N21" i="42"/>
  <c r="K21" i="42"/>
  <c r="M21" i="42" s="1"/>
  <c r="N20" i="42"/>
  <c r="K20" i="42"/>
  <c r="M20" i="42" s="1"/>
  <c r="N19" i="42"/>
  <c r="K19" i="42"/>
  <c r="M19" i="42" s="1"/>
  <c r="N18" i="42"/>
  <c r="K18" i="42"/>
  <c r="M18" i="42" s="1"/>
  <c r="N17" i="42"/>
  <c r="K17" i="42"/>
  <c r="M17" i="42" s="1"/>
  <c r="N16" i="42"/>
  <c r="K16" i="42"/>
  <c r="M16" i="42" s="1"/>
  <c r="G13" i="42"/>
  <c r="N12" i="42"/>
  <c r="K12" i="42"/>
  <c r="M12" i="42" s="1"/>
  <c r="N11" i="42"/>
  <c r="K11" i="42"/>
  <c r="M11" i="42" s="1"/>
  <c r="N10" i="42"/>
  <c r="K10" i="42"/>
  <c r="M10" i="42" s="1"/>
  <c r="G7" i="42"/>
  <c r="G323" i="42" l="1"/>
  <c r="M226" i="42"/>
  <c r="L260" i="42"/>
  <c r="M13" i="42"/>
  <c r="D10" i="43" s="1"/>
  <c r="L266" i="42"/>
  <c r="M51" i="42"/>
  <c r="L49" i="42"/>
  <c r="C14" i="43" s="1"/>
  <c r="M55" i="42"/>
  <c r="L268" i="42"/>
  <c r="M402" i="42"/>
  <c r="M59" i="42"/>
  <c r="M61" i="42"/>
  <c r="L241" i="42"/>
  <c r="L250" i="42"/>
  <c r="M88" i="42"/>
  <c r="D18" i="43" s="1"/>
  <c r="L258" i="42"/>
  <c r="L317" i="42"/>
  <c r="M357" i="42"/>
  <c r="L373" i="42"/>
  <c r="M405" i="42"/>
  <c r="M382" i="42"/>
  <c r="M355" i="42"/>
  <c r="L349" i="42"/>
  <c r="L319" i="42"/>
  <c r="L321" i="42"/>
  <c r="M302" i="42"/>
  <c r="L254" i="42"/>
  <c r="L270" i="42"/>
  <c r="L262" i="42"/>
  <c r="L256" i="42"/>
  <c r="L264" i="42"/>
  <c r="L272" i="42"/>
  <c r="M214" i="42"/>
  <c r="L190" i="42"/>
  <c r="L121" i="42"/>
  <c r="M99" i="42"/>
  <c r="L97" i="42"/>
  <c r="C19" i="43" s="1"/>
  <c r="M54" i="42"/>
  <c r="M58" i="42"/>
  <c r="M50" i="42"/>
  <c r="M57" i="42"/>
  <c r="M53" i="42"/>
  <c r="M52" i="42"/>
  <c r="M56" i="42"/>
  <c r="M359" i="42"/>
  <c r="L431" i="42"/>
  <c r="L89" i="42"/>
  <c r="L90" i="42"/>
  <c r="L91" i="42"/>
  <c r="L92" i="42"/>
  <c r="L93" i="42"/>
  <c r="L94" i="42"/>
  <c r="L95" i="42"/>
  <c r="L96" i="42"/>
  <c r="L120" i="42"/>
  <c r="L187" i="42"/>
  <c r="L186" i="42" s="1"/>
  <c r="C30" i="43" s="1"/>
  <c r="M223" i="42"/>
  <c r="L153" i="42"/>
  <c r="L249" i="42"/>
  <c r="L253" i="42"/>
  <c r="L16" i="42"/>
  <c r="L17" i="42"/>
  <c r="L18" i="42"/>
  <c r="L19" i="42"/>
  <c r="L20" i="42"/>
  <c r="L21" i="42"/>
  <c r="L22" i="42"/>
  <c r="M63" i="42"/>
  <c r="M66" i="42"/>
  <c r="D16" i="43" s="1"/>
  <c r="L117" i="42"/>
  <c r="M126" i="42"/>
  <c r="M130" i="42"/>
  <c r="L181" i="42"/>
  <c r="C28" i="43" s="1"/>
  <c r="M222" i="42"/>
  <c r="L233" i="42"/>
  <c r="L248" i="42"/>
  <c r="L252" i="42"/>
  <c r="M62" i="42"/>
  <c r="M65" i="42"/>
  <c r="M138" i="42"/>
  <c r="M215" i="42"/>
  <c r="L237" i="42"/>
  <c r="L247" i="42"/>
  <c r="L251" i="42"/>
  <c r="L255" i="42"/>
  <c r="L259" i="42"/>
  <c r="L263" i="42"/>
  <c r="L267" i="42"/>
  <c r="L271" i="42"/>
  <c r="L276" i="42"/>
  <c r="L275" i="42" s="1"/>
  <c r="C37" i="43" s="1"/>
  <c r="M304" i="42"/>
  <c r="L314" i="42"/>
  <c r="L316" i="42"/>
  <c r="L320" i="42"/>
  <c r="L352" i="42"/>
  <c r="C45" i="43" s="1"/>
  <c r="M356" i="42"/>
  <c r="M360" i="42"/>
  <c r="M375" i="42"/>
  <c r="D49" i="43" s="1"/>
  <c r="M403" i="42"/>
  <c r="L257" i="42"/>
  <c r="L261" i="42"/>
  <c r="L265" i="42"/>
  <c r="L269" i="42"/>
  <c r="L318" i="42"/>
  <c r="L322" i="42"/>
  <c r="M358" i="42"/>
  <c r="M381" i="42"/>
  <c r="L397" i="42"/>
  <c r="M401" i="42"/>
  <c r="M409" i="42"/>
  <c r="L419" i="42"/>
  <c r="M157" i="42"/>
  <c r="M192" i="42"/>
  <c r="L192" i="42"/>
  <c r="M196" i="42"/>
  <c r="L196" i="42"/>
  <c r="M200" i="42"/>
  <c r="L200" i="42"/>
  <c r="M281" i="42"/>
  <c r="L281" i="42"/>
  <c r="M283" i="42"/>
  <c r="L283" i="42"/>
  <c r="M285" i="42"/>
  <c r="L285" i="42"/>
  <c r="M287" i="42"/>
  <c r="L287" i="42"/>
  <c r="M289" i="42"/>
  <c r="L289" i="42"/>
  <c r="M291" i="42"/>
  <c r="L291" i="42"/>
  <c r="M293" i="42"/>
  <c r="L293" i="42"/>
  <c r="M295" i="42"/>
  <c r="L295" i="42"/>
  <c r="M297" i="42"/>
  <c r="L297" i="42"/>
  <c r="M299" i="42"/>
  <c r="L299" i="42"/>
  <c r="L306" i="42"/>
  <c r="M306" i="42"/>
  <c r="L119" i="42"/>
  <c r="L123" i="42"/>
  <c r="M142" i="42"/>
  <c r="M149" i="42"/>
  <c r="D25" i="43" s="1"/>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9" i="42"/>
  <c r="M234" i="42"/>
  <c r="L234" i="42"/>
  <c r="L303" i="42"/>
  <c r="M303" i="42"/>
  <c r="L380" i="42"/>
  <c r="C50" i="43" s="1"/>
  <c r="M204" i="42"/>
  <c r="L204" i="42"/>
  <c r="M7" i="42"/>
  <c r="D9" i="43" s="1"/>
  <c r="M26" i="42"/>
  <c r="D12" i="43" s="1"/>
  <c r="M98" i="42"/>
  <c r="M97" i="42" s="1"/>
  <c r="D19" i="43" s="1"/>
  <c r="M116" i="42"/>
  <c r="D22" i="43" s="1"/>
  <c r="L118" i="42"/>
  <c r="L122" i="42"/>
  <c r="M146" i="42"/>
  <c r="M191" i="42"/>
  <c r="L191" i="42"/>
  <c r="M193" i="42"/>
  <c r="L193" i="42"/>
  <c r="M195" i="42"/>
  <c r="L195" i="42"/>
  <c r="M197" i="42"/>
  <c r="L197" i="42"/>
  <c r="M199" i="42"/>
  <c r="L199" i="42"/>
  <c r="M201" i="42"/>
  <c r="L201" i="42"/>
  <c r="M203" i="42"/>
  <c r="L203" i="42"/>
  <c r="M205" i="42"/>
  <c r="L205" i="42"/>
  <c r="M207" i="42"/>
  <c r="L207" i="42"/>
  <c r="M209" i="42"/>
  <c r="L209" i="42"/>
  <c r="M211" i="42"/>
  <c r="L211" i="42"/>
  <c r="L227" i="42"/>
  <c r="M227" i="42"/>
  <c r="M282" i="42"/>
  <c r="L282" i="42"/>
  <c r="M284" i="42"/>
  <c r="L284" i="42"/>
  <c r="M286" i="42"/>
  <c r="L286" i="42"/>
  <c r="M288" i="42"/>
  <c r="L288" i="42"/>
  <c r="M290" i="42"/>
  <c r="L290" i="42"/>
  <c r="M292" i="42"/>
  <c r="L292" i="42"/>
  <c r="M294" i="42"/>
  <c r="L294" i="42"/>
  <c r="M296" i="42"/>
  <c r="L296" i="42"/>
  <c r="M298" i="42"/>
  <c r="L298" i="42"/>
  <c r="L300" i="42"/>
  <c r="M300" i="42"/>
  <c r="L64" i="42"/>
  <c r="M64" i="42"/>
  <c r="L125" i="42"/>
  <c r="L124" i="42" s="1"/>
  <c r="C23" i="43" s="1"/>
  <c r="M125" i="42"/>
  <c r="M124" i="42" s="1"/>
  <c r="D23" i="43" s="1"/>
  <c r="M194" i="42"/>
  <c r="L194" i="42"/>
  <c r="M198" i="42"/>
  <c r="L198" i="42"/>
  <c r="M202" i="42"/>
  <c r="L202" i="42"/>
  <c r="M206" i="42"/>
  <c r="L206" i="42"/>
  <c r="M208" i="42"/>
  <c r="L208" i="42"/>
  <c r="M210" i="42"/>
  <c r="L210" i="42"/>
  <c r="L60" i="42"/>
  <c r="C15" i="43" s="1"/>
  <c r="L134" i="42"/>
  <c r="L127" i="42" s="1"/>
  <c r="C24" i="43" s="1"/>
  <c r="M134" i="42"/>
  <c r="L219" i="42"/>
  <c r="M219" i="42"/>
  <c r="M242" i="42"/>
  <c r="L242" i="42"/>
  <c r="M246" i="42"/>
  <c r="D35" i="43" s="1"/>
  <c r="M310" i="42"/>
  <c r="L310" i="42"/>
  <c r="M315" i="42"/>
  <c r="D41" i="43" s="1"/>
  <c r="L376" i="42"/>
  <c r="L377" i="42"/>
  <c r="L378" i="42"/>
  <c r="L379" i="42"/>
  <c r="L395" i="42"/>
  <c r="M408" i="42"/>
  <c r="M411" i="42"/>
  <c r="L415" i="42"/>
  <c r="L428" i="42"/>
  <c r="L429" i="42"/>
  <c r="L430" i="42"/>
  <c r="G23" i="42"/>
  <c r="M218" i="42"/>
  <c r="L238" i="42"/>
  <c r="G243" i="42"/>
  <c r="L351" i="42"/>
  <c r="L348" i="42" s="1"/>
  <c r="C44" i="43" s="1"/>
  <c r="L399" i="42"/>
  <c r="M404" i="42"/>
  <c r="D27" i="43"/>
  <c r="M100" i="42"/>
  <c r="D20" i="43" s="1"/>
  <c r="L109" i="42"/>
  <c r="C21" i="43" s="1"/>
  <c r="M277" i="42"/>
  <c r="D38" i="43" s="1"/>
  <c r="M311" i="42"/>
  <c r="L311" i="42"/>
  <c r="L10" i="42"/>
  <c r="L12" i="42"/>
  <c r="L41" i="42"/>
  <c r="L43" i="42"/>
  <c r="L45" i="42"/>
  <c r="L47" i="42"/>
  <c r="M129" i="42"/>
  <c r="L278" i="42"/>
  <c r="L279" i="42"/>
  <c r="L305" i="42"/>
  <c r="M305" i="42"/>
  <c r="L11" i="42"/>
  <c r="L78" i="42"/>
  <c r="L80" i="42"/>
  <c r="L82" i="42"/>
  <c r="L84" i="42"/>
  <c r="M137" i="42"/>
  <c r="L27" i="42"/>
  <c r="L28" i="42"/>
  <c r="L29" i="42"/>
  <c r="L30" i="42"/>
  <c r="L31" i="42"/>
  <c r="L32" i="42"/>
  <c r="L33" i="42"/>
  <c r="L34" i="42"/>
  <c r="L35" i="42"/>
  <c r="L36" i="42"/>
  <c r="L37" i="42"/>
  <c r="L38" i="42"/>
  <c r="M40" i="42"/>
  <c r="M42" i="42"/>
  <c r="M44" i="42"/>
  <c r="M46" i="42"/>
  <c r="M48" i="42"/>
  <c r="L67" i="42"/>
  <c r="L68" i="42"/>
  <c r="L69" i="42"/>
  <c r="L70" i="42"/>
  <c r="L71" i="42"/>
  <c r="L72" i="42"/>
  <c r="L73" i="42"/>
  <c r="L74" i="42"/>
  <c r="L75" i="42"/>
  <c r="L76" i="42"/>
  <c r="M79" i="42"/>
  <c r="M81" i="42"/>
  <c r="M83" i="42"/>
  <c r="M85" i="42"/>
  <c r="M86" i="42"/>
  <c r="M87" i="42"/>
  <c r="L101" i="42"/>
  <c r="L102" i="42"/>
  <c r="L103" i="42"/>
  <c r="L104" i="42"/>
  <c r="L105" i="42"/>
  <c r="L106" i="42"/>
  <c r="L107" i="42"/>
  <c r="L108" i="42"/>
  <c r="M110" i="42"/>
  <c r="M111" i="42"/>
  <c r="M112" i="42"/>
  <c r="M113" i="42"/>
  <c r="M114" i="42"/>
  <c r="M115" i="42"/>
  <c r="M128" i="42"/>
  <c r="M132" i="42"/>
  <c r="M136" i="42"/>
  <c r="M140" i="42"/>
  <c r="M144" i="42"/>
  <c r="M148" i="42"/>
  <c r="L151" i="42"/>
  <c r="M183" i="42"/>
  <c r="M213" i="42"/>
  <c r="M217" i="42"/>
  <c r="M221" i="42"/>
  <c r="M225" i="42"/>
  <c r="M229" i="42"/>
  <c r="L232" i="42"/>
  <c r="L236" i="42"/>
  <c r="L240" i="42"/>
  <c r="L301" i="42"/>
  <c r="M301" i="42"/>
  <c r="L313" i="42"/>
  <c r="M327" i="42"/>
  <c r="L327" i="42"/>
  <c r="M329" i="42"/>
  <c r="L329" i="42"/>
  <c r="M331" i="42"/>
  <c r="L331" i="42"/>
  <c r="M333" i="42"/>
  <c r="L333" i="42"/>
  <c r="M335" i="42"/>
  <c r="L335" i="42"/>
  <c r="M337" i="42"/>
  <c r="L337" i="42"/>
  <c r="M339" i="42"/>
  <c r="L339" i="42"/>
  <c r="M341" i="42"/>
  <c r="L341" i="42"/>
  <c r="M343" i="42"/>
  <c r="L343" i="42"/>
  <c r="M345" i="42"/>
  <c r="L345" i="42"/>
  <c r="M347" i="42"/>
  <c r="L347" i="42"/>
  <c r="M133" i="42"/>
  <c r="M141" i="42"/>
  <c r="M145" i="42"/>
  <c r="L152" i="42"/>
  <c r="N526" i="42"/>
  <c r="S449" i="42" s="1"/>
  <c r="N527" i="42"/>
  <c r="Q447" i="42" s="1"/>
  <c r="N523" i="42"/>
  <c r="N521" i="42"/>
  <c r="N529" i="42"/>
  <c r="Q449" i="42" s="1"/>
  <c r="N524" i="42"/>
  <c r="S447" i="42" s="1"/>
  <c r="N522" i="42"/>
  <c r="N528" i="42"/>
  <c r="Q448" i="42" s="1"/>
  <c r="N525" i="42"/>
  <c r="S448" i="42" s="1"/>
  <c r="M131" i="42"/>
  <c r="M135" i="42"/>
  <c r="M139" i="42"/>
  <c r="M143" i="42"/>
  <c r="M147" i="42"/>
  <c r="L150" i="42"/>
  <c r="M182" i="42"/>
  <c r="L185" i="42"/>
  <c r="L184" i="42" s="1"/>
  <c r="C29" i="43" s="1"/>
  <c r="M216" i="42"/>
  <c r="M220" i="42"/>
  <c r="M224" i="42"/>
  <c r="M228" i="42"/>
  <c r="L231" i="42"/>
  <c r="L235" i="42"/>
  <c r="L239" i="42"/>
  <c r="M274" i="42"/>
  <c r="M273" i="42" s="1"/>
  <c r="D36" i="43" s="1"/>
  <c r="M307" i="42"/>
  <c r="L309" i="42"/>
  <c r="L312" i="42"/>
  <c r="M328" i="42"/>
  <c r="L328" i="42"/>
  <c r="M330" i="42"/>
  <c r="L330" i="42"/>
  <c r="M332" i="42"/>
  <c r="L332" i="42"/>
  <c r="M334" i="42"/>
  <c r="L334" i="42"/>
  <c r="M336" i="42"/>
  <c r="L336" i="42"/>
  <c r="M338" i="42"/>
  <c r="L338" i="42"/>
  <c r="M340" i="42"/>
  <c r="L340" i="42"/>
  <c r="M342" i="42"/>
  <c r="L342" i="42"/>
  <c r="M344" i="42"/>
  <c r="L344" i="42"/>
  <c r="M346" i="42"/>
  <c r="L346" i="42"/>
  <c r="M365" i="42"/>
  <c r="L365" i="42"/>
  <c r="M367" i="42"/>
  <c r="L367" i="42"/>
  <c r="M369" i="42"/>
  <c r="L369" i="42"/>
  <c r="M371" i="42"/>
  <c r="L371" i="42"/>
  <c r="M384" i="42"/>
  <c r="L384" i="42"/>
  <c r="M386" i="42"/>
  <c r="L386" i="42"/>
  <c r="M388" i="42"/>
  <c r="L388" i="42"/>
  <c r="M390" i="42"/>
  <c r="L390" i="42"/>
  <c r="M392" i="42"/>
  <c r="L392" i="42"/>
  <c r="L406" i="42"/>
  <c r="M406" i="42"/>
  <c r="M417" i="42"/>
  <c r="L417" i="42"/>
  <c r="L350" i="42"/>
  <c r="G361" i="42"/>
  <c r="M394" i="42"/>
  <c r="D52" i="43" s="1"/>
  <c r="L396" i="42"/>
  <c r="L414" i="42"/>
  <c r="M422" i="42"/>
  <c r="L422" i="42"/>
  <c r="M424" i="42"/>
  <c r="L424" i="42"/>
  <c r="M426" i="42"/>
  <c r="L426" i="42"/>
  <c r="M366" i="42"/>
  <c r="L366" i="42"/>
  <c r="M368" i="42"/>
  <c r="L368" i="42"/>
  <c r="M370" i="42"/>
  <c r="L370" i="42"/>
  <c r="M385" i="42"/>
  <c r="L385" i="42"/>
  <c r="M387" i="42"/>
  <c r="L387" i="42"/>
  <c r="M389" i="42"/>
  <c r="L389" i="42"/>
  <c r="M391" i="42"/>
  <c r="L391" i="42"/>
  <c r="M393" i="42"/>
  <c r="L393" i="42"/>
  <c r="M413" i="42"/>
  <c r="L413" i="42"/>
  <c r="M372" i="42"/>
  <c r="D48" i="43" s="1"/>
  <c r="L374" i="42"/>
  <c r="L372" i="42" s="1"/>
  <c r="C48" i="43" s="1"/>
  <c r="L398" i="42"/>
  <c r="M407" i="42"/>
  <c r="L410" i="42"/>
  <c r="M410" i="42"/>
  <c r="L418" i="42"/>
  <c r="M421" i="42"/>
  <c r="L421" i="42"/>
  <c r="M423" i="42"/>
  <c r="L423" i="42"/>
  <c r="M425" i="42"/>
  <c r="L425" i="42"/>
  <c r="L416" i="42"/>
  <c r="M380" i="42" l="1"/>
  <c r="D50" i="43" s="1"/>
  <c r="L212" i="42"/>
  <c r="C32" i="43" s="1"/>
  <c r="L394" i="42"/>
  <c r="C52" i="43" s="1"/>
  <c r="M60" i="42"/>
  <c r="D15" i="43" s="1"/>
  <c r="M308" i="42"/>
  <c r="D40" i="43" s="1"/>
  <c r="L116" i="42"/>
  <c r="C22" i="43" s="1"/>
  <c r="M352" i="42"/>
  <c r="D45" i="43" s="1"/>
  <c r="L427" i="42"/>
  <c r="C56" i="43" s="1"/>
  <c r="M420" i="42"/>
  <c r="D55" i="43" s="1"/>
  <c r="L420" i="42"/>
  <c r="C55" i="43" s="1"/>
  <c r="M181" i="42"/>
  <c r="D28" i="43" s="1"/>
  <c r="M7" i="38"/>
  <c r="M49" i="42"/>
  <c r="D14" i="43" s="1"/>
  <c r="L39" i="42"/>
  <c r="C13" i="43" s="1"/>
  <c r="L315" i="42"/>
  <c r="C41" i="43" s="1"/>
  <c r="L13" i="42"/>
  <c r="C10" i="43" s="1"/>
  <c r="M280" i="42"/>
  <c r="D39" i="43" s="1"/>
  <c r="L246" i="42"/>
  <c r="C35" i="43" s="1"/>
  <c r="M188" i="42"/>
  <c r="D31" i="43" s="1"/>
  <c r="L88" i="42"/>
  <c r="C18" i="43" s="1"/>
  <c r="L375" i="42"/>
  <c r="C49" i="43" s="1"/>
  <c r="L149" i="42"/>
  <c r="C25" i="43" s="1"/>
  <c r="L280" i="42"/>
  <c r="C39" i="43" s="1"/>
  <c r="M230" i="42"/>
  <c r="D33" i="43" s="1"/>
  <c r="L157" i="42"/>
  <c r="C27" i="43" s="1"/>
  <c r="M77" i="42"/>
  <c r="D17" i="43" s="1"/>
  <c r="M400" i="42"/>
  <c r="D53" i="43" s="1"/>
  <c r="L277" i="42"/>
  <c r="C38" i="43" s="1"/>
  <c r="L188" i="42"/>
  <c r="C31" i="43" s="1"/>
  <c r="L308" i="42"/>
  <c r="N530" i="42"/>
  <c r="R447" i="42"/>
  <c r="R452" i="42" s="1"/>
  <c r="L326" i="42"/>
  <c r="M39" i="42"/>
  <c r="L26" i="42"/>
  <c r="M6" i="38"/>
  <c r="M243" i="42"/>
  <c r="D34" i="43" s="1"/>
  <c r="L383" i="42"/>
  <c r="L412" i="42"/>
  <c r="C54" i="43" s="1"/>
  <c r="M383" i="42"/>
  <c r="L364" i="42"/>
  <c r="C47" i="43" s="1"/>
  <c r="R448" i="42"/>
  <c r="R453" i="42" s="1"/>
  <c r="N531" i="42"/>
  <c r="R449" i="42"/>
  <c r="R454" i="42" s="1"/>
  <c r="N532" i="42"/>
  <c r="M326" i="42"/>
  <c r="M212" i="42"/>
  <c r="D32" i="43" s="1"/>
  <c r="M127" i="42"/>
  <c r="D24" i="43" s="1"/>
  <c r="L77" i="42"/>
  <c r="C17" i="43" s="1"/>
  <c r="M8" i="38"/>
  <c r="M412" i="42"/>
  <c r="D54" i="43" s="1"/>
  <c r="L400" i="42"/>
  <c r="C53" i="43" s="1"/>
  <c r="M364" i="42"/>
  <c r="D47" i="43" s="1"/>
  <c r="L230" i="42"/>
  <c r="C33" i="43" s="1"/>
  <c r="L7" i="42"/>
  <c r="M109" i="42"/>
  <c r="D21" i="43" s="1"/>
  <c r="L100" i="42"/>
  <c r="C20" i="43" s="1"/>
  <c r="L66" i="42"/>
  <c r="C16" i="43" s="1"/>
  <c r="L154" i="42" l="1"/>
  <c r="C26" i="43" s="1"/>
  <c r="Q454" i="42"/>
  <c r="S454" i="42"/>
  <c r="Q452" i="42"/>
  <c r="S452" i="42"/>
  <c r="C9" i="43"/>
  <c r="D43" i="43"/>
  <c r="M323" i="42"/>
  <c r="D42" i="43" s="1"/>
  <c r="C51" i="43"/>
  <c r="L361" i="42"/>
  <c r="C46" i="43" s="1"/>
  <c r="C12" i="43"/>
  <c r="L23" i="42"/>
  <c r="C11" i="43" s="1"/>
  <c r="S453" i="42"/>
  <c r="D51" i="43"/>
  <c r="M361" i="42"/>
  <c r="D46" i="43" s="1"/>
  <c r="M154" i="42"/>
  <c r="D26" i="43" s="1"/>
  <c r="D13" i="43"/>
  <c r="M23" i="42"/>
  <c r="Q453" i="42"/>
  <c r="C43" i="43"/>
  <c r="L323" i="42"/>
  <c r="C42" i="43" s="1"/>
  <c r="C40" i="43"/>
  <c r="L243" i="42"/>
  <c r="C34" i="43" s="1"/>
  <c r="M9" i="38"/>
  <c r="M20" i="38" s="1"/>
  <c r="D11" i="43" l="1"/>
  <c r="M3" i="42"/>
  <c r="M25" i="38"/>
  <c r="M22" i="38"/>
  <c r="L3" i="42"/>
  <c r="D8" i="43" l="1"/>
  <c r="M11" i="38"/>
  <c r="M10" i="38"/>
  <c r="C8" i="43"/>
  <c r="S6" i="38" l="1"/>
  <c r="S12" i="38" l="1"/>
  <c r="S8" i="38"/>
</calcChain>
</file>

<file path=xl/sharedStrings.xml><?xml version="1.0" encoding="utf-8"?>
<sst xmlns="http://schemas.openxmlformats.org/spreadsheetml/2006/main" count="1739" uniqueCount="662">
  <si>
    <t>Controleer altijd de documentatie en de toepassing op de werkvloer.</t>
  </si>
  <si>
    <t>Transport</t>
  </si>
  <si>
    <t>Wordt er jaarlijks een controle van de stoomkwaliteit uitgevoerd?</t>
  </si>
  <si>
    <t xml:space="preserve">Algemeen </t>
  </si>
  <si>
    <t xml:space="preserve">Kwaliteitsopvolging van het sterilisatieproces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</si>
  <si>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</si>
  <si>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</si>
  <si>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</si>
  <si>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</si>
  <si>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</si>
  <si>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</si>
  <si>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</si>
  <si>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</si>
  <si>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</si>
  <si>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</si>
  <si>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</si>
  <si>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</si>
  <si>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</si>
  <si>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</si>
  <si>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</si>
  <si>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</si>
  <si>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</si>
  <si>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</si>
  <si>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</si>
  <si>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</si>
  <si>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</si>
  <si>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</si>
  <si>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</si>
  <si>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</si>
  <si>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</si>
  <si>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</si>
  <si>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</si>
  <si>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</si>
  <si>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</si>
  <si>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</si>
  <si>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</si>
  <si>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</si>
  <si>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</si>
  <si>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</si>
  <si>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</si>
  <si>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</si>
  <si>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</si>
  <si>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</si>
  <si>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</si>
  <si>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</si>
  <si>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</si>
  <si>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</si>
  <si>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</si>
  <si>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</si>
  <si>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</si>
  <si>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</si>
  <si>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VIII</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</si>
  <si>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</si>
  <si>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</si>
  <si>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</si>
  <si>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</si>
  <si>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</si>
  <si>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</si>
  <si>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</si>
  <si>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</si>
  <si>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</si>
  <si>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</si>
  <si>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</si>
  <si>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</si>
  <si>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</si>
  <si>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</si>
  <si>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</si>
  <si>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</si>
  <si>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</si>
  <si>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</si>
  <si>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</si>
  <si>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</si>
  <si>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</si>
  <si>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</si>
  <si>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</si>
  <si>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</si>
  <si>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</si>
  <si>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</si>
  <si>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</si>
  <si>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</si>
  <si>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</si>
  <si>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</si>
  <si>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</si>
  <si>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</si>
  <si>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</si>
  <si>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</si>
  <si>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</si>
  <si>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</si>
  <si>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</si>
  <si>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</si>
  <si>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</si>
  <si>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</si>
  <si>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</si>
  <si>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</si>
  <si>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</si>
  <si>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</si>
  <si>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</si>
  <si>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</si>
  <si>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</si>
  <si>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</si>
  <si>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</si>
  <si>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</si>
  <si>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</si>
  <si>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</si>
  <si>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</si>
  <si>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</si>
  <si>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</si>
  <si>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</si>
  <si>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</si>
  <si>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</si>
  <si>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</si>
  <si>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</si>
  <si>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</si>
  <si>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</si>
  <si>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</si>
  <si>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</si>
  <si>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</si>
  <si>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</si>
  <si>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</si>
  <si>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</si>
  <si>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</si>
  <si>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</si>
  <si>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</si>
  <si>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</si>
  <si>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</si>
  <si>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</si>
  <si>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</si>
  <si>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</si>
  <si>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</si>
  <si>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</si>
  <si>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</si>
  <si>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</si>
  <si>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</si>
  <si>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</si>
  <si>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</si>
  <si>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</si>
  <si>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VERSIE 20230601</t>
  </si>
  <si>
    <t>DISTRIBUTIE</t>
  </si>
  <si>
    <t>MAEIA Distributie Rapport</t>
  </si>
  <si>
    <t>Lies De Waele</t>
  </si>
  <si>
    <t>Matthias Wallaert</t>
  </si>
  <si>
    <t>Kurt Verbeke</t>
  </si>
  <si>
    <t xml:space="preserve">Marc De Schepper </t>
  </si>
  <si>
    <t>Sofie Vanhaelewyn</t>
  </si>
  <si>
    <t xml:space="preserve">Mathijs lazeure </t>
  </si>
  <si>
    <t>Anke Onsia</t>
  </si>
  <si>
    <t>Kim Herman</t>
  </si>
  <si>
    <t>Sara Bink</t>
  </si>
  <si>
    <t>Siska Desplenter</t>
  </si>
  <si>
    <t>Elien Daeyaert</t>
  </si>
  <si>
    <t>Céline Van Wetter</t>
  </si>
  <si>
    <t>Jessica Desmarthon</t>
  </si>
  <si>
    <t>Krishna Vanderbist</t>
  </si>
  <si>
    <t>Is er een algemene procedure (en/of een stroomdiagram) beschikbaar die het distributiesysteem in zijn geheel beschrijft?</t>
  </si>
  <si>
    <t>Is er een procedure rond de uitzonderlijke afwijkingen van de algemene procedure in het kader van noodsituaties of dringende afleveringen?</t>
  </si>
  <si>
    <t>Is er een procedure rond de uitzonderlijke afwijkingen van de algemene procedure in het kader van staande orders?</t>
  </si>
  <si>
    <t>Is er een procedure rond de uitzonderlijke afwijkingen van de algemene procedure in het kader van mondelinge orders?</t>
  </si>
  <si>
    <t>Is er een procedure rond het beheer van de geneesmiddelenstalen?</t>
  </si>
  <si>
    <t>Bestaat er een algemene procedure (en/of flowchart) voor het beheer van persoonlijke geneesmiddelen van de patiënt binnen het geneesmiddelencircuit die de opslag, registratie, toedieningsmodaliteiten en bewaringsmodaliteiten omvat?</t>
  </si>
  <si>
    <t>Is er een periodieke evaluatie van deze procedures?</t>
  </si>
  <si>
    <t>JCI (MMU.1-ACI 2.4) en Qualicor</t>
  </si>
  <si>
    <t>JCI en Qualicor</t>
  </si>
  <si>
    <t>KB 4 maart 1991 Art 9  en KB 30 sept 2020 en KB 18 juni 1990 Art 7</t>
  </si>
  <si>
    <t>Bijlage IA</t>
  </si>
  <si>
    <t>Opslag geneesmiddelen</t>
  </si>
  <si>
    <t>Algemeen</t>
  </si>
  <si>
    <t>Bestaat er een procedure voor het bewaren van geneesmiddelen in de centrale apotheek?</t>
  </si>
  <si>
    <t xml:space="preserve">Bestaat er een procedure voor het beheer van de spoedkasten, die minstens beschrijft hoe de evaluatie gebeurt van de samenstelling van de decentrale voorraad, wat de wijze is van bevoorrading, ontvangst, ordening producten, terugname niet gebruikte producten, intrekkingen, nazicht vervaldata en meldingen van niet-conformiteiten? </t>
  </si>
  <si>
    <t>Wordt de inhoud van de spoedkasten vastgelegd in een lijst die door de ziekenhuisapotheker-titularis en de betrokken arts werden opgesteld, gedateerd en ondertekend?</t>
  </si>
  <si>
    <t>Wordt de inhoudslijst van de spoedkasten door de ziekenhuisapotheker verder aangevuld met de regels tot betrekking van de bewaring?</t>
  </si>
  <si>
    <t>Wordt de inhoudslijst door de ziekenhuisapotheker en de betrokken arts minstens jaarlijks geëvalueerd en aangepast naar de noden van de afdeling?</t>
  </si>
  <si>
    <t>Is er een proces opgesteld voor een periodieke controle van de kwaliteit en veiligheid van de opgeslagen geneesmiddelen in de centrale stock?</t>
  </si>
  <si>
    <t xml:space="preserve">Is er een proces opgesteld voor een periodieke controle van de kwaliteit en veiligheid van de opgeslagen geneesmiddelen in de decentrale stock? </t>
  </si>
  <si>
    <t>Bestaat er een opvolgingsprocedure in geval er een slechte bewaring van een geneesmiddel wordt vastgesteld?</t>
  </si>
  <si>
    <t xml:space="preserve">Is er een beleid rond retourgeneesmiddelen die werden teruggestuurd vanuit de decentrale voorraden? </t>
  </si>
  <si>
    <t>Bestaat er een procedure voor de verwijdering van vervallen en/of niet-conforme geneesmiddelen?</t>
  </si>
  <si>
    <t>Is er een procedure voor de opslag van geneesmiddelenstalen?</t>
  </si>
  <si>
    <t>Is er een procedure voor een systematische opvolging van de back-orders (stockbreuken)?</t>
  </si>
  <si>
    <t>JCI</t>
  </si>
  <si>
    <t>Bijlage ICg</t>
  </si>
  <si>
    <t>Art 13§2</t>
  </si>
  <si>
    <t>Art 13§3</t>
  </si>
  <si>
    <t>Bijlage ICc</t>
  </si>
  <si>
    <t>Bijlage ICa</t>
  </si>
  <si>
    <t>Inventaris</t>
  </si>
  <si>
    <t>Wordt er jaarlijks onder elektronische vorm een overzicht gemaakt van alle geneesmiddelen en grondstoffen en hun aantal eenheden die op dat tijdstip voorradig zijn in de ziekenhuisapotheek?</t>
  </si>
  <si>
    <t>Wordt dit jaarlijks elektronisch overzicht gedateerd en ondertekend door de ziekenhuisapotheker?</t>
  </si>
  <si>
    <t>Wordt er in de loop van het jaar een continue inventaris opgemaakt van elk geneesmiddel (cycle counting)?</t>
  </si>
  <si>
    <t>Wordt er in de loop van het jaar een continue inventaris opgemaakt van een aantal specifieke geneesmiddel (cycle counting)?</t>
  </si>
  <si>
    <t xml:space="preserve">Wordt minstens twee keer per jaar een inventaris uitgevoerd naar de correcte inhoud van decentrale voorraden? </t>
  </si>
  <si>
    <t>Wordt er elk jaar een verschillenrapport (verschillen tussen de reële hoeveelheden in stock en de stock in het computersysteem) opgesteld voor de farmaceutische specialiteiten in de centrale stock?</t>
  </si>
  <si>
    <t>Wordt er elk jaar een verschillenrapport (verschillen tussen de reële hoeveelheden in stock en de stock in het computersysteem) opgesteld voor de farmaceutische specialiteiten in de decentrale stock?</t>
  </si>
  <si>
    <t xml:space="preserve">Wordt het verschillenrapport van de centrale stock geanalyseerd, geëvalueerd en worden er verbeterpunten opgesteld? </t>
  </si>
  <si>
    <t xml:space="preserve">Wordt het verschillenrapport van de decentrale stock geanalyseerd, geëvalueerd en worden er verbeterpunten opgesteld? </t>
  </si>
  <si>
    <t>Art 29</t>
  </si>
  <si>
    <t>Voorraadbeheer</t>
  </si>
  <si>
    <t xml:space="preserve">Wordt het stockbeheer (kritische drempels, enz...) voor de farmaceutische specialiteiten permanent herzien? 
</t>
  </si>
  <si>
    <t>Worden de drempels bepaald op basis van een ABC analyse?</t>
  </si>
  <si>
    <t>Wordt de rotatiesnelheid van de stock van de producten berekend om de besteldrempels te bepalen?</t>
  </si>
  <si>
    <t>Wordt de evolutie van de centrale stock systematisch opgevolgd?</t>
  </si>
  <si>
    <t>Is er een systematische opvolging van de stock van dure geneesmiddelen in de centrale apotheek?</t>
  </si>
  <si>
    <t>Is er een systematische opvolging van de stock van dure geneesmiddelen in de decentrale voorraden van de afdelingen?</t>
  </si>
  <si>
    <t xml:space="preserve">Wordt minstens jaarlijks een evaluatie (herziening) uitgevoerd volgens de noden van de dienst naar de inhoud van decentrale voorraden ? </t>
  </si>
  <si>
    <t xml:space="preserve">Is er voor de toevoegingen aan de inhoud van decentrale voorraden   steeds een voorschrift beschikbaar? </t>
  </si>
  <si>
    <t>Voldoet de inhoud van de spoedkast aan de wettelijke eis?</t>
  </si>
  <si>
    <t>Indien de voorraad van de spoedkast ruimer is toegepast dan de wettelijke eisen, is er dan een validatie van het voorschrift voor toediening?</t>
  </si>
  <si>
    <t>Art 13</t>
  </si>
  <si>
    <t>d</t>
  </si>
  <si>
    <t>Infrastructuur</t>
  </si>
  <si>
    <t xml:space="preserve">Is er voldoende opslagruimte (m2) volgens de wettelijke omschrijving? </t>
  </si>
  <si>
    <t>Is de beschikbare ruimte voldoende voor het efficiënt uitoefenen van distributie gerelateerde activiteiten ?</t>
  </si>
  <si>
    <t>Is er voldoende opslagruimte voor de geneesmiddelen op de afdelingen?</t>
  </si>
  <si>
    <t xml:space="preserve">Is de apotheek ruimtelijk vlot toegankelijk voor leveranciers, ambulante patiënten en andere zorgverstrekkers? </t>
  </si>
  <si>
    <t>Is er in de distributieruimte voldoende verlichting voorzien om de activiteiten correct en veilig uit te voeren?</t>
  </si>
  <si>
    <t>Art 5</t>
  </si>
  <si>
    <t>Art 4</t>
  </si>
  <si>
    <t xml:space="preserve">KB 4 maart 1991 </t>
  </si>
  <si>
    <t>Bijlage IB</t>
  </si>
  <si>
    <t>Accreditation Canada International (ACI) 12.4</t>
  </si>
  <si>
    <t>Veiligheid</t>
  </si>
  <si>
    <t>e</t>
  </si>
  <si>
    <t>Is de ontvangstzone, opslagzone, bereidingszone en afleveringszone van de apotheek enkel toegankelijk voor personeelsleden van de ziekenhuisapotheek?</t>
  </si>
  <si>
    <t>Wordt de toegang tot de apotheek en de stockageruimten gecontroleerd met een elektronisch toegangssysteem?</t>
  </si>
  <si>
    <t>Wordt de toegang tot de apotheek en de stockageruimten gecontroleerd met een elektronisch inbraaksysteem?</t>
  </si>
  <si>
    <t>Is er een register voor externe personen (bezoekers, technische personeel en onderhoudspersoneel) die toegang krijgen tot de apotheek?</t>
  </si>
  <si>
    <t>Zijn de decentrale voorraden afgesloten of staan ze onder direct toezicht van de zorgverstrekkers?</t>
  </si>
  <si>
    <t>Zijn alle decentrale voorraden toegankelijk voor de apotheek?</t>
  </si>
  <si>
    <t>Zijn de decentrale voorraden beschermd tegen diefstal, beschadiging, verontreiniging en andere schadelijke invloeden van externe factoren?</t>
  </si>
  <si>
    <t>Is er een procedure voor dringende ontgrendeling in noodsituaties indien men gebruik maakt van geautomatiseerde distributiekasten?</t>
  </si>
  <si>
    <t>Is er een registratie van het gebruik van deze procedure (wie, wanneer en waarom)?</t>
  </si>
  <si>
    <t>Is er bijkomende beveiliging voor verdoving of schaarste dure gm (extra badge controle, niet iedereen toegang …)?</t>
  </si>
  <si>
    <t>Bijlage 1B</t>
  </si>
  <si>
    <t>Zorginspectie</t>
  </si>
  <si>
    <t>Art 40</t>
  </si>
  <si>
    <t xml:space="preserve">KB 6 sept 2016 </t>
  </si>
  <si>
    <t>f</t>
  </si>
  <si>
    <t>Onderhoud</t>
  </si>
  <si>
    <t>Zijn de bewaringsruimten rein en in goede staat?</t>
  </si>
  <si>
    <t xml:space="preserve">Is er een procedure voor regelmatige schoonmaak van de distributielokalen? </t>
  </si>
  <si>
    <t xml:space="preserve">Is er een SLA met de reinigingsdienst met een duidelijk poetsplan (wanneer, waar en hoe reinigen)? </t>
  </si>
  <si>
    <t xml:space="preserve">Is er een procedure met betrekking tot netheid, hygiëne, ontsmetting en verluchting van de lokalen? </t>
  </si>
  <si>
    <t xml:space="preserve">Is er een preventief controlesysteem tegen ongedierte (vliegend en kruipend)? </t>
  </si>
  <si>
    <t>Zijn er specifieke zones of ruimtes voorzien voor het verzamelen van afval?</t>
  </si>
  <si>
    <t xml:space="preserve">Is er een overzicht van het geplande onderhoud van alle apparaten van de distributie (frigo, geautomatiseerde verdeelkasten, …)? </t>
  </si>
  <si>
    <t>Is er een handleiding consulteerbaar van elk apparaat van de distributie?</t>
  </si>
  <si>
    <t xml:space="preserve">Is het personeel op de hoogte van het goede gebruik van de aanwezige apparaten in de distributie? </t>
  </si>
  <si>
    <t xml:space="preserve">Is er een opleiding voorzien voor nieuwe personeelsleden voor het goede gebruik van alle apparaten in de distributie? </t>
  </si>
  <si>
    <t xml:space="preserve">KB 30 sept 2020 en ISO </t>
  </si>
  <si>
    <t>Art 15 en Bijlage IB</t>
  </si>
  <si>
    <t>KB 30 sept 2021</t>
  </si>
  <si>
    <t>JCI (FMS)</t>
  </si>
  <si>
    <t>JCI - GDP - Qualicor</t>
  </si>
  <si>
    <t>Zones (mix-up)</t>
  </si>
  <si>
    <t>g</t>
  </si>
  <si>
    <t xml:space="preserve">Is de indeling van de verschillende opslagzones goed herkenbaar gemaakt zodanig dat elk risico op verwarring, fouten of verontreiniging wordt vermeden? </t>
  </si>
  <si>
    <t>Is er naast de fysieke scheiding van stromen ook een duidelijke scheiding van taakverdeling die voorkomt dat er fouten gebeuren? (bv retourbehandeling en aflevering geneesmiddelen …)</t>
  </si>
  <si>
    <t xml:space="preserve">Is er een aparte duidelijk herkenbare quarantaine zone voor niet-conforme producten? </t>
  </si>
  <si>
    <t xml:space="preserve">Is er een aparte duidelijk herkenbare zone voor vervallen producten? </t>
  </si>
  <si>
    <t xml:space="preserve">Is er een aparte duidelijk herkenbare zone voor teruggenomen (retourgeneesmiddelen) producten? </t>
  </si>
  <si>
    <t xml:space="preserve">Is er een zone voor de opslag van stalen? </t>
  </si>
  <si>
    <t xml:space="preserve">Is er een zone voor retourgeneesmiddelen op de afdelingen? </t>
  </si>
  <si>
    <t xml:space="preserve">Is er een quarantaine zone voor niet conforme geneesmiddelen op de afdelingen? </t>
  </si>
  <si>
    <t>Accreditation Canada International (ACI): 12.7</t>
  </si>
  <si>
    <t>Art 24 en  Bijlage 1Cb</t>
  </si>
  <si>
    <t>JCI (MMU 6.2.1)</t>
  </si>
  <si>
    <t>Transfer patiënt</t>
  </si>
  <si>
    <t>h</t>
  </si>
  <si>
    <t xml:space="preserve">Is er een procedure voor de overdracht van  individuele geneesmiddelen van een patiënt tijdens een transfer van de ene naar de andere zorgeenheid? </t>
  </si>
  <si>
    <t xml:space="preserve">Wordt de transfer van een patient tussen zorgeenheden digitaal ondersteund wat betreft logistieke transacties. </t>
  </si>
  <si>
    <t>Opslag specifieke geneesmiddelen</t>
  </si>
  <si>
    <t>i</t>
  </si>
  <si>
    <t xml:space="preserve">Worden gevaarlijke stoffen gescheiden bewaard? </t>
  </si>
  <si>
    <t xml:space="preserve">Worden er bijzondere maatregelen getroffen voor de opslag van risicohoudende geneesmiddelen en grondstoffen? </t>
  </si>
  <si>
    <t>Is er een aparte brandwerende ruimte of speciale kast voor de bewaring van ontvlambare producten?</t>
  </si>
  <si>
    <t xml:space="preserve">Zijn er voorzorgsmaatregelen genomen voor de opslag van hoog geconcentreerde elektrolieten in de centrale voorraad? </t>
  </si>
  <si>
    <t xml:space="preserve">Zijn er voorzorgsmaatregelen genomen voor de opslag van hoog geconcentreerde elektrolieten in de decentrale voorraad? </t>
  </si>
  <si>
    <t xml:space="preserve">Zijn er voorzorgsmaatregelen genomen voor de opslag van hoog risico medicatie (bijvoorbeeld look-a-like, sound-a-like) in de centrale voorraad? </t>
  </si>
  <si>
    <t xml:space="preserve">Zijn er voorzorgsmaatregelen genomen voor de opslag van hoog risico medicatie (bijvoorbeeld look-a-like, sound-a-like) in de decentrale voorraad? </t>
  </si>
  <si>
    <t>Worden anesthesiegassen en vluchtige vloeibare anesthesiemiddelen bewaard in een ruimte met voldoende ventilatie conform de instructies van de fabrikant?</t>
  </si>
  <si>
    <t>Qmentum Global 14.4</t>
  </si>
  <si>
    <t>Europese verordening 2006/1907 betreffende chemische stoffen (REACH) en MSDS (material safety data sheet)</t>
  </si>
  <si>
    <t>KB 13 maart 1998</t>
  </si>
  <si>
    <t xml:space="preserve">JCI (IPSG - 3) en Zorginspectie generiek eisenkader G.15 </t>
  </si>
  <si>
    <t>j</t>
  </si>
  <si>
    <t>Noodvoorraad</t>
  </si>
  <si>
    <t>Is er een noodvoorraad voor geneesmiddelen voorzien  die buiten de openingsuren van de apotheek toegankelijk is?</t>
  </si>
  <si>
    <t>Is er een specifieke procedure voorzien voor het uitnemen en bevoorraden van geneesmiddelen uit deze noodvoorraad?</t>
  </si>
  <si>
    <t>Heeft u de wettelijke minimale hoeveelheid kaliumjodide in voorraad in geval van een nucleair ongeval?</t>
  </si>
  <si>
    <t>Heeft u de procedure met het bereidingsprotocol van de kaliumjodide-oplossing en de toedieningsschema's klaarliggen igv een nucleaire ramp?</t>
  </si>
  <si>
    <t>Heeft u de wettelijke (+ volgens bepaalde contracten met de Belgische Staat) minimale hoeveelheid atropine ampoulen in voorraad in geval van bioterrorisme?</t>
  </si>
  <si>
    <t>Is er een lijst (+protocol) beschikbaar van de antidota waarin staat waar deze in voorraad zijn in het ziekenhuis of waar deze in urgentie ter beschikking worden gesteld door erkende centra en/of ziekenhuizen (met adres en telefonische permanentienummers) ?</t>
  </si>
  <si>
    <t xml:space="preserve">Specifieke contracten per ziekenhuis met de FOD </t>
  </si>
  <si>
    <t>Qmentum Global 2.10 en 24.5</t>
  </si>
  <si>
    <t>KB 19 okt 1978  Art. 5 + omzendbrief FAGG nr 578 (8 maart 2011)</t>
  </si>
  <si>
    <t>k</t>
  </si>
  <si>
    <t>Opslag persoonlijke geneesmiddelen patiënt</t>
  </si>
  <si>
    <t>Wordt er een duidelijk onderscheid gemaakt (aparte flow) tussen de persoonlijke geneesmiddelen die de patiënt van thuis meebrengt en die hij/zij tijdens zijn/haar verblijf in het ziekenhuis blijft innemen en de geneesmiddelen die ongebruikt moeten worden bewaard tot de patiënt het ziekenhuis verlaat?</t>
  </si>
  <si>
    <t>Wordt de identiteit van de persoon die de persoonlijke geneesmiddelen van de patiënt  in ontvangst neemt om ze te sorteren geregistreerd?</t>
  </si>
  <si>
    <t>Bestaat er een registratieprocedure voor de inventaris van de persoonlijke geneesmiddelen van de patiënt?</t>
  </si>
  <si>
    <t>Zijn de persoonlijke geneesmiddelen die de patiënt tijdens zijn/haar verblijf in het ziekenhuis blijft innemen duidelijk identificeerbaar (fysieke scheiding, labels, software ...) ten opzichte van de geneesmiddelen die door de ziekenhuisapotheek worden geleverd?</t>
  </si>
  <si>
    <t>Als men de persoonlijke geneesmiddelen van de patiënt gebruikt in het ziekenhuis, zijn deze dan in een verpakking waarop men de naam van het geneesmiddel en de vervaldatum kan aflezen?</t>
  </si>
  <si>
    <t>Worden de bewaringsvoorschriften van persoonlijke geneesmiddelen nageleefd?</t>
  </si>
  <si>
    <t>Wordt er op toegezien dat de persoonlijke geneesmiddelen niet worden aangerekend?</t>
  </si>
  <si>
    <t>Accreditation Canada International (ACI) : 2.13</t>
  </si>
  <si>
    <t>Accreditation Canada International (ACI) : 22.5</t>
  </si>
  <si>
    <t>Accreditation Canada International (ACI) : 22.3</t>
  </si>
  <si>
    <t>l</t>
  </si>
  <si>
    <t>Recall geneesmiddelen</t>
  </si>
  <si>
    <t xml:space="preserve">Bestaat er een recallprocedure in het ziekenhuis die garandeert dat de recall geneesmiddelen worden weggehaald en dat de nodige informatie (indien nodig) wordt doorgegeven, zowel voor de geneesmiddelen die in de afdelingen worden bewaard als voor de geneesmiddelen voor de individuele behandelingen? </t>
  </si>
  <si>
    <t>Worden de bewijzen van de recall bewaard?</t>
  </si>
  <si>
    <t>Art 3</t>
  </si>
  <si>
    <t>JCI (MMU 3.3)</t>
  </si>
  <si>
    <t>m</t>
  </si>
  <si>
    <t>Bewarings-modaliteiten</t>
  </si>
  <si>
    <t>Bestaat er een  procedure (en/of flowchart) die de correcte bewaring van de geneesmiddelen beschrijft in de centrale stock?</t>
  </si>
  <si>
    <t>Bestaat er een  procedure (en/of flowchart) die de correcte bewaring van de geneesmiddelen beschrijft in de decentrale stock?</t>
  </si>
  <si>
    <t>Is er op alle (eenheids)dosissen van de geneesmiddelen die door de apotheek werden herverpakt een lotnummer aangebracht?</t>
  </si>
  <si>
    <t>Is er op alle (eenheids)dosissen van de geneesmiddelen die door de apotheek werden herverpakt een vervaldatum aangebracht?</t>
  </si>
  <si>
    <t>Is er een procedure met betrekking tot temperatuurmonitoring?</t>
  </si>
  <si>
    <t>Is er een procedure met betrekking tot de opvolging van de vochtigheidsgraad?</t>
  </si>
  <si>
    <t>Is er een procedure rond bescherming van geneesmiddelen tegen licht?</t>
  </si>
  <si>
    <t>Is er een continue opvolging van de temperatuur van de centrale stock (kamertemperatuur, koelkast, diepvries,...)?</t>
  </si>
  <si>
    <t>Is er een continue opvolging van de temperatuur van de decentrale stock (kamertemperatuur, koelkast, diepvries,...)?</t>
  </si>
  <si>
    <t xml:space="preserve">Wordt het temperatuurmonitoringssysteem regelmatig gekalibreerd en gevalideerd? </t>
  </si>
  <si>
    <t>Worden de thermometers in de frigo's regelmatig gekalibreerd?</t>
  </si>
  <si>
    <t>Gebeurt er op regelmatige basis een mapping van de temperatuur in de frigo's?</t>
  </si>
  <si>
    <t xml:space="preserve">Worden de documenten en de verkregen resultaten van de kalibratie nagekeken op conformiteit? </t>
  </si>
  <si>
    <t xml:space="preserve">Worden de documenten en de verkregen resultaten van de kalibratie gearchiveerd? </t>
  </si>
  <si>
    <t>Worden de apparaten met status ‘niet OK’ onmiddellijk verwijderd of in quarantaine geplaatst?</t>
  </si>
  <si>
    <t>Is er een alarmbeheer met cascade voorzien voor een temperatuurexcursie in de centrale stock in de procedure?</t>
  </si>
  <si>
    <t>Is er een alarmbeheer met cascade voorzien voor een temperatuurexcursie in de decentrale stock in de procedure?</t>
  </si>
  <si>
    <t>Is er een SLA indien er in de cascade andere diensten betrokken zijn?</t>
  </si>
  <si>
    <t>Is er een systematische opvolging van de integriteit van de verpakking en de leesbaarheid van het etiket van de centrale stock?</t>
  </si>
  <si>
    <t>Is er een systematische opvolging van de integriteit van de verpakking en de leesbaarheid van het etiket van de decentrale stock?</t>
  </si>
  <si>
    <t>Art 21</t>
  </si>
  <si>
    <t>Is er een procedure met betrekking tot non-conformiteiten (excursies) tijdens de bewaring?</t>
  </si>
  <si>
    <t>n</t>
  </si>
  <si>
    <t>Vervaldatum</t>
  </si>
  <si>
    <t>Is er een systematische opvolging van de vervaldata van de farmaceutische specialiteiten op het niveau van de centrale apotheek?</t>
  </si>
  <si>
    <t>Is er een systematische opvolging van de vervaldata van de farmaceutische specialiteiten op het niveau van de decentrale stock?</t>
  </si>
  <si>
    <t>Zijn de bewijsdocumenten van de systematische opvolging van de vervaldata van de farmaceutische specialiteiten in de apotheek beschikbaar?</t>
  </si>
  <si>
    <t>Zijn de bewijsdocumenten van de systematische opvolging van de vervaldata van de farmaceutische specialiteiten op de afdelingen beschikbaar?</t>
  </si>
  <si>
    <t>Geneesmiddelenvoorschriften</t>
  </si>
  <si>
    <t>Staat er een handtekening op elk voorschrift (handgeschreven of elektronisch)?</t>
  </si>
  <si>
    <t>Staat het Riziv-nummer van de arts op elk voorschrift(handgeschreven of elektronisch)?</t>
  </si>
  <si>
    <t>Staat de datum op elk voorschrift (handgeschreven of elektronisch)?</t>
  </si>
  <si>
    <t>Staat de naam en voornaam van de patiënt op elk voorschrift(handgeschreven of elektronisch)?</t>
  </si>
  <si>
    <t>Staat de identificatienummer (opnamenummer, patiëntennummer of rijksregisternummer) van de patiënt op elk voorschrift (handgeschreven of elektronisch)?</t>
  </si>
  <si>
    <t>Staat de omschrijving van het geneesmiddel op elk voorschrift (handgeschreven of elektronisch)?</t>
  </si>
  <si>
    <t>Staat de dosis van het geneesmiddel op elk voorschrift (handgeschreven of elektronisch)?</t>
  </si>
  <si>
    <t>Staat de toedieningsvorm van het geneesmiddel op elk voorschrift (handgeschreven of elektronisch)?</t>
  </si>
  <si>
    <t>Staat de toedieningswijze van het geneesmiddel op elk voorschrift (handgeschreven of elektronisch)?</t>
  </si>
  <si>
    <t>Staat de frequentie van toediening van het geneesmiddel op elk voorschrift (handgeschreven of elektronisch)?</t>
  </si>
  <si>
    <t>Staan de toedieningsmomenten van het geneesmiddel op elk voorschrift (handgeschreven of elektronisch)?</t>
  </si>
  <si>
    <t>Staat de duur van de therapie op elk voorschrift (handgeschreven of elektronisch)?</t>
  </si>
  <si>
    <t>Staat de looptijd van een infuus vermeld bij IV toedieningen op elk voorschrift (handgeschreven of elektronisch)?</t>
  </si>
  <si>
    <t>Is er een interne procedure over het gebruik van afkortingen?</t>
  </si>
  <si>
    <t>Bestaat er een volledige en door het MFC goedgekeurde lijst van de geneesmiddelen en producten die de verpleegkundige zelf mag voorschrijven (of eerder “bestellen”) voor een patiënt of zijn/haar afdeling?</t>
  </si>
  <si>
    <t>Bestaat er een procedure voor het gebruik van een standing order die door het MFC werd goedgekeurd?</t>
  </si>
  <si>
    <t xml:space="preserve">Is er aanduiding  in het voorschrift dat de patient het geneesmiddel zelf mag beheren?  </t>
  </si>
  <si>
    <t>Wordt elke toediening zonder voorschrift nadien gevalideerd door de arts?</t>
  </si>
  <si>
    <t>KB 4 maart 1991 + KB 10 aug 2005</t>
  </si>
  <si>
    <t>Staat de naam en voornaam van de arts op elk voorschrift(handgeschreven of elektronisch) ?</t>
  </si>
  <si>
    <t>Staat de geboortedatum van de patiënt op elk voorschrift (handgeschreven of elektronisch)?</t>
  </si>
  <si>
    <t>Staat de looptijd van een infuus vermeld bij sondevoeding op elk voorschrift (handgeschreven of elektronisch)?</t>
  </si>
  <si>
    <t>JCI - Qmentum - Zorginspectie G15.4</t>
  </si>
  <si>
    <t>Art 31</t>
  </si>
  <si>
    <t>Worden de voorschriften 10 jaar bewaard in overeenstemming met de wetgeving?</t>
  </si>
  <si>
    <t>Worden de voorbereidingen van de voorschriften door de verpleegkundige gevalideerd door een arts?</t>
  </si>
  <si>
    <t xml:space="preserve">Indien nodig voorschriften </t>
  </si>
  <si>
    <t>JCI (MMU 4.1)</t>
  </si>
  <si>
    <t xml:space="preserve">Worden bij "indien nodig" voorschriften indicaties vermeld? </t>
  </si>
  <si>
    <t xml:space="preserve">Worden bij "indien nodig" voorschriften een maximum per toediening en een maximum per dag vermeld? </t>
  </si>
  <si>
    <t xml:space="preserve">Niet formularium voorschriften </t>
  </si>
  <si>
    <t>Is er een procedure voor het voorschrijven van geneesmiddelen buiten het formularium die werd goedgekeurd door het MFC?</t>
  </si>
  <si>
    <t>JCI (MMU.2) - NIAZ 3.2</t>
  </si>
  <si>
    <t>Staand order</t>
  </si>
  <si>
    <t>Is er een procedure rond het gebruik van staande orders die goedgekeurd werd door het MFC?</t>
  </si>
  <si>
    <t xml:space="preserve">KB 30 sep 2020 </t>
  </si>
  <si>
    <t>Elektronisch voorschrift</t>
  </si>
  <si>
    <t xml:space="preserve">Worden de voorschriften elektronisch gemaakt voor alle verpleegeenheden? </t>
  </si>
  <si>
    <t xml:space="preserve">Worden de voorschriften elektronisch gemaakt voor alle medisch technische eenheden (IZ - cathlab - OK - radiologie) ? </t>
  </si>
  <si>
    <t xml:space="preserve">Worden de voorschriften elektronisch gemaakt voor de spoeddienst? </t>
  </si>
  <si>
    <t xml:space="preserve">Worden de voorschriften elektronisch gemaakt voor alle consultaties? </t>
  </si>
  <si>
    <t xml:space="preserve">Worden de voorschriften elektronisch gemaakt voor alle daghospitalisaties? </t>
  </si>
  <si>
    <t>Gebruikt het ziekenhuis een elektronisch systeem voor het voorschrijven op patient-naam van parafarmacie?</t>
  </si>
  <si>
    <t xml:space="preserve">Gebruikt het ziekenhuis een elektronisch systeem voor het voorschrijven op patient naam van totale parenterale voeding? </t>
  </si>
  <si>
    <t xml:space="preserve">Gebruikt het ziekenhuis een elektronisch systeem voor het voorschrijven op patient naam van enterale voeding? </t>
  </si>
  <si>
    <t>Bestaat er een elektronische integratie van de verschillende softwareprogramma’s (chemotherapie, anesthesie, intensieve zorgen, radiologie …) in het therapieschema van de patient?</t>
  </si>
  <si>
    <t>Worden de updates van de databases met de farmaceutische specialiteiten automatisch en tijdig geïmplementeerd?</t>
  </si>
  <si>
    <t>Controleert het ziekenhuis de software leverancier over het blijvend functioneren van de interfaces bij een update door middel van testprotocols?</t>
  </si>
  <si>
    <t>Gebruikt het ziekenhuis een elektronisch systeem voor het registreren van de thuismedicatie?</t>
  </si>
  <si>
    <t>Is er een procedure rond het gebruik van stoporders?</t>
  </si>
  <si>
    <t>Bestaan er automatische stoporders voor bepaalde groepen of ATC-klassen van geneesmiddelen of bij bepaalde indicaties (chronische behandelingen) waardoor men verplicht is tot een herevaluatie van het voorschrift?</t>
  </si>
  <si>
    <t>Zijn er labels zichtbaar tijdens het voorschrijven die de zorgverstrekkers informatie geven over het risicoprofiel van het geneesmiddel (HRM, cytostatica,...)?</t>
  </si>
  <si>
    <t>Is er een clinical decision support (CDS) ingebouwd in het elektronisch voorschrijfsysteem?</t>
  </si>
  <si>
    <t>Beschikt de apotheker over een elektronisch farmaceutisch dossier?</t>
  </si>
  <si>
    <t xml:space="preserve">Is er een geïntegreerd farmaceutisch dossier (farmaceutisch advies is zichtbaar voor de andere zorgverstrekkers)? </t>
  </si>
  <si>
    <t>Is het elektronisch voorschrijfsysteem geïntegreerd met het apotheekpakket voor de logistieke processen (zoals distributie van de geneesmiddelen op patiëntnaam, beheer van voorraad op dienst, …)</t>
  </si>
  <si>
    <t>Is het elektronisch voorschrijfsysteem geïntegreerd met het apotheekpakket voor de tarificatie van de geneesmiddelen</t>
  </si>
  <si>
    <t>Is het elektronisch voorschrijfsysteem geïntegreerd met het e-health platform voor thuistherapie (vitalink)?</t>
  </si>
  <si>
    <t>Is het elektronisch voorschrijfsysteem geïntegreerd met het e-health platform voor het consulteren van attesten (civars)?</t>
  </si>
  <si>
    <t>Zorginspectie (Kwaliteitsindicator Icuro)</t>
  </si>
  <si>
    <t>Is het voorschrijfsysteem geïntegreerd in het patientendossier?</t>
  </si>
  <si>
    <t>Art 30</t>
  </si>
  <si>
    <t>Implementatie elektronisch voorschrift</t>
  </si>
  <si>
    <t>Wordt de apotheker betrokken bij het opstellen van het wettelijke protocol voor een elektronisch voorschrift dat moet opgesteld worden in samenwerking met de directie van het ziekenhuis, de hoofdarts en de IT-verantwoordelijke van het ziekenhuis?</t>
  </si>
  <si>
    <t>Is er een werkgroep voor het geïnformatiseerde beheer van de zorgen (eventueel met een subgroep "elektronisch voorschrift") actief in het ziekenhuis?</t>
  </si>
  <si>
    <t>Is er een referentie apotheker aanwezig in deze werkgroep (of subgroep)?</t>
  </si>
  <si>
    <t>Is er een coördinator met de IT-dienstenleverancier aanwezig in de werkgroep?</t>
  </si>
  <si>
    <t>Heeft de apotheker meegewerkt aan het opstellen van het bestek voor het voorschrijfprogramma bij de aanbesteding?</t>
  </si>
  <si>
    <t>Is de betrokkenheid van de apotheek geformaliseerd in vaste overlegstructuren voor wat betreft de implementatie van het elektronisch voorschrift (EV) en de verdere optimalisaties en aanpassingen?</t>
  </si>
  <si>
    <t>Heeft de apotheek toegang tot de parametrering van de software (vb. default instellingen zoals frequentie, geneesmiddel specifieke opmerkingen)?</t>
  </si>
  <si>
    <t>Test de werkgroep (inclusief apotheker) nieuwe versies of aanpassingen voor ze in productie gaan?</t>
  </si>
  <si>
    <t>Is er voldoende ondersteuning beschikbaar voor de voorbereiding, coaching en opvolging van diensten waarbij het EV of nieuwe aanpassingen geimplementeerd worden?</t>
  </si>
  <si>
    <t>Wordt er opleiding voorzien voor  het betrokken personeel (inclusief het personeel met wachtdienst en de externe consulenten) bij implementatie van het EV en nieuwe aanpassingen?</t>
  </si>
  <si>
    <t>Worden er opleidingssessies voorzien voor het correcte gebruik van het EV voor nieuwe personeelsleden alvorens zij hun activiteiten starten?</t>
  </si>
  <si>
    <t>Wordt de apotheker betrokken bij het opleidingstraject van het correcte gebruik van het EV?</t>
  </si>
  <si>
    <t>Zijn er handleidingen beschikbaar betreffende het correcte gebruik van het EV?</t>
  </si>
  <si>
    <t>Worden deze handleiding geüpdatet in geval van wijzigingen in de versie?</t>
  </si>
  <si>
    <t>Heeft het ziekenhuis inspraak in de bepaling van de prioriteiten van de aanpassingen die door de sofware leverancier dienen te gebeuren?</t>
  </si>
  <si>
    <t xml:space="preserve">Kan het ziekenhuis mee beslissen in het doorvoeren van belangrijke functionele aanpassingen door de software leverancier? </t>
  </si>
  <si>
    <t>Worden de wettelijke vereisten tijdig geïmplementeerd door de software leverancier?</t>
  </si>
  <si>
    <t>KB 7 juni 2009</t>
  </si>
  <si>
    <t>Art 2</t>
  </si>
  <si>
    <t>Is er een persoonlijk identificatiesysteem voorzien in het EV (badge of identiteitskaart, digitale vingerafdruk of stemherkenning, …)?</t>
  </si>
  <si>
    <t>Sluit het programma EV automatisch af bij inactiviteit?</t>
  </si>
  <si>
    <t>Zijn er in het EV specifieke toegangsrechten gekoppeld aan elke functie (arts, apotheker, verpleegkundige, farmaceutisch-technisch assistent…)?</t>
  </si>
  <si>
    <t>Wordt bij elke interventie in het systeem de naam van de persoon, het uur en de datum geregistreerd?</t>
  </si>
  <si>
    <t>Is er een permanente (24/24)helpdesk op het niveau van de IT-afdeling?</t>
  </si>
  <si>
    <t>Is er in geval van panne van het systeem een automatische back-up?</t>
  </si>
  <si>
    <t>Is de frequentie van de back-ups adequaat gedefinieerd?</t>
  </si>
  <si>
    <t>Bestaat er een procedure in geval van panne van het systeem op het niveau van de apotheek?</t>
  </si>
  <si>
    <t>Bestaat er een procedure in geval van panne van het systeem op het niveau van de afdelingen?</t>
  </si>
  <si>
    <t xml:space="preserve">Kunnen er in geval van onderhoud of panne uit veiligheidsoverwegingen kopieën op papier worden gemaakt van de behandelingsplannen?
</t>
  </si>
  <si>
    <t>Is het elektronische voorschrijfsysteem toegankelijk via een beveiligde verbinding vanop de pc van de arts van wacht buiten (bv.: thuis) het ziekenhuis?</t>
  </si>
  <si>
    <t>Is het elektronische voorschrijfsysteem toegankelijk via een beveiligde verbinding vanop de pc van de apotheker van wacht buiten (bv.: thuis) het ziekenhuis?</t>
  </si>
  <si>
    <t>Systeemveiligheid elektronisch voorschrift (EV)</t>
  </si>
  <si>
    <t>V</t>
  </si>
  <si>
    <t>Aflevering geneesmiddelen</t>
  </si>
  <si>
    <t>Wordt de afleveringshoeveelheid voor een therapie van max. 7 dagen gerespecteerd?</t>
  </si>
  <si>
    <t>Worden de vaste vormen afgeleverd in een eenheidsverpakking?</t>
  </si>
  <si>
    <t>Worden de vaste vormen niet-formularium geneesmiddelen voor minstens 80% afgeleverd in een eenheidsverpakking?</t>
  </si>
  <si>
    <t>Worden de vaste vormen niet-formularium geneesmiddelen voor minstens 50 % afgeleverd in een eenheidsverpakking?</t>
  </si>
  <si>
    <t>Worden de vaste vormen niet-formularium geneesmiddelen minder dan 20% afgeleverd in een eenheidsverpakking?</t>
  </si>
  <si>
    <t>Is er een procedure rond terugkoppeling naar de arts en/of het verzorgend personeel indien de aflevering op naam van de patiënt wordt uitgesteld ten gevolge van een voorraadonderbreking, recall ea…)?</t>
  </si>
  <si>
    <t>Wordt bij aflevering duidelijk aangeduid dat een geneesmiddel moet koel bewaard worden(bv met sticker, speciale verpakking, ea…)?</t>
  </si>
  <si>
    <t>Wordt bij aflevering duidelijk aangeduid dat een geneesmiddel moet beschermd worden tegen licht (bv met sticker, speciale verpakking, ea…)?</t>
  </si>
  <si>
    <t>Wordt bij aflevering duidelijk aangeduid dat een geneesmiddel potentieel toxisch (bv met sticker, speciale verpakking, ea…)?</t>
  </si>
  <si>
    <t>Wordt bij aflevering duidelijk aangeduid dat een geneesmiddel behoort tot de groep Hoog Risico Medicatie (bv met sticker, speciale verpakking, ea…)?</t>
  </si>
  <si>
    <t>Wordt bij aflevering duidelijk aangeduid dat een geneesmiddel behoort tot de groep Look Alike Sound Alike (bv met sticker, speciale verpakking, ea…)?</t>
  </si>
  <si>
    <t xml:space="preserve">Bestaat er een procedure voor uitzonderlijke dringende aflevering zonder voorschrift (mondeling order)? </t>
  </si>
  <si>
    <t>Zijn de verpleegkundigen verplicht om het naschrift ten gevolge van een mondelinge order aan een wel bepaalde voorschrijvende arts toe te wijzen?</t>
  </si>
  <si>
    <t>Is de maximumtermijn voor de medische validering van dit naschrift naar aanleiding van een mondeling order vastgelegd?</t>
  </si>
  <si>
    <t xml:space="preserve">Bestaat er een procedure voor de aflevering op basis van een staand order? </t>
  </si>
  <si>
    <t xml:space="preserve">Bestaat er een procedure voor de aflevering van geneesmiddelen voor de spoedkasten op basis van een naschrift? </t>
  </si>
  <si>
    <t>Worden de spoedkasten op basis van naschriften minstens éénmaal per week aangevuld?</t>
  </si>
  <si>
    <t>Zijn alle personen van de apotheek die het voorschrift hebben behandeld (aflevering, controle, registratie...) traceerbaar?</t>
  </si>
  <si>
    <t>Bestaat er een procedure voor het afleveren van dringende geneesmiddelen buiten de openingsuren van de apotheek?</t>
  </si>
  <si>
    <t xml:space="preserve">Zijn er noodprocedures bij uitval van de elektronische ondersteunig bij picking? </t>
  </si>
  <si>
    <t xml:space="preserve">Gebeurt de aflevering van geneesmiddelen aan ambulante patiënten aan het loket steeds op basis van een voorschrift? </t>
  </si>
  <si>
    <t xml:space="preserve">Wordt de wetgeving gevolgd in zake ambulante aflevering op basis van Recip-e voorschriften? </t>
  </si>
  <si>
    <t>Gebeurt de aflevering van de geneesmiddelen van een klinische studie door de ziekenhuisapotheker?</t>
  </si>
  <si>
    <t>Gebeurt de aflevering van de geneesmiddelenstalen door de ziekenhuisapotheker?</t>
  </si>
  <si>
    <t>Gebeurt de aflevering van de geneesmiddelen die in dagziekenhuis gebruikt worden steeds door de ziekenhuisapotheker?</t>
  </si>
  <si>
    <t>KB 5 mei 2019</t>
  </si>
  <si>
    <t>Art 12 en Bijlage ICf</t>
  </si>
  <si>
    <t>Art 12</t>
  </si>
  <si>
    <t>JCI - Niaz 8.2</t>
  </si>
  <si>
    <t>KB 18 juni 1990</t>
  </si>
  <si>
    <t>Art 7</t>
  </si>
  <si>
    <t>Art 10</t>
  </si>
  <si>
    <t>KB 4 maart 1991</t>
  </si>
  <si>
    <t>https://recip-e.be/nl/nieuws/timeline/verplicht-elektronisch/</t>
  </si>
  <si>
    <t>Riziv</t>
  </si>
  <si>
    <t>Wordt de unieke Recip-e code (RID) opgehaald uit het systeem Recip-e en gemarkeerd als afgeleverd?</t>
  </si>
  <si>
    <t>Substitutie</t>
  </si>
  <si>
    <t>Gebeurt de aflevering van een geneesmiddel in geval van substitutie volgens de afgesroken procedure, die door het MFC werd opgesteld?</t>
  </si>
  <si>
    <t>Logistieke controle apotheker voor aflevering</t>
  </si>
  <si>
    <t>Is er een procedure die de in process controle beschrijft tijdens aflevering?</t>
  </si>
  <si>
    <t xml:space="preserve">Wordt er gebruik gemaakt van een elektronische in process controle bij picking? </t>
  </si>
  <si>
    <t>Klinische validatie voorschrift</t>
  </si>
  <si>
    <t>zie auditvragen in het hoofdstuk klinische farmacie</t>
  </si>
  <si>
    <t>Bestaat er een procedure voor het transport van geneesmiddelen van en naar een andere campus?</t>
  </si>
  <si>
    <t>Bestaat er een procedure voor het transport van geneesmiddelen van en naar de afdelingen?</t>
  </si>
  <si>
    <t>Respecteert men de bewaringsmodaliteiten betreffende de temperatuur tijdens het intern vervoer binnen het gebouw</t>
  </si>
  <si>
    <t>Respecteert men de bewaringsmodaliteiten betreffende de temperatuur tijdens het vervoer buiten het ziekenhuis</t>
  </si>
  <si>
    <t>Worden de “koel te bewaren”  en de “diepgevroren te bewaren” geneesmiddelen apart getransporteerd tijdens het intern transport van de geneesmiddelen die op andere temperaturen moeten worden bewaard?</t>
  </si>
  <si>
    <t>Worden de “koel te bewaren”  en de “diepgevroren te bewaren” geneesmiddelen apart getransporteerd tijdens het extern transport (bv andere campus) van de geneesmiddelen die op andere temperaturen moeten worden bewaard?</t>
  </si>
  <si>
    <t>Gebeurt het transport op een gevalideerde manier volgens geldende temperatuursranges?</t>
  </si>
  <si>
    <t>Is er een continue temperatuurmonitoring tijdens het interne transport?</t>
  </si>
  <si>
    <t>Is er een continue temperatuurmonitoring tijdens het externe transport?</t>
  </si>
  <si>
    <t>Is er een procedure bij temperatuurexcursie tijdens het interne transport?</t>
  </si>
  <si>
    <t>Is er een procedure bij temperatuurexcursie tijdens het externe transport?</t>
  </si>
  <si>
    <t xml:space="preserve">Respecteert men de bescherming tegen het licht tijdens het vervoer buiten het ziekenhuis? </t>
  </si>
  <si>
    <t>Respecteert men de bescherming tegen het licht tijdens het intern vervoer binnen het gebouw</t>
  </si>
  <si>
    <t>is er een SLA (met duidelijke uurregeling ea…) met de betrokken dienst indien het interne transport niet gebeurt door apotheek peroneel?</t>
  </si>
  <si>
    <t>is er een SLA (met duidelijke uurregeling ea…) met de betrokken dienst of externe partner  indien het externe transport niet gebeurt door apotheek peroneel?</t>
  </si>
  <si>
    <t xml:space="preserve">Is er een track &amp; trace systeem op de logistieke keten </t>
  </si>
  <si>
    <t>Bestaat er een procedure voor het transport van potentieel gevaarlijke stoffen(bv.cytostatica, ether, alcohol, zuren, enz.)?</t>
  </si>
  <si>
    <t xml:space="preserve">Gebeurt het transport van potentieel gevaarlijke producten gescheiden van het reguliere transport van geneesmiddelen? </t>
  </si>
  <si>
    <t>Is het transport van potentieel gevaarlijke producten herkenbaar van het reguliere transport? (bv andere kleur van transportcontainers, of etketten, …)?</t>
  </si>
  <si>
    <t>Is er een reiningsprocedure voor de transport containers?</t>
  </si>
  <si>
    <t>Zijn de transportcontainers verzegeld?</t>
  </si>
  <si>
    <t>Is er een procedure rond het goede gebruik van de buizenpost?</t>
  </si>
  <si>
    <t xml:space="preserve">Komt de buizenpost toe in een afgesloten lokaal? </t>
  </si>
  <si>
    <t>Zijn er richtlijnen voor transport, aangepast aan de stabiliteit van de producten? (bv. schokvrij transport, houdbaarheid vs transporttijd, ...)</t>
  </si>
  <si>
    <t>Gebeurt het vervoer van een potentieel toxisch product (bv. cyto…) in een lekvrije container?</t>
  </si>
  <si>
    <t>Heeft de transportcontainer van een potentieel toxisch product (bv. cyto…) een duidelijk herkenbaar etiket?</t>
  </si>
  <si>
    <t xml:space="preserve">Is er een opleiding voorzien voor medewerkers die het intern transport verzorgen van potentieel toxische stoffen ? En kennen zij het escallatieplan bij problemen?  </t>
  </si>
  <si>
    <t>Good Distribution Practice (GDP)</t>
  </si>
  <si>
    <t>Bijlage ICh</t>
  </si>
  <si>
    <t>Bijlage ICa en ICk</t>
  </si>
  <si>
    <t>Aflevering bij ontslag</t>
  </si>
  <si>
    <t>Worden er voor maximum 3 dagen geneesmiddelen meegegeven met de patiënt bij ontslag?</t>
  </si>
  <si>
    <t>Kan men de meegegeven geneesmiddelen bij ontslag elektronisch registreren?</t>
  </si>
  <si>
    <t>Worden er geneedsmiddelen meegegeven met de patiënt voor een tijdelijk kort therapeutisch verlof?</t>
  </si>
  <si>
    <t xml:space="preserve">Wordt de medicatie vanuit een therapeutische verlof niet teruggenomen? </t>
  </si>
  <si>
    <t>Gebeurt er een check op vervaldatum indien men geneesmiddelen aflevert bij ontslag?</t>
  </si>
  <si>
    <t>Worden de persoonlijke medicatie aan de patiënt teruggegeven wanneer hij/zij het ziekenhuis verlaat?</t>
  </si>
  <si>
    <t>KB nr 78</t>
  </si>
  <si>
    <t>Documentatie aflevering</t>
  </si>
  <si>
    <t xml:space="preserve">Is er een elektronisch logboek van de farmaceutische specialiteiten met betrekking tot de aflevering beschikbaar? </t>
  </si>
  <si>
    <t>Wordt het elektronsiche logboek van de farmaceutische specialiteiten met betrekking tot de aflevering dagelijks bijgewerkt?</t>
  </si>
  <si>
    <t>Kan men in het  elektronsiche logboek van de farmaceutische specialiteiten met betrekking tot de aflevering een selectie uitvoeren op het type patiënt (hosp - ambu)?</t>
  </si>
  <si>
    <t>Kan men in het  elektronsiche logboek van de farmaceutische specialiteiten met betrekking tot de aflevering een selectie uitvoeren op het type aflevering (patiënt of spoedkast)?</t>
  </si>
  <si>
    <t>Kan het elektronsiche logboek van de farmaceutische specialiteiten met betrekking tot de aflevering te allen tijde overgemaakt worden aan de inspecteur in een ISO-gecertificeerd formaat?</t>
  </si>
  <si>
    <t xml:space="preserve">Is er een op een beveiligde wijze een back-up voorzien van het elektronische logboek van de farmaceutische specialiteiten met betrekking tot de aflevering? </t>
  </si>
  <si>
    <t>Bevat dit elektronisch logboek de datum van aflevering, de identificatie van de voorschrijver, de identificatie van de patiënt, de identificatie van het geneesmiddel, het unieke identificatienummer van het geneesmiddel, de toedieningsvorm, de sterkte, de afgeleverde hoeveelheid en het lotnummer?</t>
  </si>
  <si>
    <t>KB 30 sept 2020 Art.26</t>
  </si>
  <si>
    <t>KB 30 sept 2020 Art.27</t>
  </si>
  <si>
    <t>KB 30 sept 2020 Art.26§3</t>
  </si>
  <si>
    <t>KB 30 sept 2020 Art.27 4°</t>
  </si>
  <si>
    <t>KB 30 sept 2020 Art.27 5°</t>
  </si>
  <si>
    <t>KB 30 sept 2020 Art.32</t>
  </si>
  <si>
    <t>Art 26</t>
  </si>
  <si>
    <t>Art 27</t>
  </si>
  <si>
    <t>Art 27 4°</t>
  </si>
  <si>
    <t>Art 27 5°</t>
  </si>
  <si>
    <t>Art 32</t>
  </si>
  <si>
    <t>Art 26 §3</t>
  </si>
  <si>
    <t>VI</t>
  </si>
  <si>
    <t xml:space="preserve">Toediening </t>
  </si>
  <si>
    <t>Wordt de toediening van het geneesmiddel aan de patiënt elektronisch geregistreerd?</t>
  </si>
  <si>
    <t>Bevat dit toedieningsregister de identiteit van de zorgverstrekker en van de patiënt, het moment van toediening en het toegediende product?</t>
  </si>
  <si>
    <t xml:space="preserve">Kan tijdens de toediening aan het bed van de patiënt het volledige medicatieschema geraadpleegd worden? </t>
  </si>
  <si>
    <t>Kan de toediening van de geneesmiddelen aan het bed van de patiënt elektronisch worden geregistreerd?</t>
  </si>
  <si>
    <t>Gebeurt de elektronische registratie van de toediening van het geneesmiddel door middel van bedscanning (scanning patiënt - geneesmiddel - EV)?</t>
  </si>
  <si>
    <t xml:space="preserve">Kan men de niet toegediende geneesmiddelen (bv.: patiënt afwezig voor onderzoek, patiënt niet stabiel,…) elektronisch registreren? </t>
  </si>
  <si>
    <t xml:space="preserve">Kan men de niet toegediende geneesmiddelen elektronisch motiveren? </t>
  </si>
  <si>
    <t>Worden de niet toegediende geneesmiddelen (retourgeneesmiddelen) elektronisch geregistreerd alvorens ze worden terugezonden naar de apotheek?</t>
  </si>
  <si>
    <t>Kan men de niet herbruikbare producten (gebroken, gedesteriliseerd…) elektronisch registreren ?</t>
  </si>
  <si>
    <t>Kan men de toediening van enterale voeding elektronisch registreren?</t>
  </si>
  <si>
    <t xml:space="preserve">Is er een procedure rond het correct toedienen van de parenterale voeding (bv juiste filters, …)? </t>
  </si>
  <si>
    <t>Kan men de toediening van de gipsen elektronisch registreren?</t>
  </si>
  <si>
    <t>Is er een procedure rond het klaarzetten voor toediening van de geneesmiddelen op de afdeling?</t>
  </si>
  <si>
    <t>Is er een procedure rond de controle van de geneesmiddelen voor toediening (bv vervaldatum, …)?</t>
  </si>
  <si>
    <t xml:space="preserve">Is er een procedure rond de toediening van multi-dose preparaten? </t>
  </si>
  <si>
    <t>Is er een procedure rond de reconstitutie van geneesmiddelen voor toediening?</t>
  </si>
  <si>
    <t xml:space="preserve">Is er een procedure met betrekking tot de toediening van aangebroken eenheidsverpakkingen? </t>
  </si>
  <si>
    <t xml:space="preserve">Is er voor elke verblijvende patiënt een toedieningsschema beschikbaar van alle geneesmiddelen die de patiënt gebruikt of recent heeft gebruikt op het ogenblik van zijn opname? </t>
  </si>
  <si>
    <t xml:space="preserve">Is er voor elke verblijvende patiënt een toedieningsschema voor alle geneesmiddelen die de patiënt toegediend krijgt in het ziekenhuis beschikbaar? </t>
  </si>
  <si>
    <t>Bevat het toedieningsschema de naam van het geneesmiddel, de identificatie van de patiënt, de dosis, de vorm, het tijdstip, de duur van de behandeling?</t>
  </si>
  <si>
    <t>Wordt dit toedieningsschema opgenomen in het farmaceutische patiëntendossier?</t>
  </si>
  <si>
    <t>Art 26 §1</t>
  </si>
  <si>
    <t>Art 30 - Bijlage ICj</t>
  </si>
  <si>
    <t>Art 26 §11°</t>
  </si>
  <si>
    <t>Art 30 §1</t>
  </si>
  <si>
    <t>Art 30 §2 - Bijlage Icj</t>
  </si>
  <si>
    <t>Persoonlijke geneesmiddelen van de patiënt</t>
  </si>
  <si>
    <t>Heeft de ziekenhuisarts via een ondertekend voorschrift bevestigd welke persoonlijke geneesmiddelen er in het ziekenhuis verder moeten worden toegediend?</t>
  </si>
  <si>
    <t>Is de patiënt op de hoogte van de persoonlijke geneesmiddelen die hij/zij kan of moet blijven innemen tijdens de hospitalisatie?</t>
  </si>
  <si>
    <t>Kan men de toediening van de persoonlijke geneesmiddelen van de patiënt elektronisch registreren zonder tarificatie?</t>
  </si>
  <si>
    <t>JCI (MMU 6.2)</t>
  </si>
  <si>
    <t>VII</t>
  </si>
  <si>
    <t>Tarificatie</t>
  </si>
  <si>
    <t>Gebeurt de tarificatie elektronisch?</t>
  </si>
  <si>
    <t>Gebeurt de detarificatie ( verwerking retourmedicatie) elektronisch?</t>
  </si>
  <si>
    <t>Kan de arts de criteria elektronisch aanvinken voor de attestgebonden geneesmiddelen?</t>
  </si>
  <si>
    <t>Worden de attesten elektronisch ondertekend?</t>
  </si>
  <si>
    <t>Worden de attesten elektronisch naar de tarificatie gestuurd?</t>
  </si>
  <si>
    <t>Heeft de apotheek een efficiënt beheer over de attesten (bv openstaande attesten,…)?</t>
  </si>
  <si>
    <t>Verdoving</t>
  </si>
  <si>
    <t>Bestaat er een specifieke procedure voor het beheer van verdovingsmiddelen?</t>
  </si>
  <si>
    <t>Bestaat er een specifieke procedure voor het voorschrijven van verdovingsmiddelen?</t>
  </si>
  <si>
    <t>Bestaat er een specifieke procedure voor het afleveren van verdovingsmiddelen?</t>
  </si>
  <si>
    <t>Bestaat er een specifieke procedure voor het toedienen van verdovingsmiddelen?</t>
  </si>
  <si>
    <t xml:space="preserve">Zijn de verdovingsmiddelen en psychotrope stoffen opgenomen op de lijst van hoog risico medicatie (HRM)? </t>
  </si>
  <si>
    <t>Houdt men in de procedures met betrekking op de verdovingsmiddelen en psychotrope stoffen rekening met het risico profiel van deze producten? (veiligheid, fraude …)</t>
  </si>
  <si>
    <t>Wordt in de procedure met betrekking tot de verdovingsmiddelen en psychotrope stoffen de risicobeperkende strategie gehanteerd om bepaalde concentraties en/of volumes te beperken in de decentrale voorraden?</t>
  </si>
  <si>
    <t>JCI - Qualicor</t>
  </si>
  <si>
    <t xml:space="preserve">JCI </t>
  </si>
  <si>
    <t>Bestelling</t>
  </si>
  <si>
    <t xml:space="preserve">Voldoet de bestelling van verdovende middelen aan de wettelijke vereisten? </t>
  </si>
  <si>
    <t xml:space="preserve">Worden de gegevens op de gebruikte verdovingsbonnen voor de aankoop bij de firma's accuraat gehouden? </t>
  </si>
  <si>
    <t>https://www.fagg-afmps.be/nl/verdovingsbons</t>
  </si>
  <si>
    <t>KB 31 dec 1930 Art 16  en KB 22 jan 1998 Art 11 §1</t>
  </si>
  <si>
    <t>Voorschrift</t>
  </si>
  <si>
    <t>Voldoet het (manueel) voorschrift aan de wettelijke bepaling dat de arts eigenhandig  voorschrijft?</t>
  </si>
  <si>
    <t>Voldoet het (manueel) voorschrift aan de wettelijke bepaling dat de dosis voluit geschreven is?</t>
  </si>
  <si>
    <t>Voldoet het (manueel) voorschrift aan de wettelijke bepaling dat het aantal voluit geschreven is?</t>
  </si>
  <si>
    <t>Is er tijdens het elekytronisch voorschrijven een label voor verdoving zichtbaar in het systeem?</t>
  </si>
  <si>
    <t>KB 31 dec 1930 Art 19 en KB 13 jan 2014 en KB sept 2017 Art 21</t>
  </si>
  <si>
    <t>KB 31 dec 1930 Art 19 en KB 13 jan 2014 en KB sept 2017 Art 22</t>
  </si>
  <si>
    <t>KB 31 dec 1930 Art 19 en KB 13 jan 2014 en KB 6 sept 2017 Art 23</t>
  </si>
  <si>
    <t>Aflevering</t>
  </si>
  <si>
    <t>Wordt bij aflevering duidelijk aangeduid dat een geneesmiddel behoort tot de verdoving (bv dubbele rode streep, met sticker, speciale verpakking, ea…)?</t>
  </si>
  <si>
    <t xml:space="preserve">Is er een afzonderlijk elektronisch logboek van de verdovende middelen en psychotrope stoffen tot de aflevering beschikbaar? </t>
  </si>
  <si>
    <t>Art 26 §1 2°</t>
  </si>
  <si>
    <t xml:space="preserve">Infrastructuur </t>
  </si>
  <si>
    <t>Is er in de centrale apotheek een gescheiden bewaringsruimte of kast(robot) voorzien voor de bewaring van verdovingsmiddelen?</t>
  </si>
  <si>
    <t>Is de bewaringsruimte of kast(robot) voor de verdovingsmiddelen in de apotheek op slot?</t>
  </si>
  <si>
    <t>Is er een toegangsbeperking op de bewaringsruimte of kast (robot) van de verdoving in de apotheek?</t>
  </si>
  <si>
    <t>Is er videobewaking van de bewaringsruimte of kast(robot) van de verdovingsmiddelen in de apotheek?</t>
  </si>
  <si>
    <t>Is er op elke afdeling een gescheiden bewaringsruimte of kast(robot) voorzien voor de bewaring van verdovingsmiddelen?</t>
  </si>
  <si>
    <t>Is de bewaringsruimte of kast(robot) voor verdovingsmiddelen op de afdeling op slot?</t>
  </si>
  <si>
    <t>Is er een toegangsbeperking op de bewaringsruimte of kast (robot) van de verdovingsmiddelen op de afdeling?</t>
  </si>
  <si>
    <t>Is er in de centrale noodkast een gescheiden ruimte of kast(robot) voorzien voor de bewaring van verdovingsmiddelen?</t>
  </si>
  <si>
    <t>Is de bewaringsruimte of kast(robot) van de verdovingsmiddelen in de centrale noodkast op slot?</t>
  </si>
  <si>
    <t xml:space="preserve">Is er een toegangsbeperking op de ruimte of kast (robot) van de verdovingsmiddelen in de centrale noodkast? </t>
  </si>
  <si>
    <t>Wordt er een permanente inventaris uitgevoerd van de verdovingsmiddelen in de apotheek?</t>
  </si>
  <si>
    <t>Wordt er een permanente inventaris uitgevoerd van de verdovingsmiddelen op de afdeling?</t>
  </si>
  <si>
    <t>Is er een procedure betreffende onregelmatigheden met de inventaris?</t>
  </si>
  <si>
    <t>Wordt de verwijdering en/of vernietiging van verdoving geregistreerd?</t>
  </si>
  <si>
    <t>Beschikt de apotheek over een jaarlijkse elektronische inventarislijst van de verdovingsmiddelen ondertekend en gedagtekend door de apotheker-titularis?</t>
  </si>
  <si>
    <t>Bijlage Icf</t>
  </si>
  <si>
    <t>KB 31 december 1930</t>
  </si>
  <si>
    <t>In process controle</t>
  </si>
  <si>
    <t>Wordt het verdovingsmiddel enkel afgeleverd na ontvangst van een correct voorschrift?</t>
  </si>
  <si>
    <t>Wordt de aflevering van verdovingsmiddelen dubbel gecheckt of verloopt de aflevering volledig geautomatiseerd?</t>
  </si>
  <si>
    <t>Gebeurt er een controle door de afdeling bij ontvangst van de verdovingsmiddelen?</t>
  </si>
  <si>
    <t xml:space="preserve">Worden alle afleveringen van de verdoving en de psychotrope stoffen bijgehouden in een geinformatiseerd register? </t>
  </si>
  <si>
    <t>Kent de apotheek de stock aan verdovingsmiddelen op de afdelingen (decentrale stock)?</t>
  </si>
  <si>
    <t>Kent de apotheek de stock van verdovingsmiddelen van de patiënt op de afdelingen (decentrale stock)?</t>
  </si>
  <si>
    <t xml:space="preserve">Wordt er een inventaris uitgevoerd bij elke aanvulling van de decentrale voorraad door de apotheek? </t>
  </si>
  <si>
    <t xml:space="preserve">Wordt er minimaal 2 x per jaar de totale decentrale stock geinventariseerd? </t>
  </si>
  <si>
    <t>Worden stockcorrecties of verliezen gerapporteerd aan het MFC?</t>
  </si>
  <si>
    <t>Wordt er een verbeteractie  ondernomen indien er stockcorrecties (verliezen) worden uitgevoerd zonder motivatie ?</t>
  </si>
  <si>
    <t>Is er een procedure voor de terugname van verdoving van de afdeling naar de apotheek?</t>
  </si>
  <si>
    <t>Accreditation Canada International (ACI)</t>
  </si>
  <si>
    <t>Art 9</t>
  </si>
  <si>
    <t>Is er een systematische opvolging van de vervaldata van de verdovingsmiddelen op het niveau van de centrale apotheek?</t>
  </si>
  <si>
    <t>Is er een systematische opvolging van de vervaldata van de verdovingsmiddelen van de decentrale voorraden?</t>
  </si>
  <si>
    <t>Staat de systematische opvolging van de vervaldata van de verdovingsmiddelen beschreven in een procedure?</t>
  </si>
  <si>
    <t>Zijn de bewijsdocumenten van de systematische opvolging van de vervaldata van de verdovingsmiddelen in de apotheek beschikbaar?</t>
  </si>
  <si>
    <t>Zijn de bewijsdocumenten van de systematische opvolging van de vervaldata van de verdovingsmiddelen op de afdelingen beschikbaar?</t>
  </si>
  <si>
    <t>Wordt er een inventaris bijgehouden van vervallen verdovingsmiddelen?</t>
  </si>
  <si>
    <t>Is er een procedure voor het verwijderen en/of vernietiging van vervallen verdoving?</t>
  </si>
  <si>
    <t>Art 24 - 25</t>
  </si>
  <si>
    <t>Is er een specifieke procedure voor gecontroleerd transport van  verdoving naar de afdelingen?</t>
  </si>
  <si>
    <t>Is er een specifieke procedure voor gecontroleerd transport van  verdoving naar andere campussen?</t>
  </si>
  <si>
    <t>Gebeurt het transport van verdovingmiddelen op een beveiligde manier (verzegeling…)?</t>
  </si>
  <si>
    <t>Is er een procedure voor de bewaring van de verdoving in mobiele spoedvoorraden (reakarren, spoedkoffers MUG,...)?</t>
  </si>
  <si>
    <t>Gebeurt het transport van de verdovingsmiddelen gescheiden van andere geneesmiddelen?</t>
  </si>
  <si>
    <t>Gebeurt het transport van de verdoving tussen veschillende sites van dezelfde verzorgingsinstelling onder de verantwoordelijkheid van de ziekenhuisapotheker?</t>
  </si>
  <si>
    <t>Toediening</t>
  </si>
  <si>
    <t>Is er een specifieke procedure voor verdovingsmiddelen en psychotrope stoffen met betrekking tot de toediening?</t>
  </si>
  <si>
    <t xml:space="preserve">Is er een specifieke procedure voor verdovingsmiddelen en psychotrope stoffen met betrekking tot het toedienen van aangebroken eenheidsverpakkingen? </t>
  </si>
  <si>
    <t xml:space="preserve">Is er een specifieke procedure voor verdovingsmiddelen en psychotrope stoffen met betrekking tot verlies of een beschadiging van eenheidsverpakkingen op de afdelingen? </t>
  </si>
  <si>
    <t>Wordt er een onafhankelijke dubbel check uitgevoerd of een bedscanning voor de toediening van de verdovingsmiddelen en psychotrope stoffen?</t>
  </si>
  <si>
    <t xml:space="preserve">JCI - Qualicor </t>
  </si>
  <si>
    <t>INLEIDING     DISTRIBUTIE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</si>
</sst>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8" formatCode="_-* #,##0.00_-;\-* #,##0.00_-;_-* &quot;-&quot;??_-;_-@_-"/>
  </numFmts>
  <fonts count="41"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
      <sz val="11"/>
      <color rgb="FFFF0000"/>
      <name val="Open Sans"/>
      <family val="2"/>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7">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 fillId="0" borderId="0"/>
    <xf numFmtId="168" fontId="18" fillId="0" borderId="0" applyFont="0" applyFill="0" applyBorder="0" applyAlignment="0" applyProtection="0"/>
  </cellStyleXfs>
  <cellXfs count="208">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9" fillId="0" borderId="0" xfId="0" applyFont="1" applyAlignment="1">
      <alignment horizontal="center" wrapText="1"/>
    </xf>
    <xf numFmtId="0" fontId="7" fillId="0" borderId="0" xfId="0" applyFont="1" applyAlignment="1">
      <alignment horizontal="center" wrapText="1"/>
    </xf>
    <xf numFmtId="0" fontId="15"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0" fillId="13" borderId="1" xfId="0" applyFill="1" applyBorder="1"/>
    <xf numFmtId="0" fontId="39" fillId="7" borderId="0" xfId="0" applyFont="1" applyFill="1"/>
    <xf numFmtId="0" fontId="40" fillId="7" borderId="2" xfId="0" applyFont="1" applyFill="1" applyBorder="1"/>
    <xf numFmtId="0" fontId="7" fillId="7" borderId="2" xfId="0" applyFont="1" applyFill="1" applyBorder="1" applyAlignment="1">
      <alignment horizontal="left"/>
    </xf>
    <xf numFmtId="0" fontId="7" fillId="7" borderId="3" xfId="0" applyFont="1" applyFill="1" applyBorder="1" applyAlignment="1">
      <alignment horizontal="left"/>
    </xf>
    <xf numFmtId="0" fontId="7" fillId="7" borderId="3" xfId="0" applyFont="1" applyFill="1" applyBorder="1" applyAlignment="1">
      <alignment horizontal="left" wrapText="1"/>
    </xf>
    <xf numFmtId="0" fontId="7" fillId="7" borderId="0" xfId="0" applyFont="1" applyFill="1" applyAlignment="1">
      <alignment horizontal="left" wrapText="1"/>
    </xf>
    <xf numFmtId="0" fontId="7" fillId="7" borderId="2" xfId="0" applyFont="1" applyFill="1" applyBorder="1" applyAlignment="1">
      <alignment horizontal="left" vertical="top" wrapText="1"/>
    </xf>
    <xf numFmtId="0" fontId="7" fillId="7" borderId="3" xfId="0" applyFont="1" applyFill="1" applyBorder="1" applyAlignment="1">
      <alignment horizontal="left" vertical="top" wrapText="1"/>
    </xf>
    <xf numFmtId="0" fontId="7" fillId="7" borderId="3" xfId="0" applyFont="1" applyFill="1" applyBorder="1" applyAlignment="1">
      <alignment horizontal="left" vertical="center"/>
    </xf>
    <xf numFmtId="0" fontId="7" fillId="7" borderId="3" xfId="0" applyFont="1" applyFill="1" applyBorder="1" applyAlignment="1">
      <alignment horizontal="left" vertical="top"/>
    </xf>
    <xf numFmtId="0" fontId="7" fillId="7" borderId="2" xfId="0" applyFont="1" applyFill="1" applyBorder="1" applyAlignment="1">
      <alignment horizontal="left"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cellXfs>
  <cellStyles count="7">
    <cellStyle name="Goed" xfId="2" builtinId="26"/>
    <cellStyle name="Komma" xfId="4" builtinId="3"/>
    <cellStyle name="Komma 2" xfId="6" xr:uid="{78AE37A9-F54D-4A53-82BC-D22097A40B90}"/>
    <cellStyle name="Normal 2" xfId="1" xr:uid="{00000000-0005-0000-0000-000000000000}"/>
    <cellStyle name="Normal 2 2" xfId="5" xr:uid="{95964945-C976-4E96-BBC6-46628E40BDF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60%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08030DE0-813E-4D18-B26A-028701A1AD7D}"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F8E25108-FF41-49F1-AA11-AA30E2A5A1C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D34BE5F2-668D-4D39-9AE1-FDE5181F9E2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D9785791-1674-4FBD-B039-ECBD19961D50}"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distributie'!$P$441:$P$444</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60</c:v>
                </c:pt>
                <c:pt idx="1">
                  <c:v>1</c:v>
                </c:pt>
                <c:pt idx="2">
                  <c:v>139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distributie'!$P$447</c:f>
              <c:strCache>
                <c:ptCount val="1"/>
                <c:pt idx="0">
                  <c:v>Niveau 1</c:v>
                </c:pt>
              </c:strCache>
            </c:strRef>
          </c:cat>
          <c:val>
            <c:numRef>
              <c:extLst>
                <c:ext xmlns:c15="http://schemas.microsoft.com/office/drawing/2012/chart" uri="{02D57815-91ED-43cb-92C2-25804820EDAC}">
                  <c15:fullRef>
                    <c15:sqref>'proces distributie'!$Q$447:$Q$449</c15:sqref>
                  </c15:fullRef>
                </c:ext>
              </c:extLst>
              <c:f>'proces distributie'!$Q$447</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distributie'!$P$447</c:f>
              <c:strCache>
                <c:ptCount val="1"/>
                <c:pt idx="0">
                  <c:v>Niveau 1</c:v>
                </c:pt>
              </c:strCache>
            </c:strRef>
          </c:cat>
          <c:val>
            <c:numRef>
              <c:extLst>
                <c:ext xmlns:c15="http://schemas.microsoft.com/office/drawing/2012/chart" uri="{02D57815-91ED-43cb-92C2-25804820EDAC}">
                  <c15:fullRef>
                    <c15:sqref>'proces distributie'!$R$447:$R$449</c15:sqref>
                  </c15:fullRef>
                </c:ext>
              </c:extLst>
              <c:f>'proces distributie'!$R$447</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distributie'!$P$447</c:f>
              <c:strCache>
                <c:ptCount val="1"/>
                <c:pt idx="0">
                  <c:v>Niveau 1</c:v>
                </c:pt>
              </c:strCache>
            </c:strRef>
          </c:cat>
          <c:val>
            <c:numRef>
              <c:extLst>
                <c:ext xmlns:c15="http://schemas.microsoft.com/office/drawing/2012/chart" uri="{02D57815-91ED-43cb-92C2-25804820EDAC}">
                  <c15:fullRef>
                    <c15:sqref>'proces distributie'!$S$447:$S$449</c15:sqref>
                  </c15:fullRef>
                </c:ext>
              </c:extLst>
              <c:f>'proces distributie'!$S$447</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distributie'!$P$448</c:f>
              <c:strCache>
                <c:ptCount val="1"/>
                <c:pt idx="0">
                  <c:v>Niveau 2</c:v>
                </c:pt>
              </c:strCache>
            </c:strRef>
          </c:cat>
          <c:val>
            <c:numRef>
              <c:extLst>
                <c:ext xmlns:c15="http://schemas.microsoft.com/office/drawing/2012/chart" uri="{02D57815-91ED-43cb-92C2-25804820EDAC}">
                  <c15:fullRef>
                    <c15:sqref>'proces distributie'!$Q$447:$Q$449</c15:sqref>
                  </c15:fullRef>
                </c:ext>
              </c:extLst>
              <c:f>'proces distributie'!$Q$448</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distributie'!$P$448</c:f>
              <c:strCache>
                <c:ptCount val="1"/>
                <c:pt idx="0">
                  <c:v>Niveau 2</c:v>
                </c:pt>
              </c:strCache>
            </c:strRef>
          </c:cat>
          <c:val>
            <c:numRef>
              <c:extLst>
                <c:ext xmlns:c15="http://schemas.microsoft.com/office/drawing/2012/chart" uri="{02D57815-91ED-43cb-92C2-25804820EDAC}">
                  <c15:fullRef>
                    <c15:sqref>'proces distributie'!$R$447:$R$449</c15:sqref>
                  </c15:fullRef>
                </c:ext>
              </c:extLst>
              <c:f>'proces distributie'!$R$448</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distributie'!$P$448</c:f>
              <c:strCache>
                <c:ptCount val="1"/>
                <c:pt idx="0">
                  <c:v>Niveau 2</c:v>
                </c:pt>
              </c:strCache>
            </c:strRef>
          </c:cat>
          <c:val>
            <c:numRef>
              <c:extLst>
                <c:ext xmlns:c15="http://schemas.microsoft.com/office/drawing/2012/chart" uri="{02D57815-91ED-43cb-92C2-25804820EDAC}">
                  <c15:fullRef>
                    <c15:sqref>'proces distributie'!$S$447:$S$449</c15:sqref>
                  </c15:fullRef>
                </c:ext>
              </c:extLst>
              <c:f>'proces distributie'!$S$448</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distributie'!$P$449</c:f>
              <c:strCache>
                <c:ptCount val="1"/>
                <c:pt idx="0">
                  <c:v>Niveau 3</c:v>
                </c:pt>
              </c:strCache>
            </c:strRef>
          </c:cat>
          <c:val>
            <c:numRef>
              <c:extLst>
                <c:ext xmlns:c15="http://schemas.microsoft.com/office/drawing/2012/chart" uri="{02D57815-91ED-43cb-92C2-25804820EDAC}">
                  <c15:fullRef>
                    <c15:sqref>'proces distributie'!$Q$447:$Q$449</c15:sqref>
                  </c15:fullRef>
                </c:ext>
              </c:extLst>
              <c:f>'proces distributie'!$Q$449</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distributie'!$P$449</c:f>
              <c:strCache>
                <c:ptCount val="1"/>
                <c:pt idx="0">
                  <c:v>Niveau 3</c:v>
                </c:pt>
              </c:strCache>
            </c:strRef>
          </c:cat>
          <c:val>
            <c:numRef>
              <c:extLst>
                <c:ext xmlns:c15="http://schemas.microsoft.com/office/drawing/2012/chart" uri="{02D57815-91ED-43cb-92C2-25804820EDAC}">
                  <c15:fullRef>
                    <c15:sqref>'proces distributie'!$R$447:$R$449</c15:sqref>
                  </c15:fullRef>
                </c:ext>
              </c:extLst>
              <c:f>'proces distributie'!$R$449</c:f>
              <c:numCache>
                <c:formatCode>General</c:formatCode>
                <c:ptCount val="1"/>
                <c:pt idx="0">
                  <c:v>1</c:v>
                </c:pt>
              </c:numCache>
            </c:numRef>
          </c:val>
          <c:extLst>
            <c:ext xmlns:c16="http://schemas.microsoft.com/office/drawing/2014/chart" uri="{C3380CC4-5D6E-409C-BE32-E72D297353CC}">
              <c16:uniqueId val="{00000001-B434-409A-9669-44A8B0412A67}"/>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distributie'!$P$449</c:f>
              <c:strCache>
                <c:ptCount val="1"/>
                <c:pt idx="0">
                  <c:v>Niveau 3</c:v>
                </c:pt>
              </c:strCache>
            </c:strRef>
          </c:cat>
          <c:val>
            <c:numRef>
              <c:extLst>
                <c:ext xmlns:c15="http://schemas.microsoft.com/office/drawing/2012/chart" uri="{02D57815-91ED-43cb-92C2-25804820EDAC}">
                  <c15:fullRef>
                    <c15:sqref>'proces distributie'!$S$447:$S$449</c15:sqref>
                  </c15:fullRef>
                </c:ext>
              </c:extLst>
              <c:f>'proces distributie'!$S$449</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distributie'!$P$452</c:f>
              <c:strCache>
                <c:ptCount val="1"/>
                <c:pt idx="0">
                  <c:v>Niveau 1</c:v>
                </c:pt>
              </c:strCache>
            </c:strRef>
          </c:cat>
          <c:val>
            <c:numRef>
              <c:extLst>
                <c:ext xmlns:c15="http://schemas.microsoft.com/office/drawing/2012/chart" uri="{02D57815-91ED-43cb-92C2-25804820EDAC}">
                  <c15:fullRef>
                    <c15:sqref>'proces distributie'!$Q$452:$Q$454</c15:sqref>
                  </c15:fullRef>
                </c:ext>
              </c:extLst>
              <c:f>'proces distributie'!$Q$452</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distributie'!$P$452</c:f>
              <c:strCache>
                <c:ptCount val="1"/>
                <c:pt idx="0">
                  <c:v>Niveau 1</c:v>
                </c:pt>
              </c:strCache>
            </c:strRef>
          </c:cat>
          <c:val>
            <c:numRef>
              <c:extLst>
                <c:ext xmlns:c15="http://schemas.microsoft.com/office/drawing/2012/chart" uri="{02D57815-91ED-43cb-92C2-25804820EDAC}">
                  <c15:fullRef>
                    <c15:sqref>'proces distributie'!$R$452:$R$454</c15:sqref>
                  </c15:fullRef>
                </c:ext>
              </c:extLst>
              <c:f>'proces distributie'!$R$452</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distributie'!$P$452</c:f>
              <c:strCache>
                <c:ptCount val="1"/>
                <c:pt idx="0">
                  <c:v>Niveau 1</c:v>
                </c:pt>
              </c:strCache>
            </c:strRef>
          </c:cat>
          <c:val>
            <c:numRef>
              <c:extLst>
                <c:ext xmlns:c15="http://schemas.microsoft.com/office/drawing/2012/chart" uri="{02D57815-91ED-43cb-92C2-25804820EDAC}">
                  <c15:fullRef>
                    <c15:sqref>'proces distributie'!$S$452:$S$454</c15:sqref>
                  </c15:fullRef>
                </c:ext>
              </c:extLst>
              <c:f>'proces distributie'!$S$452</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distributie'!$P$453</c:f>
              <c:strCache>
                <c:ptCount val="1"/>
                <c:pt idx="0">
                  <c:v>Niveau 2</c:v>
                </c:pt>
              </c:strCache>
            </c:strRef>
          </c:cat>
          <c:val>
            <c:numRef>
              <c:extLst>
                <c:ext xmlns:c15="http://schemas.microsoft.com/office/drawing/2012/chart" uri="{02D57815-91ED-43cb-92C2-25804820EDAC}">
                  <c15:fullRef>
                    <c15:sqref>'proces distributie'!$Q$452:$Q$454</c15:sqref>
                  </c15:fullRef>
                </c:ext>
              </c:extLst>
              <c:f>'proces distributie'!$Q$453</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distributie'!$P$453</c:f>
              <c:strCache>
                <c:ptCount val="1"/>
                <c:pt idx="0">
                  <c:v>Niveau 2</c:v>
                </c:pt>
              </c:strCache>
            </c:strRef>
          </c:cat>
          <c:val>
            <c:numRef>
              <c:extLst>
                <c:ext xmlns:c15="http://schemas.microsoft.com/office/drawing/2012/chart" uri="{02D57815-91ED-43cb-92C2-25804820EDAC}">
                  <c15:fullRef>
                    <c15:sqref>'proces distributie'!$R$452:$R$454</c15:sqref>
                  </c15:fullRef>
                </c:ext>
              </c:extLst>
              <c:f>'proces distributie'!$R$453</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distributie'!$P$453</c:f>
              <c:strCache>
                <c:ptCount val="1"/>
                <c:pt idx="0">
                  <c:v>Niveau 2</c:v>
                </c:pt>
              </c:strCache>
            </c:strRef>
          </c:cat>
          <c:val>
            <c:numRef>
              <c:extLst>
                <c:ext xmlns:c15="http://schemas.microsoft.com/office/drawing/2012/chart" uri="{02D57815-91ED-43cb-92C2-25804820EDAC}">
                  <c15:fullRef>
                    <c15:sqref>'proces distributie'!$S$452:$S$454</c15:sqref>
                  </c15:fullRef>
                </c:ext>
              </c:extLst>
              <c:f>'proces distributie'!$S$453</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distributie'!$P$454</c:f>
              <c:strCache>
                <c:ptCount val="1"/>
                <c:pt idx="0">
                  <c:v>Niveau 3</c:v>
                </c:pt>
              </c:strCache>
            </c:strRef>
          </c:cat>
          <c:val>
            <c:numRef>
              <c:extLst>
                <c:ext xmlns:c15="http://schemas.microsoft.com/office/drawing/2012/chart" uri="{02D57815-91ED-43cb-92C2-25804820EDAC}">
                  <c15:fullRef>
                    <c15:sqref>'proces distributie'!$Q$452:$Q$454</c15:sqref>
                  </c15:fullRef>
                </c:ext>
              </c:extLst>
              <c:f>'proces distributie'!$Q$454</c:f>
              <c:numCache>
                <c:formatCode>0%</c:formatCode>
                <c:ptCount val="1"/>
                <c:pt idx="0">
                  <c:v>0.5</c:v>
                </c:pt>
              </c:numCache>
            </c:numRef>
          </c:val>
          <c:extLst>
            <c:ext xmlns:c16="http://schemas.microsoft.com/office/drawing/2014/chart" uri="{C3380CC4-5D6E-409C-BE32-E72D297353CC}">
              <c16:uniqueId val="{00000000-E991-40EB-BA87-4AB1282CD12F}"/>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distributie'!$P$454</c:f>
              <c:strCache>
                <c:ptCount val="1"/>
                <c:pt idx="0">
                  <c:v>Niveau 3</c:v>
                </c:pt>
              </c:strCache>
            </c:strRef>
          </c:cat>
          <c:val>
            <c:numRef>
              <c:extLst>
                <c:ext xmlns:c15="http://schemas.microsoft.com/office/drawing/2012/chart" uri="{02D57815-91ED-43cb-92C2-25804820EDAC}">
                  <c15:fullRef>
                    <c15:sqref>'proces distributie'!$R$452:$R$454</c15:sqref>
                  </c15:fullRef>
                </c:ext>
              </c:extLst>
              <c:f>'proces distributie'!$R$454</c:f>
              <c:numCache>
                <c:formatCode>0%</c:formatCode>
                <c:ptCount val="1"/>
                <c:pt idx="0">
                  <c:v>0.5</c:v>
                </c:pt>
              </c:numCache>
            </c:numRef>
          </c:val>
          <c:extLst>
            <c:ext xmlns:c16="http://schemas.microsoft.com/office/drawing/2014/chart" uri="{C3380CC4-5D6E-409C-BE32-E72D297353CC}">
              <c16:uniqueId val="{00000001-E991-40EB-BA87-4AB1282CD12F}"/>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distributie'!$P$452:$P$454</c15:sqref>
                  </c15:fullRef>
                </c:ext>
              </c:extLst>
              <c:f>'proces distributie'!$P$454</c:f>
              <c:strCache>
                <c:ptCount val="1"/>
                <c:pt idx="0">
                  <c:v>Niveau 3</c:v>
                </c:pt>
              </c:strCache>
            </c:strRef>
          </c:cat>
          <c:val>
            <c:numRef>
              <c:extLst>
                <c:ext xmlns:c15="http://schemas.microsoft.com/office/drawing/2012/chart" uri="{02D57815-91ED-43cb-92C2-25804820EDAC}">
                  <c15:fullRef>
                    <c15:sqref>'proces distributie'!$S$452:$S$454</c15:sqref>
                  </c15:fullRef>
                </c:ext>
              </c:extLst>
              <c:f>'proces distributie'!$S$454</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60%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35E84541-C21B-4473-A4AC-C6331B53823C}"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41045105-0C7F-4F73-B2F1-F16093CE6E48}"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AB862D31-C7B1-4146-AA22-49FF01656686}"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6AA33D8C-373C-4F18-99DF-822F32BA7D5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distributie'!$P$441:$P$444</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60</c:v>
                </c:pt>
                <c:pt idx="1">
                  <c:v>1</c:v>
                </c:pt>
                <c:pt idx="2">
                  <c:v>139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distributie'!$P$447</c:f>
              <c:strCache>
                <c:ptCount val="1"/>
                <c:pt idx="0">
                  <c:v>Niveau 1</c:v>
                </c:pt>
              </c:strCache>
            </c:strRef>
          </c:cat>
          <c:val>
            <c:numRef>
              <c:extLst>
                <c:ext xmlns:c15="http://schemas.microsoft.com/office/drawing/2012/chart" uri="{02D57815-91ED-43cb-92C2-25804820EDAC}">
                  <c15:fullRef>
                    <c15:sqref>'proces distributie'!$Q$447:$Q$449</c15:sqref>
                  </c15:fullRef>
                </c:ext>
              </c:extLst>
              <c:f>'proces distributie'!$Q$447</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distributie'!$P$447</c:f>
              <c:strCache>
                <c:ptCount val="1"/>
                <c:pt idx="0">
                  <c:v>Niveau 1</c:v>
                </c:pt>
              </c:strCache>
            </c:strRef>
          </c:cat>
          <c:val>
            <c:numRef>
              <c:extLst>
                <c:ext xmlns:c15="http://schemas.microsoft.com/office/drawing/2012/chart" uri="{02D57815-91ED-43cb-92C2-25804820EDAC}">
                  <c15:fullRef>
                    <c15:sqref>'proces distributie'!$R$447:$R$449</c15:sqref>
                  </c15:fullRef>
                </c:ext>
              </c:extLst>
              <c:f>'proces distributie'!$R$447</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distributie'!$P$447</c:f>
              <c:strCache>
                <c:ptCount val="1"/>
                <c:pt idx="0">
                  <c:v>Niveau 1</c:v>
                </c:pt>
              </c:strCache>
            </c:strRef>
          </c:cat>
          <c:val>
            <c:numRef>
              <c:extLst>
                <c:ext xmlns:c15="http://schemas.microsoft.com/office/drawing/2012/chart" uri="{02D57815-91ED-43cb-92C2-25804820EDAC}">
                  <c15:fullRef>
                    <c15:sqref>'proces distributie'!$S$447:$S$449</c15:sqref>
                  </c15:fullRef>
                </c:ext>
              </c:extLst>
              <c:f>'proces distributie'!$S$447</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distributie'!$P$448</c:f>
              <c:strCache>
                <c:ptCount val="1"/>
                <c:pt idx="0">
                  <c:v>Niveau 2</c:v>
                </c:pt>
              </c:strCache>
            </c:strRef>
          </c:cat>
          <c:val>
            <c:numRef>
              <c:extLst>
                <c:ext xmlns:c15="http://schemas.microsoft.com/office/drawing/2012/chart" uri="{02D57815-91ED-43cb-92C2-25804820EDAC}">
                  <c15:fullRef>
                    <c15:sqref>'proces distributie'!$Q$447:$Q$449</c15:sqref>
                  </c15:fullRef>
                </c:ext>
              </c:extLst>
              <c:f>'proces distributie'!$Q$448</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distributie'!$P$448</c:f>
              <c:strCache>
                <c:ptCount val="1"/>
                <c:pt idx="0">
                  <c:v>Niveau 2</c:v>
                </c:pt>
              </c:strCache>
            </c:strRef>
          </c:cat>
          <c:val>
            <c:numRef>
              <c:extLst>
                <c:ext xmlns:c15="http://schemas.microsoft.com/office/drawing/2012/chart" uri="{02D57815-91ED-43cb-92C2-25804820EDAC}">
                  <c15:fullRef>
                    <c15:sqref>'proces distributie'!$R$447:$R$449</c15:sqref>
                  </c15:fullRef>
                </c:ext>
              </c:extLst>
              <c:f>'proces distributie'!$R$448</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distributie'!$P$448</c:f>
              <c:strCache>
                <c:ptCount val="1"/>
                <c:pt idx="0">
                  <c:v>Niveau 2</c:v>
                </c:pt>
              </c:strCache>
            </c:strRef>
          </c:cat>
          <c:val>
            <c:numRef>
              <c:extLst>
                <c:ext xmlns:c15="http://schemas.microsoft.com/office/drawing/2012/chart" uri="{02D57815-91ED-43cb-92C2-25804820EDAC}">
                  <c15:fullRef>
                    <c15:sqref>'proces distributie'!$S$447:$S$449</c15:sqref>
                  </c15:fullRef>
                </c:ext>
              </c:extLst>
              <c:f>'proces distributie'!$S$448</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distributie'!$Q$446</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distributie'!$P$449</c:f>
              <c:strCache>
                <c:ptCount val="1"/>
                <c:pt idx="0">
                  <c:v>Niveau 3</c:v>
                </c:pt>
              </c:strCache>
            </c:strRef>
          </c:cat>
          <c:val>
            <c:numRef>
              <c:extLst>
                <c:ext xmlns:c15="http://schemas.microsoft.com/office/drawing/2012/chart" uri="{02D57815-91ED-43cb-92C2-25804820EDAC}">
                  <c15:fullRef>
                    <c15:sqref>'proces distributie'!$Q$447:$Q$449</c15:sqref>
                  </c15:fullRef>
                </c:ext>
              </c:extLst>
              <c:f>'proces distributie'!$Q$449</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distributie'!$R$446</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distributie'!$P$449</c:f>
              <c:strCache>
                <c:ptCount val="1"/>
                <c:pt idx="0">
                  <c:v>Niveau 3</c:v>
                </c:pt>
              </c:strCache>
            </c:strRef>
          </c:cat>
          <c:val>
            <c:numRef>
              <c:extLst>
                <c:ext xmlns:c15="http://schemas.microsoft.com/office/drawing/2012/chart" uri="{02D57815-91ED-43cb-92C2-25804820EDAC}">
                  <c15:fullRef>
                    <c15:sqref>'proces distributie'!$R$447:$R$449</c15:sqref>
                  </c15:fullRef>
                </c:ext>
              </c:extLst>
              <c:f>'proces distributie'!$R$449</c:f>
              <c:numCache>
                <c:formatCode>General</c:formatCode>
                <c:ptCount val="1"/>
                <c:pt idx="0">
                  <c:v>1</c:v>
                </c:pt>
              </c:numCache>
            </c:numRef>
          </c:val>
          <c:extLst>
            <c:ext xmlns:c16="http://schemas.microsoft.com/office/drawing/2014/chart" uri="{C3380CC4-5D6E-409C-BE32-E72D297353CC}">
              <c16:uniqueId val="{00000001-DAAC-4496-AC8E-A1C2081FBD34}"/>
            </c:ext>
          </c:extLst>
        </c:ser>
        <c:ser>
          <c:idx val="2"/>
          <c:order val="2"/>
          <c:tx>
            <c:strRef>
              <c:f>'proces distributie'!$S$446</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distributie'!$P$447:$P$449</c15:sqref>
                  </c15:fullRef>
                </c:ext>
              </c:extLst>
              <c:f>'proces distributie'!$P$449</c:f>
              <c:strCache>
                <c:ptCount val="1"/>
                <c:pt idx="0">
                  <c:v>Niveau 3</c:v>
                </c:pt>
              </c:strCache>
            </c:strRef>
          </c:cat>
          <c:val>
            <c:numRef>
              <c:extLst>
                <c:ext xmlns:c15="http://schemas.microsoft.com/office/drawing/2012/chart" uri="{02D57815-91ED-43cb-92C2-25804820EDAC}">
                  <c15:fullRef>
                    <c15:sqref>'proces distributie'!$S$447:$S$449</c15:sqref>
                  </c15:fullRef>
                </c:ext>
              </c:extLst>
              <c:f>'proces distributie'!$S$449</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distributie'!$P$452</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distributie'!$Q$446:$S$446</c:f>
              <c:strCache>
                <c:ptCount val="3"/>
                <c:pt idx="0">
                  <c:v>Ja</c:v>
                </c:pt>
                <c:pt idx="1">
                  <c:v>Nee</c:v>
                </c:pt>
                <c:pt idx="2">
                  <c:v>NVT</c:v>
                </c:pt>
              </c:strCache>
            </c:strRef>
          </c:cat>
          <c:val>
            <c:numRef>
              <c:f>'proces distributie'!$Q$452:$S$452</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distributie'!$P$453</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distributie'!$Q$446:$S$446</c15:sqref>
                        </c15:formulaRef>
                      </c:ext>
                    </c:extLst>
                    <c:strCache>
                      <c:ptCount val="3"/>
                      <c:pt idx="0">
                        <c:v>Ja</c:v>
                      </c:pt>
                      <c:pt idx="1">
                        <c:v>Nee</c:v>
                      </c:pt>
                      <c:pt idx="2">
                        <c:v>NVT</c:v>
                      </c:pt>
                    </c:strCache>
                  </c:strRef>
                </c:cat>
                <c:val>
                  <c:numRef>
                    <c:extLst>
                      <c:ext uri="{02D57815-91ED-43cb-92C2-25804820EDAC}">
                        <c15:formulaRef>
                          <c15:sqref>'proces distributie'!$Q$453:$S$453</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distributie'!$P$454</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distributie'!$Q$446:$S$446</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distributie'!$Q$454:$S$454</c15:sqref>
                        </c15:formulaRef>
                      </c:ext>
                    </c:extLst>
                    <c:numCache>
                      <c:formatCode>0%</c:formatCode>
                      <c:ptCount val="3"/>
                      <c:pt idx="0">
                        <c:v>0.5</c:v>
                      </c:pt>
                      <c:pt idx="1">
                        <c:v>0.5</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distributie'!$P$453</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distributie'!$Q$446:$S$446</c:f>
              <c:strCache>
                <c:ptCount val="3"/>
                <c:pt idx="0">
                  <c:v>Ja</c:v>
                </c:pt>
                <c:pt idx="1">
                  <c:v>Nee</c:v>
                </c:pt>
                <c:pt idx="2">
                  <c:v>NVT</c:v>
                </c:pt>
              </c:strCache>
              <c:extLst xmlns:c15="http://schemas.microsoft.com/office/drawing/2012/chart"/>
            </c:strRef>
          </c:cat>
          <c:val>
            <c:numRef>
              <c:f>'proces distributie'!$Q$453:$S$453</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distributie'!$P$452</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distributie'!$Q$446:$S$446</c15:sqref>
                        </c15:formulaRef>
                      </c:ext>
                    </c:extLst>
                    <c:strCache>
                      <c:ptCount val="3"/>
                      <c:pt idx="0">
                        <c:v>Ja</c:v>
                      </c:pt>
                      <c:pt idx="1">
                        <c:v>Nee</c:v>
                      </c:pt>
                      <c:pt idx="2">
                        <c:v>NVT</c:v>
                      </c:pt>
                    </c:strCache>
                  </c:strRef>
                </c:cat>
                <c:val>
                  <c:numRef>
                    <c:extLst>
                      <c:ext uri="{02D57815-91ED-43cb-92C2-25804820EDAC}">
                        <c15:formulaRef>
                          <c15:sqref>'proces distributie'!$Q$452:$S$452</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distributie'!$P$454</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distributie'!$Q$446:$S$446</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distributie'!$Q$454:$S$454</c15:sqref>
                        </c15:formulaRef>
                      </c:ext>
                    </c:extLst>
                    <c:numCache>
                      <c:formatCode>0%</c:formatCode>
                      <c:ptCount val="3"/>
                      <c:pt idx="0">
                        <c:v>0.5</c:v>
                      </c:pt>
                      <c:pt idx="1">
                        <c:v>0.5</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distributie'!$P$454</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distributie'!$Q$446:$S$446</c:f>
              <c:strCache>
                <c:ptCount val="3"/>
                <c:pt idx="0">
                  <c:v>Ja</c:v>
                </c:pt>
                <c:pt idx="1">
                  <c:v>Nee</c:v>
                </c:pt>
                <c:pt idx="2">
                  <c:v>NVT</c:v>
                </c:pt>
              </c:strCache>
              <c:extLst xmlns:c15="http://schemas.microsoft.com/office/drawing/2012/chart"/>
            </c:strRef>
          </c:cat>
          <c:val>
            <c:numRef>
              <c:f>'proces distributie'!$Q$454:$S$454</c:f>
              <c:numCache>
                <c:formatCode>0%</c:formatCode>
                <c:ptCount val="3"/>
                <c:pt idx="0">
                  <c:v>0.5</c:v>
                </c:pt>
                <c:pt idx="1">
                  <c:v>0.5</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distributie'!$P$452</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distributie'!$Q$446:$S$446</c15:sqref>
                        </c15:formulaRef>
                      </c:ext>
                    </c:extLst>
                    <c:strCache>
                      <c:ptCount val="3"/>
                      <c:pt idx="0">
                        <c:v>Ja</c:v>
                      </c:pt>
                      <c:pt idx="1">
                        <c:v>Nee</c:v>
                      </c:pt>
                      <c:pt idx="2">
                        <c:v>NVT</c:v>
                      </c:pt>
                    </c:strCache>
                  </c:strRef>
                </c:cat>
                <c:val>
                  <c:numRef>
                    <c:extLst>
                      <c:ext uri="{02D57815-91ED-43cb-92C2-25804820EDAC}">
                        <c15:formulaRef>
                          <c15:sqref>'proces distributie'!$Q$452:$S$452</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distributie'!$P$453</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distributie'!$Q$446:$S$446</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distributie'!$Q$453:$S$453</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38099</xdr:rowOff>
    </xdr:from>
    <xdr:to>
      <xdr:col>1</xdr:col>
      <xdr:colOff>18749</xdr:colOff>
      <xdr:row>41</xdr:row>
      <xdr:rowOff>39861</xdr:rowOff>
    </xdr:to>
    <xdr:pic>
      <xdr:nvPicPr>
        <xdr:cNvPr id="2" name="Afbeelding 1">
          <a:extLst>
            <a:ext uri="{FF2B5EF4-FFF2-40B4-BE49-F238E27FC236}">
              <a16:creationId xmlns:a16="http://schemas.microsoft.com/office/drawing/2014/main" id="{20057C52-82DB-BCAB-F6F4-6662C8F9D59F}"/>
            </a:ext>
          </a:extLst>
        </xdr:cNvPr>
        <xdr:cNvPicPr>
          <a:picLocks noChangeAspect="1"/>
        </xdr:cNvPicPr>
      </xdr:nvPicPr>
      <xdr:blipFill>
        <a:blip xmlns:r="http://schemas.openxmlformats.org/officeDocument/2006/relationships" r:embed="rId1"/>
        <a:stretch>
          <a:fillRect/>
        </a:stretch>
      </xdr:blipFill>
      <xdr:spPr>
        <a:xfrm>
          <a:off x="0" y="304799"/>
          <a:ext cx="6467174" cy="72407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600075</xdr:colOff>
      <xdr:row>69</xdr:row>
      <xdr:rowOff>71438</xdr:rowOff>
    </xdr:to>
    <xdr:pic>
      <xdr:nvPicPr>
        <xdr:cNvPr id="5" name="Afbeelding 4">
          <a:extLst>
            <a:ext uri="{FF2B5EF4-FFF2-40B4-BE49-F238E27FC236}">
              <a16:creationId xmlns:a16="http://schemas.microsoft.com/office/drawing/2014/main" id="{112C8444-F48A-25A4-6F41-DE2105B73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72475" cy="12558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22</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041310" y="238837"/>
          <a:ext cx="8252793" cy="7857413"/>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73</xdr:row>
      <xdr:rowOff>28576</xdr:rowOff>
    </xdr:from>
    <xdr:to>
      <xdr:col>2</xdr:col>
      <xdr:colOff>193192</xdr:colOff>
      <xdr:row>98</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5567933"/>
          <a:ext cx="5350265" cy="4479472"/>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73</xdr:row>
      <xdr:rowOff>89807</xdr:rowOff>
    </xdr:from>
    <xdr:to>
      <xdr:col>3</xdr:col>
      <xdr:colOff>762566</xdr:colOff>
      <xdr:row>77</xdr:row>
      <xdr:rowOff>21323</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abSelected="1" workbookViewId="0">
      <selection activeCell="L24" sqref="L24"/>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topLeftCell="A33" workbookViewId="0">
      <selection activeCell="I15" sqref="I15"/>
    </sheetView>
  </sheetViews>
  <sheetFormatPr defaultRowHeight="14.25" x14ac:dyDescent="0.45"/>
  <cols>
    <col min="1" max="1" width="23.33203125" customWidth="1"/>
  </cols>
  <sheetData>
    <row r="2" spans="1:9" ht="23.25" x14ac:dyDescent="0.7">
      <c r="A2" s="157" t="s">
        <v>135</v>
      </c>
      <c r="B2" s="157"/>
      <c r="C2" s="157"/>
      <c r="D2" s="157"/>
      <c r="E2" s="157"/>
      <c r="F2" s="157"/>
      <c r="G2" s="157"/>
      <c r="H2" s="157"/>
      <c r="I2" s="157"/>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6"/>
  <sheetViews>
    <sheetView workbookViewId="0">
      <selection activeCell="A16" sqref="A16"/>
    </sheetView>
  </sheetViews>
  <sheetFormatPr defaultRowHeight="14.25" x14ac:dyDescent="0.45"/>
  <cols>
    <col min="1" max="1" width="75.265625" customWidth="1"/>
  </cols>
  <sheetData>
    <row r="1" spans="1:1" ht="21" x14ac:dyDescent="0.65">
      <c r="A1" s="155" t="s">
        <v>134</v>
      </c>
    </row>
    <row r="2" spans="1:1" x14ac:dyDescent="0.45">
      <c r="A2" s="120"/>
    </row>
    <row r="3" spans="1:1" x14ac:dyDescent="0.45">
      <c r="A3" s="156" t="s">
        <v>139</v>
      </c>
    </row>
    <row r="4" spans="1:1" x14ac:dyDescent="0.45">
      <c r="A4" s="156" t="s">
        <v>140</v>
      </c>
    </row>
    <row r="5" spans="1:1" x14ac:dyDescent="0.45">
      <c r="A5" s="156" t="s">
        <v>141</v>
      </c>
    </row>
    <row r="6" spans="1:1" x14ac:dyDescent="0.45">
      <c r="A6" s="156" t="s">
        <v>142</v>
      </c>
    </row>
    <row r="7" spans="1:1" x14ac:dyDescent="0.45">
      <c r="A7" s="156" t="s">
        <v>143</v>
      </c>
    </row>
    <row r="8" spans="1:1" x14ac:dyDescent="0.45">
      <c r="A8" s="156" t="s">
        <v>144</v>
      </c>
    </row>
    <row r="9" spans="1:1" x14ac:dyDescent="0.45">
      <c r="A9" s="156" t="s">
        <v>145</v>
      </c>
    </row>
    <row r="10" spans="1:1" x14ac:dyDescent="0.45">
      <c r="A10" s="156" t="s">
        <v>146</v>
      </c>
    </row>
    <row r="11" spans="1:1" x14ac:dyDescent="0.45">
      <c r="A11" s="156" t="s">
        <v>147</v>
      </c>
    </row>
    <row r="12" spans="1:1" x14ac:dyDescent="0.45">
      <c r="A12" s="156" t="s">
        <v>148</v>
      </c>
    </row>
    <row r="13" spans="1:1" x14ac:dyDescent="0.45">
      <c r="A13" s="120" t="s">
        <v>149</v>
      </c>
    </row>
    <row r="14" spans="1:1" x14ac:dyDescent="0.45">
      <c r="A14" s="120" t="s">
        <v>150</v>
      </c>
    </row>
    <row r="15" spans="1:1" x14ac:dyDescent="0.45">
      <c r="A15" s="120" t="s">
        <v>151</v>
      </c>
    </row>
    <row r="16" spans="1:1" x14ac:dyDescent="0.45">
      <c r="A16" s="120" t="s">
        <v>152</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C17" sqref="C17"/>
    </sheetView>
  </sheetViews>
  <sheetFormatPr defaultRowHeight="14.25" x14ac:dyDescent="0.45"/>
  <cols>
    <col min="1" max="1" width="90.19921875" customWidth="1"/>
  </cols>
  <sheetData>
    <row r="1" spans="1:1" ht="21" x14ac:dyDescent="0.65">
      <c r="A1" s="71" t="s">
        <v>661</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O22" sqref="O22"/>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977"/>
  <sheetViews>
    <sheetView showGridLines="0" showRuler="0" zoomScale="80" zoomScaleNormal="80" zoomScaleSheetLayoutView="10" zoomScalePageLayoutView="25" workbookViewId="0">
      <selection activeCell="Y16" sqref="Y16"/>
    </sheetView>
  </sheetViews>
  <sheetFormatPr defaultColWidth="0" defaultRowHeight="14.25" zeroHeight="1" outlineLevelRow="1" outlineLevelCol="1" x14ac:dyDescent="0.55000000000000004"/>
  <cols>
    <col min="1" max="1" width="17.1328125" style="86" bestFit="1" customWidth="1"/>
    <col min="2" max="2" width="100" style="88" customWidth="1"/>
    <col min="3" max="3" width="24.1328125" style="89" customWidth="1"/>
    <col min="4" max="4" width="23.6640625" style="88" customWidth="1" outlineLevel="1"/>
    <col min="5" max="5" width="15.265625" style="88" customWidth="1" outlineLevel="1"/>
    <col min="6" max="6" width="4.3984375" customWidth="1"/>
    <col min="7" max="7" width="24.1328125" style="86" customWidth="1"/>
    <col min="8" max="8" width="37" style="90" customWidth="1"/>
    <col min="9" max="9" width="4.3984375" style="11" customWidth="1"/>
    <col min="10" max="14" width="15.265625" style="89"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ht="15.75" x14ac:dyDescent="0.55000000000000004">
      <c r="A1" s="13"/>
      <c r="B1" s="25"/>
      <c r="C1" s="14"/>
      <c r="D1" s="25"/>
      <c r="E1" s="25"/>
      <c r="G1" s="13"/>
      <c r="H1" s="15"/>
      <c r="J1" s="14"/>
      <c r="K1" s="14"/>
      <c r="L1" s="14"/>
      <c r="M1" s="14"/>
      <c r="N1" s="14"/>
    </row>
    <row r="2" spans="1:14" s="78" customFormat="1" ht="54.75" customHeight="1" x14ac:dyDescent="0.9">
      <c r="A2" s="148" t="s">
        <v>136</v>
      </c>
      <c r="B2" s="77" t="s">
        <v>137</v>
      </c>
      <c r="C2" s="19" t="s">
        <v>46</v>
      </c>
      <c r="D2" s="27" t="s">
        <v>15</v>
      </c>
      <c r="E2" s="24" t="s">
        <v>16</v>
      </c>
      <c r="G2" s="19" t="s">
        <v>45</v>
      </c>
      <c r="H2" s="76" t="s">
        <v>17</v>
      </c>
      <c r="J2" s="24" t="s">
        <v>18</v>
      </c>
      <c r="K2" s="24"/>
      <c r="L2" s="24" t="s">
        <v>91</v>
      </c>
      <c r="M2" s="24" t="s">
        <v>92</v>
      </c>
      <c r="N2" s="24"/>
    </row>
    <row r="3" spans="1:14" ht="15.75" outlineLevel="1" x14ac:dyDescent="0.55000000000000004">
      <c r="A3" s="13"/>
      <c r="B3" s="25"/>
      <c r="C3" s="162" t="s">
        <v>19</v>
      </c>
      <c r="D3" s="162"/>
      <c r="E3" s="162"/>
      <c r="G3" s="14"/>
      <c r="H3" s="14" t="s">
        <v>17</v>
      </c>
      <c r="J3" s="13"/>
      <c r="K3" s="13"/>
      <c r="L3" s="13">
        <f>SUBTOTAL(9,L7:L517)</f>
        <v>5</v>
      </c>
      <c r="M3" s="13">
        <f>SUBTOTAL(9,M7:M517)</f>
        <v>3</v>
      </c>
      <c r="N3" s="13"/>
    </row>
    <row r="4" spans="1:14" ht="31.5" customHeight="1" outlineLevel="1" x14ac:dyDescent="0.55000000000000004">
      <c r="A4" s="13"/>
      <c r="B4" s="25"/>
      <c r="C4" s="162" t="s">
        <v>20</v>
      </c>
      <c r="D4" s="162"/>
      <c r="E4" s="162"/>
      <c r="G4" s="13" t="s">
        <v>7</v>
      </c>
      <c r="H4" s="15"/>
      <c r="J4" s="13"/>
      <c r="K4" s="13"/>
      <c r="L4" s="13"/>
      <c r="M4" s="13"/>
      <c r="N4" s="13"/>
    </row>
    <row r="5" spans="1:14" ht="32.25" customHeight="1" outlineLevel="1" x14ac:dyDescent="0.55000000000000004">
      <c r="A5" s="13"/>
      <c r="B5" s="15"/>
      <c r="C5" s="162" t="s">
        <v>21</v>
      </c>
      <c r="D5" s="162"/>
      <c r="E5" s="162"/>
      <c r="G5" s="13" t="s">
        <v>8</v>
      </c>
      <c r="H5" s="15"/>
      <c r="J5" s="13"/>
      <c r="K5" s="13"/>
      <c r="L5" s="13"/>
      <c r="M5" s="13"/>
      <c r="N5" s="13"/>
    </row>
    <row r="6" spans="1:14" ht="27.75" customHeight="1" outlineLevel="1" x14ac:dyDescent="0.55000000000000004">
      <c r="A6" s="13"/>
      <c r="B6" s="25"/>
      <c r="C6" s="162"/>
      <c r="D6" s="162"/>
      <c r="E6" s="162"/>
      <c r="G6" s="13" t="s">
        <v>12</v>
      </c>
      <c r="H6" s="15"/>
      <c r="J6" s="13"/>
      <c r="K6" s="13" t="s">
        <v>23</v>
      </c>
      <c r="L6" s="13" t="s">
        <v>24</v>
      </c>
      <c r="M6" s="13" t="s">
        <v>25</v>
      </c>
      <c r="N6" s="13"/>
    </row>
    <row r="7" spans="1:14" s="22" customFormat="1" ht="30.75" customHeight="1" x14ac:dyDescent="0.75">
      <c r="A7" s="21" t="s">
        <v>47</v>
      </c>
      <c r="B7" s="72" t="s">
        <v>4</v>
      </c>
      <c r="C7" s="47" t="s">
        <v>71</v>
      </c>
      <c r="D7" s="45"/>
      <c r="E7" s="46"/>
      <c r="G7" s="48">
        <f>SUBTOTAL(3,G10:G12)/SUBTOTAL(3,C10:C12)</f>
        <v>0.66666666666666663</v>
      </c>
      <c r="H7" s="20"/>
      <c r="J7" s="53"/>
      <c r="K7" s="53"/>
      <c r="L7" s="53">
        <f>SUBTOTAL(9,L10:L12)</f>
        <v>5</v>
      </c>
      <c r="M7" s="53">
        <f>SUBTOTAL(9,M10:M12)</f>
        <v>3</v>
      </c>
      <c r="N7" s="53"/>
    </row>
    <row r="8" spans="1:14" ht="15.75" outlineLevel="1" x14ac:dyDescent="0.55000000000000004">
      <c r="A8" s="16"/>
      <c r="B8" s="17" t="s">
        <v>102</v>
      </c>
      <c r="C8" s="16"/>
      <c r="D8" s="26"/>
      <c r="E8" s="18"/>
      <c r="G8" s="16"/>
      <c r="H8" s="17"/>
      <c r="J8" s="16"/>
      <c r="K8" s="16"/>
      <c r="L8" s="16"/>
      <c r="M8" s="16"/>
      <c r="N8" s="16"/>
    </row>
    <row r="9" spans="1:14" ht="15.75"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103</v>
      </c>
      <c r="C10" s="29">
        <v>3</v>
      </c>
      <c r="D10" s="30" t="s">
        <v>6</v>
      </c>
      <c r="E10" s="31"/>
      <c r="G10" s="39" t="s">
        <v>7</v>
      </c>
      <c r="H10" s="40"/>
      <c r="J10" s="29" t="s">
        <v>11</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104</v>
      </c>
      <c r="C11" s="33">
        <v>3</v>
      </c>
      <c r="D11" s="34" t="s">
        <v>6</v>
      </c>
      <c r="E11" s="35"/>
      <c r="G11" s="41" t="s">
        <v>8</v>
      </c>
      <c r="H11" s="42"/>
      <c r="J11" s="33" t="s">
        <v>9</v>
      </c>
      <c r="K11" s="33" t="str">
        <f>C11&amp;J11&amp;G11</f>
        <v>3X2Neen</v>
      </c>
      <c r="L11" s="33">
        <f>IFERROR(VLOOKUP($K11,Mapping!F:H,2,0),"")</f>
        <v>2</v>
      </c>
      <c r="M11" s="33">
        <f>IFERROR(VLOOKUP($K11,Mapping!$F:$H,3,0),"")</f>
        <v>0</v>
      </c>
      <c r="N11" s="33" t="str">
        <f>C11&amp;G11</f>
        <v>3Neen</v>
      </c>
    </row>
    <row r="12" spans="1:14" ht="31.5" outlineLevel="1" x14ac:dyDescent="0.55000000000000004">
      <c r="A12" s="33">
        <v>3</v>
      </c>
      <c r="B12" s="32" t="s">
        <v>105</v>
      </c>
      <c r="C12" s="33">
        <v>3</v>
      </c>
      <c r="D12" s="34" t="s">
        <v>6</v>
      </c>
      <c r="E12" s="35"/>
      <c r="G12" s="41"/>
      <c r="H12" s="42"/>
      <c r="J12" s="33" t="s">
        <v>10</v>
      </c>
      <c r="K12" s="33" t="str">
        <f>C12&amp;J12&amp;G12</f>
        <v>3X1</v>
      </c>
      <c r="L12" s="33" t="str">
        <f>IFERROR(VLOOKUP($K12,Mapping!F:H,2,0),"")</f>
        <v/>
      </c>
      <c r="M12" s="33" t="str">
        <f>IFERROR(VLOOKUP($K12,Mapping!$F:$H,3,0),"")</f>
        <v/>
      </c>
      <c r="N12" s="33" t="str">
        <f>C12&amp;G12</f>
        <v>3</v>
      </c>
    </row>
    <row r="13" spans="1:14" s="22" customFormat="1" ht="28.5" customHeight="1" x14ac:dyDescent="0.75">
      <c r="A13" s="21" t="s">
        <v>48</v>
      </c>
      <c r="B13" s="72" t="s">
        <v>3</v>
      </c>
      <c r="C13" s="47" t="s">
        <v>71</v>
      </c>
      <c r="D13" s="45"/>
      <c r="E13" s="46"/>
      <c r="G13" s="48">
        <f>SUBTOTAL(3,G16:G22)/(SUBTOTAL(3,C16:C22)-3)</f>
        <v>0</v>
      </c>
      <c r="H13" s="20"/>
      <c r="J13" s="53"/>
      <c r="K13" s="53"/>
      <c r="L13" s="53">
        <f>SUBTOTAL(9,L16:L22)</f>
        <v>0</v>
      </c>
      <c r="M13" s="53">
        <f>SUBTOTAL(9,M16:M22)</f>
        <v>0</v>
      </c>
      <c r="N13" s="53"/>
    </row>
    <row r="14" spans="1:14" ht="15.75" outlineLevel="1" x14ac:dyDescent="0.55000000000000004">
      <c r="A14" s="16"/>
      <c r="B14" s="17" t="s">
        <v>102</v>
      </c>
      <c r="C14" s="16"/>
      <c r="D14" s="26"/>
      <c r="E14" s="18"/>
      <c r="G14" s="16"/>
      <c r="H14" s="17"/>
      <c r="J14" s="16"/>
      <c r="K14" s="16"/>
      <c r="L14" s="16"/>
      <c r="M14" s="16"/>
      <c r="N14" s="16"/>
    </row>
    <row r="15" spans="1:14" ht="15.75" outlineLevel="1" x14ac:dyDescent="0.55000000000000004">
      <c r="A15" s="16"/>
      <c r="B15" s="17" t="s">
        <v>0</v>
      </c>
      <c r="C15" s="16"/>
      <c r="D15" s="26"/>
      <c r="E15" s="18"/>
      <c r="G15" s="16"/>
      <c r="H15" s="17"/>
      <c r="J15" s="16"/>
      <c r="K15" s="16"/>
      <c r="L15" s="16"/>
      <c r="M15" s="16"/>
      <c r="N15" s="16"/>
    </row>
    <row r="16" spans="1:14" ht="31.5" outlineLevel="1" x14ac:dyDescent="0.55000000000000004">
      <c r="A16" s="29">
        <v>1</v>
      </c>
      <c r="B16" s="28" t="s">
        <v>153</v>
      </c>
      <c r="C16" s="82">
        <v>2</v>
      </c>
      <c r="D16" s="159" t="s">
        <v>160</v>
      </c>
      <c r="E16" s="159"/>
      <c r="G16" s="39"/>
      <c r="H16" s="40"/>
      <c r="J16" s="29" t="s">
        <v>10</v>
      </c>
      <c r="K16" s="29" t="str">
        <f t="shared" ref="K16:K22" si="0">C16&amp;J16&amp;G16</f>
        <v>2X1</v>
      </c>
      <c r="L16" s="29" t="str">
        <f>IFERROR(VLOOKUP($K16,Mapping!F:H,2,0),"")</f>
        <v/>
      </c>
      <c r="M16" s="29" t="str">
        <f>IFERROR(VLOOKUP($K16,Mapping!$F:$H,3,0),"")</f>
        <v/>
      </c>
      <c r="N16" s="29" t="str">
        <f t="shared" ref="N16:N22" si="1">C16&amp;G16</f>
        <v>2</v>
      </c>
    </row>
    <row r="17" spans="1:14" ht="54" customHeight="1" outlineLevel="1" x14ac:dyDescent="0.55000000000000004">
      <c r="A17" s="29">
        <v>2</v>
      </c>
      <c r="B17" s="32" t="s">
        <v>154</v>
      </c>
      <c r="C17" s="33">
        <v>1</v>
      </c>
      <c r="D17" s="161" t="s">
        <v>162</v>
      </c>
      <c r="E17" s="161"/>
      <c r="G17" s="41"/>
      <c r="H17" s="42"/>
      <c r="J17" s="33" t="s">
        <v>10</v>
      </c>
      <c r="K17" s="33" t="str">
        <f t="shared" si="0"/>
        <v>1X1</v>
      </c>
      <c r="L17" s="33" t="str">
        <f>IFERROR(VLOOKUP($K17,Mapping!F:H,2,0),"")</f>
        <v/>
      </c>
      <c r="M17" s="33" t="str">
        <f>IFERROR(VLOOKUP($K17,Mapping!$F:$H,3,0),"")</f>
        <v/>
      </c>
      <c r="N17" s="33" t="str">
        <f t="shared" si="1"/>
        <v>1</v>
      </c>
    </row>
    <row r="18" spans="1:14" ht="31.5" outlineLevel="1" x14ac:dyDescent="0.55000000000000004">
      <c r="A18" s="29">
        <v>3</v>
      </c>
      <c r="B18" s="32" t="s">
        <v>155</v>
      </c>
      <c r="C18" s="33">
        <v>2</v>
      </c>
      <c r="D18" s="32" t="s">
        <v>161</v>
      </c>
      <c r="E18" s="32"/>
      <c r="G18" s="41"/>
      <c r="H18" s="42"/>
      <c r="J18" s="37" t="s">
        <v>10</v>
      </c>
      <c r="K18" s="37" t="str">
        <f t="shared" si="0"/>
        <v>2X1</v>
      </c>
      <c r="L18" s="37" t="str">
        <f>IFERROR(VLOOKUP($K18,Mapping!F:H,2,0),"")</f>
        <v/>
      </c>
      <c r="M18" s="37" t="str">
        <f>IFERROR(VLOOKUP($K18,Mapping!$F:$H,3,0),"")</f>
        <v/>
      </c>
      <c r="N18" s="37" t="str">
        <f t="shared" si="1"/>
        <v>2</v>
      </c>
    </row>
    <row r="19" spans="1:14" ht="31.5" outlineLevel="1" x14ac:dyDescent="0.55000000000000004">
      <c r="A19" s="29">
        <v>4</v>
      </c>
      <c r="B19" s="28" t="s">
        <v>156</v>
      </c>
      <c r="C19" s="33">
        <v>2</v>
      </c>
      <c r="D19" s="32" t="s">
        <v>161</v>
      </c>
      <c r="E19" s="28"/>
      <c r="G19" s="41"/>
      <c r="H19" s="42"/>
      <c r="J19" s="29" t="s">
        <v>10</v>
      </c>
      <c r="K19" s="29" t="str">
        <f t="shared" si="0"/>
        <v>2X1</v>
      </c>
      <c r="L19" s="29" t="str">
        <f>IFERROR(VLOOKUP($K19,Mapping!F:H,2,0),"")</f>
        <v/>
      </c>
      <c r="M19" s="29" t="str">
        <f>IFERROR(VLOOKUP($K19,Mapping!$F:$H,3,0),"")</f>
        <v/>
      </c>
      <c r="N19" s="29" t="str">
        <f t="shared" si="1"/>
        <v>2</v>
      </c>
    </row>
    <row r="20" spans="1:14" ht="15.75" outlineLevel="1" x14ac:dyDescent="0.55000000000000004">
      <c r="A20" s="29">
        <v>5</v>
      </c>
      <c r="B20" s="32" t="s">
        <v>157</v>
      </c>
      <c r="C20" s="33">
        <v>2</v>
      </c>
      <c r="D20" s="32" t="s">
        <v>161</v>
      </c>
      <c r="E20" s="32"/>
      <c r="G20" s="41"/>
      <c r="H20" s="42"/>
      <c r="J20" s="33" t="s">
        <v>10</v>
      </c>
      <c r="K20" s="33" t="str">
        <f t="shared" si="0"/>
        <v>2X1</v>
      </c>
      <c r="L20" s="33" t="str">
        <f>IFERROR(VLOOKUP($K20,Mapping!F:H,2,0),"")</f>
        <v/>
      </c>
      <c r="M20" s="33" t="str">
        <f>IFERROR(VLOOKUP($K20,Mapping!$F:$H,3,0),"")</f>
        <v/>
      </c>
      <c r="N20" s="33" t="str">
        <f t="shared" si="1"/>
        <v>2</v>
      </c>
    </row>
    <row r="21" spans="1:14" ht="47.25" outlineLevel="1" x14ac:dyDescent="0.55000000000000004">
      <c r="A21" s="29">
        <v>6</v>
      </c>
      <c r="B21" s="36" t="s">
        <v>158</v>
      </c>
      <c r="C21" s="37">
        <v>2</v>
      </c>
      <c r="D21" s="32" t="s">
        <v>161</v>
      </c>
      <c r="E21" s="36"/>
      <c r="G21" s="43"/>
      <c r="H21" s="44"/>
      <c r="J21" s="37" t="s">
        <v>10</v>
      </c>
      <c r="K21" s="37" t="str">
        <f t="shared" si="0"/>
        <v>2X1</v>
      </c>
      <c r="L21" s="37" t="str">
        <f>IFERROR(VLOOKUP($K21,Mapping!F:H,2,0),"")</f>
        <v/>
      </c>
      <c r="M21" s="37" t="str">
        <f>IFERROR(VLOOKUP($K21,Mapping!$F:$H,3,0),"")</f>
        <v/>
      </c>
      <c r="N21" s="37" t="str">
        <f t="shared" si="1"/>
        <v>2</v>
      </c>
    </row>
    <row r="22" spans="1:14" ht="27.75" customHeight="1" outlineLevel="1" x14ac:dyDescent="0.55000000000000004">
      <c r="A22" s="29">
        <v>7</v>
      </c>
      <c r="B22" s="32" t="s">
        <v>159</v>
      </c>
      <c r="C22" s="33">
        <v>1</v>
      </c>
      <c r="D22" s="34" t="s">
        <v>107</v>
      </c>
      <c r="E22" s="32" t="s">
        <v>163</v>
      </c>
      <c r="G22" s="41"/>
      <c r="H22" s="42"/>
      <c r="J22" s="33" t="s">
        <v>10</v>
      </c>
      <c r="K22" s="33" t="str">
        <f t="shared" si="0"/>
        <v>1X1</v>
      </c>
      <c r="L22" s="33" t="str">
        <f>IFERROR(VLOOKUP($K22,Mapping!F:H,2,0),"")</f>
        <v/>
      </c>
      <c r="M22" s="33" t="str">
        <f>IFERROR(VLOOKUP($K22,Mapping!$F:$H,3,0),"")</f>
        <v/>
      </c>
      <c r="N22" s="33" t="str">
        <f t="shared" si="1"/>
        <v>1</v>
      </c>
    </row>
    <row r="23" spans="1:14" s="22" customFormat="1" ht="33" customHeight="1" x14ac:dyDescent="0.75">
      <c r="A23" s="21" t="s">
        <v>49</v>
      </c>
      <c r="B23" s="72" t="s">
        <v>164</v>
      </c>
      <c r="C23" s="47" t="s">
        <v>71</v>
      </c>
      <c r="D23" s="45"/>
      <c r="E23" s="46"/>
      <c r="G23" s="48">
        <f>SUBTOTAL(3,G26:G153)/(SUBTOTAL(3,C26:C153)-3)</f>
        <v>0</v>
      </c>
      <c r="H23" s="20"/>
      <c r="J23" s="53"/>
      <c r="K23" s="53"/>
      <c r="L23" s="53">
        <f>SUBTOTAL(9,L26:L153)</f>
        <v>0</v>
      </c>
      <c r="M23" s="53">
        <f>SUBTOTAL(9,M26:M153)</f>
        <v>0</v>
      </c>
      <c r="N23" s="53"/>
    </row>
    <row r="24" spans="1:14" ht="15.75" outlineLevel="1" x14ac:dyDescent="0.55000000000000004">
      <c r="A24" s="16"/>
      <c r="B24" s="17" t="s">
        <v>108</v>
      </c>
      <c r="C24" s="16"/>
      <c r="D24" s="26"/>
      <c r="E24" s="18"/>
      <c r="F24" s="11"/>
      <c r="G24" s="16"/>
      <c r="H24" s="17"/>
      <c r="J24" s="16"/>
      <c r="K24" s="16"/>
      <c r="L24" s="16"/>
      <c r="M24" s="16"/>
      <c r="N24" s="16"/>
    </row>
    <row r="25" spans="1:14" ht="15.75" outlineLevel="1" x14ac:dyDescent="0.55000000000000004">
      <c r="A25" s="16"/>
      <c r="B25" s="17" t="s">
        <v>0</v>
      </c>
      <c r="C25" s="16"/>
      <c r="D25" s="26"/>
      <c r="E25" s="18"/>
      <c r="F25" s="11"/>
      <c r="G25" s="16"/>
      <c r="H25" s="17"/>
      <c r="J25" s="16"/>
      <c r="K25" s="16"/>
      <c r="L25" s="16"/>
      <c r="M25" s="16"/>
      <c r="N25" s="16"/>
    </row>
    <row r="26" spans="1:14" s="12" customFormat="1" ht="17.25" x14ac:dyDescent="0.6">
      <c r="A26" s="23" t="s">
        <v>52</v>
      </c>
      <c r="B26" s="73" t="s">
        <v>165</v>
      </c>
      <c r="C26" s="79" t="s">
        <v>71</v>
      </c>
      <c r="D26" s="74"/>
      <c r="E26" s="80"/>
      <c r="G26" s="81">
        <f>SUBTOTAL(3,G38:G38)/SUBTOTAL(3,C38:C38)</f>
        <v>0</v>
      </c>
      <c r="H26" s="73"/>
      <c r="J26" s="75"/>
      <c r="K26" s="75"/>
      <c r="L26" s="75">
        <f>SUBTOTAL(9,L27:L38)</f>
        <v>0</v>
      </c>
      <c r="M26" s="75">
        <f>SUBTOTAL(9,M27:M38)</f>
        <v>0</v>
      </c>
      <c r="N26" s="75"/>
    </row>
    <row r="27" spans="1:14" ht="15.75" outlineLevel="1" x14ac:dyDescent="0.55000000000000004">
      <c r="A27" s="29">
        <v>1</v>
      </c>
      <c r="B27" s="28" t="s">
        <v>166</v>
      </c>
      <c r="C27" s="82">
        <v>2</v>
      </c>
      <c r="D27" s="30" t="s">
        <v>178</v>
      </c>
      <c r="E27" s="28"/>
      <c r="F27" s="11"/>
      <c r="G27" s="39"/>
      <c r="H27" s="40"/>
      <c r="J27" s="29" t="s">
        <v>10</v>
      </c>
      <c r="K27" s="29" t="str">
        <f t="shared" ref="K27:K38" si="2">C27&amp;J27&amp;G27</f>
        <v>2X1</v>
      </c>
      <c r="L27" s="29" t="str">
        <f>IFERROR(VLOOKUP($K27,Mapping!F:H,2,0),"")</f>
        <v/>
      </c>
      <c r="M27" s="29" t="str">
        <f>IFERROR(VLOOKUP($K27,Mapping!$F:$H,3,0),"")</f>
        <v/>
      </c>
      <c r="N27" s="29" t="str">
        <f>C27&amp;G27</f>
        <v>2</v>
      </c>
    </row>
    <row r="28" spans="1:14" ht="63" outlineLevel="1" x14ac:dyDescent="0.55000000000000004">
      <c r="A28" s="29">
        <v>2</v>
      </c>
      <c r="B28" s="32" t="s">
        <v>167</v>
      </c>
      <c r="C28" s="83">
        <v>1</v>
      </c>
      <c r="D28" s="34" t="s">
        <v>106</v>
      </c>
      <c r="E28" s="32" t="s">
        <v>179</v>
      </c>
      <c r="F28" s="11"/>
      <c r="G28" s="41"/>
      <c r="H28" s="42"/>
      <c r="J28" s="33" t="s">
        <v>10</v>
      </c>
      <c r="K28" s="33" t="str">
        <f t="shared" si="2"/>
        <v>1X1</v>
      </c>
      <c r="L28" s="33" t="str">
        <f>IFERROR(VLOOKUP($K28,Mapping!F:H,2,0),"")</f>
        <v/>
      </c>
      <c r="M28" s="33" t="str">
        <f>IFERROR(VLOOKUP($K28,Mapping!$F:$H,3,0),"")</f>
        <v/>
      </c>
      <c r="N28" s="33" t="str">
        <f t="shared" ref="N28:N34" si="3">C28&amp;G28</f>
        <v>1</v>
      </c>
    </row>
    <row r="29" spans="1:14" ht="31.5" outlineLevel="1" x14ac:dyDescent="0.55000000000000004">
      <c r="A29" s="29">
        <v>3</v>
      </c>
      <c r="B29" s="32" t="s">
        <v>168</v>
      </c>
      <c r="C29" s="83">
        <v>1</v>
      </c>
      <c r="D29" s="34" t="s">
        <v>106</v>
      </c>
      <c r="E29" s="32" t="s">
        <v>180</v>
      </c>
      <c r="F29" s="11"/>
      <c r="G29" s="41"/>
      <c r="H29" s="42"/>
      <c r="J29" s="33" t="s">
        <v>10</v>
      </c>
      <c r="K29" s="33" t="str">
        <f t="shared" si="2"/>
        <v>1X1</v>
      </c>
      <c r="L29" s="33" t="str">
        <f>IFERROR(VLOOKUP($K29,Mapping!F:H,2,0),"")</f>
        <v/>
      </c>
      <c r="M29" s="33" t="str">
        <f>IFERROR(VLOOKUP($K29,Mapping!$F:$H,3,0),"")</f>
        <v/>
      </c>
      <c r="N29" s="33" t="str">
        <f t="shared" si="3"/>
        <v>1</v>
      </c>
    </row>
    <row r="30" spans="1:14" ht="31.5" outlineLevel="1" x14ac:dyDescent="0.55000000000000004">
      <c r="A30" s="29">
        <v>4</v>
      </c>
      <c r="B30" s="32" t="s">
        <v>169</v>
      </c>
      <c r="C30" s="83">
        <v>1</v>
      </c>
      <c r="D30" s="34" t="s">
        <v>106</v>
      </c>
      <c r="E30" s="32" t="s">
        <v>180</v>
      </c>
      <c r="F30" s="11"/>
      <c r="G30" s="41"/>
      <c r="H30" s="42"/>
      <c r="J30" s="37" t="s">
        <v>10</v>
      </c>
      <c r="K30" s="37" t="str">
        <f t="shared" si="2"/>
        <v>1X1</v>
      </c>
      <c r="L30" s="37" t="str">
        <f>IFERROR(VLOOKUP($K30,Mapping!F:H,2,0),"")</f>
        <v/>
      </c>
      <c r="M30" s="37" t="str">
        <f>IFERROR(VLOOKUP($K30,Mapping!$F:$H,3,0),"")</f>
        <v/>
      </c>
      <c r="N30" s="37" t="str">
        <f t="shared" si="3"/>
        <v>1</v>
      </c>
    </row>
    <row r="31" spans="1:14" ht="31.5" outlineLevel="1" x14ac:dyDescent="0.55000000000000004">
      <c r="A31" s="29">
        <v>5</v>
      </c>
      <c r="B31" s="28" t="s">
        <v>170</v>
      </c>
      <c r="C31" s="82">
        <v>1</v>
      </c>
      <c r="D31" s="30" t="s">
        <v>106</v>
      </c>
      <c r="E31" s="32" t="s">
        <v>181</v>
      </c>
      <c r="F31" s="11"/>
      <c r="G31" s="39"/>
      <c r="H31" s="40"/>
      <c r="J31" s="29" t="s">
        <v>10</v>
      </c>
      <c r="K31" s="29" t="str">
        <f t="shared" si="2"/>
        <v>1X1</v>
      </c>
      <c r="L31" s="29" t="str">
        <f>IFERROR(VLOOKUP($K31,Mapping!F:H,2,0),"")</f>
        <v/>
      </c>
      <c r="M31" s="29" t="str">
        <f>IFERROR(VLOOKUP($K31,Mapping!$F:$H,3,0),"")</f>
        <v/>
      </c>
      <c r="N31" s="29" t="str">
        <f t="shared" si="3"/>
        <v>1</v>
      </c>
    </row>
    <row r="32" spans="1:14" ht="31.5" outlineLevel="1" x14ac:dyDescent="0.55000000000000004">
      <c r="A32" s="29">
        <v>6</v>
      </c>
      <c r="B32" s="32" t="s">
        <v>171</v>
      </c>
      <c r="C32" s="83">
        <v>1</v>
      </c>
      <c r="D32" s="34" t="s">
        <v>106</v>
      </c>
      <c r="E32" s="32" t="s">
        <v>182</v>
      </c>
      <c r="F32" s="11"/>
      <c r="G32" s="41"/>
      <c r="H32" s="42"/>
      <c r="J32" s="33" t="s">
        <v>10</v>
      </c>
      <c r="K32" s="33" t="str">
        <f t="shared" si="2"/>
        <v>1X1</v>
      </c>
      <c r="L32" s="33" t="str">
        <f>IFERROR(VLOOKUP($K32,Mapping!F:H,2,0),"")</f>
        <v/>
      </c>
      <c r="M32" s="33" t="str">
        <f>IFERROR(VLOOKUP($K32,Mapping!$F:$H,3,0),"")</f>
        <v/>
      </c>
      <c r="N32" s="33" t="str">
        <f t="shared" si="3"/>
        <v>1</v>
      </c>
    </row>
    <row r="33" spans="1:14" ht="31.5" outlineLevel="1" x14ac:dyDescent="0.55000000000000004">
      <c r="A33" s="29">
        <v>7</v>
      </c>
      <c r="B33" s="32" t="s">
        <v>172</v>
      </c>
      <c r="C33" s="83">
        <v>1</v>
      </c>
      <c r="D33" s="34" t="s">
        <v>106</v>
      </c>
      <c r="E33" s="32" t="s">
        <v>182</v>
      </c>
      <c r="F33" s="11"/>
      <c r="G33" s="41"/>
      <c r="H33" s="42"/>
      <c r="J33" s="33" t="s">
        <v>10</v>
      </c>
      <c r="K33" s="33" t="str">
        <f t="shared" si="2"/>
        <v>1X1</v>
      </c>
      <c r="L33" s="33" t="str">
        <f>IFERROR(VLOOKUP($K33,Mapping!F:H,2,0),"")</f>
        <v/>
      </c>
      <c r="M33" s="33" t="str">
        <f>IFERROR(VLOOKUP($K33,Mapping!$F:$H,3,0),"")</f>
        <v/>
      </c>
      <c r="N33" s="33" t="str">
        <f t="shared" si="3"/>
        <v>1</v>
      </c>
    </row>
    <row r="34" spans="1:14" ht="31.5" outlineLevel="1" x14ac:dyDescent="0.55000000000000004">
      <c r="A34" s="29">
        <v>8</v>
      </c>
      <c r="B34" s="36" t="s">
        <v>173</v>
      </c>
      <c r="C34" s="84">
        <v>2</v>
      </c>
      <c r="D34" s="38" t="s">
        <v>161</v>
      </c>
      <c r="E34" s="32"/>
      <c r="F34" s="11"/>
      <c r="G34" s="43"/>
      <c r="H34" s="44"/>
      <c r="J34" s="37" t="s">
        <v>10</v>
      </c>
      <c r="K34" s="37" t="str">
        <f t="shared" si="2"/>
        <v>2X1</v>
      </c>
      <c r="L34" s="37" t="str">
        <f>IFERROR(VLOOKUP($K34,Mapping!F:H,2,0),"")</f>
        <v/>
      </c>
      <c r="M34" s="37" t="str">
        <f>IFERROR(VLOOKUP($K34,Mapping!$F:$H,3,0),"")</f>
        <v/>
      </c>
      <c r="N34" s="37" t="str">
        <f t="shared" si="3"/>
        <v>2</v>
      </c>
    </row>
    <row r="35" spans="1:14" ht="15.75" outlineLevel="1" x14ac:dyDescent="0.55000000000000004">
      <c r="A35" s="29">
        <v>9</v>
      </c>
      <c r="B35" s="32" t="s">
        <v>174</v>
      </c>
      <c r="C35" s="83">
        <v>2</v>
      </c>
      <c r="D35" s="38" t="s">
        <v>161</v>
      </c>
      <c r="E35" s="32"/>
      <c r="F35" s="11"/>
      <c r="G35" s="41"/>
      <c r="H35" s="42"/>
      <c r="J35" s="33" t="s">
        <v>10</v>
      </c>
      <c r="K35" s="33" t="str">
        <f t="shared" si="2"/>
        <v>2X1</v>
      </c>
      <c r="L35" s="33" t="str">
        <f>IFERROR(VLOOKUP($K35,Mapping!F:H,2,0),"")</f>
        <v/>
      </c>
      <c r="M35" s="33" t="str">
        <f>IFERROR(VLOOKUP($K35,Mapping!$F:$H,3,0),"")</f>
        <v/>
      </c>
      <c r="N35" s="33" t="str">
        <f>C35&amp;G35</f>
        <v>2</v>
      </c>
    </row>
    <row r="36" spans="1:14" ht="15.75" outlineLevel="1" x14ac:dyDescent="0.55000000000000004">
      <c r="A36" s="29">
        <v>10</v>
      </c>
      <c r="B36" s="32" t="s">
        <v>175</v>
      </c>
      <c r="C36" s="83">
        <v>2</v>
      </c>
      <c r="D36" s="38" t="s">
        <v>161</v>
      </c>
      <c r="E36" s="32"/>
      <c r="F36" s="11"/>
      <c r="G36" s="41"/>
      <c r="H36" s="42"/>
      <c r="J36" s="33" t="s">
        <v>10</v>
      </c>
      <c r="K36" s="33" t="str">
        <f t="shared" si="2"/>
        <v>2X1</v>
      </c>
      <c r="L36" s="33" t="str">
        <f>IFERROR(VLOOKUP($K36,Mapping!F:H,2,0),"")</f>
        <v/>
      </c>
      <c r="M36" s="33" t="str">
        <f>IFERROR(VLOOKUP($K36,Mapping!$F:$H,3,0),"")</f>
        <v/>
      </c>
      <c r="N36" s="33" t="str">
        <f>C36&amp;G36</f>
        <v>2</v>
      </c>
    </row>
    <row r="37" spans="1:14" ht="15.75" outlineLevel="1" x14ac:dyDescent="0.55000000000000004">
      <c r="A37" s="29">
        <v>11</v>
      </c>
      <c r="B37" s="32" t="s">
        <v>176</v>
      </c>
      <c r="C37" s="83">
        <v>2</v>
      </c>
      <c r="D37" s="38" t="s">
        <v>161</v>
      </c>
      <c r="E37" s="32"/>
      <c r="F37" s="11"/>
      <c r="G37" s="41"/>
      <c r="H37" s="42"/>
      <c r="J37" s="37" t="s">
        <v>10</v>
      </c>
      <c r="K37" s="37" t="str">
        <f t="shared" si="2"/>
        <v>2X1</v>
      </c>
      <c r="L37" s="37" t="str">
        <f>IFERROR(VLOOKUP($K37,Mapping!F:H,2,0),"")</f>
        <v/>
      </c>
      <c r="M37" s="37" t="str">
        <f>IFERROR(VLOOKUP($K37,Mapping!$F:$H,3,0),"")</f>
        <v/>
      </c>
      <c r="N37" s="37" t="str">
        <f>C37&amp;G37</f>
        <v>2</v>
      </c>
    </row>
    <row r="38" spans="1:14" ht="15.75" outlineLevel="1" x14ac:dyDescent="0.55000000000000004">
      <c r="A38" s="29">
        <v>12</v>
      </c>
      <c r="B38" s="28" t="s">
        <v>177</v>
      </c>
      <c r="C38" s="82">
        <v>1</v>
      </c>
      <c r="D38" s="30" t="s">
        <v>106</v>
      </c>
      <c r="E38" s="28" t="s">
        <v>183</v>
      </c>
      <c r="F38" s="11"/>
      <c r="G38" s="39"/>
      <c r="H38" s="40"/>
      <c r="J38" s="29" t="s">
        <v>10</v>
      </c>
      <c r="K38" s="29" t="str">
        <f t="shared" si="2"/>
        <v>1X1</v>
      </c>
      <c r="L38" s="29" t="str">
        <f>IFERROR(VLOOKUP($K38,Mapping!F:H,2,0),"")</f>
        <v/>
      </c>
      <c r="M38" s="29" t="str">
        <f>IFERROR(VLOOKUP($K38,Mapping!$F:$H,3,0),"")</f>
        <v/>
      </c>
      <c r="N38" s="29" t="str">
        <f>C38&amp;G38</f>
        <v>1</v>
      </c>
    </row>
    <row r="39" spans="1:14" s="12" customFormat="1" ht="17.25" x14ac:dyDescent="0.6">
      <c r="A39" s="23" t="s">
        <v>53</v>
      </c>
      <c r="B39" s="73" t="s">
        <v>184</v>
      </c>
      <c r="C39" s="79" t="s">
        <v>71</v>
      </c>
      <c r="D39" s="74"/>
      <c r="E39" s="80"/>
      <c r="G39" s="81">
        <f>SUBTOTAL(3,G40:G48)/SUBTOTAL(3,C40:C48)</f>
        <v>0</v>
      </c>
      <c r="H39" s="73"/>
      <c r="J39" s="75"/>
      <c r="K39" s="75"/>
      <c r="L39" s="75">
        <f>SUBTOTAL(9,L40:L48)</f>
        <v>0</v>
      </c>
      <c r="M39" s="75">
        <f>SUBTOTAL(9,M40:M48)</f>
        <v>0</v>
      </c>
      <c r="N39" s="75"/>
    </row>
    <row r="40" spans="1:14" ht="31.5" outlineLevel="1" x14ac:dyDescent="0.55000000000000004">
      <c r="A40" s="29">
        <v>1</v>
      </c>
      <c r="B40" s="28" t="s">
        <v>185</v>
      </c>
      <c r="C40" s="82">
        <v>1</v>
      </c>
      <c r="D40" s="30" t="s">
        <v>106</v>
      </c>
      <c r="E40" s="28" t="s">
        <v>194</v>
      </c>
      <c r="F40" s="11"/>
      <c r="G40" s="39"/>
      <c r="H40" s="40"/>
      <c r="J40" s="29" t="s">
        <v>10</v>
      </c>
      <c r="K40" s="29" t="str">
        <f t="shared" ref="K40:K48" si="4">C40&amp;J40&amp;G40</f>
        <v>1X1</v>
      </c>
      <c r="L40" s="29" t="str">
        <f>IFERROR(VLOOKUP($K40,Mapping!F:H,2,0),"")</f>
        <v/>
      </c>
      <c r="M40" s="29" t="str">
        <f>IFERROR(VLOOKUP($K40,Mapping!$F:$H,3,0),"")</f>
        <v/>
      </c>
      <c r="N40" s="29" t="str">
        <f t="shared" ref="N40:N48" si="5">C40&amp;G40</f>
        <v>1</v>
      </c>
    </row>
    <row r="41" spans="1:14" ht="15.75" outlineLevel="1" x14ac:dyDescent="0.55000000000000004">
      <c r="A41" s="33">
        <v>2</v>
      </c>
      <c r="B41" s="32" t="s">
        <v>186</v>
      </c>
      <c r="C41" s="83">
        <v>1</v>
      </c>
      <c r="D41" s="30" t="s">
        <v>106</v>
      </c>
      <c r="E41" s="28" t="s">
        <v>194</v>
      </c>
      <c r="F41" s="11"/>
      <c r="G41" s="41"/>
      <c r="H41" s="42"/>
      <c r="J41" s="33" t="s">
        <v>10</v>
      </c>
      <c r="K41" s="33" t="str">
        <f t="shared" si="4"/>
        <v>1X1</v>
      </c>
      <c r="L41" s="33" t="str">
        <f>IFERROR(VLOOKUP($K41,Mapping!F:H,2,0),"")</f>
        <v/>
      </c>
      <c r="M41" s="33" t="str">
        <f>IFERROR(VLOOKUP($K41,Mapping!$F:$H,3,0),"")</f>
        <v/>
      </c>
      <c r="N41" s="33" t="str">
        <f t="shared" si="5"/>
        <v>1</v>
      </c>
    </row>
    <row r="42" spans="1:14" ht="31.5" outlineLevel="1" x14ac:dyDescent="0.55000000000000004">
      <c r="A42" s="33">
        <v>3</v>
      </c>
      <c r="B42" s="32" t="s">
        <v>187</v>
      </c>
      <c r="C42" s="83">
        <v>3</v>
      </c>
      <c r="D42" s="30" t="s">
        <v>5</v>
      </c>
      <c r="E42" s="28"/>
      <c r="F42" s="11"/>
      <c r="G42" s="41"/>
      <c r="H42" s="42"/>
      <c r="J42" s="33" t="s">
        <v>10</v>
      </c>
      <c r="K42" s="33" t="str">
        <f t="shared" si="4"/>
        <v>3X1</v>
      </c>
      <c r="L42" s="33" t="str">
        <f>IFERROR(VLOOKUP($K42,Mapping!F:H,2,0),"")</f>
        <v/>
      </c>
      <c r="M42" s="33" t="str">
        <f>IFERROR(VLOOKUP($K42,Mapping!$F:$H,3,0),"")</f>
        <v/>
      </c>
      <c r="N42" s="33" t="str">
        <f t="shared" si="5"/>
        <v>3</v>
      </c>
    </row>
    <row r="43" spans="1:14" ht="31.5" outlineLevel="1" x14ac:dyDescent="0.55000000000000004">
      <c r="A43" s="33">
        <v>4</v>
      </c>
      <c r="B43" s="32" t="s">
        <v>188</v>
      </c>
      <c r="C43" s="33">
        <v>3</v>
      </c>
      <c r="D43" s="30" t="s">
        <v>5</v>
      </c>
      <c r="E43" s="28"/>
      <c r="F43" s="11"/>
      <c r="G43" s="41"/>
      <c r="H43" s="42"/>
      <c r="J43" s="33" t="s">
        <v>10</v>
      </c>
      <c r="K43" s="33" t="str">
        <f t="shared" si="4"/>
        <v>3X1</v>
      </c>
      <c r="L43" s="33" t="str">
        <f>IFERROR(VLOOKUP($K43,Mapping!F:H,2,0),"")</f>
        <v/>
      </c>
      <c r="M43" s="33" t="str">
        <f>IFERROR(VLOOKUP($K43,Mapping!$F:$H,3,0),"")</f>
        <v/>
      </c>
      <c r="N43" s="33" t="str">
        <f t="shared" si="5"/>
        <v>3</v>
      </c>
    </row>
    <row r="44" spans="1:14" ht="31.5" outlineLevel="1" x14ac:dyDescent="0.55000000000000004">
      <c r="A44" s="33">
        <v>5</v>
      </c>
      <c r="B44" s="32" t="s">
        <v>189</v>
      </c>
      <c r="C44" s="33">
        <v>1</v>
      </c>
      <c r="D44" s="34" t="s">
        <v>106</v>
      </c>
      <c r="E44" s="32" t="s">
        <v>181</v>
      </c>
      <c r="F44" s="11"/>
      <c r="G44" s="41"/>
      <c r="H44" s="42"/>
      <c r="J44" s="33" t="s">
        <v>10</v>
      </c>
      <c r="K44" s="33" t="str">
        <f t="shared" si="4"/>
        <v>1X1</v>
      </c>
      <c r="L44" s="33" t="str">
        <f>IFERROR(VLOOKUP($K44,Mapping!F:H,2,0),"")</f>
        <v/>
      </c>
      <c r="M44" s="33" t="str">
        <f>IFERROR(VLOOKUP($K44,Mapping!$F:$H,3,0),"")</f>
        <v/>
      </c>
      <c r="N44" s="33" t="str">
        <f t="shared" si="5"/>
        <v>1</v>
      </c>
    </row>
    <row r="45" spans="1:14" ht="31.5" outlineLevel="1" x14ac:dyDescent="0.55000000000000004">
      <c r="A45" s="33">
        <v>6</v>
      </c>
      <c r="B45" s="32" t="s">
        <v>190</v>
      </c>
      <c r="C45" s="33">
        <v>3</v>
      </c>
      <c r="D45" s="34" t="s">
        <v>5</v>
      </c>
      <c r="E45" s="32"/>
      <c r="F45" s="11"/>
      <c r="G45" s="41"/>
      <c r="H45" s="42"/>
      <c r="J45" s="33" t="s">
        <v>10</v>
      </c>
      <c r="K45" s="33" t="str">
        <f t="shared" si="4"/>
        <v>3X1</v>
      </c>
      <c r="L45" s="33" t="str">
        <f>IFERROR(VLOOKUP($K45,Mapping!F:H,2,0),"")</f>
        <v/>
      </c>
      <c r="M45" s="33" t="str">
        <f>IFERROR(VLOOKUP($K45,Mapping!$F:$H,3,0),"")</f>
        <v/>
      </c>
      <c r="N45" s="33" t="str">
        <f t="shared" si="5"/>
        <v>3</v>
      </c>
    </row>
    <row r="46" spans="1:14" ht="31.5" outlineLevel="1" x14ac:dyDescent="0.55000000000000004">
      <c r="A46" s="33">
        <v>7</v>
      </c>
      <c r="B46" s="32" t="s">
        <v>191</v>
      </c>
      <c r="C46" s="33">
        <v>3</v>
      </c>
      <c r="D46" s="34" t="s">
        <v>5</v>
      </c>
      <c r="E46" s="32"/>
      <c r="F46" s="11"/>
      <c r="G46" s="41"/>
      <c r="H46" s="42"/>
      <c r="J46" s="33" t="s">
        <v>10</v>
      </c>
      <c r="K46" s="33" t="str">
        <f t="shared" si="4"/>
        <v>3X1</v>
      </c>
      <c r="L46" s="33" t="str">
        <f>IFERROR(VLOOKUP($K46,Mapping!F:H,2,0),"")</f>
        <v/>
      </c>
      <c r="M46" s="33" t="str">
        <f>IFERROR(VLOOKUP($K46,Mapping!$F:$H,3,0),"")</f>
        <v/>
      </c>
      <c r="N46" s="33" t="str">
        <f t="shared" si="5"/>
        <v>3</v>
      </c>
    </row>
    <row r="47" spans="1:14" ht="31.5" outlineLevel="1" x14ac:dyDescent="0.55000000000000004">
      <c r="A47" s="33">
        <v>8</v>
      </c>
      <c r="B47" s="32" t="s">
        <v>192</v>
      </c>
      <c r="C47" s="83">
        <v>3</v>
      </c>
      <c r="D47" s="34" t="s">
        <v>5</v>
      </c>
      <c r="E47" s="32"/>
      <c r="F47" s="11"/>
      <c r="G47" s="41"/>
      <c r="H47" s="42"/>
      <c r="J47" s="33" t="s">
        <v>10</v>
      </c>
      <c r="K47" s="33" t="str">
        <f t="shared" si="4"/>
        <v>3X1</v>
      </c>
      <c r="L47" s="33" t="str">
        <f>IFERROR(VLOOKUP($K47,Mapping!F:H,2,0),"")</f>
        <v/>
      </c>
      <c r="M47" s="33" t="str">
        <f>IFERROR(VLOOKUP($K47,Mapping!$F:$H,3,0),"")</f>
        <v/>
      </c>
      <c r="N47" s="33" t="str">
        <f t="shared" si="5"/>
        <v>3</v>
      </c>
    </row>
    <row r="48" spans="1:14" ht="31.5" outlineLevel="1" x14ac:dyDescent="0.55000000000000004">
      <c r="A48" s="33">
        <v>9</v>
      </c>
      <c r="B48" s="32" t="s">
        <v>193</v>
      </c>
      <c r="C48" s="83">
        <v>3</v>
      </c>
      <c r="D48" s="34" t="s">
        <v>5</v>
      </c>
      <c r="E48" s="32"/>
      <c r="F48" s="11"/>
      <c r="G48" s="41"/>
      <c r="H48" s="42"/>
      <c r="J48" s="33" t="s">
        <v>10</v>
      </c>
      <c r="K48" s="33" t="str">
        <f t="shared" si="4"/>
        <v>3X1</v>
      </c>
      <c r="L48" s="33" t="str">
        <f>IFERROR(VLOOKUP($K48,Mapping!F:H,2,0),"")</f>
        <v/>
      </c>
      <c r="M48" s="33" t="str">
        <f>IFERROR(VLOOKUP($K48,Mapping!$F:$H,3,0),"")</f>
        <v/>
      </c>
      <c r="N48" s="33" t="str">
        <f t="shared" si="5"/>
        <v>3</v>
      </c>
    </row>
    <row r="49" spans="1:14" s="12" customFormat="1" ht="17.25" x14ac:dyDescent="0.6">
      <c r="A49" s="23" t="s">
        <v>54</v>
      </c>
      <c r="B49" s="73" t="s">
        <v>195</v>
      </c>
      <c r="C49" s="79" t="s">
        <v>71</v>
      </c>
      <c r="D49" s="74"/>
      <c r="E49" s="80"/>
      <c r="G49" s="81">
        <f>SUBTOTAL(3,G50:G59)/SUBTOTAL(3,C50:C59)</f>
        <v>0</v>
      </c>
      <c r="H49" s="73"/>
      <c r="J49" s="75"/>
      <c r="K49" s="75"/>
      <c r="L49" s="75">
        <f>SUBTOTAL(9,L50:L59)</f>
        <v>0</v>
      </c>
      <c r="M49" s="75">
        <f>SUBTOTAL(9,M50:M59)</f>
        <v>0</v>
      </c>
      <c r="N49" s="75"/>
    </row>
    <row r="50" spans="1:14" ht="31.5" outlineLevel="1" x14ac:dyDescent="0.55000000000000004">
      <c r="A50" s="29">
        <v>1</v>
      </c>
      <c r="B50" s="28" t="s">
        <v>196</v>
      </c>
      <c r="C50" s="82">
        <v>3</v>
      </c>
      <c r="D50" s="30" t="s">
        <v>5</v>
      </c>
      <c r="E50" s="28"/>
      <c r="F50" s="11"/>
      <c r="G50" s="39"/>
      <c r="H50" s="40"/>
      <c r="J50" s="29" t="s">
        <v>10</v>
      </c>
      <c r="K50" s="29" t="str">
        <f t="shared" ref="K50:K59" si="6">C50&amp;J50&amp;G50</f>
        <v>3X1</v>
      </c>
      <c r="L50" s="29" t="str">
        <f>IFERROR(VLOOKUP($K50,Mapping!F:H,2,0),"")</f>
        <v/>
      </c>
      <c r="M50" s="29" t="str">
        <f>IFERROR(VLOOKUP($K50,Mapping!$F:$H,3,0),"")</f>
        <v/>
      </c>
      <c r="N50" s="29" t="str">
        <f t="shared" ref="N50:N59" si="7">C50&amp;G50</f>
        <v>3</v>
      </c>
    </row>
    <row r="51" spans="1:14" ht="15.75" outlineLevel="1" x14ac:dyDescent="0.55000000000000004">
      <c r="A51" s="29">
        <v>2</v>
      </c>
      <c r="B51" s="32" t="s">
        <v>197</v>
      </c>
      <c r="C51" s="83">
        <v>3</v>
      </c>
      <c r="D51" s="30" t="s">
        <v>5</v>
      </c>
      <c r="E51" s="28"/>
      <c r="F51" s="11"/>
      <c r="G51" s="41"/>
      <c r="H51" s="42"/>
      <c r="J51" s="33" t="s">
        <v>10</v>
      </c>
      <c r="K51" s="33" t="str">
        <f t="shared" si="6"/>
        <v>3X1</v>
      </c>
      <c r="L51" s="33" t="str">
        <f>IFERROR(VLOOKUP($K51,Mapping!F:H,2,0),"")</f>
        <v/>
      </c>
      <c r="M51" s="33" t="str">
        <f>IFERROR(VLOOKUP($K51,Mapping!$F:$H,3,0),"")</f>
        <v/>
      </c>
      <c r="N51" s="33" t="str">
        <f t="shared" si="7"/>
        <v>3</v>
      </c>
    </row>
    <row r="52" spans="1:14" ht="15.75" outlineLevel="1" x14ac:dyDescent="0.55000000000000004">
      <c r="A52" s="29">
        <v>3</v>
      </c>
      <c r="B52" s="32" t="s">
        <v>198</v>
      </c>
      <c r="C52" s="83">
        <v>3</v>
      </c>
      <c r="D52" s="30" t="s">
        <v>5</v>
      </c>
      <c r="E52" s="28"/>
      <c r="F52" s="11"/>
      <c r="G52" s="41"/>
      <c r="H52" s="42"/>
      <c r="J52" s="33" t="s">
        <v>10</v>
      </c>
      <c r="K52" s="33" t="str">
        <f t="shared" si="6"/>
        <v>3X1</v>
      </c>
      <c r="L52" s="33" t="str">
        <f>IFERROR(VLOOKUP($K52,Mapping!F:H,2,0),"")</f>
        <v/>
      </c>
      <c r="M52" s="33" t="str">
        <f>IFERROR(VLOOKUP($K52,Mapping!$F:$H,3,0),"")</f>
        <v/>
      </c>
      <c r="N52" s="33" t="str">
        <f t="shared" si="7"/>
        <v>3</v>
      </c>
    </row>
    <row r="53" spans="1:14" ht="15.75" outlineLevel="1" x14ac:dyDescent="0.55000000000000004">
      <c r="A53" s="29">
        <v>4</v>
      </c>
      <c r="B53" s="32" t="s">
        <v>199</v>
      </c>
      <c r="C53" s="33">
        <v>3</v>
      </c>
      <c r="D53" s="30" t="s">
        <v>5</v>
      </c>
      <c r="E53" s="28"/>
      <c r="F53" s="11"/>
      <c r="G53" s="41"/>
      <c r="H53" s="42"/>
      <c r="J53" s="33" t="s">
        <v>10</v>
      </c>
      <c r="K53" s="33" t="str">
        <f t="shared" si="6"/>
        <v>3X1</v>
      </c>
      <c r="L53" s="33" t="str">
        <f>IFERROR(VLOOKUP($K53,Mapping!F:H,2,0),"")</f>
        <v/>
      </c>
      <c r="M53" s="33" t="str">
        <f>IFERROR(VLOOKUP($K53,Mapping!$F:$H,3,0),"")</f>
        <v/>
      </c>
      <c r="N53" s="33" t="str">
        <f t="shared" si="7"/>
        <v>3</v>
      </c>
    </row>
    <row r="54" spans="1:14" ht="15.75" outlineLevel="1" x14ac:dyDescent="0.55000000000000004">
      <c r="A54" s="29">
        <v>5</v>
      </c>
      <c r="B54" s="32" t="s">
        <v>200</v>
      </c>
      <c r="C54" s="33">
        <v>3</v>
      </c>
      <c r="D54" s="34" t="s">
        <v>5</v>
      </c>
      <c r="E54" s="32"/>
      <c r="F54" s="11"/>
      <c r="G54" s="41"/>
      <c r="H54" s="42"/>
      <c r="J54" s="33" t="s">
        <v>10</v>
      </c>
      <c r="K54" s="33" t="str">
        <f t="shared" si="6"/>
        <v>3X1</v>
      </c>
      <c r="L54" s="33" t="str">
        <f>IFERROR(VLOOKUP($K54,Mapping!F:H,2,0),"")</f>
        <v/>
      </c>
      <c r="M54" s="33" t="str">
        <f>IFERROR(VLOOKUP($K54,Mapping!$F:$H,3,0),"")</f>
        <v/>
      </c>
      <c r="N54" s="33" t="str">
        <f t="shared" si="7"/>
        <v>3</v>
      </c>
    </row>
    <row r="55" spans="1:14" ht="31.5" outlineLevel="1" x14ac:dyDescent="0.55000000000000004">
      <c r="A55" s="29">
        <v>6</v>
      </c>
      <c r="B55" s="32" t="s">
        <v>201</v>
      </c>
      <c r="C55" s="33">
        <v>3</v>
      </c>
      <c r="D55" s="34" t="s">
        <v>5</v>
      </c>
      <c r="E55" s="32"/>
      <c r="F55" s="11"/>
      <c r="G55" s="41"/>
      <c r="H55" s="42"/>
      <c r="J55" s="33" t="s">
        <v>10</v>
      </c>
      <c r="K55" s="33" t="str">
        <f t="shared" si="6"/>
        <v>3X1</v>
      </c>
      <c r="L55" s="33" t="str">
        <f>IFERROR(VLOOKUP($K55,Mapping!F:H,2,0),"")</f>
        <v/>
      </c>
      <c r="M55" s="33" t="str">
        <f>IFERROR(VLOOKUP($K55,Mapping!$F:$H,3,0),"")</f>
        <v/>
      </c>
      <c r="N55" s="33" t="str">
        <f t="shared" si="7"/>
        <v>3</v>
      </c>
    </row>
    <row r="56" spans="1:14" ht="31.5" outlineLevel="1" x14ac:dyDescent="0.55000000000000004">
      <c r="A56" s="29">
        <v>7</v>
      </c>
      <c r="B56" s="32" t="s">
        <v>202</v>
      </c>
      <c r="C56" s="33">
        <v>1</v>
      </c>
      <c r="D56" s="34" t="s">
        <v>106</v>
      </c>
      <c r="E56" s="32" t="s">
        <v>179</v>
      </c>
      <c r="F56" s="11"/>
      <c r="G56" s="41"/>
      <c r="H56" s="42"/>
      <c r="J56" s="33" t="s">
        <v>10</v>
      </c>
      <c r="K56" s="33" t="str">
        <f t="shared" si="6"/>
        <v>1X1</v>
      </c>
      <c r="L56" s="33" t="str">
        <f>IFERROR(VLOOKUP($K56,Mapping!F:H,2,0),"")</f>
        <v/>
      </c>
      <c r="M56" s="33" t="str">
        <f>IFERROR(VLOOKUP($K56,Mapping!$F:$H,3,0),"")</f>
        <v/>
      </c>
      <c r="N56" s="33" t="str">
        <f t="shared" si="7"/>
        <v>1</v>
      </c>
    </row>
    <row r="57" spans="1:14" ht="31.5" outlineLevel="1" x14ac:dyDescent="0.55000000000000004">
      <c r="A57" s="29">
        <v>8</v>
      </c>
      <c r="B57" s="32" t="s">
        <v>203</v>
      </c>
      <c r="C57" s="83">
        <v>1</v>
      </c>
      <c r="D57" s="34" t="s">
        <v>106</v>
      </c>
      <c r="E57" s="32" t="s">
        <v>206</v>
      </c>
      <c r="F57" s="11"/>
      <c r="G57" s="41"/>
      <c r="H57" s="42"/>
      <c r="J57" s="33" t="s">
        <v>10</v>
      </c>
      <c r="K57" s="33" t="str">
        <f t="shared" si="6"/>
        <v>1X1</v>
      </c>
      <c r="L57" s="33" t="str">
        <f>IFERROR(VLOOKUP($K57,Mapping!F:H,2,0),"")</f>
        <v/>
      </c>
      <c r="M57" s="33" t="str">
        <f>IFERROR(VLOOKUP($K57,Mapping!$F:$H,3,0),"")</f>
        <v/>
      </c>
      <c r="N57" s="33" t="str">
        <f t="shared" si="7"/>
        <v>1</v>
      </c>
    </row>
    <row r="58" spans="1:14" ht="15.75" outlineLevel="1" x14ac:dyDescent="0.55000000000000004">
      <c r="A58" s="29">
        <v>9</v>
      </c>
      <c r="B58" s="32" t="s">
        <v>204</v>
      </c>
      <c r="C58" s="83">
        <v>1</v>
      </c>
      <c r="D58" s="34" t="s">
        <v>106</v>
      </c>
      <c r="E58" s="32" t="s">
        <v>206</v>
      </c>
      <c r="F58" s="11"/>
      <c r="G58" s="41"/>
      <c r="H58" s="42"/>
      <c r="J58" s="33" t="s">
        <v>10</v>
      </c>
      <c r="K58" s="33" t="str">
        <f t="shared" si="6"/>
        <v>1X1</v>
      </c>
      <c r="L58" s="33" t="str">
        <f>IFERROR(VLOOKUP($K58,Mapping!F:H,2,0),"")</f>
        <v/>
      </c>
      <c r="M58" s="33" t="str">
        <f>IFERROR(VLOOKUP($K58,Mapping!$F:$H,3,0),"")</f>
        <v/>
      </c>
      <c r="N58" s="33" t="str">
        <f t="shared" si="7"/>
        <v>1</v>
      </c>
    </row>
    <row r="59" spans="1:14" ht="31.5" outlineLevel="1" x14ac:dyDescent="0.55000000000000004">
      <c r="A59" s="29">
        <v>10</v>
      </c>
      <c r="B59" s="32" t="s">
        <v>205</v>
      </c>
      <c r="C59" s="83">
        <v>2</v>
      </c>
      <c r="D59" s="34" t="s">
        <v>161</v>
      </c>
      <c r="E59" s="32"/>
      <c r="F59" s="11"/>
      <c r="G59" s="41"/>
      <c r="H59" s="42"/>
      <c r="J59" s="33" t="s">
        <v>10</v>
      </c>
      <c r="K59" s="33" t="str">
        <f t="shared" si="6"/>
        <v>2X1</v>
      </c>
      <c r="L59" s="33" t="str">
        <f>IFERROR(VLOOKUP($K59,Mapping!F:H,2,0),"")</f>
        <v/>
      </c>
      <c r="M59" s="33" t="str">
        <f>IFERROR(VLOOKUP($K59,Mapping!$F:$H,3,0),"")</f>
        <v/>
      </c>
      <c r="N59" s="33" t="str">
        <f t="shared" si="7"/>
        <v>2</v>
      </c>
    </row>
    <row r="60" spans="1:14" s="12" customFormat="1" ht="17.25" x14ac:dyDescent="0.6">
      <c r="A60" s="23" t="s">
        <v>207</v>
      </c>
      <c r="B60" s="73" t="s">
        <v>208</v>
      </c>
      <c r="C60" s="79" t="s">
        <v>71</v>
      </c>
      <c r="D60" s="74"/>
      <c r="E60" s="80"/>
      <c r="G60" s="81">
        <f>SUBTOTAL(3,G61:G65)/SUBTOTAL(3,C61:C65)</f>
        <v>0</v>
      </c>
      <c r="H60" s="73"/>
      <c r="J60" s="75"/>
      <c r="K60" s="75"/>
      <c r="L60" s="75">
        <f>SUBTOTAL(9,L61:L65)</f>
        <v>0</v>
      </c>
      <c r="M60" s="75">
        <f>SUBTOTAL(9,M61:M65)</f>
        <v>0</v>
      </c>
      <c r="N60" s="75"/>
    </row>
    <row r="61" spans="1:14" ht="15.75" outlineLevel="1" x14ac:dyDescent="0.55000000000000004">
      <c r="A61" s="29">
        <v>1</v>
      </c>
      <c r="B61" s="28" t="s">
        <v>209</v>
      </c>
      <c r="C61" s="82">
        <v>1</v>
      </c>
      <c r="D61" s="30" t="s">
        <v>216</v>
      </c>
      <c r="E61" s="28" t="s">
        <v>214</v>
      </c>
      <c r="F61" s="11"/>
      <c r="G61" s="39"/>
      <c r="H61" s="40"/>
      <c r="J61" s="29" t="s">
        <v>10</v>
      </c>
      <c r="K61" s="29" t="str">
        <f>C61&amp;J61&amp;G61</f>
        <v>1X1</v>
      </c>
      <c r="L61" s="29" t="str">
        <f>IFERROR(VLOOKUP($K61,Mapping!F:H,2,0),"")</f>
        <v/>
      </c>
      <c r="M61" s="29" t="str">
        <f>IFERROR(VLOOKUP($K61,Mapping!$F:$H,3,0),"")</f>
        <v/>
      </c>
      <c r="N61" s="29" t="str">
        <f>C61&amp;G61</f>
        <v>1</v>
      </c>
    </row>
    <row r="62" spans="1:14" ht="31.5" outlineLevel="1" x14ac:dyDescent="0.55000000000000004">
      <c r="A62" s="29">
        <v>2</v>
      </c>
      <c r="B62" s="32" t="s">
        <v>210</v>
      </c>
      <c r="C62" s="83">
        <v>1</v>
      </c>
      <c r="D62" s="30" t="s">
        <v>106</v>
      </c>
      <c r="E62" s="28" t="s">
        <v>217</v>
      </c>
      <c r="F62" s="11"/>
      <c r="G62" s="41"/>
      <c r="H62" s="42"/>
      <c r="J62" s="33" t="s">
        <v>10</v>
      </c>
      <c r="K62" s="33" t="str">
        <f>C62&amp;J62&amp;G62</f>
        <v>1X1</v>
      </c>
      <c r="L62" s="33" t="str">
        <f>IFERROR(VLOOKUP($K62,Mapping!F:H,2,0),"")</f>
        <v/>
      </c>
      <c r="M62" s="33" t="str">
        <f>IFERROR(VLOOKUP($K62,Mapping!$F:$H,3,0),"")</f>
        <v/>
      </c>
      <c r="N62" s="33" t="str">
        <f>C62&amp;G62</f>
        <v>1</v>
      </c>
    </row>
    <row r="63" spans="1:14" ht="15.75" outlineLevel="1" x14ac:dyDescent="0.55000000000000004">
      <c r="A63" s="29">
        <v>3</v>
      </c>
      <c r="B63" s="32" t="s">
        <v>211</v>
      </c>
      <c r="C63" s="83">
        <v>3</v>
      </c>
      <c r="D63" s="30" t="s">
        <v>5</v>
      </c>
      <c r="E63" s="28"/>
      <c r="F63" s="11"/>
      <c r="G63" s="41"/>
      <c r="H63" s="42"/>
      <c r="J63" s="33" t="s">
        <v>10</v>
      </c>
      <c r="K63" s="33" t="str">
        <f>C63&amp;J63&amp;G63</f>
        <v>3X1</v>
      </c>
      <c r="L63" s="33" t="str">
        <f>IFERROR(VLOOKUP($K63,Mapping!F:H,2,0),"")</f>
        <v/>
      </c>
      <c r="M63" s="33" t="str">
        <f>IFERROR(VLOOKUP($K63,Mapping!$F:$H,3,0),"")</f>
        <v/>
      </c>
      <c r="N63" s="33" t="str">
        <f>C63&amp;G63</f>
        <v>3</v>
      </c>
    </row>
    <row r="64" spans="1:14" ht="31.5" outlineLevel="1" x14ac:dyDescent="0.55000000000000004">
      <c r="A64" s="29">
        <v>4</v>
      </c>
      <c r="B64" s="32" t="s">
        <v>212</v>
      </c>
      <c r="C64" s="33">
        <v>1</v>
      </c>
      <c r="D64" s="30" t="s">
        <v>216</v>
      </c>
      <c r="E64" s="28" t="s">
        <v>215</v>
      </c>
      <c r="F64" s="11"/>
      <c r="G64" s="41"/>
      <c r="H64" s="42"/>
      <c r="J64" s="33" t="s">
        <v>10</v>
      </c>
      <c r="K64" s="33" t="str">
        <f>C64&amp;J64&amp;G64</f>
        <v>1X1</v>
      </c>
      <c r="L64" s="33" t="str">
        <f>IFERROR(VLOOKUP($K64,Mapping!F:H,2,0),"")</f>
        <v/>
      </c>
      <c r="M64" s="33" t="str">
        <f>IFERROR(VLOOKUP($K64,Mapping!$F:$H,3,0),"")</f>
        <v/>
      </c>
      <c r="N64" s="33" t="str">
        <f>C64&amp;G64</f>
        <v>1</v>
      </c>
    </row>
    <row r="65" spans="1:14" ht="34.5" customHeight="1" outlineLevel="1" x14ac:dyDescent="0.55000000000000004">
      <c r="A65" s="29">
        <v>5</v>
      </c>
      <c r="B65" s="32" t="s">
        <v>213</v>
      </c>
      <c r="C65" s="33">
        <v>2</v>
      </c>
      <c r="D65" s="161" t="s">
        <v>218</v>
      </c>
      <c r="E65" s="161"/>
      <c r="F65" s="11"/>
      <c r="G65" s="41"/>
      <c r="H65" s="42"/>
      <c r="J65" s="33" t="s">
        <v>10</v>
      </c>
      <c r="K65" s="33" t="str">
        <f>C65&amp;J65&amp;G65</f>
        <v>2X1</v>
      </c>
      <c r="L65" s="33" t="str">
        <f>IFERROR(VLOOKUP($K65,Mapping!F:H,2,0),"")</f>
        <v/>
      </c>
      <c r="M65" s="33" t="str">
        <f>IFERROR(VLOOKUP($K65,Mapping!$F:$H,3,0),"")</f>
        <v/>
      </c>
      <c r="N65" s="33" t="str">
        <f>C65&amp;G65</f>
        <v>2</v>
      </c>
    </row>
    <row r="66" spans="1:14" s="12" customFormat="1" ht="17.25" x14ac:dyDescent="0.6">
      <c r="A66" s="23" t="s">
        <v>220</v>
      </c>
      <c r="B66" s="73" t="s">
        <v>219</v>
      </c>
      <c r="C66" s="79" t="s">
        <v>71</v>
      </c>
      <c r="D66" s="74"/>
      <c r="E66" s="80"/>
      <c r="G66" s="81">
        <f>SUBTOTAL(3,G67:G76)/SUBTOTAL(3,C67:C76)</f>
        <v>0</v>
      </c>
      <c r="H66" s="73"/>
      <c r="J66" s="75"/>
      <c r="K66" s="75"/>
      <c r="L66" s="75">
        <f>SUBTOTAL(9,L67:L76)</f>
        <v>0</v>
      </c>
      <c r="M66" s="75">
        <f>SUBTOTAL(9,M67:M76)</f>
        <v>0</v>
      </c>
      <c r="N66" s="75"/>
    </row>
    <row r="67" spans="1:14" ht="31.5" outlineLevel="1" x14ac:dyDescent="0.55000000000000004">
      <c r="A67" s="29">
        <v>1</v>
      </c>
      <c r="B67" s="28" t="s">
        <v>221</v>
      </c>
      <c r="C67" s="82">
        <v>1</v>
      </c>
      <c r="D67" s="30" t="s">
        <v>106</v>
      </c>
      <c r="E67" s="28" t="s">
        <v>231</v>
      </c>
      <c r="F67" s="11"/>
      <c r="G67" s="39"/>
      <c r="H67" s="40"/>
      <c r="J67" s="29" t="s">
        <v>10</v>
      </c>
      <c r="K67" s="29" t="str">
        <f t="shared" ref="K67:K76" si="8">C67&amp;J67&amp;G67</f>
        <v>1X1</v>
      </c>
      <c r="L67" s="29" t="str">
        <f>IFERROR(VLOOKUP($K67,Mapping!F:H,2,0),"")</f>
        <v/>
      </c>
      <c r="M67" s="29" t="str">
        <f>IFERROR(VLOOKUP($K67,Mapping!$F:$H,3,0),"")</f>
        <v/>
      </c>
      <c r="N67" s="29" t="str">
        <f t="shared" ref="N67:N76" si="9">C67&amp;G67</f>
        <v>1</v>
      </c>
    </row>
    <row r="68" spans="1:14" ht="31.5" outlineLevel="1" x14ac:dyDescent="0.55000000000000004">
      <c r="A68" s="29">
        <v>2</v>
      </c>
      <c r="B68" s="32" t="s">
        <v>222</v>
      </c>
      <c r="C68" s="83">
        <v>3</v>
      </c>
      <c r="D68" s="30" t="s">
        <v>5</v>
      </c>
      <c r="E68" s="28"/>
      <c r="F68" s="11"/>
      <c r="G68" s="41"/>
      <c r="H68" s="42"/>
      <c r="J68" s="33" t="s">
        <v>10</v>
      </c>
      <c r="K68" s="33" t="str">
        <f t="shared" si="8"/>
        <v>3X1</v>
      </c>
      <c r="L68" s="33" t="str">
        <f>IFERROR(VLOOKUP($K68,Mapping!F:H,2,0),"")</f>
        <v/>
      </c>
      <c r="M68" s="33" t="str">
        <f>IFERROR(VLOOKUP($K68,Mapping!$F:$H,3,0),"")</f>
        <v/>
      </c>
      <c r="N68" s="33" t="str">
        <f t="shared" si="9"/>
        <v>3</v>
      </c>
    </row>
    <row r="69" spans="1:14" ht="31.5" outlineLevel="1" x14ac:dyDescent="0.55000000000000004">
      <c r="A69" s="29">
        <v>3</v>
      </c>
      <c r="B69" s="32" t="s">
        <v>223</v>
      </c>
      <c r="C69" s="83">
        <v>3</v>
      </c>
      <c r="D69" s="30" t="s">
        <v>5</v>
      </c>
      <c r="E69" s="28"/>
      <c r="F69" s="11"/>
      <c r="G69" s="41"/>
      <c r="H69" s="42"/>
      <c r="J69" s="33" t="s">
        <v>10</v>
      </c>
      <c r="K69" s="33" t="str">
        <f t="shared" si="8"/>
        <v>3X1</v>
      </c>
      <c r="L69" s="33" t="str">
        <f>IFERROR(VLOOKUP($K69,Mapping!F:H,2,0),"")</f>
        <v/>
      </c>
      <c r="M69" s="33" t="str">
        <f>IFERROR(VLOOKUP($K69,Mapping!$F:$H,3,0),"")</f>
        <v/>
      </c>
      <c r="N69" s="33" t="str">
        <f t="shared" si="9"/>
        <v>3</v>
      </c>
    </row>
    <row r="70" spans="1:14" ht="31.5" outlineLevel="1" x14ac:dyDescent="0.55000000000000004">
      <c r="A70" s="29">
        <v>4</v>
      </c>
      <c r="B70" s="32" t="s">
        <v>224</v>
      </c>
      <c r="C70" s="33">
        <v>3</v>
      </c>
      <c r="D70" s="30" t="s">
        <v>5</v>
      </c>
      <c r="E70" s="28"/>
      <c r="F70" s="11"/>
      <c r="G70" s="41"/>
      <c r="H70" s="42"/>
      <c r="J70" s="33" t="s">
        <v>10</v>
      </c>
      <c r="K70" s="33" t="str">
        <f t="shared" si="8"/>
        <v>3X1</v>
      </c>
      <c r="L70" s="33" t="str">
        <f>IFERROR(VLOOKUP($K70,Mapping!F:H,2,0),"")</f>
        <v/>
      </c>
      <c r="M70" s="33" t="str">
        <f>IFERROR(VLOOKUP($K70,Mapping!$F:$H,3,0),"")</f>
        <v/>
      </c>
      <c r="N70" s="33" t="str">
        <f t="shared" si="9"/>
        <v>3</v>
      </c>
    </row>
    <row r="71" spans="1:14" ht="15.75" outlineLevel="1" x14ac:dyDescent="0.55000000000000004">
      <c r="A71" s="29">
        <v>5</v>
      </c>
      <c r="B71" s="32" t="s">
        <v>225</v>
      </c>
      <c r="C71" s="33">
        <v>1</v>
      </c>
      <c r="D71" s="34" t="s">
        <v>106</v>
      </c>
      <c r="E71" s="32" t="s">
        <v>179</v>
      </c>
      <c r="F71" s="11"/>
      <c r="G71" s="41"/>
      <c r="H71" s="42"/>
      <c r="J71" s="33" t="s">
        <v>10</v>
      </c>
      <c r="K71" s="33" t="str">
        <f t="shared" si="8"/>
        <v>1X1</v>
      </c>
      <c r="L71" s="33" t="str">
        <f>IFERROR(VLOOKUP($K71,Mapping!F:H,2,0),"")</f>
        <v/>
      </c>
      <c r="M71" s="33" t="str">
        <f>IFERROR(VLOOKUP($K71,Mapping!$F:$H,3,0),"")</f>
        <v/>
      </c>
      <c r="N71" s="33" t="str">
        <f t="shared" si="9"/>
        <v>1</v>
      </c>
    </row>
    <row r="72" spans="1:14" ht="15.75" outlineLevel="1" x14ac:dyDescent="0.55000000000000004">
      <c r="A72" s="29">
        <v>6</v>
      </c>
      <c r="B72" s="32" t="s">
        <v>226</v>
      </c>
      <c r="C72" s="33">
        <v>1</v>
      </c>
      <c r="D72" s="34" t="s">
        <v>106</v>
      </c>
      <c r="E72" s="32" t="s">
        <v>206</v>
      </c>
      <c r="F72" s="11"/>
      <c r="G72" s="41"/>
      <c r="H72" s="42"/>
      <c r="J72" s="33" t="s">
        <v>10</v>
      </c>
      <c r="K72" s="33" t="str">
        <f t="shared" si="8"/>
        <v>1X1</v>
      </c>
      <c r="L72" s="33" t="str">
        <f>IFERROR(VLOOKUP($K72,Mapping!F:H,2,0),"")</f>
        <v/>
      </c>
      <c r="M72" s="33" t="str">
        <f>IFERROR(VLOOKUP($K72,Mapping!$F:$H,3,0),"")</f>
        <v/>
      </c>
      <c r="N72" s="33" t="str">
        <f t="shared" si="9"/>
        <v>1</v>
      </c>
    </row>
    <row r="73" spans="1:14" ht="31.5" outlineLevel="1" x14ac:dyDescent="0.55000000000000004">
      <c r="A73" s="29">
        <v>7</v>
      </c>
      <c r="B73" s="32" t="s">
        <v>227</v>
      </c>
      <c r="C73" s="33">
        <v>1</v>
      </c>
      <c r="D73" s="34" t="s">
        <v>106</v>
      </c>
      <c r="E73" s="32" t="s">
        <v>206</v>
      </c>
      <c r="F73" s="11"/>
      <c r="G73" s="41"/>
      <c r="H73" s="42"/>
      <c r="J73" s="33" t="s">
        <v>10</v>
      </c>
      <c r="K73" s="33" t="str">
        <f t="shared" si="8"/>
        <v>1X1</v>
      </c>
      <c r="L73" s="33" t="str">
        <f>IFERROR(VLOOKUP($K73,Mapping!F:H,2,0),"")</f>
        <v/>
      </c>
      <c r="M73" s="33" t="str">
        <f>IFERROR(VLOOKUP($K73,Mapping!$F:$H,3,0),"")</f>
        <v/>
      </c>
      <c r="N73" s="33" t="str">
        <f t="shared" si="9"/>
        <v>1</v>
      </c>
    </row>
    <row r="74" spans="1:14" ht="31.5" outlineLevel="1" x14ac:dyDescent="0.55000000000000004">
      <c r="A74" s="29">
        <v>8</v>
      </c>
      <c r="B74" s="32" t="s">
        <v>228</v>
      </c>
      <c r="C74" s="83">
        <v>2</v>
      </c>
      <c r="D74" s="34" t="s">
        <v>232</v>
      </c>
      <c r="E74" s="32"/>
      <c r="F74" s="11"/>
      <c r="G74" s="41"/>
      <c r="H74" s="42"/>
      <c r="J74" s="33" t="s">
        <v>10</v>
      </c>
      <c r="K74" s="33" t="str">
        <f t="shared" si="8"/>
        <v>2X1</v>
      </c>
      <c r="L74" s="33" t="str">
        <f>IFERROR(VLOOKUP($K74,Mapping!F:H,2,0),"")</f>
        <v/>
      </c>
      <c r="M74" s="33" t="str">
        <f>IFERROR(VLOOKUP($K74,Mapping!$F:$H,3,0),"")</f>
        <v/>
      </c>
      <c r="N74" s="33" t="str">
        <f t="shared" si="9"/>
        <v>2</v>
      </c>
    </row>
    <row r="75" spans="1:14" ht="15.75" outlineLevel="1" x14ac:dyDescent="0.55000000000000004">
      <c r="A75" s="29">
        <v>9</v>
      </c>
      <c r="B75" s="32" t="s">
        <v>229</v>
      </c>
      <c r="C75" s="83">
        <v>2</v>
      </c>
      <c r="D75" s="34" t="s">
        <v>178</v>
      </c>
      <c r="E75" s="32"/>
      <c r="F75" s="11"/>
      <c r="G75" s="41"/>
      <c r="H75" s="42"/>
      <c r="J75" s="33" t="s">
        <v>10</v>
      </c>
      <c r="K75" s="33" t="str">
        <f t="shared" si="8"/>
        <v>2X1</v>
      </c>
      <c r="L75" s="33" t="str">
        <f>IFERROR(VLOOKUP($K75,Mapping!F:H,2,0),"")</f>
        <v/>
      </c>
      <c r="M75" s="33" t="str">
        <f>IFERROR(VLOOKUP($K75,Mapping!$F:$H,3,0),"")</f>
        <v/>
      </c>
      <c r="N75" s="33" t="str">
        <f t="shared" si="9"/>
        <v>2</v>
      </c>
    </row>
    <row r="76" spans="1:14" ht="31.5" outlineLevel="1" x14ac:dyDescent="0.55000000000000004">
      <c r="A76" s="29">
        <v>10</v>
      </c>
      <c r="B76" s="32" t="s">
        <v>230</v>
      </c>
      <c r="C76" s="83">
        <v>1</v>
      </c>
      <c r="D76" s="34" t="s">
        <v>234</v>
      </c>
      <c r="E76" s="32" t="s">
        <v>233</v>
      </c>
      <c r="F76" s="11"/>
      <c r="G76" s="41"/>
      <c r="H76" s="42"/>
      <c r="J76" s="33" t="s">
        <v>10</v>
      </c>
      <c r="K76" s="33" t="str">
        <f t="shared" si="8"/>
        <v>1X1</v>
      </c>
      <c r="L76" s="33" t="str">
        <f>IFERROR(VLOOKUP($K76,Mapping!F:H,2,0),"")</f>
        <v/>
      </c>
      <c r="M76" s="33" t="str">
        <f>IFERROR(VLOOKUP($K76,Mapping!$F:$H,3,0),"")</f>
        <v/>
      </c>
      <c r="N76" s="33" t="str">
        <f t="shared" si="9"/>
        <v>1</v>
      </c>
    </row>
    <row r="77" spans="1:14" s="12" customFormat="1" ht="17.25" x14ac:dyDescent="0.6">
      <c r="A77" s="23" t="s">
        <v>235</v>
      </c>
      <c r="B77" s="73" t="s">
        <v>236</v>
      </c>
      <c r="C77" s="79" t="s">
        <v>71</v>
      </c>
      <c r="D77" s="74"/>
      <c r="E77" s="80"/>
      <c r="G77" s="81">
        <f>SUBTOTAL(3,G78:G87)/SUBTOTAL(3,C78:C87)</f>
        <v>0</v>
      </c>
      <c r="H77" s="73"/>
      <c r="J77" s="75"/>
      <c r="K77" s="75"/>
      <c r="L77" s="75">
        <f>SUBTOTAL(9,L78:L87)</f>
        <v>0</v>
      </c>
      <c r="M77" s="75">
        <f>SUBTOTAL(9,M78:M87)</f>
        <v>0</v>
      </c>
      <c r="N77" s="75"/>
    </row>
    <row r="78" spans="1:14" ht="15.75" outlineLevel="1" x14ac:dyDescent="0.55000000000000004">
      <c r="A78" s="29">
        <v>1</v>
      </c>
      <c r="B78" s="28" t="s">
        <v>237</v>
      </c>
      <c r="C78" s="82">
        <v>1</v>
      </c>
      <c r="D78" s="30" t="s">
        <v>106</v>
      </c>
      <c r="E78" s="28" t="s">
        <v>217</v>
      </c>
      <c r="F78" s="11"/>
      <c r="G78" s="39"/>
      <c r="H78" s="40"/>
      <c r="J78" s="29" t="s">
        <v>10</v>
      </c>
      <c r="K78" s="29" t="str">
        <f t="shared" ref="K78:K87" si="10">C78&amp;J78&amp;G78</f>
        <v>1X1</v>
      </c>
      <c r="L78" s="29" t="str">
        <f>IFERROR(VLOOKUP($K78,Mapping!F:H,2,0),"")</f>
        <v/>
      </c>
      <c r="M78" s="29" t="str">
        <f>IFERROR(VLOOKUP($K78,Mapping!$F:$H,3,0),"")</f>
        <v/>
      </c>
      <c r="N78" s="29" t="str">
        <f t="shared" ref="N78:N87" si="11">C78&amp;G78</f>
        <v>1</v>
      </c>
    </row>
    <row r="79" spans="1:14" ht="15.75" outlineLevel="1" x14ac:dyDescent="0.55000000000000004">
      <c r="A79" s="29">
        <v>2</v>
      </c>
      <c r="B79" s="32" t="s">
        <v>238</v>
      </c>
      <c r="C79" s="83">
        <v>1</v>
      </c>
      <c r="D79" s="30" t="s">
        <v>107</v>
      </c>
      <c r="E79" s="28" t="s">
        <v>217</v>
      </c>
      <c r="F79" s="11"/>
      <c r="G79" s="41"/>
      <c r="H79" s="42"/>
      <c r="J79" s="33" t="s">
        <v>10</v>
      </c>
      <c r="K79" s="33" t="str">
        <f t="shared" si="10"/>
        <v>1X1</v>
      </c>
      <c r="L79" s="33" t="str">
        <f>IFERROR(VLOOKUP($K79,Mapping!F:H,2,0),"")</f>
        <v/>
      </c>
      <c r="M79" s="33" t="str">
        <f>IFERROR(VLOOKUP($K79,Mapping!$F:$H,3,0),"")</f>
        <v/>
      </c>
      <c r="N79" s="33" t="str">
        <f t="shared" si="11"/>
        <v>1</v>
      </c>
    </row>
    <row r="80" spans="1:14" ht="15.75" outlineLevel="1" x14ac:dyDescent="0.55000000000000004">
      <c r="A80" s="29">
        <v>3</v>
      </c>
      <c r="B80" s="32" t="s">
        <v>239</v>
      </c>
      <c r="C80" s="83">
        <v>1</v>
      </c>
      <c r="D80" s="30" t="s">
        <v>247</v>
      </c>
      <c r="E80" s="28" t="s">
        <v>217</v>
      </c>
      <c r="F80" s="11"/>
      <c r="G80" s="41"/>
      <c r="H80" s="42"/>
      <c r="J80" s="33" t="s">
        <v>10</v>
      </c>
      <c r="K80" s="33" t="str">
        <f t="shared" si="10"/>
        <v>1X1</v>
      </c>
      <c r="L80" s="33" t="str">
        <f>IFERROR(VLOOKUP($K80,Mapping!F:H,2,0),"")</f>
        <v/>
      </c>
      <c r="M80" s="33" t="str">
        <f>IFERROR(VLOOKUP($K80,Mapping!$F:$H,3,0),"")</f>
        <v/>
      </c>
      <c r="N80" s="33" t="str">
        <f t="shared" si="11"/>
        <v>1</v>
      </c>
    </row>
    <row r="81" spans="1:14" ht="31.5" outlineLevel="1" x14ac:dyDescent="0.55000000000000004">
      <c r="A81" s="29">
        <v>4</v>
      </c>
      <c r="B81" s="32" t="s">
        <v>240</v>
      </c>
      <c r="C81" s="33">
        <v>1</v>
      </c>
      <c r="D81" s="30" t="s">
        <v>106</v>
      </c>
      <c r="E81" s="28" t="s">
        <v>248</v>
      </c>
      <c r="F81" s="11"/>
      <c r="G81" s="41"/>
      <c r="H81" s="42"/>
      <c r="J81" s="33" t="s">
        <v>10</v>
      </c>
      <c r="K81" s="33" t="str">
        <f t="shared" si="10"/>
        <v>1X1</v>
      </c>
      <c r="L81" s="33" t="str">
        <f>IFERROR(VLOOKUP($K81,Mapping!F:H,2,0),"")</f>
        <v/>
      </c>
      <c r="M81" s="33" t="str">
        <f>IFERROR(VLOOKUP($K81,Mapping!$F:$H,3,0),"")</f>
        <v/>
      </c>
      <c r="N81" s="33" t="str">
        <f t="shared" si="11"/>
        <v>1</v>
      </c>
    </row>
    <row r="82" spans="1:14" ht="15.75" outlineLevel="1" x14ac:dyDescent="0.55000000000000004">
      <c r="A82" s="29">
        <v>5</v>
      </c>
      <c r="B82" s="32" t="s">
        <v>241</v>
      </c>
      <c r="C82" s="33">
        <v>1</v>
      </c>
      <c r="D82" s="34" t="s">
        <v>107</v>
      </c>
      <c r="E82" s="32" t="s">
        <v>217</v>
      </c>
      <c r="F82" s="11"/>
      <c r="G82" s="41"/>
      <c r="H82" s="42"/>
      <c r="J82" s="33" t="s">
        <v>10</v>
      </c>
      <c r="K82" s="33" t="str">
        <f t="shared" si="10"/>
        <v>1X1</v>
      </c>
      <c r="L82" s="33" t="str">
        <f>IFERROR(VLOOKUP($K82,Mapping!F:H,2,0),"")</f>
        <v/>
      </c>
      <c r="M82" s="33" t="str">
        <f>IFERROR(VLOOKUP($K82,Mapping!$F:$H,3,0),"")</f>
        <v/>
      </c>
      <c r="N82" s="33" t="str">
        <f t="shared" si="11"/>
        <v>1</v>
      </c>
    </row>
    <row r="83" spans="1:14" ht="15.75" outlineLevel="1" x14ac:dyDescent="0.55000000000000004">
      <c r="A83" s="29">
        <v>6</v>
      </c>
      <c r="B83" s="32" t="s">
        <v>242</v>
      </c>
      <c r="C83" s="33">
        <v>1</v>
      </c>
      <c r="D83" s="34" t="s">
        <v>249</v>
      </c>
      <c r="E83" s="32" t="s">
        <v>217</v>
      </c>
      <c r="F83" s="11"/>
      <c r="G83" s="41"/>
      <c r="H83" s="42"/>
      <c r="J83" s="33" t="s">
        <v>10</v>
      </c>
      <c r="K83" s="33" t="str">
        <f t="shared" si="10"/>
        <v>1X1</v>
      </c>
      <c r="L83" s="33" t="str">
        <f>IFERROR(VLOOKUP($K83,Mapping!F:H,2,0),"")</f>
        <v/>
      </c>
      <c r="M83" s="33" t="str">
        <f>IFERROR(VLOOKUP($K83,Mapping!$F:$H,3,0),"")</f>
        <v/>
      </c>
      <c r="N83" s="33" t="str">
        <f t="shared" si="11"/>
        <v>1</v>
      </c>
    </row>
    <row r="84" spans="1:14" ht="31.5" outlineLevel="1" x14ac:dyDescent="0.55000000000000004">
      <c r="A84" s="29">
        <v>7</v>
      </c>
      <c r="B84" s="32" t="s">
        <v>243</v>
      </c>
      <c r="C84" s="33">
        <v>2</v>
      </c>
      <c r="D84" s="34" t="s">
        <v>250</v>
      </c>
      <c r="E84" s="32"/>
      <c r="F84" s="11"/>
      <c r="G84" s="41"/>
      <c r="H84" s="42"/>
      <c r="J84" s="33" t="s">
        <v>10</v>
      </c>
      <c r="K84" s="33" t="str">
        <f t="shared" si="10"/>
        <v>2X1</v>
      </c>
      <c r="L84" s="33" t="str">
        <f>IFERROR(VLOOKUP($K84,Mapping!F:H,2,0),"")</f>
        <v/>
      </c>
      <c r="M84" s="33" t="str">
        <f>IFERROR(VLOOKUP($K84,Mapping!$F:$H,3,0),"")</f>
        <v/>
      </c>
      <c r="N84" s="33" t="str">
        <f t="shared" si="11"/>
        <v>2</v>
      </c>
    </row>
    <row r="85" spans="1:14" ht="15.75" outlineLevel="1" x14ac:dyDescent="0.55000000000000004">
      <c r="A85" s="29">
        <v>8</v>
      </c>
      <c r="B85" s="32" t="s">
        <v>244</v>
      </c>
      <c r="C85" s="83">
        <v>2</v>
      </c>
      <c r="D85" s="34" t="s">
        <v>250</v>
      </c>
      <c r="E85" s="32"/>
      <c r="F85" s="11"/>
      <c r="G85" s="41"/>
      <c r="H85" s="42"/>
      <c r="J85" s="33" t="s">
        <v>10</v>
      </c>
      <c r="K85" s="33" t="str">
        <f t="shared" si="10"/>
        <v>2X1</v>
      </c>
      <c r="L85" s="33" t="str">
        <f>IFERROR(VLOOKUP($K85,Mapping!F:H,2,0),"")</f>
        <v/>
      </c>
      <c r="M85" s="33" t="str">
        <f>IFERROR(VLOOKUP($K85,Mapping!$F:$H,3,0),"")</f>
        <v/>
      </c>
      <c r="N85" s="33" t="str">
        <f t="shared" si="11"/>
        <v>2</v>
      </c>
    </row>
    <row r="86" spans="1:14" ht="15.75" outlineLevel="1" x14ac:dyDescent="0.55000000000000004">
      <c r="A86" s="29">
        <v>9</v>
      </c>
      <c r="B86" s="32" t="s">
        <v>245</v>
      </c>
      <c r="C86" s="83">
        <v>2</v>
      </c>
      <c r="D86" s="34" t="s">
        <v>250</v>
      </c>
      <c r="E86" s="32"/>
      <c r="F86" s="11"/>
      <c r="G86" s="41"/>
      <c r="H86" s="42"/>
      <c r="J86" s="33" t="s">
        <v>10</v>
      </c>
      <c r="K86" s="33" t="str">
        <f t="shared" si="10"/>
        <v>2X1</v>
      </c>
      <c r="L86" s="33" t="str">
        <f>IFERROR(VLOOKUP($K86,Mapping!F:H,2,0),"")</f>
        <v/>
      </c>
      <c r="M86" s="33" t="str">
        <f>IFERROR(VLOOKUP($K86,Mapping!$F:$H,3,0),"")</f>
        <v/>
      </c>
      <c r="N86" s="33" t="str">
        <f t="shared" si="11"/>
        <v>2</v>
      </c>
    </row>
    <row r="87" spans="1:14" ht="31.5" outlineLevel="1" x14ac:dyDescent="0.55000000000000004">
      <c r="A87" s="29">
        <v>10</v>
      </c>
      <c r="B87" s="32" t="s">
        <v>246</v>
      </c>
      <c r="C87" s="83">
        <v>2</v>
      </c>
      <c r="D87" s="34" t="s">
        <v>251</v>
      </c>
      <c r="E87" s="32"/>
      <c r="F87" s="11"/>
      <c r="G87" s="41"/>
      <c r="H87" s="42"/>
      <c r="J87" s="33" t="s">
        <v>10</v>
      </c>
      <c r="K87" s="33" t="str">
        <f t="shared" si="10"/>
        <v>2X1</v>
      </c>
      <c r="L87" s="33" t="str">
        <f>IFERROR(VLOOKUP($K87,Mapping!F:H,2,0),"")</f>
        <v/>
      </c>
      <c r="M87" s="33" t="str">
        <f>IFERROR(VLOOKUP($K87,Mapping!$F:$H,3,0),"")</f>
        <v/>
      </c>
      <c r="N87" s="33" t="str">
        <f t="shared" si="11"/>
        <v>2</v>
      </c>
    </row>
    <row r="88" spans="1:14" s="12" customFormat="1" ht="17.25" x14ac:dyDescent="0.6">
      <c r="A88" s="23" t="s">
        <v>253</v>
      </c>
      <c r="B88" s="73" t="s">
        <v>252</v>
      </c>
      <c r="C88" s="79" t="s">
        <v>71</v>
      </c>
      <c r="D88" s="74"/>
      <c r="E88" s="80"/>
      <c r="G88" s="81">
        <f>SUBTOTAL(3,G89:G96)/SUBTOTAL(3,C89:C96)</f>
        <v>0</v>
      </c>
      <c r="H88" s="73"/>
      <c r="J88" s="75"/>
      <c r="K88" s="75"/>
      <c r="L88" s="75">
        <f>SUBTOTAL(9,L89:L96)</f>
        <v>0</v>
      </c>
      <c r="M88" s="75">
        <f>SUBTOTAL(9,M89:M96)</f>
        <v>0</v>
      </c>
      <c r="N88" s="75"/>
    </row>
    <row r="89" spans="1:14" ht="31.5" outlineLevel="1" x14ac:dyDescent="0.55000000000000004">
      <c r="A89" s="29">
        <v>1</v>
      </c>
      <c r="B89" s="28" t="s">
        <v>254</v>
      </c>
      <c r="C89" s="82">
        <v>1</v>
      </c>
      <c r="D89" s="30" t="s">
        <v>106</v>
      </c>
      <c r="E89" s="28" t="s">
        <v>182</v>
      </c>
      <c r="F89" s="11"/>
      <c r="G89" s="39"/>
      <c r="H89" s="40"/>
      <c r="J89" s="29" t="s">
        <v>10</v>
      </c>
      <c r="K89" s="29" t="str">
        <f t="shared" ref="K89:K96" si="12">C89&amp;J89&amp;G89</f>
        <v>1X1</v>
      </c>
      <c r="L89" s="29" t="str">
        <f>IFERROR(VLOOKUP($K89,Mapping!F:H,2,0),"")</f>
        <v/>
      </c>
      <c r="M89" s="29" t="str">
        <f>IFERROR(VLOOKUP($K89,Mapping!$F:$H,3,0),"")</f>
        <v/>
      </c>
      <c r="N89" s="29" t="str">
        <f t="shared" ref="N89:N96" si="13">C89&amp;G89</f>
        <v>1</v>
      </c>
    </row>
    <row r="90" spans="1:14" ht="31.5" outlineLevel="1" x14ac:dyDescent="0.55000000000000004">
      <c r="A90" s="29">
        <v>2</v>
      </c>
      <c r="B90" s="32" t="s">
        <v>255</v>
      </c>
      <c r="C90" s="83">
        <v>1</v>
      </c>
      <c r="D90" s="30" t="s">
        <v>106</v>
      </c>
      <c r="E90" s="28" t="s">
        <v>182</v>
      </c>
      <c r="F90" s="11"/>
      <c r="G90" s="41"/>
      <c r="H90" s="42"/>
      <c r="J90" s="33" t="s">
        <v>10</v>
      </c>
      <c r="K90" s="33" t="str">
        <f t="shared" si="12"/>
        <v>1X1</v>
      </c>
      <c r="L90" s="33" t="str">
        <f>IFERROR(VLOOKUP($K90,Mapping!F:H,2,0),"")</f>
        <v/>
      </c>
      <c r="M90" s="33" t="str">
        <f>IFERROR(VLOOKUP($K90,Mapping!$F:$H,3,0),"")</f>
        <v/>
      </c>
      <c r="N90" s="33" t="str">
        <f t="shared" si="13"/>
        <v>1</v>
      </c>
    </row>
    <row r="91" spans="1:14" ht="31.5" outlineLevel="1" x14ac:dyDescent="0.55000000000000004">
      <c r="A91" s="29">
        <v>3</v>
      </c>
      <c r="B91" s="32" t="s">
        <v>256</v>
      </c>
      <c r="C91" s="83">
        <v>1</v>
      </c>
      <c r="D91" s="30" t="s">
        <v>106</v>
      </c>
      <c r="E91" s="28" t="s">
        <v>263</v>
      </c>
      <c r="F91" s="11"/>
      <c r="G91" s="41"/>
      <c r="H91" s="42"/>
      <c r="J91" s="33" t="s">
        <v>10</v>
      </c>
      <c r="K91" s="33" t="str">
        <f t="shared" si="12"/>
        <v>1X1</v>
      </c>
      <c r="L91" s="33" t="str">
        <f>IFERROR(VLOOKUP($K91,Mapping!F:H,2,0),"")</f>
        <v/>
      </c>
      <c r="M91" s="33" t="str">
        <f>IFERROR(VLOOKUP($K91,Mapping!$F:$H,3,0),"")</f>
        <v/>
      </c>
      <c r="N91" s="33" t="str">
        <f t="shared" si="13"/>
        <v>1</v>
      </c>
    </row>
    <row r="92" spans="1:14" ht="31.5" outlineLevel="1" x14ac:dyDescent="0.55000000000000004">
      <c r="A92" s="29">
        <v>4</v>
      </c>
      <c r="B92" s="32" t="s">
        <v>257</v>
      </c>
      <c r="C92" s="33">
        <v>1</v>
      </c>
      <c r="D92" s="30" t="s">
        <v>106</v>
      </c>
      <c r="E92" s="28" t="s">
        <v>263</v>
      </c>
      <c r="F92" s="11"/>
      <c r="G92" s="41"/>
      <c r="H92" s="42"/>
      <c r="J92" s="33" t="s">
        <v>10</v>
      </c>
      <c r="K92" s="33" t="str">
        <f t="shared" si="12"/>
        <v>1X1</v>
      </c>
      <c r="L92" s="33" t="str">
        <f>IFERROR(VLOOKUP($K92,Mapping!F:H,2,0),"")</f>
        <v/>
      </c>
      <c r="M92" s="33" t="str">
        <f>IFERROR(VLOOKUP($K92,Mapping!$F:$H,3,0),"")</f>
        <v/>
      </c>
      <c r="N92" s="33" t="str">
        <f t="shared" si="13"/>
        <v>1</v>
      </c>
    </row>
    <row r="93" spans="1:14" ht="31.5" outlineLevel="1" x14ac:dyDescent="0.55000000000000004">
      <c r="A93" s="29">
        <v>5</v>
      </c>
      <c r="B93" s="32" t="s">
        <v>258</v>
      </c>
      <c r="C93" s="33">
        <v>1</v>
      </c>
      <c r="D93" s="30" t="s">
        <v>106</v>
      </c>
      <c r="E93" s="28" t="s">
        <v>263</v>
      </c>
      <c r="F93" s="11"/>
      <c r="G93" s="41"/>
      <c r="H93" s="42"/>
      <c r="J93" s="33" t="s">
        <v>10</v>
      </c>
      <c r="K93" s="33" t="str">
        <f t="shared" si="12"/>
        <v>1X1</v>
      </c>
      <c r="L93" s="33" t="str">
        <f>IFERROR(VLOOKUP($K93,Mapping!F:H,2,0),"")</f>
        <v/>
      </c>
      <c r="M93" s="33" t="str">
        <f>IFERROR(VLOOKUP($K93,Mapping!$F:$H,3,0),"")</f>
        <v/>
      </c>
      <c r="N93" s="33" t="str">
        <f t="shared" si="13"/>
        <v>1</v>
      </c>
    </row>
    <row r="94" spans="1:14" ht="15.75" outlineLevel="1" x14ac:dyDescent="0.55000000000000004">
      <c r="A94" s="29">
        <v>6</v>
      </c>
      <c r="B94" s="32" t="s">
        <v>259</v>
      </c>
      <c r="C94" s="33">
        <v>2</v>
      </c>
      <c r="D94" s="34" t="s">
        <v>264</v>
      </c>
      <c r="E94" s="32"/>
      <c r="F94" s="11"/>
      <c r="G94" s="41"/>
      <c r="H94" s="42"/>
      <c r="J94" s="33" t="s">
        <v>10</v>
      </c>
      <c r="K94" s="33" t="str">
        <f t="shared" si="12"/>
        <v>2X1</v>
      </c>
      <c r="L94" s="33" t="str">
        <f>IFERROR(VLOOKUP($K94,Mapping!F:H,2,0),"")</f>
        <v/>
      </c>
      <c r="M94" s="33" t="str">
        <f>IFERROR(VLOOKUP($K94,Mapping!$F:$H,3,0),"")</f>
        <v/>
      </c>
      <c r="N94" s="33" t="str">
        <f t="shared" si="13"/>
        <v>2</v>
      </c>
    </row>
    <row r="95" spans="1:14" ht="31.5" customHeight="1" outlineLevel="1" x14ac:dyDescent="0.55000000000000004">
      <c r="A95" s="29">
        <v>7</v>
      </c>
      <c r="B95" s="32" t="s">
        <v>260</v>
      </c>
      <c r="C95" s="33">
        <v>2</v>
      </c>
      <c r="D95" s="161" t="s">
        <v>262</v>
      </c>
      <c r="E95" s="161"/>
      <c r="F95" s="11"/>
      <c r="G95" s="41"/>
      <c r="H95" s="42"/>
      <c r="J95" s="33" t="s">
        <v>10</v>
      </c>
      <c r="K95" s="33" t="str">
        <f t="shared" si="12"/>
        <v>2X1</v>
      </c>
      <c r="L95" s="33" t="str">
        <f>IFERROR(VLOOKUP($K95,Mapping!F:H,2,0),"")</f>
        <v/>
      </c>
      <c r="M95" s="33" t="str">
        <f>IFERROR(VLOOKUP($K95,Mapping!$F:$H,3,0),"")</f>
        <v/>
      </c>
      <c r="N95" s="33" t="str">
        <f t="shared" si="13"/>
        <v>2</v>
      </c>
    </row>
    <row r="96" spans="1:14" ht="15.75" outlineLevel="1" x14ac:dyDescent="0.55000000000000004">
      <c r="A96" s="29">
        <v>8</v>
      </c>
      <c r="B96" s="32" t="s">
        <v>261</v>
      </c>
      <c r="C96" s="83">
        <v>3</v>
      </c>
      <c r="D96" s="34" t="s">
        <v>5</v>
      </c>
      <c r="E96" s="32"/>
      <c r="F96" s="11"/>
      <c r="G96" s="41"/>
      <c r="H96" s="42"/>
      <c r="J96" s="33" t="s">
        <v>10</v>
      </c>
      <c r="K96" s="33" t="str">
        <f t="shared" si="12"/>
        <v>3X1</v>
      </c>
      <c r="L96" s="33" t="str">
        <f>IFERROR(VLOOKUP($K96,Mapping!F:H,2,0),"")</f>
        <v/>
      </c>
      <c r="M96" s="33" t="str">
        <f>IFERROR(VLOOKUP($K96,Mapping!$F:$H,3,0),"")</f>
        <v/>
      </c>
      <c r="N96" s="33" t="str">
        <f t="shared" si="13"/>
        <v>3</v>
      </c>
    </row>
    <row r="97" spans="1:14" s="12" customFormat="1" ht="15" customHeight="1" x14ac:dyDescent="0.6">
      <c r="A97" s="23" t="s">
        <v>266</v>
      </c>
      <c r="B97" s="73" t="s">
        <v>265</v>
      </c>
      <c r="C97" s="79" t="s">
        <v>71</v>
      </c>
      <c r="D97" s="74"/>
      <c r="E97" s="80"/>
      <c r="G97" s="81">
        <f>SUBTOTAL(3,G98:G99)/SUBTOTAL(3,C98:C99)</f>
        <v>0</v>
      </c>
      <c r="H97" s="73"/>
      <c r="J97" s="75"/>
      <c r="K97" s="75"/>
      <c r="L97" s="75">
        <f>SUBTOTAL(9,L98:L99)</f>
        <v>0</v>
      </c>
      <c r="M97" s="75">
        <f>SUBTOTAL(9,M98:M99)</f>
        <v>0</v>
      </c>
      <c r="N97" s="75"/>
    </row>
    <row r="98" spans="1:14" ht="31.5" outlineLevel="1" x14ac:dyDescent="0.55000000000000004">
      <c r="A98" s="29">
        <v>1</v>
      </c>
      <c r="B98" s="28" t="s">
        <v>267</v>
      </c>
      <c r="C98" s="82">
        <v>3</v>
      </c>
      <c r="D98" s="30" t="s">
        <v>5</v>
      </c>
      <c r="E98" s="28"/>
      <c r="F98" s="11"/>
      <c r="G98" s="39"/>
      <c r="H98" s="40"/>
      <c r="J98" s="29" t="s">
        <v>10</v>
      </c>
      <c r="K98" s="29" t="str">
        <f>C98&amp;J98&amp;G98</f>
        <v>3X1</v>
      </c>
      <c r="L98" s="29" t="str">
        <f>IFERROR(VLOOKUP($K98,Mapping!F:H,2,0),"")</f>
        <v/>
      </c>
      <c r="M98" s="29" t="str">
        <f>IFERROR(VLOOKUP($K98,Mapping!$F:$H,3,0),"")</f>
        <v/>
      </c>
      <c r="N98" s="29" t="str">
        <f>C98&amp;G98</f>
        <v>3</v>
      </c>
    </row>
    <row r="99" spans="1:14" ht="31.5" outlineLevel="1" x14ac:dyDescent="0.55000000000000004">
      <c r="A99" s="29">
        <v>2</v>
      </c>
      <c r="B99" s="32" t="s">
        <v>268</v>
      </c>
      <c r="C99" s="83">
        <v>3</v>
      </c>
      <c r="D99" s="30" t="s">
        <v>5</v>
      </c>
      <c r="E99" s="28"/>
      <c r="F99" s="11"/>
      <c r="G99" s="41"/>
      <c r="H99" s="42"/>
      <c r="J99" s="33" t="s">
        <v>10</v>
      </c>
      <c r="K99" s="33" t="str">
        <f>C99&amp;J99&amp;G99</f>
        <v>3X1</v>
      </c>
      <c r="L99" s="33" t="str">
        <f>IFERROR(VLOOKUP($K99,Mapping!F:H,2,0),"")</f>
        <v/>
      </c>
      <c r="M99" s="33" t="str">
        <f>IFERROR(VLOOKUP($K99,Mapping!$F:$H,3,0),"")</f>
        <v/>
      </c>
      <c r="N99" s="33" t="str">
        <f>C99&amp;G99</f>
        <v>3</v>
      </c>
    </row>
    <row r="100" spans="1:14" s="12" customFormat="1" ht="17.25" x14ac:dyDescent="0.6">
      <c r="A100" s="23" t="s">
        <v>270</v>
      </c>
      <c r="B100" s="73" t="s">
        <v>269</v>
      </c>
      <c r="C100" s="79" t="s">
        <v>71</v>
      </c>
      <c r="D100" s="74"/>
      <c r="E100" s="80"/>
      <c r="G100" s="81">
        <f>SUBTOTAL(3,G101:G108)/SUBTOTAL(3,C101:C108)</f>
        <v>0</v>
      </c>
      <c r="H100" s="73"/>
      <c r="J100" s="75"/>
      <c r="K100" s="75"/>
      <c r="L100" s="75">
        <f>SUBTOTAL(9,L101:L108)</f>
        <v>0</v>
      </c>
      <c r="M100" s="75">
        <f>SUBTOTAL(9,M101:M108)</f>
        <v>0</v>
      </c>
      <c r="N100" s="75"/>
    </row>
    <row r="101" spans="1:14" ht="54.75" customHeight="1" outlineLevel="1" x14ac:dyDescent="0.55000000000000004">
      <c r="A101" s="29">
        <v>1</v>
      </c>
      <c r="B101" s="28" t="s">
        <v>271</v>
      </c>
      <c r="C101" s="82">
        <v>1</v>
      </c>
      <c r="D101" s="163" t="s">
        <v>280</v>
      </c>
      <c r="E101" s="163"/>
      <c r="F101" s="11"/>
      <c r="G101" s="39"/>
      <c r="H101" s="40"/>
      <c r="J101" s="29" t="s">
        <v>10</v>
      </c>
      <c r="K101" s="29" t="str">
        <f t="shared" ref="K101:K108" si="14">C101&amp;J101&amp;G101</f>
        <v>1X1</v>
      </c>
      <c r="L101" s="29" t="str">
        <f>IFERROR(VLOOKUP($K101,Mapping!F:H,2,0),"")</f>
        <v/>
      </c>
      <c r="M101" s="29" t="str">
        <f>IFERROR(VLOOKUP($K101,Mapping!$F:$H,3,0),"")</f>
        <v/>
      </c>
      <c r="N101" s="29" t="str">
        <f t="shared" ref="N101:N108" si="15">C101&amp;G101</f>
        <v>1</v>
      </c>
    </row>
    <row r="102" spans="1:14" ht="31.5" outlineLevel="1" x14ac:dyDescent="0.55000000000000004">
      <c r="A102" s="29">
        <v>2</v>
      </c>
      <c r="B102" s="32" t="s">
        <v>272</v>
      </c>
      <c r="C102" s="83">
        <v>1</v>
      </c>
      <c r="D102" s="30" t="s">
        <v>106</v>
      </c>
      <c r="E102" s="28" t="s">
        <v>182</v>
      </c>
      <c r="F102" s="11"/>
      <c r="G102" s="41"/>
      <c r="H102" s="42"/>
      <c r="J102" s="33" t="s">
        <v>10</v>
      </c>
      <c r="K102" s="33" t="str">
        <f t="shared" si="14"/>
        <v>1X1</v>
      </c>
      <c r="L102" s="33" t="str">
        <f>IFERROR(VLOOKUP($K102,Mapping!F:H,2,0),"")</f>
        <v/>
      </c>
      <c r="M102" s="33" t="str">
        <f>IFERROR(VLOOKUP($K102,Mapping!$F:$H,3,0),"")</f>
        <v/>
      </c>
      <c r="N102" s="33" t="str">
        <f t="shared" si="15"/>
        <v>1</v>
      </c>
    </row>
    <row r="103" spans="1:14" ht="15.75" outlineLevel="1" x14ac:dyDescent="0.55000000000000004">
      <c r="A103" s="29">
        <v>3</v>
      </c>
      <c r="B103" s="32" t="s">
        <v>273</v>
      </c>
      <c r="C103" s="83">
        <v>1</v>
      </c>
      <c r="D103" s="30" t="s">
        <v>281</v>
      </c>
      <c r="E103" s="28"/>
      <c r="F103" s="11"/>
      <c r="G103" s="41"/>
      <c r="H103" s="42"/>
      <c r="J103" s="33" t="s">
        <v>10</v>
      </c>
      <c r="K103" s="33" t="str">
        <f t="shared" si="14"/>
        <v>1X1</v>
      </c>
      <c r="L103" s="33" t="str">
        <f>IFERROR(VLOOKUP($K103,Mapping!F:H,2,0),"")</f>
        <v/>
      </c>
      <c r="M103" s="33" t="str">
        <f>IFERROR(VLOOKUP($K103,Mapping!$F:$H,3,0),"")</f>
        <v/>
      </c>
      <c r="N103" s="33" t="str">
        <f t="shared" si="15"/>
        <v>1</v>
      </c>
    </row>
    <row r="104" spans="1:14" ht="31.5" outlineLevel="1" x14ac:dyDescent="0.55000000000000004">
      <c r="A104" s="29">
        <v>4</v>
      </c>
      <c r="B104" s="32" t="s">
        <v>274</v>
      </c>
      <c r="C104" s="33">
        <v>2</v>
      </c>
      <c r="D104" s="164" t="s">
        <v>282</v>
      </c>
      <c r="E104" s="164"/>
      <c r="F104" s="11"/>
      <c r="G104" s="41"/>
      <c r="H104" s="42"/>
      <c r="J104" s="33" t="s">
        <v>10</v>
      </c>
      <c r="K104" s="33" t="str">
        <f t="shared" si="14"/>
        <v>2X1</v>
      </c>
      <c r="L104" s="33" t="str">
        <f>IFERROR(VLOOKUP($K104,Mapping!F:H,2,0),"")</f>
        <v/>
      </c>
      <c r="M104" s="33" t="str">
        <f>IFERROR(VLOOKUP($K104,Mapping!$F:$H,3,0),"")</f>
        <v/>
      </c>
      <c r="N104" s="33" t="str">
        <f t="shared" si="15"/>
        <v>2</v>
      </c>
    </row>
    <row r="105" spans="1:14" ht="31.5" customHeight="1" outlineLevel="1" x14ac:dyDescent="0.55000000000000004">
      <c r="A105" s="29">
        <v>5</v>
      </c>
      <c r="B105" s="32" t="s">
        <v>275</v>
      </c>
      <c r="C105" s="33">
        <v>2</v>
      </c>
      <c r="D105" s="164" t="s">
        <v>282</v>
      </c>
      <c r="E105" s="164"/>
      <c r="F105" s="11"/>
      <c r="G105" s="41"/>
      <c r="H105" s="42"/>
      <c r="J105" s="33" t="s">
        <v>10</v>
      </c>
      <c r="K105" s="33" t="str">
        <f t="shared" si="14"/>
        <v>2X1</v>
      </c>
      <c r="L105" s="33" t="str">
        <f>IFERROR(VLOOKUP($K105,Mapping!F:H,2,0),"")</f>
        <v/>
      </c>
      <c r="M105" s="33" t="str">
        <f>IFERROR(VLOOKUP($K105,Mapping!$F:$H,3,0),"")</f>
        <v/>
      </c>
      <c r="N105" s="33" t="str">
        <f t="shared" si="15"/>
        <v>2</v>
      </c>
    </row>
    <row r="106" spans="1:14" ht="31.5" customHeight="1" outlineLevel="1" x14ac:dyDescent="0.55000000000000004">
      <c r="A106" s="29">
        <v>6</v>
      </c>
      <c r="B106" s="32" t="s">
        <v>276</v>
      </c>
      <c r="C106" s="33">
        <v>2</v>
      </c>
      <c r="D106" s="164" t="s">
        <v>282</v>
      </c>
      <c r="E106" s="164"/>
      <c r="F106" s="11"/>
      <c r="G106" s="41"/>
      <c r="H106" s="42"/>
      <c r="J106" s="33" t="s">
        <v>10</v>
      </c>
      <c r="K106" s="33" t="str">
        <f t="shared" si="14"/>
        <v>2X1</v>
      </c>
      <c r="L106" s="33" t="str">
        <f>IFERROR(VLOOKUP($K106,Mapping!F:H,2,0),"")</f>
        <v/>
      </c>
      <c r="M106" s="33" t="str">
        <f>IFERROR(VLOOKUP($K106,Mapping!$F:$H,3,0),"")</f>
        <v/>
      </c>
      <c r="N106" s="33" t="str">
        <f t="shared" si="15"/>
        <v>2</v>
      </c>
    </row>
    <row r="107" spans="1:14" ht="31.5" outlineLevel="1" x14ac:dyDescent="0.55000000000000004">
      <c r="A107" s="29">
        <v>7</v>
      </c>
      <c r="B107" s="32" t="s">
        <v>277</v>
      </c>
      <c r="C107" s="33">
        <v>2</v>
      </c>
      <c r="D107" s="164" t="s">
        <v>282</v>
      </c>
      <c r="E107" s="164"/>
      <c r="F107" s="11"/>
      <c r="G107" s="41"/>
      <c r="H107" s="42"/>
      <c r="J107" s="33" t="s">
        <v>10</v>
      </c>
      <c r="K107" s="33" t="str">
        <f t="shared" si="14"/>
        <v>2X1</v>
      </c>
      <c r="L107" s="33" t="str">
        <f>IFERROR(VLOOKUP($K107,Mapping!F:H,2,0),"")</f>
        <v/>
      </c>
      <c r="M107" s="33" t="str">
        <f>IFERROR(VLOOKUP($K107,Mapping!$F:$H,3,0),"")</f>
        <v/>
      </c>
      <c r="N107" s="33" t="str">
        <f t="shared" si="15"/>
        <v>2</v>
      </c>
    </row>
    <row r="108" spans="1:14" ht="31.5" outlineLevel="1" x14ac:dyDescent="0.55000000000000004">
      <c r="A108" s="29">
        <v>8</v>
      </c>
      <c r="B108" s="32" t="s">
        <v>278</v>
      </c>
      <c r="C108" s="83">
        <v>2</v>
      </c>
      <c r="D108" s="165" t="s">
        <v>279</v>
      </c>
      <c r="E108" s="165"/>
      <c r="F108" s="11"/>
      <c r="G108" s="41"/>
      <c r="H108" s="42"/>
      <c r="J108" s="33" t="s">
        <v>10</v>
      </c>
      <c r="K108" s="33" t="str">
        <f t="shared" si="14"/>
        <v>2X1</v>
      </c>
      <c r="L108" s="33" t="str">
        <f>IFERROR(VLOOKUP($K108,Mapping!F:H,2,0),"")</f>
        <v/>
      </c>
      <c r="M108" s="33" t="str">
        <f>IFERROR(VLOOKUP($K108,Mapping!$F:$H,3,0),"")</f>
        <v/>
      </c>
      <c r="N108" s="33" t="str">
        <f t="shared" si="15"/>
        <v>2</v>
      </c>
    </row>
    <row r="109" spans="1:14" s="12" customFormat="1" ht="17.25" x14ac:dyDescent="0.6">
      <c r="A109" s="23" t="s">
        <v>283</v>
      </c>
      <c r="B109" s="73" t="s">
        <v>284</v>
      </c>
      <c r="C109" s="79" t="s">
        <v>71</v>
      </c>
      <c r="D109" s="74"/>
      <c r="E109" s="80"/>
      <c r="G109" s="81">
        <f>SUBTOTAL(3,G110:G115)/SUBTOTAL(3,C110:C115)</f>
        <v>0</v>
      </c>
      <c r="H109" s="73"/>
      <c r="J109" s="75"/>
      <c r="K109" s="75"/>
      <c r="L109" s="75">
        <f>SUBTOTAL(9,L110:L115)</f>
        <v>0</v>
      </c>
      <c r="M109" s="75">
        <f>SUBTOTAL(9,M110:M115)</f>
        <v>0</v>
      </c>
      <c r="N109" s="75"/>
    </row>
    <row r="110" spans="1:14" ht="31.5" outlineLevel="1" x14ac:dyDescent="0.55000000000000004">
      <c r="A110" s="29">
        <v>1</v>
      </c>
      <c r="B110" s="28" t="s">
        <v>285</v>
      </c>
      <c r="C110" s="82">
        <v>1</v>
      </c>
      <c r="D110" s="30" t="s">
        <v>107</v>
      </c>
      <c r="E110" s="28" t="s">
        <v>206</v>
      </c>
      <c r="F110" s="11"/>
      <c r="G110" s="39"/>
      <c r="H110" s="40"/>
      <c r="J110" s="29" t="s">
        <v>10</v>
      </c>
      <c r="K110" s="29" t="str">
        <f t="shared" ref="K110:K115" si="16">C110&amp;J110&amp;G110</f>
        <v>1X1</v>
      </c>
      <c r="L110" s="29" t="str">
        <f>IFERROR(VLOOKUP($K110,Mapping!F:H,2,0),"")</f>
        <v/>
      </c>
      <c r="M110" s="29" t="str">
        <f>IFERROR(VLOOKUP($K110,Mapping!$F:$H,3,0),"")</f>
        <v/>
      </c>
      <c r="N110" s="29" t="str">
        <f t="shared" ref="N110:N115" si="17">C110&amp;G110</f>
        <v>1</v>
      </c>
    </row>
    <row r="111" spans="1:14" ht="31.5" outlineLevel="1" x14ac:dyDescent="0.55000000000000004">
      <c r="A111" s="29">
        <v>2</v>
      </c>
      <c r="B111" s="32" t="s">
        <v>286</v>
      </c>
      <c r="C111" s="83">
        <v>2</v>
      </c>
      <c r="D111" s="30" t="s">
        <v>178</v>
      </c>
      <c r="E111" s="28"/>
      <c r="F111" s="11"/>
      <c r="G111" s="41"/>
      <c r="H111" s="42"/>
      <c r="J111" s="33" t="s">
        <v>10</v>
      </c>
      <c r="K111" s="33" t="str">
        <f t="shared" si="16"/>
        <v>2X1</v>
      </c>
      <c r="L111" s="33" t="str">
        <f>IFERROR(VLOOKUP($K111,Mapping!F:H,2,0),"")</f>
        <v/>
      </c>
      <c r="M111" s="33" t="str">
        <f>IFERROR(VLOOKUP($K111,Mapping!$F:$H,3,0),"")</f>
        <v/>
      </c>
      <c r="N111" s="33" t="str">
        <f t="shared" si="17"/>
        <v>2</v>
      </c>
    </row>
    <row r="112" spans="1:14" ht="33" customHeight="1" outlineLevel="1" x14ac:dyDescent="0.55000000000000004">
      <c r="A112" s="29">
        <v>3</v>
      </c>
      <c r="B112" s="32" t="s">
        <v>287</v>
      </c>
      <c r="C112" s="83">
        <v>1</v>
      </c>
      <c r="D112" s="164" t="s">
        <v>293</v>
      </c>
      <c r="E112" s="164"/>
      <c r="F112" s="11"/>
      <c r="G112" s="41"/>
      <c r="H112" s="42"/>
      <c r="J112" s="33" t="s">
        <v>10</v>
      </c>
      <c r="K112" s="33" t="str">
        <f t="shared" si="16"/>
        <v>1X1</v>
      </c>
      <c r="L112" s="33" t="str">
        <f>IFERROR(VLOOKUP($K112,Mapping!F:H,2,0),"")</f>
        <v/>
      </c>
      <c r="M112" s="33" t="str">
        <f>IFERROR(VLOOKUP($K112,Mapping!$F:$H,3,0),"")</f>
        <v/>
      </c>
      <c r="N112" s="33" t="str">
        <f t="shared" si="17"/>
        <v>1</v>
      </c>
    </row>
    <row r="113" spans="1:14" ht="31.5" outlineLevel="1" x14ac:dyDescent="0.55000000000000004">
      <c r="A113" s="29">
        <v>4</v>
      </c>
      <c r="B113" s="32" t="s">
        <v>288</v>
      </c>
      <c r="C113" s="33">
        <v>3</v>
      </c>
      <c r="D113" s="30" t="s">
        <v>5</v>
      </c>
      <c r="E113" s="28"/>
      <c r="F113" s="11"/>
      <c r="G113" s="41"/>
      <c r="H113" s="42"/>
      <c r="J113" s="33" t="s">
        <v>10</v>
      </c>
      <c r="K113" s="33" t="str">
        <f t="shared" si="16"/>
        <v>3X1</v>
      </c>
      <c r="L113" s="33" t="str">
        <f>IFERROR(VLOOKUP($K113,Mapping!F:H,2,0),"")</f>
        <v/>
      </c>
      <c r="M113" s="33" t="str">
        <f>IFERROR(VLOOKUP($K113,Mapping!$F:$H,3,0),"")</f>
        <v/>
      </c>
      <c r="N113" s="33" t="str">
        <f t="shared" si="17"/>
        <v>3</v>
      </c>
    </row>
    <row r="114" spans="1:14" ht="36" customHeight="1" outlineLevel="1" x14ac:dyDescent="0.55000000000000004">
      <c r="A114" s="29">
        <v>5</v>
      </c>
      <c r="B114" s="32" t="s">
        <v>289</v>
      </c>
      <c r="C114" s="33">
        <v>1</v>
      </c>
      <c r="D114" s="164" t="s">
        <v>291</v>
      </c>
      <c r="E114" s="164"/>
      <c r="F114" s="11"/>
      <c r="G114" s="41"/>
      <c r="H114" s="42"/>
      <c r="J114" s="33" t="s">
        <v>10</v>
      </c>
      <c r="K114" s="33" t="str">
        <f t="shared" si="16"/>
        <v>1X1</v>
      </c>
      <c r="L114" s="33" t="str">
        <f>IFERROR(VLOOKUP($K114,Mapping!F:H,2,0),"")</f>
        <v/>
      </c>
      <c r="M114" s="33" t="str">
        <f>IFERROR(VLOOKUP($K114,Mapping!$F:$H,3,0),"")</f>
        <v/>
      </c>
      <c r="N114" s="33" t="str">
        <f t="shared" si="17"/>
        <v>1</v>
      </c>
    </row>
    <row r="115" spans="1:14" ht="47.25" outlineLevel="1" x14ac:dyDescent="0.55000000000000004">
      <c r="A115" s="29">
        <v>6</v>
      </c>
      <c r="B115" s="32" t="s">
        <v>290</v>
      </c>
      <c r="C115" s="33">
        <v>2</v>
      </c>
      <c r="D115" s="166" t="s">
        <v>292</v>
      </c>
      <c r="E115" s="166"/>
      <c r="F115" s="11"/>
      <c r="G115" s="41"/>
      <c r="H115" s="42"/>
      <c r="J115" s="33" t="s">
        <v>10</v>
      </c>
      <c r="K115" s="33" t="str">
        <f t="shared" si="16"/>
        <v>2X1</v>
      </c>
      <c r="L115" s="33" t="str">
        <f>IFERROR(VLOOKUP($K115,Mapping!F:H,2,0),"")</f>
        <v/>
      </c>
      <c r="M115" s="33" t="str">
        <f>IFERROR(VLOOKUP($K115,Mapping!$F:$H,3,0),"")</f>
        <v/>
      </c>
      <c r="N115" s="33" t="str">
        <f t="shared" si="17"/>
        <v>2</v>
      </c>
    </row>
    <row r="116" spans="1:14" s="12" customFormat="1" ht="17.25" x14ac:dyDescent="0.6">
      <c r="A116" s="23" t="s">
        <v>294</v>
      </c>
      <c r="B116" s="73" t="s">
        <v>295</v>
      </c>
      <c r="C116" s="79" t="s">
        <v>71</v>
      </c>
      <c r="D116" s="74"/>
      <c r="E116" s="80"/>
      <c r="G116" s="81">
        <f>SUBTOTAL(3,G117:G123)/SUBTOTAL(3,C117:C123)</f>
        <v>0</v>
      </c>
      <c r="H116" s="73"/>
      <c r="J116" s="75"/>
      <c r="K116" s="75"/>
      <c r="L116" s="75">
        <f>SUBTOTAL(9,L117:L123)</f>
        <v>0</v>
      </c>
      <c r="M116" s="75">
        <f>SUBTOTAL(9,M117:M123)</f>
        <v>0</v>
      </c>
      <c r="N116" s="75"/>
    </row>
    <row r="117" spans="1:14" ht="47.25" outlineLevel="1" x14ac:dyDescent="0.55000000000000004">
      <c r="A117" s="29">
        <v>1</v>
      </c>
      <c r="B117" s="28" t="s">
        <v>296</v>
      </c>
      <c r="C117" s="82">
        <v>2</v>
      </c>
      <c r="D117" s="30" t="s">
        <v>178</v>
      </c>
      <c r="E117" s="28"/>
      <c r="F117" s="11"/>
      <c r="G117" s="39"/>
      <c r="H117" s="40"/>
      <c r="J117" s="29" t="s">
        <v>10</v>
      </c>
      <c r="K117" s="29" t="str">
        <f t="shared" ref="K117:K123" si="18">C117&amp;J117&amp;G117</f>
        <v>2X1</v>
      </c>
      <c r="L117" s="29" t="str">
        <f>IFERROR(VLOOKUP($K117,Mapping!F:H,2,0),"")</f>
        <v/>
      </c>
      <c r="M117" s="29" t="str">
        <f>IFERROR(VLOOKUP($K117,Mapping!$F:$H,3,0),"")</f>
        <v/>
      </c>
      <c r="N117" s="29" t="str">
        <f t="shared" ref="N117:N123" si="19">C117&amp;G117</f>
        <v>2</v>
      </c>
    </row>
    <row r="118" spans="1:14" ht="31.5" outlineLevel="1" x14ac:dyDescent="0.55000000000000004">
      <c r="A118" s="29">
        <v>2</v>
      </c>
      <c r="B118" s="32" t="s">
        <v>297</v>
      </c>
      <c r="C118" s="83">
        <v>2</v>
      </c>
      <c r="D118" s="164" t="s">
        <v>303</v>
      </c>
      <c r="E118" s="164"/>
      <c r="F118" s="11"/>
      <c r="G118" s="41"/>
      <c r="H118" s="42"/>
      <c r="J118" s="33" t="s">
        <v>10</v>
      </c>
      <c r="K118" s="33" t="str">
        <f t="shared" si="18"/>
        <v>2X1</v>
      </c>
      <c r="L118" s="33" t="str">
        <f>IFERROR(VLOOKUP($K118,Mapping!F:H,2,0),"")</f>
        <v/>
      </c>
      <c r="M118" s="33" t="str">
        <f>IFERROR(VLOOKUP($K118,Mapping!$F:$H,3,0),"")</f>
        <v/>
      </c>
      <c r="N118" s="33" t="str">
        <f t="shared" si="19"/>
        <v>2</v>
      </c>
    </row>
    <row r="119" spans="1:14" ht="31.5" outlineLevel="1" x14ac:dyDescent="0.55000000000000004">
      <c r="A119" s="29">
        <v>3</v>
      </c>
      <c r="B119" s="32" t="s">
        <v>298</v>
      </c>
      <c r="C119" s="83">
        <v>3</v>
      </c>
      <c r="D119" s="30" t="s">
        <v>5</v>
      </c>
      <c r="E119" s="28"/>
      <c r="F119" s="11"/>
      <c r="G119" s="41"/>
      <c r="H119" s="42"/>
      <c r="J119" s="33" t="s">
        <v>10</v>
      </c>
      <c r="K119" s="33" t="str">
        <f t="shared" si="18"/>
        <v>3X1</v>
      </c>
      <c r="L119" s="33" t="str">
        <f>IFERROR(VLOOKUP($K119,Mapping!F:H,2,0),"")</f>
        <v/>
      </c>
      <c r="M119" s="33" t="str">
        <f>IFERROR(VLOOKUP($K119,Mapping!$F:$H,3,0),"")</f>
        <v/>
      </c>
      <c r="N119" s="33" t="str">
        <f t="shared" si="19"/>
        <v>3</v>
      </c>
    </row>
    <row r="120" spans="1:14" ht="47.25" outlineLevel="1" x14ac:dyDescent="0.55000000000000004">
      <c r="A120" s="29">
        <v>4</v>
      </c>
      <c r="B120" s="32" t="s">
        <v>299</v>
      </c>
      <c r="C120" s="33">
        <v>2</v>
      </c>
      <c r="D120" s="164" t="s">
        <v>304</v>
      </c>
      <c r="E120" s="164"/>
      <c r="F120" s="11"/>
      <c r="G120" s="41"/>
      <c r="H120" s="42"/>
      <c r="J120" s="33" t="s">
        <v>10</v>
      </c>
      <c r="K120" s="33" t="str">
        <f t="shared" si="18"/>
        <v>2X1</v>
      </c>
      <c r="L120" s="33" t="str">
        <f>IFERROR(VLOOKUP($K120,Mapping!F:H,2,0),"")</f>
        <v/>
      </c>
      <c r="M120" s="33" t="str">
        <f>IFERROR(VLOOKUP($K120,Mapping!$F:$H,3,0),"")</f>
        <v/>
      </c>
      <c r="N120" s="33" t="str">
        <f t="shared" si="19"/>
        <v>2</v>
      </c>
    </row>
    <row r="121" spans="1:14" ht="31.5" outlineLevel="1" x14ac:dyDescent="0.55000000000000004">
      <c r="A121" s="29">
        <v>5</v>
      </c>
      <c r="B121" s="32" t="s">
        <v>300</v>
      </c>
      <c r="C121" s="33">
        <v>2</v>
      </c>
      <c r="D121" s="164" t="s">
        <v>305</v>
      </c>
      <c r="E121" s="164"/>
      <c r="F121" s="11"/>
      <c r="G121" s="41"/>
      <c r="H121" s="42"/>
      <c r="J121" s="33" t="s">
        <v>10</v>
      </c>
      <c r="K121" s="33" t="str">
        <f t="shared" si="18"/>
        <v>2X1</v>
      </c>
      <c r="L121" s="33" t="str">
        <f>IFERROR(VLOOKUP($K121,Mapping!F:H,2,0),"")</f>
        <v/>
      </c>
      <c r="M121" s="33" t="str">
        <f>IFERROR(VLOOKUP($K121,Mapping!$F:$H,3,0),"")</f>
        <v/>
      </c>
      <c r="N121" s="33" t="str">
        <f t="shared" si="19"/>
        <v>2</v>
      </c>
    </row>
    <row r="122" spans="1:14" ht="34.5" customHeight="1" outlineLevel="1" x14ac:dyDescent="0.55000000000000004">
      <c r="A122" s="29">
        <v>6</v>
      </c>
      <c r="B122" s="32" t="s">
        <v>301</v>
      </c>
      <c r="C122" s="33">
        <v>2</v>
      </c>
      <c r="D122" s="164" t="s">
        <v>305</v>
      </c>
      <c r="E122" s="164"/>
      <c r="F122" s="11"/>
      <c r="G122" s="41"/>
      <c r="H122" s="42"/>
      <c r="J122" s="33" t="s">
        <v>10</v>
      </c>
      <c r="K122" s="33" t="str">
        <f t="shared" si="18"/>
        <v>2X1</v>
      </c>
      <c r="L122" s="33" t="str">
        <f>IFERROR(VLOOKUP($K122,Mapping!F:H,2,0),"")</f>
        <v/>
      </c>
      <c r="M122" s="33" t="str">
        <f>IFERROR(VLOOKUP($K122,Mapping!$F:$H,3,0),"")</f>
        <v/>
      </c>
      <c r="N122" s="33" t="str">
        <f t="shared" si="19"/>
        <v>2</v>
      </c>
    </row>
    <row r="123" spans="1:14" ht="15.75" outlineLevel="1" x14ac:dyDescent="0.55000000000000004">
      <c r="A123" s="29">
        <v>7</v>
      </c>
      <c r="B123" s="32" t="s">
        <v>302</v>
      </c>
      <c r="C123" s="33">
        <v>3</v>
      </c>
      <c r="D123" s="34" t="s">
        <v>5</v>
      </c>
      <c r="E123" s="32"/>
      <c r="F123" s="11"/>
      <c r="G123" s="41"/>
      <c r="H123" s="42"/>
      <c r="J123" s="33" t="s">
        <v>10</v>
      </c>
      <c r="K123" s="33" t="str">
        <f t="shared" si="18"/>
        <v>3X1</v>
      </c>
      <c r="L123" s="33" t="str">
        <f>IFERROR(VLOOKUP($K123,Mapping!F:H,2,0),"")</f>
        <v/>
      </c>
      <c r="M123" s="33" t="str">
        <f>IFERROR(VLOOKUP($K123,Mapping!$F:$H,3,0),"")</f>
        <v/>
      </c>
      <c r="N123" s="33" t="str">
        <f t="shared" si="19"/>
        <v>3</v>
      </c>
    </row>
    <row r="124" spans="1:14" s="12" customFormat="1" ht="17.25" x14ac:dyDescent="0.6">
      <c r="A124" s="23" t="s">
        <v>306</v>
      </c>
      <c r="B124" s="73" t="s">
        <v>307</v>
      </c>
      <c r="C124" s="79" t="s">
        <v>71</v>
      </c>
      <c r="D124" s="74"/>
      <c r="E124" s="80"/>
      <c r="G124" s="81">
        <f>SUBTOTAL(3,G125:G126)/SUBTOTAL(3,C125:C126)</f>
        <v>0</v>
      </c>
      <c r="H124" s="73"/>
      <c r="J124" s="75"/>
      <c r="K124" s="75"/>
      <c r="L124" s="75">
        <f>SUBTOTAL(9,L125:L126)</f>
        <v>0</v>
      </c>
      <c r="M124" s="75">
        <f>SUBTOTAL(9,M125:M126)</f>
        <v>0</v>
      </c>
      <c r="N124" s="75"/>
    </row>
    <row r="125" spans="1:14" ht="63" outlineLevel="1" x14ac:dyDescent="0.55000000000000004">
      <c r="A125" s="29">
        <v>1</v>
      </c>
      <c r="B125" s="28" t="s">
        <v>308</v>
      </c>
      <c r="C125" s="82">
        <v>1</v>
      </c>
      <c r="D125" s="30" t="s">
        <v>106</v>
      </c>
      <c r="E125" s="28" t="s">
        <v>310</v>
      </c>
      <c r="F125" s="11"/>
      <c r="G125" s="39"/>
      <c r="H125" s="40"/>
      <c r="J125" s="29" t="s">
        <v>10</v>
      </c>
      <c r="K125" s="29" t="str">
        <f>C125&amp;J125&amp;G125</f>
        <v>1X1</v>
      </c>
      <c r="L125" s="29" t="str">
        <f>IFERROR(VLOOKUP($K125,Mapping!F:H,2,0),"")</f>
        <v/>
      </c>
      <c r="M125" s="29" t="str">
        <f>IFERROR(VLOOKUP($K125,Mapping!$F:$H,3,0),"")</f>
        <v/>
      </c>
      <c r="N125" s="29" t="str">
        <f>C125&amp;G125</f>
        <v>1</v>
      </c>
    </row>
    <row r="126" spans="1:14" ht="15.75" outlineLevel="1" x14ac:dyDescent="0.55000000000000004">
      <c r="A126" s="29">
        <v>2</v>
      </c>
      <c r="B126" s="32" t="s">
        <v>309</v>
      </c>
      <c r="C126" s="83">
        <v>2</v>
      </c>
      <c r="D126" s="30" t="s">
        <v>311</v>
      </c>
      <c r="E126" s="28"/>
      <c r="F126" s="11"/>
      <c r="G126" s="41"/>
      <c r="H126" s="42"/>
      <c r="J126" s="33" t="s">
        <v>10</v>
      </c>
      <c r="K126" s="33" t="str">
        <f>C126&amp;J126&amp;G126</f>
        <v>2X1</v>
      </c>
      <c r="L126" s="33" t="str">
        <f>IFERROR(VLOOKUP($K126,Mapping!F:H,2,0),"")</f>
        <v/>
      </c>
      <c r="M126" s="33" t="str">
        <f>IFERROR(VLOOKUP($K126,Mapping!$F:$H,3,0),"")</f>
        <v/>
      </c>
      <c r="N126" s="33" t="str">
        <f>C126&amp;G126</f>
        <v>2</v>
      </c>
    </row>
    <row r="127" spans="1:14" s="12" customFormat="1" ht="17.25" x14ac:dyDescent="0.6">
      <c r="A127" s="23" t="s">
        <v>312</v>
      </c>
      <c r="B127" s="73" t="s">
        <v>313</v>
      </c>
      <c r="C127" s="79" t="s">
        <v>71</v>
      </c>
      <c r="D127" s="74"/>
      <c r="E127" s="80"/>
      <c r="G127" s="81">
        <f>SUBTOTAL(3,G128:G148)/SUBTOTAL(3,C128:C148)</f>
        <v>0</v>
      </c>
      <c r="H127" s="73"/>
      <c r="J127" s="75"/>
      <c r="K127" s="75"/>
      <c r="L127" s="75">
        <f>SUBTOTAL(9,L128:L148)</f>
        <v>0</v>
      </c>
      <c r="M127" s="75">
        <f>SUBTOTAL(9,M128:M148)</f>
        <v>0</v>
      </c>
      <c r="N127" s="75"/>
    </row>
    <row r="128" spans="1:14" ht="31.5" outlineLevel="1" x14ac:dyDescent="0.55000000000000004">
      <c r="A128" s="29">
        <v>1</v>
      </c>
      <c r="B128" s="28" t="s">
        <v>314</v>
      </c>
      <c r="C128" s="82">
        <v>1</v>
      </c>
      <c r="D128" s="30" t="s">
        <v>107</v>
      </c>
      <c r="E128" s="28" t="s">
        <v>182</v>
      </c>
      <c r="F128" s="11"/>
      <c r="G128" s="39"/>
      <c r="H128" s="40"/>
      <c r="J128" s="29" t="s">
        <v>10</v>
      </c>
      <c r="K128" s="29" t="str">
        <f>C128&amp;J128&amp;G128</f>
        <v>1X1</v>
      </c>
      <c r="L128" s="29" t="str">
        <f>IFERROR(VLOOKUP($K128,Mapping!F:H,2,0),"")</f>
        <v/>
      </c>
      <c r="M128" s="29" t="str">
        <f>IFERROR(VLOOKUP($K128,Mapping!$F:$H,3,0),"")</f>
        <v/>
      </c>
      <c r="N128" s="29" t="str">
        <f>C128&amp;G128</f>
        <v>1</v>
      </c>
    </row>
    <row r="129" spans="1:14" ht="31.5" outlineLevel="1" x14ac:dyDescent="0.55000000000000004">
      <c r="A129" s="29">
        <v>2</v>
      </c>
      <c r="B129" s="32" t="s">
        <v>315</v>
      </c>
      <c r="C129" s="82">
        <v>1</v>
      </c>
      <c r="D129" s="30" t="s">
        <v>107</v>
      </c>
      <c r="E129" s="28" t="s">
        <v>182</v>
      </c>
      <c r="F129" s="11"/>
      <c r="G129" s="41"/>
      <c r="H129" s="42"/>
      <c r="J129" s="33" t="s">
        <v>10</v>
      </c>
      <c r="K129" s="33" t="str">
        <f t="shared" ref="K129:K144" si="20">C129&amp;J129&amp;G129</f>
        <v>1X1</v>
      </c>
      <c r="L129" s="33" t="str">
        <f>IFERROR(VLOOKUP($K129,Mapping!F:H,2,0),"")</f>
        <v/>
      </c>
      <c r="M129" s="33" t="str">
        <f>IFERROR(VLOOKUP($K129,Mapping!$F:$H,3,0),"")</f>
        <v/>
      </c>
      <c r="N129" s="33" t="str">
        <f t="shared" ref="N129:N144" si="21">C129&amp;G129</f>
        <v>1</v>
      </c>
    </row>
    <row r="130" spans="1:14" ht="31.5" outlineLevel="1" x14ac:dyDescent="0.55000000000000004">
      <c r="A130" s="29">
        <v>3</v>
      </c>
      <c r="B130" s="32" t="s">
        <v>316</v>
      </c>
      <c r="C130" s="83">
        <v>1</v>
      </c>
      <c r="D130" s="30" t="s">
        <v>107</v>
      </c>
      <c r="E130" s="28" t="s">
        <v>334</v>
      </c>
      <c r="F130" s="11"/>
      <c r="G130" s="41"/>
      <c r="H130" s="42"/>
      <c r="J130" s="33" t="s">
        <v>10</v>
      </c>
      <c r="K130" s="33" t="str">
        <f t="shared" si="20"/>
        <v>1X1</v>
      </c>
      <c r="L130" s="33" t="str">
        <f>IFERROR(VLOOKUP($K130,Mapping!F:H,2,0),"")</f>
        <v/>
      </c>
      <c r="M130" s="33" t="str">
        <f>IFERROR(VLOOKUP($K130,Mapping!$F:$H,3,0),"")</f>
        <v/>
      </c>
      <c r="N130" s="33" t="str">
        <f t="shared" si="21"/>
        <v>1</v>
      </c>
    </row>
    <row r="131" spans="1:14" ht="31.5" outlineLevel="1" x14ac:dyDescent="0.55000000000000004">
      <c r="A131" s="29">
        <v>4</v>
      </c>
      <c r="B131" s="32" t="s">
        <v>317</v>
      </c>
      <c r="C131" s="83">
        <v>1</v>
      </c>
      <c r="D131" s="30" t="s">
        <v>107</v>
      </c>
      <c r="E131" s="28" t="s">
        <v>334</v>
      </c>
      <c r="F131" s="11"/>
      <c r="G131" s="41"/>
      <c r="H131" s="42"/>
      <c r="J131" s="33" t="s">
        <v>10</v>
      </c>
      <c r="K131" s="33" t="str">
        <f t="shared" si="20"/>
        <v>1X1</v>
      </c>
      <c r="L131" s="33" t="str">
        <f>IFERROR(VLOOKUP($K131,Mapping!F:H,2,0),"")</f>
        <v/>
      </c>
      <c r="M131" s="33" t="str">
        <f>IFERROR(VLOOKUP($K131,Mapping!$F:$H,3,0),"")</f>
        <v/>
      </c>
      <c r="N131" s="33" t="str">
        <f t="shared" si="21"/>
        <v>1</v>
      </c>
    </row>
    <row r="132" spans="1:14" ht="15.75" outlineLevel="1" x14ac:dyDescent="0.55000000000000004">
      <c r="A132" s="29">
        <v>5</v>
      </c>
      <c r="B132" s="32" t="s">
        <v>318</v>
      </c>
      <c r="C132" s="33">
        <v>1</v>
      </c>
      <c r="D132" s="34" t="s">
        <v>107</v>
      </c>
      <c r="E132" s="32" t="s">
        <v>182</v>
      </c>
      <c r="F132" s="11"/>
      <c r="G132" s="41"/>
      <c r="H132" s="42"/>
      <c r="J132" s="33" t="s">
        <v>10</v>
      </c>
      <c r="K132" s="33" t="str">
        <f t="shared" si="20"/>
        <v>1X1</v>
      </c>
      <c r="L132" s="33" t="str">
        <f>IFERROR(VLOOKUP($K132,Mapping!F:H,2,0),"")</f>
        <v/>
      </c>
      <c r="M132" s="33" t="str">
        <f>IFERROR(VLOOKUP($K132,Mapping!$F:$H,3,0),"")</f>
        <v/>
      </c>
      <c r="N132" s="33" t="str">
        <f t="shared" si="21"/>
        <v>1</v>
      </c>
    </row>
    <row r="133" spans="1:14" ht="15.75" outlineLevel="1" x14ac:dyDescent="0.55000000000000004">
      <c r="A133" s="29">
        <v>6</v>
      </c>
      <c r="B133" s="32" t="s">
        <v>319</v>
      </c>
      <c r="C133" s="33">
        <v>1</v>
      </c>
      <c r="D133" s="34" t="s">
        <v>107</v>
      </c>
      <c r="E133" s="32" t="s">
        <v>182</v>
      </c>
      <c r="F133" s="11"/>
      <c r="G133" s="41"/>
      <c r="H133" s="42"/>
      <c r="J133" s="33" t="s">
        <v>10</v>
      </c>
      <c r="K133" s="33" t="str">
        <f t="shared" si="20"/>
        <v>1X1</v>
      </c>
      <c r="L133" s="33" t="str">
        <f>IFERROR(VLOOKUP($K133,Mapping!F:H,2,0),"")</f>
        <v/>
      </c>
      <c r="M133" s="33" t="str">
        <f>IFERROR(VLOOKUP($K133,Mapping!$F:$H,3,0),"")</f>
        <v/>
      </c>
      <c r="N133" s="33" t="str">
        <f t="shared" si="21"/>
        <v>1</v>
      </c>
    </row>
    <row r="134" spans="1:14" ht="15.75" outlineLevel="1" x14ac:dyDescent="0.55000000000000004">
      <c r="A134" s="29">
        <v>7</v>
      </c>
      <c r="B134" s="32" t="s">
        <v>320</v>
      </c>
      <c r="C134" s="33">
        <v>1</v>
      </c>
      <c r="D134" s="34" t="s">
        <v>107</v>
      </c>
      <c r="E134" s="32" t="s">
        <v>182</v>
      </c>
      <c r="F134" s="11"/>
      <c r="G134" s="41"/>
      <c r="H134" s="42"/>
      <c r="J134" s="33" t="s">
        <v>10</v>
      </c>
      <c r="K134" s="33" t="str">
        <f t="shared" si="20"/>
        <v>1X1</v>
      </c>
      <c r="L134" s="33" t="str">
        <f>IFERROR(VLOOKUP($K134,Mapping!F:H,2,0),"")</f>
        <v/>
      </c>
      <c r="M134" s="33" t="str">
        <f>IFERROR(VLOOKUP($K134,Mapping!$F:$H,3,0),"")</f>
        <v/>
      </c>
      <c r="N134" s="33" t="str">
        <f t="shared" si="21"/>
        <v>1</v>
      </c>
    </row>
    <row r="135" spans="1:14" ht="15.75" outlineLevel="1" x14ac:dyDescent="0.55000000000000004">
      <c r="A135" s="29">
        <v>8</v>
      </c>
      <c r="B135" s="32" t="s">
        <v>335</v>
      </c>
      <c r="C135" s="33">
        <v>1</v>
      </c>
      <c r="D135" s="34" t="s">
        <v>107</v>
      </c>
      <c r="E135" s="32" t="s">
        <v>182</v>
      </c>
      <c r="F135" s="11"/>
      <c r="G135" s="41"/>
      <c r="H135" s="42"/>
      <c r="J135" s="33" t="s">
        <v>10</v>
      </c>
      <c r="K135" s="33" t="str">
        <f t="shared" si="20"/>
        <v>1X1</v>
      </c>
      <c r="L135" s="33" t="str">
        <f>IFERROR(VLOOKUP($K135,Mapping!F:H,2,0),"")</f>
        <v/>
      </c>
      <c r="M135" s="33" t="str">
        <f>IFERROR(VLOOKUP($K135,Mapping!$F:$H,3,0),"")</f>
        <v/>
      </c>
      <c r="N135" s="33" t="str">
        <f t="shared" si="21"/>
        <v>1</v>
      </c>
    </row>
    <row r="136" spans="1:14" ht="31.5" outlineLevel="1" x14ac:dyDescent="0.55000000000000004">
      <c r="A136" s="29">
        <v>9</v>
      </c>
      <c r="B136" s="32" t="s">
        <v>321</v>
      </c>
      <c r="C136" s="83">
        <v>3</v>
      </c>
      <c r="D136" s="34" t="s">
        <v>5</v>
      </c>
      <c r="E136" s="32"/>
      <c r="F136" s="11"/>
      <c r="G136" s="41"/>
      <c r="H136" s="42"/>
      <c r="J136" s="33" t="s">
        <v>10</v>
      </c>
      <c r="K136" s="33" t="str">
        <f t="shared" si="20"/>
        <v>3X1</v>
      </c>
      <c r="L136" s="33" t="str">
        <f>IFERROR(VLOOKUP($K136,Mapping!F:H,2,0),"")</f>
        <v/>
      </c>
      <c r="M136" s="33" t="str">
        <f>IFERROR(VLOOKUP($K136,Mapping!$F:$H,3,0),"")</f>
        <v/>
      </c>
      <c r="N136" s="33" t="str">
        <f t="shared" si="21"/>
        <v>3</v>
      </c>
    </row>
    <row r="137" spans="1:14" ht="31.5" outlineLevel="1" x14ac:dyDescent="0.55000000000000004">
      <c r="A137" s="29">
        <v>10</v>
      </c>
      <c r="B137" s="32" t="s">
        <v>322</v>
      </c>
      <c r="C137" s="83">
        <v>3</v>
      </c>
      <c r="D137" s="34" t="s">
        <v>5</v>
      </c>
      <c r="E137" s="32"/>
      <c r="F137" s="11"/>
      <c r="G137" s="41"/>
      <c r="H137" s="42"/>
      <c r="J137" s="33" t="s">
        <v>10</v>
      </c>
      <c r="K137" s="33" t="str">
        <f t="shared" si="20"/>
        <v>3X1</v>
      </c>
      <c r="L137" s="33" t="str">
        <f>IFERROR(VLOOKUP($K137,Mapping!F:H,2,0),"")</f>
        <v/>
      </c>
      <c r="M137" s="33" t="str">
        <f>IFERROR(VLOOKUP($K137,Mapping!$F:$H,3,0),"")</f>
        <v/>
      </c>
      <c r="N137" s="33" t="str">
        <f t="shared" si="21"/>
        <v>3</v>
      </c>
    </row>
    <row r="138" spans="1:14" ht="15.75" outlineLevel="1" x14ac:dyDescent="0.55000000000000004">
      <c r="A138" s="29">
        <v>11</v>
      </c>
      <c r="B138" s="32" t="s">
        <v>323</v>
      </c>
      <c r="C138" s="83">
        <v>2</v>
      </c>
      <c r="D138" s="160" t="s">
        <v>510</v>
      </c>
      <c r="E138" s="160"/>
      <c r="F138" s="11"/>
      <c r="G138" s="41"/>
      <c r="H138" s="42"/>
      <c r="J138" s="33" t="s">
        <v>10</v>
      </c>
      <c r="K138" s="33" t="str">
        <f t="shared" si="20"/>
        <v>2X1</v>
      </c>
      <c r="L138" s="33" t="str">
        <f>IFERROR(VLOOKUP($K138,Mapping!F:H,2,0),"")</f>
        <v/>
      </c>
      <c r="M138" s="33" t="str">
        <f>IFERROR(VLOOKUP($K138,Mapping!$F:$H,3,0),"")</f>
        <v/>
      </c>
      <c r="N138" s="33" t="str">
        <f t="shared" si="21"/>
        <v>2</v>
      </c>
    </row>
    <row r="139" spans="1:14" ht="15.75" outlineLevel="1" x14ac:dyDescent="0.55000000000000004">
      <c r="A139" s="29">
        <v>12</v>
      </c>
      <c r="B139" s="32" t="s">
        <v>324</v>
      </c>
      <c r="C139" s="83">
        <v>2</v>
      </c>
      <c r="D139" s="160" t="s">
        <v>510</v>
      </c>
      <c r="E139" s="160"/>
      <c r="F139" s="11"/>
      <c r="G139" s="41"/>
      <c r="H139" s="42"/>
      <c r="J139" s="33" t="s">
        <v>10</v>
      </c>
      <c r="K139" s="33" t="str">
        <f t="shared" si="20"/>
        <v>2X1</v>
      </c>
      <c r="L139" s="33" t="str">
        <f>IFERROR(VLOOKUP($K139,Mapping!F:H,2,0),"")</f>
        <v/>
      </c>
      <c r="M139" s="33" t="str">
        <f>IFERROR(VLOOKUP($K139,Mapping!$F:$H,3,0),"")</f>
        <v/>
      </c>
      <c r="N139" s="33" t="str">
        <f t="shared" si="21"/>
        <v>2</v>
      </c>
    </row>
    <row r="140" spans="1:14" ht="15.75" outlineLevel="1" x14ac:dyDescent="0.55000000000000004">
      <c r="A140" s="29">
        <v>13</v>
      </c>
      <c r="B140" s="32" t="s">
        <v>325</v>
      </c>
      <c r="C140" s="33">
        <v>2</v>
      </c>
      <c r="D140" s="160" t="s">
        <v>510</v>
      </c>
      <c r="E140" s="160"/>
      <c r="F140" s="11"/>
      <c r="G140" s="41"/>
      <c r="H140" s="42"/>
      <c r="J140" s="33" t="s">
        <v>10</v>
      </c>
      <c r="K140" s="33" t="str">
        <f t="shared" si="20"/>
        <v>2X1</v>
      </c>
      <c r="L140" s="33" t="str">
        <f>IFERROR(VLOOKUP($K140,Mapping!F:H,2,0),"")</f>
        <v/>
      </c>
      <c r="M140" s="33" t="str">
        <f>IFERROR(VLOOKUP($K140,Mapping!$F:$H,3,0),"")</f>
        <v/>
      </c>
      <c r="N140" s="33" t="str">
        <f t="shared" si="21"/>
        <v>2</v>
      </c>
    </row>
    <row r="141" spans="1:14" ht="15.75" outlineLevel="1" x14ac:dyDescent="0.55000000000000004">
      <c r="A141" s="29">
        <v>14</v>
      </c>
      <c r="B141" s="32" t="s">
        <v>326</v>
      </c>
      <c r="C141" s="33">
        <v>2</v>
      </c>
      <c r="D141" s="160" t="s">
        <v>510</v>
      </c>
      <c r="E141" s="160"/>
      <c r="F141" s="11"/>
      <c r="G141" s="41"/>
      <c r="H141" s="42"/>
      <c r="J141" s="33" t="s">
        <v>10</v>
      </c>
      <c r="K141" s="33" t="str">
        <f t="shared" si="20"/>
        <v>2X1</v>
      </c>
      <c r="L141" s="33" t="str">
        <f>IFERROR(VLOOKUP($K141,Mapping!F:H,2,0),"")</f>
        <v/>
      </c>
      <c r="M141" s="33" t="str">
        <f>IFERROR(VLOOKUP($K141,Mapping!$F:$H,3,0),"")</f>
        <v/>
      </c>
      <c r="N141" s="33" t="str">
        <f t="shared" si="21"/>
        <v>2</v>
      </c>
    </row>
    <row r="142" spans="1:14" ht="15.75" outlineLevel="1" x14ac:dyDescent="0.55000000000000004">
      <c r="A142" s="29">
        <v>15</v>
      </c>
      <c r="B142" s="32" t="s">
        <v>327</v>
      </c>
      <c r="C142" s="33">
        <v>2</v>
      </c>
      <c r="D142" s="160" t="s">
        <v>510</v>
      </c>
      <c r="E142" s="160"/>
      <c r="F142" s="11"/>
      <c r="G142" s="41"/>
      <c r="H142" s="42"/>
      <c r="J142" s="33" t="s">
        <v>10</v>
      </c>
      <c r="K142" s="33" t="str">
        <f t="shared" si="20"/>
        <v>2X1</v>
      </c>
      <c r="L142" s="33" t="str">
        <f>IFERROR(VLOOKUP($K142,Mapping!F:H,2,0),"")</f>
        <v/>
      </c>
      <c r="M142" s="33" t="str">
        <f>IFERROR(VLOOKUP($K142,Mapping!$F:$H,3,0),"")</f>
        <v/>
      </c>
      <c r="N142" s="33" t="str">
        <f t="shared" si="21"/>
        <v>2</v>
      </c>
    </row>
    <row r="143" spans="1:14" ht="15.75" outlineLevel="1" x14ac:dyDescent="0.55000000000000004">
      <c r="A143" s="29">
        <v>16</v>
      </c>
      <c r="B143" s="32" t="s">
        <v>328</v>
      </c>
      <c r="C143" s="33">
        <v>3</v>
      </c>
      <c r="D143" s="34" t="s">
        <v>5</v>
      </c>
      <c r="E143" s="32"/>
      <c r="F143" s="11"/>
      <c r="G143" s="41"/>
      <c r="H143" s="42"/>
      <c r="J143" s="33" t="s">
        <v>10</v>
      </c>
      <c r="K143" s="33" t="str">
        <f t="shared" si="20"/>
        <v>3X1</v>
      </c>
      <c r="L143" s="33" t="str">
        <f>IFERROR(VLOOKUP($K143,Mapping!F:H,2,0),"")</f>
        <v/>
      </c>
      <c r="M143" s="33" t="str">
        <f>IFERROR(VLOOKUP($K143,Mapping!$F:$H,3,0),"")</f>
        <v/>
      </c>
      <c r="N143" s="33" t="str">
        <f t="shared" si="21"/>
        <v>3</v>
      </c>
    </row>
    <row r="144" spans="1:14" ht="31.5" outlineLevel="1" x14ac:dyDescent="0.55000000000000004">
      <c r="A144" s="29">
        <v>17</v>
      </c>
      <c r="B144" s="32" t="s">
        <v>329</v>
      </c>
      <c r="C144" s="83">
        <v>3</v>
      </c>
      <c r="D144" s="34" t="s">
        <v>5</v>
      </c>
      <c r="E144" s="32"/>
      <c r="F144" s="11"/>
      <c r="G144" s="41"/>
      <c r="H144" s="42"/>
      <c r="J144" s="33" t="s">
        <v>10</v>
      </c>
      <c r="K144" s="33" t="str">
        <f t="shared" si="20"/>
        <v>3X1</v>
      </c>
      <c r="L144" s="33" t="str">
        <f>IFERROR(VLOOKUP($K144,Mapping!F:H,2,0),"")</f>
        <v/>
      </c>
      <c r="M144" s="33" t="str">
        <f>IFERROR(VLOOKUP($K144,Mapping!$F:$H,3,0),"")</f>
        <v/>
      </c>
      <c r="N144" s="33" t="str">
        <f t="shared" si="21"/>
        <v>3</v>
      </c>
    </row>
    <row r="145" spans="1:14" ht="31.5" outlineLevel="1" x14ac:dyDescent="0.55000000000000004">
      <c r="A145" s="29">
        <v>18</v>
      </c>
      <c r="B145" s="32" t="s">
        <v>330</v>
      </c>
      <c r="C145" s="83">
        <v>3</v>
      </c>
      <c r="D145" s="34" t="s">
        <v>5</v>
      </c>
      <c r="E145" s="28"/>
      <c r="F145" s="11"/>
      <c r="G145" s="41"/>
      <c r="H145" s="42"/>
      <c r="J145" s="33" t="s">
        <v>10</v>
      </c>
      <c r="K145" s="33" t="str">
        <f>C145&amp;J145&amp;G145</f>
        <v>3X1</v>
      </c>
      <c r="L145" s="33" t="str">
        <f>IFERROR(VLOOKUP($K145,Mapping!F:H,2,0),"")</f>
        <v/>
      </c>
      <c r="M145" s="33" t="str">
        <f>IFERROR(VLOOKUP($K145,Mapping!$F:$H,3,0),"")</f>
        <v/>
      </c>
      <c r="N145" s="33" t="str">
        <f>C145&amp;G145</f>
        <v>3</v>
      </c>
    </row>
    <row r="146" spans="1:14" ht="15.75" outlineLevel="1" x14ac:dyDescent="0.55000000000000004">
      <c r="A146" s="29">
        <v>19</v>
      </c>
      <c r="B146" s="32" t="s">
        <v>331</v>
      </c>
      <c r="C146" s="83">
        <v>3</v>
      </c>
      <c r="D146" s="34" t="s">
        <v>5</v>
      </c>
      <c r="E146" s="28"/>
      <c r="F146" s="11"/>
      <c r="G146" s="41"/>
      <c r="H146" s="42"/>
      <c r="J146" s="33" t="s">
        <v>10</v>
      </c>
      <c r="K146" s="33" t="str">
        <f>C146&amp;J146&amp;G146</f>
        <v>3X1</v>
      </c>
      <c r="L146" s="33" t="str">
        <f>IFERROR(VLOOKUP($K146,Mapping!F:H,2,0),"")</f>
        <v/>
      </c>
      <c r="M146" s="33" t="str">
        <f>IFERROR(VLOOKUP($K146,Mapping!$F:$H,3,0),"")</f>
        <v/>
      </c>
      <c r="N146" s="33" t="str">
        <f>C146&amp;G146</f>
        <v>3</v>
      </c>
    </row>
    <row r="147" spans="1:14" ht="31.5" outlineLevel="1" x14ac:dyDescent="0.55000000000000004">
      <c r="A147" s="29">
        <v>20</v>
      </c>
      <c r="B147" s="32" t="s">
        <v>332</v>
      </c>
      <c r="C147" s="83">
        <v>3</v>
      </c>
      <c r="D147" s="34" t="s">
        <v>5</v>
      </c>
      <c r="E147" s="28"/>
      <c r="F147" s="11"/>
      <c r="G147" s="41"/>
      <c r="H147" s="42"/>
      <c r="J147" s="33" t="s">
        <v>10</v>
      </c>
      <c r="K147" s="33" t="str">
        <f>C147&amp;J147&amp;G147</f>
        <v>3X1</v>
      </c>
      <c r="L147" s="33" t="str">
        <f>IFERROR(VLOOKUP($K147,Mapping!F:H,2,0),"")</f>
        <v/>
      </c>
      <c r="M147" s="33" t="str">
        <f>IFERROR(VLOOKUP($K147,Mapping!$F:$H,3,0),"")</f>
        <v/>
      </c>
      <c r="N147" s="33" t="str">
        <f>C147&amp;G147</f>
        <v>3</v>
      </c>
    </row>
    <row r="148" spans="1:14" ht="31.5" outlineLevel="1" x14ac:dyDescent="0.55000000000000004">
      <c r="A148" s="29">
        <v>21</v>
      </c>
      <c r="B148" s="32" t="s">
        <v>333</v>
      </c>
      <c r="C148" s="83">
        <v>3</v>
      </c>
      <c r="D148" s="34" t="s">
        <v>5</v>
      </c>
      <c r="E148" s="32"/>
      <c r="F148" s="11"/>
      <c r="G148" s="41"/>
      <c r="H148" s="42"/>
      <c r="J148" s="33" t="s">
        <v>10</v>
      </c>
      <c r="K148" s="33" t="str">
        <f>C148&amp;J148&amp;G148</f>
        <v>3X1</v>
      </c>
      <c r="L148" s="33" t="str">
        <f>IFERROR(VLOOKUP($K148,Mapping!F:H,2,0),"")</f>
        <v/>
      </c>
      <c r="M148" s="33" t="str">
        <f>IFERROR(VLOOKUP($K148,Mapping!$F:$H,3,0),"")</f>
        <v/>
      </c>
      <c r="N148" s="33" t="str">
        <f>C148&amp;G148</f>
        <v>3</v>
      </c>
    </row>
    <row r="149" spans="1:14" s="12" customFormat="1" ht="17.25" x14ac:dyDescent="0.6">
      <c r="A149" s="23" t="s">
        <v>336</v>
      </c>
      <c r="B149" s="73" t="s">
        <v>337</v>
      </c>
      <c r="C149" s="79" t="s">
        <v>71</v>
      </c>
      <c r="D149" s="74"/>
      <c r="E149" s="80"/>
      <c r="G149" s="81">
        <f>SUBTOTAL(3,G150:G153)/SUBTOTAL(3,C150:C153)</f>
        <v>0</v>
      </c>
      <c r="H149" s="73"/>
      <c r="J149" s="75"/>
      <c r="K149" s="75"/>
      <c r="L149" s="75">
        <f>SUBTOTAL(9,L150:L153)</f>
        <v>0</v>
      </c>
      <c r="M149" s="75">
        <f>SUBTOTAL(9,M150:M153)</f>
        <v>0</v>
      </c>
      <c r="N149" s="75"/>
    </row>
    <row r="150" spans="1:14" ht="31.5" outlineLevel="1" x14ac:dyDescent="0.55000000000000004">
      <c r="A150" s="29">
        <v>1</v>
      </c>
      <c r="B150" s="28" t="s">
        <v>338</v>
      </c>
      <c r="C150" s="82">
        <v>1</v>
      </c>
      <c r="D150" s="30" t="s">
        <v>107</v>
      </c>
      <c r="E150" s="28" t="s">
        <v>182</v>
      </c>
      <c r="F150" s="11"/>
      <c r="G150" s="39"/>
      <c r="H150" s="40"/>
      <c r="J150" s="29" t="s">
        <v>10</v>
      </c>
      <c r="K150" s="29" t="str">
        <f>C150&amp;J150&amp;G150</f>
        <v>1X1</v>
      </c>
      <c r="L150" s="29" t="str">
        <f>IFERROR(VLOOKUP($K150,Mapping!F:H,2,0),"")</f>
        <v/>
      </c>
      <c r="M150" s="29" t="str">
        <f>IFERROR(VLOOKUP($K150,Mapping!$F:$H,3,0),"")</f>
        <v/>
      </c>
      <c r="N150" s="29" t="str">
        <f>C150&amp;G150</f>
        <v>1</v>
      </c>
    </row>
    <row r="151" spans="1:14" ht="31.5" outlineLevel="1" x14ac:dyDescent="0.55000000000000004">
      <c r="A151" s="29">
        <v>2</v>
      </c>
      <c r="B151" s="32" t="s">
        <v>339</v>
      </c>
      <c r="C151" s="82">
        <v>1</v>
      </c>
      <c r="D151" s="30" t="s">
        <v>107</v>
      </c>
      <c r="E151" s="28" t="s">
        <v>182</v>
      </c>
      <c r="F151" s="11"/>
      <c r="G151" s="41"/>
      <c r="H151" s="42"/>
      <c r="J151" s="33" t="s">
        <v>10</v>
      </c>
      <c r="K151" s="33" t="str">
        <f>C151&amp;J151&amp;G151</f>
        <v>1X1</v>
      </c>
      <c r="L151" s="33" t="str">
        <f>IFERROR(VLOOKUP($K151,Mapping!F:H,2,0),"")</f>
        <v/>
      </c>
      <c r="M151" s="33" t="str">
        <f>IFERROR(VLOOKUP($K151,Mapping!$F:$H,3,0),"")</f>
        <v/>
      </c>
      <c r="N151" s="33" t="str">
        <f>C151&amp;G151</f>
        <v>1</v>
      </c>
    </row>
    <row r="152" spans="1:14" ht="31.5" outlineLevel="1" x14ac:dyDescent="0.55000000000000004">
      <c r="A152" s="29">
        <v>3</v>
      </c>
      <c r="B152" s="32" t="s">
        <v>340</v>
      </c>
      <c r="C152" s="83">
        <v>2</v>
      </c>
      <c r="D152" s="30" t="s">
        <v>178</v>
      </c>
      <c r="E152" s="28"/>
      <c r="F152" s="11"/>
      <c r="G152" s="41"/>
      <c r="H152" s="42"/>
      <c r="J152" s="33" t="s">
        <v>10</v>
      </c>
      <c r="K152" s="33" t="str">
        <f>C152&amp;J152&amp;G152</f>
        <v>2X1</v>
      </c>
      <c r="L152" s="33" t="str">
        <f>IFERROR(VLOOKUP($K152,Mapping!F:H,2,0),"")</f>
        <v/>
      </c>
      <c r="M152" s="33" t="str">
        <f>IFERROR(VLOOKUP($K152,Mapping!$F:$H,3,0),"")</f>
        <v/>
      </c>
      <c r="N152" s="33" t="str">
        <f>C152&amp;G152</f>
        <v>2</v>
      </c>
    </row>
    <row r="153" spans="1:14" ht="31.5" outlineLevel="1" x14ac:dyDescent="0.55000000000000004">
      <c r="A153" s="29">
        <v>4</v>
      </c>
      <c r="B153" s="32" t="s">
        <v>341</v>
      </c>
      <c r="C153" s="33">
        <v>2</v>
      </c>
      <c r="D153" s="30" t="s">
        <v>178</v>
      </c>
      <c r="E153" s="28"/>
      <c r="F153" s="11"/>
      <c r="G153" s="41"/>
      <c r="H153" s="42"/>
      <c r="J153" s="33" t="s">
        <v>10</v>
      </c>
      <c r="K153" s="33" t="str">
        <f>C153&amp;J153&amp;G153</f>
        <v>2X1</v>
      </c>
      <c r="L153" s="33" t="str">
        <f>IFERROR(VLOOKUP($K153,Mapping!F:H,2,0),"")</f>
        <v/>
      </c>
      <c r="M153" s="33" t="str">
        <f>IFERROR(VLOOKUP($K153,Mapping!$F:$H,3,0),"")</f>
        <v/>
      </c>
      <c r="N153" s="33" t="str">
        <f>C153&amp;G153</f>
        <v>2</v>
      </c>
    </row>
    <row r="154" spans="1:14" s="22" customFormat="1" ht="33" customHeight="1" x14ac:dyDescent="0.75">
      <c r="A154" s="21" t="s">
        <v>50</v>
      </c>
      <c r="B154" s="72" t="s">
        <v>342</v>
      </c>
      <c r="C154" s="47" t="s">
        <v>71</v>
      </c>
      <c r="D154" s="45"/>
      <c r="E154" s="46"/>
      <c r="G154" s="48">
        <f>SUBTOTAL(3,G157:G242)/(SUBTOTAL(3,C157:C242)-3)</f>
        <v>0</v>
      </c>
      <c r="H154" s="20"/>
      <c r="J154" s="53"/>
      <c r="K154" s="53"/>
      <c r="L154" s="53">
        <f>SUBTOTAL(9,L157:L242)</f>
        <v>0</v>
      </c>
      <c r="M154" s="53">
        <f>SUBTOTAL(9,M157:M242)</f>
        <v>0</v>
      </c>
      <c r="N154" s="53"/>
    </row>
    <row r="155" spans="1:14" ht="15.75" outlineLevel="1" x14ac:dyDescent="0.55000000000000004">
      <c r="A155" s="16"/>
      <c r="B155" s="17" t="s">
        <v>102</v>
      </c>
      <c r="C155" s="16"/>
      <c r="D155" s="26"/>
      <c r="E155" s="18"/>
      <c r="G155" s="16"/>
      <c r="H155" s="17"/>
      <c r="J155" s="16"/>
      <c r="K155" s="16"/>
      <c r="L155" s="16"/>
      <c r="M155" s="16"/>
      <c r="N155" s="16"/>
    </row>
    <row r="156" spans="1:14" ht="15.75" outlineLevel="1" x14ac:dyDescent="0.55000000000000004">
      <c r="A156" s="16"/>
      <c r="B156" s="17" t="s">
        <v>0</v>
      </c>
      <c r="C156" s="16"/>
      <c r="D156" s="26"/>
      <c r="E156" s="18"/>
      <c r="G156" s="16"/>
      <c r="H156" s="17"/>
      <c r="J156" s="16"/>
      <c r="K156" s="16"/>
      <c r="L156" s="16"/>
      <c r="M156" s="16"/>
      <c r="N156" s="16"/>
    </row>
    <row r="157" spans="1:14" s="12" customFormat="1" ht="17.25" x14ac:dyDescent="0.6">
      <c r="A157" s="23" t="s">
        <v>52</v>
      </c>
      <c r="B157" s="73" t="s">
        <v>165</v>
      </c>
      <c r="C157" s="79" t="s">
        <v>71</v>
      </c>
      <c r="D157" s="74"/>
      <c r="E157" s="80"/>
      <c r="G157" s="81">
        <f>SUBTOTAL(3,G158:G180)/SUBTOTAL(3,C158:C180)</f>
        <v>0</v>
      </c>
      <c r="H157" s="73"/>
      <c r="J157" s="75"/>
      <c r="K157" s="75"/>
      <c r="L157" s="75">
        <f>SUBTOTAL(9,L158:L180)</f>
        <v>0</v>
      </c>
      <c r="M157" s="75">
        <f>SUBTOTAL(9,M158:M180)</f>
        <v>0</v>
      </c>
      <c r="N157" s="75"/>
    </row>
    <row r="158" spans="1:14" ht="15.75" outlineLevel="1" x14ac:dyDescent="0.55000000000000004">
      <c r="A158" s="29">
        <v>1</v>
      </c>
      <c r="B158" s="28" t="s">
        <v>343</v>
      </c>
      <c r="C158" s="82">
        <v>1</v>
      </c>
      <c r="D158" s="159" t="s">
        <v>361</v>
      </c>
      <c r="E158" s="159"/>
      <c r="G158" s="39"/>
      <c r="H158" s="40"/>
      <c r="J158" s="29" t="s">
        <v>10</v>
      </c>
      <c r="K158" s="29" t="str">
        <f t="shared" ref="K158:K166" si="22">C158&amp;J158&amp;G158</f>
        <v>1X1</v>
      </c>
      <c r="L158" s="29" t="str">
        <f>IFERROR(VLOOKUP($K158,Mapping!F:H,2,0),"")</f>
        <v/>
      </c>
      <c r="M158" s="29" t="str">
        <f>IFERROR(VLOOKUP($K158,Mapping!$F:$H,3,0),"")</f>
        <v/>
      </c>
      <c r="N158" s="29" t="str">
        <f t="shared" ref="N158:N166" si="23">C158&amp;G158</f>
        <v>1</v>
      </c>
    </row>
    <row r="159" spans="1:14" ht="15.75" outlineLevel="1" x14ac:dyDescent="0.55000000000000004">
      <c r="A159" s="29">
        <v>2</v>
      </c>
      <c r="B159" s="32" t="s">
        <v>362</v>
      </c>
      <c r="C159" s="83">
        <v>1</v>
      </c>
      <c r="D159" s="159" t="s">
        <v>361</v>
      </c>
      <c r="E159" s="159"/>
      <c r="G159" s="41"/>
      <c r="H159" s="42"/>
      <c r="J159" s="33" t="s">
        <v>10</v>
      </c>
      <c r="K159" s="33" t="str">
        <f t="shared" si="22"/>
        <v>1X1</v>
      </c>
      <c r="L159" s="33" t="str">
        <f>IFERROR(VLOOKUP($K159,Mapping!F:H,2,0),"")</f>
        <v/>
      </c>
      <c r="M159" s="33" t="str">
        <f>IFERROR(VLOOKUP($K159,Mapping!$F:$H,3,0),"")</f>
        <v/>
      </c>
      <c r="N159" s="33" t="str">
        <f t="shared" si="23"/>
        <v>1</v>
      </c>
    </row>
    <row r="160" spans="1:14" ht="15.75" outlineLevel="1" x14ac:dyDescent="0.55000000000000004">
      <c r="A160" s="29">
        <v>3</v>
      </c>
      <c r="B160" s="32" t="s">
        <v>344</v>
      </c>
      <c r="C160" s="83">
        <v>1</v>
      </c>
      <c r="D160" s="159" t="s">
        <v>361</v>
      </c>
      <c r="E160" s="159"/>
      <c r="G160" s="41"/>
      <c r="H160" s="42"/>
      <c r="J160" s="33" t="s">
        <v>10</v>
      </c>
      <c r="K160" s="33" t="str">
        <f t="shared" si="22"/>
        <v>1X1</v>
      </c>
      <c r="L160" s="33" t="str">
        <f>IFERROR(VLOOKUP($K160,Mapping!F:H,2,0),"")</f>
        <v/>
      </c>
      <c r="M160" s="33" t="str">
        <f>IFERROR(VLOOKUP($K160,Mapping!$F:$H,3,0),"")</f>
        <v/>
      </c>
      <c r="N160" s="33" t="str">
        <f t="shared" si="23"/>
        <v>1</v>
      </c>
    </row>
    <row r="161" spans="1:14" ht="15.75" outlineLevel="1" x14ac:dyDescent="0.55000000000000004">
      <c r="A161" s="29">
        <v>4</v>
      </c>
      <c r="B161" s="32" t="s">
        <v>345</v>
      </c>
      <c r="C161" s="83">
        <v>1</v>
      </c>
      <c r="D161" s="159" t="s">
        <v>361</v>
      </c>
      <c r="E161" s="159"/>
      <c r="G161" s="41"/>
      <c r="H161" s="42"/>
      <c r="J161" s="33" t="s">
        <v>10</v>
      </c>
      <c r="K161" s="33" t="str">
        <f t="shared" si="22"/>
        <v>1X1</v>
      </c>
      <c r="L161" s="33" t="str">
        <f>IFERROR(VLOOKUP($K161,Mapping!F:H,2,0),"")</f>
        <v/>
      </c>
      <c r="M161" s="33" t="str">
        <f>IFERROR(VLOOKUP($K161,Mapping!$F:$H,3,0),"")</f>
        <v/>
      </c>
      <c r="N161" s="33" t="str">
        <f t="shared" si="23"/>
        <v>1</v>
      </c>
    </row>
    <row r="162" spans="1:14" ht="15.75" outlineLevel="1" x14ac:dyDescent="0.55000000000000004">
      <c r="A162" s="29">
        <v>5</v>
      </c>
      <c r="B162" s="32" t="s">
        <v>346</v>
      </c>
      <c r="C162" s="83">
        <v>1</v>
      </c>
      <c r="D162" s="159" t="s">
        <v>361</v>
      </c>
      <c r="E162" s="159"/>
      <c r="G162" s="41"/>
      <c r="H162" s="42"/>
      <c r="J162" s="33" t="s">
        <v>10</v>
      </c>
      <c r="K162" s="33" t="str">
        <f t="shared" si="22"/>
        <v>1X1</v>
      </c>
      <c r="L162" s="33" t="str">
        <f>IFERROR(VLOOKUP($K162,Mapping!F:H,2,0),"")</f>
        <v/>
      </c>
      <c r="M162" s="33" t="str">
        <f>IFERROR(VLOOKUP($K162,Mapping!$F:$H,3,0),"")</f>
        <v/>
      </c>
      <c r="N162" s="33" t="str">
        <f t="shared" si="23"/>
        <v>1</v>
      </c>
    </row>
    <row r="163" spans="1:14" ht="15.75" outlineLevel="1" x14ac:dyDescent="0.55000000000000004">
      <c r="A163" s="29">
        <v>6</v>
      </c>
      <c r="B163" s="32" t="s">
        <v>363</v>
      </c>
      <c r="C163" s="83">
        <v>1</v>
      </c>
      <c r="D163" s="159" t="s">
        <v>361</v>
      </c>
      <c r="E163" s="159"/>
      <c r="G163" s="41"/>
      <c r="H163" s="42"/>
      <c r="J163" s="33" t="s">
        <v>10</v>
      </c>
      <c r="K163" s="33" t="str">
        <f t="shared" si="22"/>
        <v>1X1</v>
      </c>
      <c r="L163" s="33" t="str">
        <f>IFERROR(VLOOKUP($K163,Mapping!F:H,2,0),"")</f>
        <v/>
      </c>
      <c r="M163" s="33" t="str">
        <f>IFERROR(VLOOKUP($K163,Mapping!$F:$H,3,0),"")</f>
        <v/>
      </c>
      <c r="N163" s="33" t="str">
        <f t="shared" si="23"/>
        <v>1</v>
      </c>
    </row>
    <row r="164" spans="1:14" ht="31.5" outlineLevel="1" x14ac:dyDescent="0.55000000000000004">
      <c r="A164" s="29">
        <v>7</v>
      </c>
      <c r="B164" s="32" t="s">
        <v>347</v>
      </c>
      <c r="C164" s="83">
        <v>3</v>
      </c>
      <c r="D164" s="34" t="s">
        <v>5</v>
      </c>
      <c r="E164" s="32"/>
      <c r="G164" s="43"/>
      <c r="H164" s="44"/>
      <c r="J164" s="33" t="s">
        <v>10</v>
      </c>
      <c r="K164" s="33" t="str">
        <f t="shared" si="22"/>
        <v>3X1</v>
      </c>
      <c r="L164" s="33" t="str">
        <f>IFERROR(VLOOKUP($K164,Mapping!F:H,2,0),"")</f>
        <v/>
      </c>
      <c r="M164" s="33" t="str">
        <f>IFERROR(VLOOKUP($K164,Mapping!$F:$H,3,0),"")</f>
        <v/>
      </c>
      <c r="N164" s="33" t="str">
        <f t="shared" si="23"/>
        <v>3</v>
      </c>
    </row>
    <row r="165" spans="1:14" ht="15.75" outlineLevel="1" x14ac:dyDescent="0.55000000000000004">
      <c r="A165" s="29">
        <v>8</v>
      </c>
      <c r="B165" s="32" t="s">
        <v>348</v>
      </c>
      <c r="C165" s="83">
        <v>1</v>
      </c>
      <c r="D165" s="160" t="s">
        <v>361</v>
      </c>
      <c r="E165" s="160"/>
      <c r="G165" s="41"/>
      <c r="H165" s="42"/>
      <c r="J165" s="33" t="s">
        <v>10</v>
      </c>
      <c r="K165" s="33" t="str">
        <f t="shared" si="22"/>
        <v>1X1</v>
      </c>
      <c r="L165" s="33" t="str">
        <f>IFERROR(VLOOKUP($K165,Mapping!F:H,2,0),"")</f>
        <v/>
      </c>
      <c r="M165" s="33" t="str">
        <f>IFERROR(VLOOKUP($K165,Mapping!$F:$H,3,0),"")</f>
        <v/>
      </c>
      <c r="N165" s="33" t="str">
        <f t="shared" si="23"/>
        <v>1</v>
      </c>
    </row>
    <row r="166" spans="1:14" ht="15.75" outlineLevel="1" x14ac:dyDescent="0.55000000000000004">
      <c r="A166" s="29">
        <v>9</v>
      </c>
      <c r="B166" s="32" t="s">
        <v>349</v>
      </c>
      <c r="C166" s="83">
        <v>1</v>
      </c>
      <c r="D166" s="160" t="s">
        <v>361</v>
      </c>
      <c r="E166" s="160"/>
      <c r="G166" s="43"/>
      <c r="H166" s="44"/>
      <c r="J166" s="33" t="s">
        <v>10</v>
      </c>
      <c r="K166" s="33" t="str">
        <f t="shared" si="22"/>
        <v>1X1</v>
      </c>
      <c r="L166" s="33" t="str">
        <f>IFERROR(VLOOKUP($K166,Mapping!F:H,2,0),"")</f>
        <v/>
      </c>
      <c r="M166" s="33" t="str">
        <f>IFERROR(VLOOKUP($K166,Mapping!$F:$H,3,0),"")</f>
        <v/>
      </c>
      <c r="N166" s="33" t="str">
        <f t="shared" si="23"/>
        <v>1</v>
      </c>
    </row>
    <row r="167" spans="1:14" ht="15.75" outlineLevel="1" x14ac:dyDescent="0.55000000000000004">
      <c r="A167" s="29">
        <v>10</v>
      </c>
      <c r="B167" s="32" t="s">
        <v>350</v>
      </c>
      <c r="C167" s="83">
        <v>1</v>
      </c>
      <c r="D167" s="160" t="s">
        <v>361</v>
      </c>
      <c r="E167" s="160"/>
      <c r="G167" s="41"/>
      <c r="H167" s="42"/>
      <c r="J167" s="33" t="s">
        <v>10</v>
      </c>
      <c r="K167" s="33" t="str">
        <f t="shared" ref="K167:K174" si="24">C167&amp;J167&amp;G167</f>
        <v>1X1</v>
      </c>
      <c r="L167" s="33" t="str">
        <f>IFERROR(VLOOKUP($K167,Mapping!F:H,2,0),"")</f>
        <v/>
      </c>
      <c r="M167" s="33" t="str">
        <f>IFERROR(VLOOKUP($K167,Mapping!$F:$H,3,0),"")</f>
        <v/>
      </c>
      <c r="N167" s="33" t="str">
        <f t="shared" ref="N167:N174" si="25">C167&amp;G167</f>
        <v>1</v>
      </c>
    </row>
    <row r="168" spans="1:14" ht="15.75" outlineLevel="1" x14ac:dyDescent="0.55000000000000004">
      <c r="A168" s="29">
        <v>11</v>
      </c>
      <c r="B168" s="32" t="s">
        <v>351</v>
      </c>
      <c r="C168" s="83">
        <v>1</v>
      </c>
      <c r="D168" s="30" t="s">
        <v>469</v>
      </c>
      <c r="E168" s="28" t="s">
        <v>470</v>
      </c>
      <c r="G168" s="41"/>
      <c r="H168" s="42"/>
      <c r="J168" s="33" t="s">
        <v>10</v>
      </c>
      <c r="K168" s="33" t="str">
        <f t="shared" si="24"/>
        <v>1X1</v>
      </c>
      <c r="L168" s="33" t="str">
        <f>IFERROR(VLOOKUP($K168,Mapping!F:H,2,0),"")</f>
        <v/>
      </c>
      <c r="M168" s="33" t="str">
        <f>IFERROR(VLOOKUP($K168,Mapping!$F:$H,3,0),"")</f>
        <v/>
      </c>
      <c r="N168" s="33" t="str">
        <f t="shared" si="25"/>
        <v>1</v>
      </c>
    </row>
    <row r="169" spans="1:14" ht="31.5" outlineLevel="1" x14ac:dyDescent="0.55000000000000004">
      <c r="A169" s="29">
        <v>12</v>
      </c>
      <c r="B169" s="32" t="s">
        <v>352</v>
      </c>
      <c r="C169" s="83">
        <v>1</v>
      </c>
      <c r="D169" s="160" t="s">
        <v>361</v>
      </c>
      <c r="E169" s="160"/>
      <c r="G169" s="41"/>
      <c r="H169" s="42"/>
      <c r="J169" s="33" t="s">
        <v>10</v>
      </c>
      <c r="K169" s="33" t="str">
        <f t="shared" si="24"/>
        <v>1X1</v>
      </c>
      <c r="L169" s="33" t="str">
        <f>IFERROR(VLOOKUP($K169,Mapping!F:H,2,0),"")</f>
        <v/>
      </c>
      <c r="M169" s="33" t="str">
        <f>IFERROR(VLOOKUP($K169,Mapping!$F:$H,3,0),"")</f>
        <v/>
      </c>
      <c r="N169" s="33" t="str">
        <f t="shared" si="25"/>
        <v>1</v>
      </c>
    </row>
    <row r="170" spans="1:14" ht="31.5" outlineLevel="1" x14ac:dyDescent="0.55000000000000004">
      <c r="A170" s="29">
        <v>13</v>
      </c>
      <c r="B170" s="32" t="s">
        <v>353</v>
      </c>
      <c r="C170" s="83">
        <v>3</v>
      </c>
      <c r="D170" s="30" t="s">
        <v>5</v>
      </c>
      <c r="E170" s="28"/>
      <c r="G170" s="41"/>
      <c r="H170" s="42"/>
      <c r="J170" s="33" t="s">
        <v>10</v>
      </c>
      <c r="K170" s="33" t="str">
        <f t="shared" si="24"/>
        <v>3X1</v>
      </c>
      <c r="L170" s="33" t="str">
        <f>IFERROR(VLOOKUP($K170,Mapping!F:H,2,0),"")</f>
        <v/>
      </c>
      <c r="M170" s="33" t="str">
        <f>IFERROR(VLOOKUP($K170,Mapping!$F:$H,3,0),"")</f>
        <v/>
      </c>
      <c r="N170" s="33" t="str">
        <f t="shared" si="25"/>
        <v>3</v>
      </c>
    </row>
    <row r="171" spans="1:14" ht="15.75" outlineLevel="1" x14ac:dyDescent="0.55000000000000004">
      <c r="A171" s="29">
        <v>14</v>
      </c>
      <c r="B171" s="32" t="s">
        <v>354</v>
      </c>
      <c r="C171" s="83">
        <v>1</v>
      </c>
      <c r="D171" s="160" t="s">
        <v>361</v>
      </c>
      <c r="E171" s="160"/>
      <c r="G171" s="41"/>
      <c r="H171" s="42"/>
      <c r="J171" s="33" t="s">
        <v>10</v>
      </c>
      <c r="K171" s="33" t="str">
        <f t="shared" si="24"/>
        <v>1X1</v>
      </c>
      <c r="L171" s="33" t="str">
        <f>IFERROR(VLOOKUP($K171,Mapping!F:H,2,0),"")</f>
        <v/>
      </c>
      <c r="M171" s="33" t="str">
        <f>IFERROR(VLOOKUP($K171,Mapping!$F:$H,3,0),"")</f>
        <v/>
      </c>
      <c r="N171" s="33" t="str">
        <f t="shared" si="25"/>
        <v>1</v>
      </c>
    </row>
    <row r="172" spans="1:14" ht="31.5" outlineLevel="1" x14ac:dyDescent="0.55000000000000004">
      <c r="A172" s="29">
        <v>15</v>
      </c>
      <c r="B172" s="32" t="s">
        <v>364</v>
      </c>
      <c r="C172" s="83">
        <v>3</v>
      </c>
      <c r="D172" s="34" t="s">
        <v>5</v>
      </c>
      <c r="E172" s="32"/>
      <c r="G172" s="43"/>
      <c r="H172" s="44"/>
      <c r="J172" s="33" t="s">
        <v>10</v>
      </c>
      <c r="K172" s="33" t="str">
        <f t="shared" si="24"/>
        <v>3X1</v>
      </c>
      <c r="L172" s="33" t="str">
        <f>IFERROR(VLOOKUP($K172,Mapping!F:H,2,0),"")</f>
        <v/>
      </c>
      <c r="M172" s="33" t="str">
        <f>IFERROR(VLOOKUP($K172,Mapping!$F:$H,3,0),"")</f>
        <v/>
      </c>
      <c r="N172" s="33" t="str">
        <f t="shared" si="25"/>
        <v>3</v>
      </c>
    </row>
    <row r="173" spans="1:14" ht="31.5" outlineLevel="1" x14ac:dyDescent="0.55000000000000004">
      <c r="A173" s="29">
        <v>16</v>
      </c>
      <c r="B173" s="32" t="s">
        <v>355</v>
      </c>
      <c r="C173" s="83">
        <v>3</v>
      </c>
      <c r="D173" s="34" t="s">
        <v>5</v>
      </c>
      <c r="E173" s="32"/>
      <c r="G173" s="41"/>
      <c r="H173" s="42"/>
      <c r="J173" s="33" t="s">
        <v>10</v>
      </c>
      <c r="K173" s="33" t="str">
        <f t="shared" si="24"/>
        <v>3X1</v>
      </c>
      <c r="L173" s="33" t="str">
        <f>IFERROR(VLOOKUP($K173,Mapping!F:H,2,0),"")</f>
        <v/>
      </c>
      <c r="M173" s="33" t="str">
        <f>IFERROR(VLOOKUP($K173,Mapping!$F:$H,3,0),"")</f>
        <v/>
      </c>
      <c r="N173" s="33" t="str">
        <f t="shared" si="25"/>
        <v>3</v>
      </c>
    </row>
    <row r="174" spans="1:14" ht="15.75" outlineLevel="1" x14ac:dyDescent="0.55000000000000004">
      <c r="A174" s="29">
        <v>17</v>
      </c>
      <c r="B174" s="32" t="s">
        <v>356</v>
      </c>
      <c r="C174" s="83">
        <v>2</v>
      </c>
      <c r="D174" s="160" t="s">
        <v>365</v>
      </c>
      <c r="E174" s="160"/>
      <c r="G174" s="43"/>
      <c r="H174" s="44"/>
      <c r="J174" s="33" t="s">
        <v>10</v>
      </c>
      <c r="K174" s="33" t="str">
        <f t="shared" si="24"/>
        <v>2X1</v>
      </c>
      <c r="L174" s="33" t="str">
        <f>IFERROR(VLOOKUP($K174,Mapping!F:H,2,0),"")</f>
        <v/>
      </c>
      <c r="M174" s="33" t="str">
        <f>IFERROR(VLOOKUP($K174,Mapping!$F:$H,3,0),"")</f>
        <v/>
      </c>
      <c r="N174" s="33" t="str">
        <f t="shared" si="25"/>
        <v>2</v>
      </c>
    </row>
    <row r="175" spans="1:14" ht="31.5" outlineLevel="1" x14ac:dyDescent="0.55000000000000004">
      <c r="A175" s="29">
        <v>18</v>
      </c>
      <c r="B175" s="32" t="s">
        <v>357</v>
      </c>
      <c r="C175" s="83">
        <v>3</v>
      </c>
      <c r="D175" s="30" t="s">
        <v>5</v>
      </c>
      <c r="E175" s="28"/>
      <c r="G175" s="41"/>
      <c r="H175" s="42"/>
      <c r="J175" s="33" t="s">
        <v>10</v>
      </c>
      <c r="K175" s="33" t="str">
        <f t="shared" ref="K175:K180" si="26">C175&amp;J175&amp;G175</f>
        <v>3X1</v>
      </c>
      <c r="L175" s="33" t="str">
        <f>IFERROR(VLOOKUP($K175,Mapping!F:H,2,0),"")</f>
        <v/>
      </c>
      <c r="M175" s="33" t="str">
        <f>IFERROR(VLOOKUP($K175,Mapping!$F:$H,3,0),"")</f>
        <v/>
      </c>
      <c r="N175" s="33" t="str">
        <f t="shared" ref="N175:N180" si="27">C175&amp;G175</f>
        <v>3</v>
      </c>
    </row>
    <row r="176" spans="1:14" ht="15.75" outlineLevel="1" x14ac:dyDescent="0.55000000000000004">
      <c r="A176" s="29">
        <v>19</v>
      </c>
      <c r="B176" s="32" t="s">
        <v>358</v>
      </c>
      <c r="C176" s="83">
        <v>2</v>
      </c>
      <c r="D176" s="30" t="s">
        <v>178</v>
      </c>
      <c r="E176" s="28"/>
      <c r="G176" s="41"/>
      <c r="H176" s="42"/>
      <c r="J176" s="33" t="s">
        <v>10</v>
      </c>
      <c r="K176" s="33" t="str">
        <f t="shared" si="26"/>
        <v>2X1</v>
      </c>
      <c r="L176" s="33" t="str">
        <f>IFERROR(VLOOKUP($K176,Mapping!F:H,2,0),"")</f>
        <v/>
      </c>
      <c r="M176" s="33" t="str">
        <f>IFERROR(VLOOKUP($K176,Mapping!$F:$H,3,0),"")</f>
        <v/>
      </c>
      <c r="N176" s="33" t="str">
        <f t="shared" si="27"/>
        <v>2</v>
      </c>
    </row>
    <row r="177" spans="1:14" ht="15.75" outlineLevel="1" x14ac:dyDescent="0.55000000000000004">
      <c r="A177" s="29">
        <v>20</v>
      </c>
      <c r="B177" s="32" t="s">
        <v>359</v>
      </c>
      <c r="C177" s="83">
        <v>3</v>
      </c>
      <c r="D177" s="30" t="s">
        <v>5</v>
      </c>
      <c r="E177" s="28"/>
      <c r="G177" s="41"/>
      <c r="H177" s="42"/>
      <c r="J177" s="33" t="s">
        <v>10</v>
      </c>
      <c r="K177" s="33" t="str">
        <f t="shared" si="26"/>
        <v>3X1</v>
      </c>
      <c r="L177" s="33" t="str">
        <f>IFERROR(VLOOKUP($K177,Mapping!F:H,2,0),"")</f>
        <v/>
      </c>
      <c r="M177" s="33" t="str">
        <f>IFERROR(VLOOKUP($K177,Mapping!$F:$H,3,0),"")</f>
        <v/>
      </c>
      <c r="N177" s="33" t="str">
        <f t="shared" si="27"/>
        <v>3</v>
      </c>
    </row>
    <row r="178" spans="1:14" ht="15.75" outlineLevel="1" x14ac:dyDescent="0.55000000000000004">
      <c r="A178" s="29">
        <v>21</v>
      </c>
      <c r="B178" s="32" t="s">
        <v>367</v>
      </c>
      <c r="C178" s="83">
        <v>1</v>
      </c>
      <c r="D178" s="30" t="s">
        <v>107</v>
      </c>
      <c r="E178" s="28" t="s">
        <v>366</v>
      </c>
      <c r="G178" s="41"/>
      <c r="H178" s="42"/>
      <c r="J178" s="33" t="s">
        <v>10</v>
      </c>
      <c r="K178" s="33" t="str">
        <f t="shared" si="26"/>
        <v>1X1</v>
      </c>
      <c r="L178" s="33" t="str">
        <f>IFERROR(VLOOKUP($K178,Mapping!F:H,2,0),"")</f>
        <v/>
      </c>
      <c r="M178" s="33" t="str">
        <f>IFERROR(VLOOKUP($K178,Mapping!$F:$H,3,0),"")</f>
        <v/>
      </c>
      <c r="N178" s="33" t="str">
        <f t="shared" si="27"/>
        <v>1</v>
      </c>
    </row>
    <row r="179" spans="1:14" ht="15.75" outlineLevel="1" x14ac:dyDescent="0.55000000000000004">
      <c r="A179" s="29">
        <v>22</v>
      </c>
      <c r="B179" s="32" t="s">
        <v>368</v>
      </c>
      <c r="C179" s="83">
        <v>3</v>
      </c>
      <c r="D179" s="34" t="s">
        <v>5</v>
      </c>
      <c r="E179" s="32"/>
      <c r="G179" s="41"/>
      <c r="H179" s="42"/>
      <c r="J179" s="33" t="s">
        <v>10</v>
      </c>
      <c r="K179" s="33" t="str">
        <f t="shared" si="26"/>
        <v>3X1</v>
      </c>
      <c r="L179" s="33" t="str">
        <f>IFERROR(VLOOKUP($K179,Mapping!F:H,2,0),"")</f>
        <v/>
      </c>
      <c r="M179" s="33" t="str">
        <f>IFERROR(VLOOKUP($K179,Mapping!$F:$H,3,0),"")</f>
        <v/>
      </c>
      <c r="N179" s="33" t="str">
        <f t="shared" si="27"/>
        <v>3</v>
      </c>
    </row>
    <row r="180" spans="1:14" ht="15.75" outlineLevel="1" x14ac:dyDescent="0.55000000000000004">
      <c r="A180" s="29">
        <v>23</v>
      </c>
      <c r="B180" s="32" t="s">
        <v>360</v>
      </c>
      <c r="C180" s="83">
        <v>3</v>
      </c>
      <c r="D180" s="34" t="s">
        <v>5</v>
      </c>
      <c r="E180" s="32"/>
      <c r="G180" s="43"/>
      <c r="H180" s="44"/>
      <c r="J180" s="33" t="s">
        <v>10</v>
      </c>
      <c r="K180" s="33" t="str">
        <f t="shared" si="26"/>
        <v>3X1</v>
      </c>
      <c r="L180" s="33" t="str">
        <f>IFERROR(VLOOKUP($K180,Mapping!F:H,2,0),"")</f>
        <v/>
      </c>
      <c r="M180" s="33" t="str">
        <f>IFERROR(VLOOKUP($K180,Mapping!$F:$H,3,0),"")</f>
        <v/>
      </c>
      <c r="N180" s="33" t="str">
        <f t="shared" si="27"/>
        <v>3</v>
      </c>
    </row>
    <row r="181" spans="1:14" s="12" customFormat="1" ht="17.25" x14ac:dyDescent="0.6">
      <c r="A181" s="23" t="s">
        <v>53</v>
      </c>
      <c r="B181" s="73" t="s">
        <v>369</v>
      </c>
      <c r="C181" s="79" t="s">
        <v>71</v>
      </c>
      <c r="D181" s="74"/>
      <c r="E181" s="80"/>
      <c r="G181" s="81">
        <f>SUBTOTAL(3,G182:G183)/SUBTOTAL(3,C182:C183)</f>
        <v>0</v>
      </c>
      <c r="H181" s="73"/>
      <c r="J181" s="75"/>
      <c r="K181" s="75"/>
      <c r="L181" s="75">
        <f>SUBTOTAL(9,L182:L183)</f>
        <v>0</v>
      </c>
      <c r="M181" s="75">
        <f>SUBTOTAL(9,M182:M183)</f>
        <v>0</v>
      </c>
      <c r="N181" s="75"/>
    </row>
    <row r="182" spans="1:14" ht="15.75" outlineLevel="1" x14ac:dyDescent="0.55000000000000004">
      <c r="A182" s="29">
        <v>1</v>
      </c>
      <c r="B182" s="28" t="s">
        <v>371</v>
      </c>
      <c r="C182" s="82">
        <v>2</v>
      </c>
      <c r="D182" s="30" t="s">
        <v>370</v>
      </c>
      <c r="E182" s="28"/>
      <c r="G182" s="39"/>
      <c r="H182" s="40"/>
      <c r="J182" s="29" t="s">
        <v>10</v>
      </c>
      <c r="K182" s="29" t="str">
        <f>C182&amp;J182&amp;G182</f>
        <v>2X1</v>
      </c>
      <c r="L182" s="29" t="str">
        <f>IFERROR(VLOOKUP($K182,Mapping!F:H,2,0),"")</f>
        <v/>
      </c>
      <c r="M182" s="29" t="str">
        <f>IFERROR(VLOOKUP($K182,Mapping!$F:$H,3,0),"")</f>
        <v/>
      </c>
      <c r="N182" s="29" t="str">
        <f>C182&amp;G182</f>
        <v>2</v>
      </c>
    </row>
    <row r="183" spans="1:14" ht="31.5" outlineLevel="1" x14ac:dyDescent="0.55000000000000004">
      <c r="A183" s="29">
        <v>2</v>
      </c>
      <c r="B183" s="32" t="s">
        <v>372</v>
      </c>
      <c r="C183" s="83">
        <v>3</v>
      </c>
      <c r="D183" s="30" t="s">
        <v>5</v>
      </c>
      <c r="E183" s="28"/>
      <c r="G183" s="41"/>
      <c r="H183" s="42"/>
      <c r="J183" s="33" t="s">
        <v>10</v>
      </c>
      <c r="K183" s="33" t="str">
        <f>C183&amp;J183&amp;G183</f>
        <v>3X1</v>
      </c>
      <c r="L183" s="33" t="str">
        <f>IFERROR(VLOOKUP($K183,Mapping!F:H,2,0),"")</f>
        <v/>
      </c>
      <c r="M183" s="33" t="str">
        <f>IFERROR(VLOOKUP($K183,Mapping!$F:$H,3,0),"")</f>
        <v/>
      </c>
      <c r="N183" s="33" t="str">
        <f>C183&amp;G183</f>
        <v>3</v>
      </c>
    </row>
    <row r="184" spans="1:14" s="12" customFormat="1" ht="17.25" x14ac:dyDescent="0.6">
      <c r="A184" s="23" t="s">
        <v>54</v>
      </c>
      <c r="B184" s="73" t="s">
        <v>373</v>
      </c>
      <c r="C184" s="79" t="s">
        <v>71</v>
      </c>
      <c r="D184" s="74"/>
      <c r="E184" s="80"/>
      <c r="G184" s="81">
        <f>SUBTOTAL(3,G185:G185)/SUBTOTAL(3,C185:C185)</f>
        <v>0</v>
      </c>
      <c r="H184" s="73"/>
      <c r="J184" s="75"/>
      <c r="K184" s="75"/>
      <c r="L184" s="75">
        <f>SUBTOTAL(9,L185:L185)</f>
        <v>0</v>
      </c>
      <c r="M184" s="75">
        <f>SUBTOTAL(9,M185:M185)</f>
        <v>0</v>
      </c>
      <c r="N184" s="75"/>
    </row>
    <row r="185" spans="1:14" ht="31.5" outlineLevel="1" x14ac:dyDescent="0.55000000000000004">
      <c r="A185" s="29">
        <v>1</v>
      </c>
      <c r="B185" s="28" t="s">
        <v>374</v>
      </c>
      <c r="C185" s="82">
        <v>2</v>
      </c>
      <c r="D185" s="159" t="s">
        <v>375</v>
      </c>
      <c r="E185" s="159"/>
      <c r="G185" s="39"/>
      <c r="H185" s="40"/>
      <c r="J185" s="29" t="s">
        <v>10</v>
      </c>
      <c r="K185" s="29" t="str">
        <f>C185&amp;J185&amp;G185</f>
        <v>2X1</v>
      </c>
      <c r="L185" s="29" t="str">
        <f>IFERROR(VLOOKUP($K185,Mapping!F:H,2,0),"")</f>
        <v/>
      </c>
      <c r="M185" s="29" t="str">
        <f>IFERROR(VLOOKUP($K185,Mapping!$F:$H,3,0),"")</f>
        <v/>
      </c>
      <c r="N185" s="29" t="str">
        <f>C185&amp;G185</f>
        <v>2</v>
      </c>
    </row>
    <row r="186" spans="1:14" s="12" customFormat="1" ht="17.25" x14ac:dyDescent="0.6">
      <c r="A186" s="23" t="s">
        <v>207</v>
      </c>
      <c r="B186" s="73" t="s">
        <v>376</v>
      </c>
      <c r="C186" s="79" t="s">
        <v>71</v>
      </c>
      <c r="D186" s="74"/>
      <c r="E186" s="80"/>
      <c r="G186" s="81">
        <f>SUBTOTAL(3,G187:G187)/SUBTOTAL(3,C187:C187)</f>
        <v>0</v>
      </c>
      <c r="H186" s="73"/>
      <c r="J186" s="75"/>
      <c r="K186" s="75"/>
      <c r="L186" s="75">
        <f>SUBTOTAL(9,L187:L187)</f>
        <v>0</v>
      </c>
      <c r="M186" s="75">
        <f>SUBTOTAL(9,M187:M187)</f>
        <v>0</v>
      </c>
      <c r="N186" s="75"/>
    </row>
    <row r="187" spans="1:14" ht="15.75" outlineLevel="1" x14ac:dyDescent="0.55000000000000004">
      <c r="A187" s="29">
        <v>1</v>
      </c>
      <c r="B187" s="28" t="s">
        <v>377</v>
      </c>
      <c r="C187" s="82">
        <v>1</v>
      </c>
      <c r="D187" s="30" t="s">
        <v>378</v>
      </c>
      <c r="E187" s="28" t="s">
        <v>179</v>
      </c>
      <c r="G187" s="39"/>
      <c r="H187" s="40"/>
      <c r="J187" s="29" t="s">
        <v>10</v>
      </c>
      <c r="K187" s="29" t="str">
        <f>C187&amp;J187&amp;G187</f>
        <v>1X1</v>
      </c>
      <c r="L187" s="29" t="str">
        <f>IFERROR(VLOOKUP($K187,Mapping!F:H,2,0),"")</f>
        <v/>
      </c>
      <c r="M187" s="29" t="str">
        <f>IFERROR(VLOOKUP($K187,Mapping!$F:$H,3,0),"")</f>
        <v/>
      </c>
      <c r="N187" s="29" t="str">
        <f>C187&amp;G187</f>
        <v>1</v>
      </c>
    </row>
    <row r="188" spans="1:14" s="12" customFormat="1" ht="17.25" x14ac:dyDescent="0.6">
      <c r="A188" s="23" t="s">
        <v>220</v>
      </c>
      <c r="B188" s="73" t="s">
        <v>379</v>
      </c>
      <c r="C188" s="79" t="s">
        <v>71</v>
      </c>
      <c r="D188" s="74"/>
      <c r="E188" s="80"/>
      <c r="G188" s="81">
        <f>SUBTOTAL(3,G189:G211)/SUBTOTAL(3,C189:C211)</f>
        <v>0</v>
      </c>
      <c r="H188" s="73"/>
      <c r="J188" s="75"/>
      <c r="K188" s="75"/>
      <c r="L188" s="75">
        <f>SUBTOTAL(9,L189:L211)</f>
        <v>0</v>
      </c>
      <c r="M188" s="75">
        <f>SUBTOTAL(9,M189:M211)</f>
        <v>0</v>
      </c>
      <c r="N188" s="75"/>
    </row>
    <row r="189" spans="1:14" ht="15.75" outlineLevel="1" x14ac:dyDescent="0.55000000000000004">
      <c r="A189" s="29">
        <v>1</v>
      </c>
      <c r="B189" s="28" t="s">
        <v>380</v>
      </c>
      <c r="C189" s="82">
        <v>3</v>
      </c>
      <c r="D189" s="159" t="s">
        <v>402</v>
      </c>
      <c r="E189" s="159"/>
      <c r="G189" s="39"/>
      <c r="H189" s="40"/>
      <c r="J189" s="29" t="s">
        <v>11</v>
      </c>
      <c r="K189" s="29" t="str">
        <f t="shared" ref="K189:K196" si="28">C189&amp;J189&amp;G189</f>
        <v>3X3</v>
      </c>
      <c r="L189" s="29" t="str">
        <f>IFERROR(VLOOKUP($K189,Mapping!F:H,2,0),"")</f>
        <v/>
      </c>
      <c r="M189" s="29" t="str">
        <f>IFERROR(VLOOKUP($K189,Mapping!$F:$H,3,0),"")</f>
        <v/>
      </c>
      <c r="N189" s="29" t="str">
        <f t="shared" ref="N189:N196" si="29">C189&amp;G189</f>
        <v>3</v>
      </c>
    </row>
    <row r="190" spans="1:14" ht="31.5" outlineLevel="1" x14ac:dyDescent="0.55000000000000004">
      <c r="A190" s="29">
        <v>2</v>
      </c>
      <c r="B190" s="32" t="s">
        <v>381</v>
      </c>
      <c r="C190" s="83">
        <v>3</v>
      </c>
      <c r="D190" s="159" t="s">
        <v>402</v>
      </c>
      <c r="E190" s="159"/>
      <c r="G190" s="41"/>
      <c r="H190" s="42"/>
      <c r="J190" s="33" t="s">
        <v>9</v>
      </c>
      <c r="K190" s="33" t="str">
        <f t="shared" si="28"/>
        <v>3X2</v>
      </c>
      <c r="L190" s="33" t="str">
        <f>IFERROR(VLOOKUP($K190,Mapping!F:H,2,0),"")</f>
        <v/>
      </c>
      <c r="M190" s="33" t="str">
        <f>IFERROR(VLOOKUP($K190,Mapping!$F:$H,3,0),"")</f>
        <v/>
      </c>
      <c r="N190" s="33" t="str">
        <f t="shared" si="29"/>
        <v>3</v>
      </c>
    </row>
    <row r="191" spans="1:14" ht="15.75" outlineLevel="1" x14ac:dyDescent="0.55000000000000004">
      <c r="A191" s="29">
        <v>3</v>
      </c>
      <c r="B191" s="32" t="s">
        <v>382</v>
      </c>
      <c r="C191" s="83">
        <v>3</v>
      </c>
      <c r="D191" s="159" t="s">
        <v>402</v>
      </c>
      <c r="E191" s="159"/>
      <c r="G191" s="41"/>
      <c r="H191" s="42"/>
      <c r="J191" s="33" t="s">
        <v>9</v>
      </c>
      <c r="K191" s="33" t="str">
        <f t="shared" si="28"/>
        <v>3X2</v>
      </c>
      <c r="L191" s="33" t="str">
        <f>IFERROR(VLOOKUP($K191,Mapping!F:H,2,0),"")</f>
        <v/>
      </c>
      <c r="M191" s="33" t="str">
        <f>IFERROR(VLOOKUP($K191,Mapping!$F:$H,3,0),"")</f>
        <v/>
      </c>
      <c r="N191" s="33" t="str">
        <f t="shared" si="29"/>
        <v>3</v>
      </c>
    </row>
    <row r="192" spans="1:14" ht="15.75" outlineLevel="1" x14ac:dyDescent="0.55000000000000004">
      <c r="A192" s="29">
        <v>4</v>
      </c>
      <c r="B192" s="32" t="s">
        <v>383</v>
      </c>
      <c r="C192" s="83">
        <v>3</v>
      </c>
      <c r="D192" s="159" t="s">
        <v>402</v>
      </c>
      <c r="E192" s="159"/>
      <c r="G192" s="41"/>
      <c r="H192" s="42"/>
      <c r="J192" s="33" t="s">
        <v>10</v>
      </c>
      <c r="K192" s="33" t="str">
        <f t="shared" si="28"/>
        <v>3X1</v>
      </c>
      <c r="L192" s="33" t="str">
        <f>IFERROR(VLOOKUP($K192,Mapping!F:H,2,0),"")</f>
        <v/>
      </c>
      <c r="M192" s="33" t="str">
        <f>IFERROR(VLOOKUP($K192,Mapping!$F:$H,3,0),"")</f>
        <v/>
      </c>
      <c r="N192" s="33" t="str">
        <f t="shared" si="29"/>
        <v>3</v>
      </c>
    </row>
    <row r="193" spans="1:14" ht="15.75" outlineLevel="1" x14ac:dyDescent="0.55000000000000004">
      <c r="A193" s="29">
        <v>5</v>
      </c>
      <c r="B193" s="32" t="s">
        <v>384</v>
      </c>
      <c r="C193" s="83">
        <v>3</v>
      </c>
      <c r="D193" s="159" t="s">
        <v>402</v>
      </c>
      <c r="E193" s="159"/>
      <c r="G193" s="41"/>
      <c r="H193" s="42"/>
      <c r="J193" s="33" t="s">
        <v>10</v>
      </c>
      <c r="K193" s="33" t="str">
        <f t="shared" si="28"/>
        <v>3X1</v>
      </c>
      <c r="L193" s="33" t="str">
        <f>IFERROR(VLOOKUP($K193,Mapping!F:H,2,0),"")</f>
        <v/>
      </c>
      <c r="M193" s="33" t="str">
        <f>IFERROR(VLOOKUP($K193,Mapping!$F:$H,3,0),"")</f>
        <v/>
      </c>
      <c r="N193" s="33" t="str">
        <f t="shared" si="29"/>
        <v>3</v>
      </c>
    </row>
    <row r="194" spans="1:14" ht="31.5" outlineLevel="1" x14ac:dyDescent="0.55000000000000004">
      <c r="A194" s="29">
        <v>6</v>
      </c>
      <c r="B194" s="32" t="s">
        <v>385</v>
      </c>
      <c r="C194" s="83">
        <v>3</v>
      </c>
      <c r="D194" s="34" t="s">
        <v>5</v>
      </c>
      <c r="E194" s="32"/>
      <c r="G194" s="41"/>
      <c r="H194" s="42"/>
      <c r="J194" s="33" t="s">
        <v>10</v>
      </c>
      <c r="K194" s="33" t="str">
        <f t="shared" si="28"/>
        <v>3X1</v>
      </c>
      <c r="L194" s="33" t="str">
        <f>IFERROR(VLOOKUP($K194,Mapping!F:H,2,0),"")</f>
        <v/>
      </c>
      <c r="M194" s="33" t="str">
        <f>IFERROR(VLOOKUP($K194,Mapping!$F:$H,3,0),"")</f>
        <v/>
      </c>
      <c r="N194" s="33" t="str">
        <f t="shared" si="29"/>
        <v>3</v>
      </c>
    </row>
    <row r="195" spans="1:14" ht="31.5" outlineLevel="1" x14ac:dyDescent="0.55000000000000004">
      <c r="A195" s="29">
        <v>7</v>
      </c>
      <c r="B195" s="32" t="s">
        <v>386</v>
      </c>
      <c r="C195" s="83">
        <v>3</v>
      </c>
      <c r="D195" s="34" t="s">
        <v>5</v>
      </c>
      <c r="E195" s="32"/>
      <c r="G195" s="43"/>
      <c r="H195" s="44"/>
      <c r="J195" s="33" t="s">
        <v>10</v>
      </c>
      <c r="K195" s="33" t="str">
        <f t="shared" si="28"/>
        <v>3X1</v>
      </c>
      <c r="L195" s="33" t="str">
        <f>IFERROR(VLOOKUP($K195,Mapping!F:H,2,0),"")</f>
        <v/>
      </c>
      <c r="M195" s="33" t="str">
        <f>IFERROR(VLOOKUP($K195,Mapping!$F:$H,3,0),"")</f>
        <v/>
      </c>
      <c r="N195" s="33" t="str">
        <f t="shared" si="29"/>
        <v>3</v>
      </c>
    </row>
    <row r="196" spans="1:14" ht="31.5" outlineLevel="1" x14ac:dyDescent="0.55000000000000004">
      <c r="A196" s="29">
        <v>8</v>
      </c>
      <c r="B196" s="32" t="s">
        <v>387</v>
      </c>
      <c r="C196" s="83">
        <v>3</v>
      </c>
      <c r="D196" s="34" t="s">
        <v>5</v>
      </c>
      <c r="E196" s="32"/>
      <c r="G196" s="41"/>
      <c r="H196" s="42"/>
      <c r="J196" s="33" t="s">
        <v>10</v>
      </c>
      <c r="K196" s="33" t="str">
        <f t="shared" si="28"/>
        <v>3X1</v>
      </c>
      <c r="L196" s="33" t="str">
        <f>IFERROR(VLOOKUP($K196,Mapping!F:H,2,0),"")</f>
        <v/>
      </c>
      <c r="M196" s="33" t="str">
        <f>IFERROR(VLOOKUP($K196,Mapping!$F:$H,3,0),"")</f>
        <v/>
      </c>
      <c r="N196" s="33" t="str">
        <f t="shared" si="29"/>
        <v>3</v>
      </c>
    </row>
    <row r="197" spans="1:14" ht="31.5" outlineLevel="1" x14ac:dyDescent="0.55000000000000004">
      <c r="A197" s="29">
        <v>9</v>
      </c>
      <c r="B197" s="32" t="s">
        <v>388</v>
      </c>
      <c r="C197" s="83">
        <v>3</v>
      </c>
      <c r="D197" s="34" t="s">
        <v>5</v>
      </c>
      <c r="E197" s="28"/>
      <c r="G197" s="41"/>
      <c r="H197" s="42"/>
      <c r="J197" s="33" t="s">
        <v>10</v>
      </c>
      <c r="K197" s="33" t="str">
        <f t="shared" ref="K197:K203" si="30">C197&amp;J197&amp;G197</f>
        <v>3X1</v>
      </c>
      <c r="L197" s="33" t="str">
        <f>IFERROR(VLOOKUP($K197,Mapping!F:H,2,0),"")</f>
        <v/>
      </c>
      <c r="M197" s="33" t="str">
        <f>IFERROR(VLOOKUP($K197,Mapping!$F:$H,3,0),"")</f>
        <v/>
      </c>
      <c r="N197" s="33" t="str">
        <f t="shared" ref="N197:N203" si="31">C197&amp;G197</f>
        <v>3</v>
      </c>
    </row>
    <row r="198" spans="1:14" ht="31.5" outlineLevel="1" x14ac:dyDescent="0.55000000000000004">
      <c r="A198" s="29">
        <v>10</v>
      </c>
      <c r="B198" s="32" t="s">
        <v>389</v>
      </c>
      <c r="C198" s="83">
        <v>3</v>
      </c>
      <c r="D198" s="34" t="s">
        <v>5</v>
      </c>
      <c r="E198" s="28"/>
      <c r="G198" s="41"/>
      <c r="H198" s="42"/>
      <c r="J198" s="33" t="s">
        <v>10</v>
      </c>
      <c r="K198" s="33" t="str">
        <f t="shared" si="30"/>
        <v>3X1</v>
      </c>
      <c r="L198" s="33" t="str">
        <f>IFERROR(VLOOKUP($K198,Mapping!F:H,2,0),"")</f>
        <v/>
      </c>
      <c r="M198" s="33" t="str">
        <f>IFERROR(VLOOKUP($K198,Mapping!$F:$H,3,0),"")</f>
        <v/>
      </c>
      <c r="N198" s="33" t="str">
        <f t="shared" si="31"/>
        <v>3</v>
      </c>
    </row>
    <row r="199" spans="1:14" ht="31.5" outlineLevel="1" x14ac:dyDescent="0.55000000000000004">
      <c r="A199" s="29">
        <v>11</v>
      </c>
      <c r="B199" s="32" t="s">
        <v>390</v>
      </c>
      <c r="C199" s="83">
        <v>3</v>
      </c>
      <c r="D199" s="34" t="s">
        <v>5</v>
      </c>
      <c r="E199" s="28"/>
      <c r="G199" s="41"/>
      <c r="H199" s="42"/>
      <c r="J199" s="33" t="s">
        <v>10</v>
      </c>
      <c r="K199" s="33" t="str">
        <f t="shared" si="30"/>
        <v>3X1</v>
      </c>
      <c r="L199" s="33" t="str">
        <f>IFERROR(VLOOKUP($K199,Mapping!F:H,2,0),"")</f>
        <v/>
      </c>
      <c r="M199" s="33" t="str">
        <f>IFERROR(VLOOKUP($K199,Mapping!$F:$H,3,0),"")</f>
        <v/>
      </c>
      <c r="N199" s="33" t="str">
        <f t="shared" si="31"/>
        <v>3</v>
      </c>
    </row>
    <row r="200" spans="1:14" ht="15.75" outlineLevel="1" x14ac:dyDescent="0.55000000000000004">
      <c r="A200" s="29">
        <v>12</v>
      </c>
      <c r="B200" s="32" t="s">
        <v>391</v>
      </c>
      <c r="C200" s="83">
        <v>3</v>
      </c>
      <c r="D200" s="34" t="s">
        <v>5</v>
      </c>
      <c r="E200" s="28"/>
      <c r="G200" s="41"/>
      <c r="H200" s="42"/>
      <c r="J200" s="33" t="s">
        <v>10</v>
      </c>
      <c r="K200" s="33" t="str">
        <f t="shared" si="30"/>
        <v>3X1</v>
      </c>
      <c r="L200" s="33" t="str">
        <f>IFERROR(VLOOKUP($K200,Mapping!F:H,2,0),"")</f>
        <v/>
      </c>
      <c r="M200" s="33" t="str">
        <f>IFERROR(VLOOKUP($K200,Mapping!$F:$H,3,0),"")</f>
        <v/>
      </c>
      <c r="N200" s="33" t="str">
        <f t="shared" si="31"/>
        <v>3</v>
      </c>
    </row>
    <row r="201" spans="1:14" ht="15.75" outlineLevel="1" x14ac:dyDescent="0.55000000000000004">
      <c r="A201" s="29">
        <v>13</v>
      </c>
      <c r="B201" s="32" t="s">
        <v>392</v>
      </c>
      <c r="C201" s="83">
        <v>2</v>
      </c>
      <c r="D201" s="34" t="s">
        <v>178</v>
      </c>
      <c r="E201" s="32"/>
      <c r="G201" s="41"/>
      <c r="H201" s="42"/>
      <c r="J201" s="33" t="s">
        <v>10</v>
      </c>
      <c r="K201" s="33" t="str">
        <f t="shared" si="30"/>
        <v>2X1</v>
      </c>
      <c r="L201" s="33" t="str">
        <f>IFERROR(VLOOKUP($K201,Mapping!F:H,2,0),"")</f>
        <v/>
      </c>
      <c r="M201" s="33" t="str">
        <f>IFERROR(VLOOKUP($K201,Mapping!$F:$H,3,0),"")</f>
        <v/>
      </c>
      <c r="N201" s="33" t="str">
        <f t="shared" si="31"/>
        <v>2</v>
      </c>
    </row>
    <row r="202" spans="1:14" ht="47.25" outlineLevel="1" x14ac:dyDescent="0.55000000000000004">
      <c r="A202" s="29">
        <v>14</v>
      </c>
      <c r="B202" s="32" t="s">
        <v>393</v>
      </c>
      <c r="C202" s="83">
        <v>3</v>
      </c>
      <c r="D202" s="34" t="s">
        <v>5</v>
      </c>
      <c r="E202" s="32"/>
      <c r="G202" s="43"/>
      <c r="H202" s="44"/>
      <c r="J202" s="33" t="s">
        <v>10</v>
      </c>
      <c r="K202" s="33" t="str">
        <f t="shared" si="30"/>
        <v>3X1</v>
      </c>
      <c r="L202" s="33" t="str">
        <f>IFERROR(VLOOKUP($K202,Mapping!F:H,2,0),"")</f>
        <v/>
      </c>
      <c r="M202" s="33" t="str">
        <f>IFERROR(VLOOKUP($K202,Mapping!$F:$H,3,0),"")</f>
        <v/>
      </c>
      <c r="N202" s="33" t="str">
        <f t="shared" si="31"/>
        <v>3</v>
      </c>
    </row>
    <row r="203" spans="1:14" ht="31.5" outlineLevel="1" x14ac:dyDescent="0.55000000000000004">
      <c r="A203" s="29">
        <v>15</v>
      </c>
      <c r="B203" s="32" t="s">
        <v>394</v>
      </c>
      <c r="C203" s="83">
        <v>3</v>
      </c>
      <c r="D203" s="34" t="s">
        <v>5</v>
      </c>
      <c r="E203" s="32"/>
      <c r="G203" s="41"/>
      <c r="H203" s="42"/>
      <c r="J203" s="33" t="s">
        <v>10</v>
      </c>
      <c r="K203" s="33" t="str">
        <f t="shared" si="30"/>
        <v>3X1</v>
      </c>
      <c r="L203" s="33" t="str">
        <f>IFERROR(VLOOKUP($K203,Mapping!F:H,2,0),"")</f>
        <v/>
      </c>
      <c r="M203" s="33" t="str">
        <f>IFERROR(VLOOKUP($K203,Mapping!$F:$H,3,0),"")</f>
        <v/>
      </c>
      <c r="N203" s="33" t="str">
        <f t="shared" si="31"/>
        <v>3</v>
      </c>
    </row>
    <row r="204" spans="1:14" ht="15.75" outlineLevel="1" x14ac:dyDescent="0.55000000000000004">
      <c r="A204" s="29">
        <v>16</v>
      </c>
      <c r="B204" s="32" t="s">
        <v>395</v>
      </c>
      <c r="C204" s="83">
        <v>3</v>
      </c>
      <c r="D204" s="30" t="s">
        <v>5</v>
      </c>
      <c r="E204" s="28"/>
      <c r="G204" s="41"/>
      <c r="H204" s="42"/>
      <c r="J204" s="33" t="s">
        <v>10</v>
      </c>
      <c r="K204" s="33" t="str">
        <f t="shared" ref="K204:K210" si="32">C204&amp;J204&amp;G204</f>
        <v>3X1</v>
      </c>
      <c r="L204" s="33" t="str">
        <f>IFERROR(VLOOKUP($K204,Mapping!F:H,2,0),"")</f>
        <v/>
      </c>
      <c r="M204" s="33" t="str">
        <f>IFERROR(VLOOKUP($K204,Mapping!$F:$H,3,0),"")</f>
        <v/>
      </c>
      <c r="N204" s="33" t="str">
        <f t="shared" ref="N204:N210" si="33">C204&amp;G204</f>
        <v>3</v>
      </c>
    </row>
    <row r="205" spans="1:14" ht="15.75" outlineLevel="1" x14ac:dyDescent="0.55000000000000004">
      <c r="A205" s="29">
        <v>17</v>
      </c>
      <c r="B205" s="32" t="s">
        <v>403</v>
      </c>
      <c r="C205" s="83">
        <v>3</v>
      </c>
      <c r="D205" s="30" t="s">
        <v>5</v>
      </c>
      <c r="E205" s="28"/>
      <c r="G205" s="41"/>
      <c r="H205" s="42"/>
      <c r="J205" s="33" t="s">
        <v>10</v>
      </c>
      <c r="K205" s="33" t="str">
        <f t="shared" si="32"/>
        <v>3X1</v>
      </c>
      <c r="L205" s="33" t="str">
        <f>IFERROR(VLOOKUP($K205,Mapping!F:H,2,0),"")</f>
        <v/>
      </c>
      <c r="M205" s="33" t="str">
        <f>IFERROR(VLOOKUP($K205,Mapping!$F:$H,3,0),"")</f>
        <v/>
      </c>
      <c r="N205" s="33" t="str">
        <f t="shared" si="33"/>
        <v>3</v>
      </c>
    </row>
    <row r="206" spans="1:14" ht="15.75" outlineLevel="1" x14ac:dyDescent="0.55000000000000004">
      <c r="A206" s="29">
        <v>18</v>
      </c>
      <c r="B206" s="32" t="s">
        <v>396</v>
      </c>
      <c r="C206" s="83">
        <v>1</v>
      </c>
      <c r="D206" s="30" t="s">
        <v>107</v>
      </c>
      <c r="E206" s="28" t="s">
        <v>404</v>
      </c>
      <c r="G206" s="41"/>
      <c r="H206" s="42"/>
      <c r="J206" s="33" t="s">
        <v>10</v>
      </c>
      <c r="K206" s="33" t="str">
        <f t="shared" si="32"/>
        <v>1X1</v>
      </c>
      <c r="L206" s="33" t="str">
        <f>IFERROR(VLOOKUP($K206,Mapping!F:H,2,0),"")</f>
        <v/>
      </c>
      <c r="M206" s="33" t="str">
        <f>IFERROR(VLOOKUP($K206,Mapping!$F:$H,3,0),"")</f>
        <v/>
      </c>
      <c r="N206" s="33" t="str">
        <f t="shared" si="33"/>
        <v>1</v>
      </c>
    </row>
    <row r="207" spans="1:14" ht="31.5" outlineLevel="1" x14ac:dyDescent="0.55000000000000004">
      <c r="A207" s="29">
        <v>19</v>
      </c>
      <c r="B207" s="32" t="s">
        <v>397</v>
      </c>
      <c r="C207" s="83">
        <v>3</v>
      </c>
      <c r="D207" s="30" t="s">
        <v>5</v>
      </c>
      <c r="E207" s="28"/>
      <c r="G207" s="41"/>
      <c r="H207" s="42"/>
      <c r="J207" s="33" t="s">
        <v>10</v>
      </c>
      <c r="K207" s="33" t="str">
        <f t="shared" si="32"/>
        <v>3X1</v>
      </c>
      <c r="L207" s="33" t="str">
        <f>IFERROR(VLOOKUP($K207,Mapping!F:H,2,0),"")</f>
        <v/>
      </c>
      <c r="M207" s="33" t="str">
        <f>IFERROR(VLOOKUP($K207,Mapping!$F:$H,3,0),"")</f>
        <v/>
      </c>
      <c r="N207" s="33" t="str">
        <f t="shared" si="33"/>
        <v>3</v>
      </c>
    </row>
    <row r="208" spans="1:14" ht="31.5" outlineLevel="1" x14ac:dyDescent="0.55000000000000004">
      <c r="A208" s="29">
        <v>20</v>
      </c>
      <c r="B208" s="32" t="s">
        <v>398</v>
      </c>
      <c r="C208" s="83">
        <v>3</v>
      </c>
      <c r="D208" s="34" t="s">
        <v>5</v>
      </c>
      <c r="E208" s="32"/>
      <c r="G208" s="41"/>
      <c r="H208" s="42"/>
      <c r="J208" s="33" t="s">
        <v>10</v>
      </c>
      <c r="K208" s="33" t="str">
        <f t="shared" si="32"/>
        <v>3X1</v>
      </c>
      <c r="L208" s="33" t="str">
        <f>IFERROR(VLOOKUP($K208,Mapping!F:H,2,0),"")</f>
        <v/>
      </c>
      <c r="M208" s="33" t="str">
        <f>IFERROR(VLOOKUP($K208,Mapping!$F:$H,3,0),"")</f>
        <v/>
      </c>
      <c r="N208" s="33" t="str">
        <f t="shared" si="33"/>
        <v>3</v>
      </c>
    </row>
    <row r="209" spans="1:14" ht="31.5" outlineLevel="1" x14ac:dyDescent="0.55000000000000004">
      <c r="A209" s="29">
        <v>21</v>
      </c>
      <c r="B209" s="32" t="s">
        <v>399</v>
      </c>
      <c r="C209" s="83">
        <v>3</v>
      </c>
      <c r="D209" s="34" t="s">
        <v>5</v>
      </c>
      <c r="E209" s="32"/>
      <c r="G209" s="43"/>
      <c r="H209" s="44"/>
      <c r="J209" s="33" t="s">
        <v>10</v>
      </c>
      <c r="K209" s="33" t="str">
        <f t="shared" si="32"/>
        <v>3X1</v>
      </c>
      <c r="L209" s="33" t="str">
        <f>IFERROR(VLOOKUP($K209,Mapping!F:H,2,0),"")</f>
        <v/>
      </c>
      <c r="M209" s="33" t="str">
        <f>IFERROR(VLOOKUP($K209,Mapping!$F:$H,3,0),"")</f>
        <v/>
      </c>
      <c r="N209" s="33" t="str">
        <f t="shared" si="33"/>
        <v>3</v>
      </c>
    </row>
    <row r="210" spans="1:14" ht="31.5" outlineLevel="1" x14ac:dyDescent="0.55000000000000004">
      <c r="A210" s="29">
        <v>22</v>
      </c>
      <c r="B210" s="32" t="s">
        <v>400</v>
      </c>
      <c r="C210" s="83">
        <v>3</v>
      </c>
      <c r="D210" s="34" t="s">
        <v>5</v>
      </c>
      <c r="E210" s="32"/>
      <c r="G210" s="41"/>
      <c r="H210" s="42"/>
      <c r="J210" s="33" t="s">
        <v>10</v>
      </c>
      <c r="K210" s="33" t="str">
        <f t="shared" si="32"/>
        <v>3X1</v>
      </c>
      <c r="L210" s="33" t="str">
        <f>IFERROR(VLOOKUP($K210,Mapping!F:H,2,0),"")</f>
        <v/>
      </c>
      <c r="M210" s="33" t="str">
        <f>IFERROR(VLOOKUP($K210,Mapping!$F:$H,3,0),"")</f>
        <v/>
      </c>
      <c r="N210" s="33" t="str">
        <f t="shared" si="33"/>
        <v>3</v>
      </c>
    </row>
    <row r="211" spans="1:14" ht="31.5" outlineLevel="1" x14ac:dyDescent="0.55000000000000004">
      <c r="A211" s="29">
        <v>23</v>
      </c>
      <c r="B211" s="32" t="s">
        <v>401</v>
      </c>
      <c r="C211" s="83">
        <v>3</v>
      </c>
      <c r="D211" s="30" t="s">
        <v>5</v>
      </c>
      <c r="E211" s="28"/>
      <c r="G211" s="41"/>
      <c r="H211" s="42"/>
      <c r="J211" s="33" t="s">
        <v>10</v>
      </c>
      <c r="K211" s="33" t="str">
        <f>C211&amp;J211&amp;G211</f>
        <v>3X1</v>
      </c>
      <c r="L211" s="33" t="str">
        <f>IFERROR(VLOOKUP($K211,Mapping!F:H,2,0),"")</f>
        <v/>
      </c>
      <c r="M211" s="33" t="str">
        <f>IFERROR(VLOOKUP($K211,Mapping!$F:$H,3,0),"")</f>
        <v/>
      </c>
      <c r="N211" s="33" t="str">
        <f>C211&amp;G211</f>
        <v>3</v>
      </c>
    </row>
    <row r="212" spans="1:14" s="12" customFormat="1" ht="17.25" x14ac:dyDescent="0.6">
      <c r="A212" s="23" t="s">
        <v>235</v>
      </c>
      <c r="B212" s="73" t="s">
        <v>405</v>
      </c>
      <c r="C212" s="79" t="s">
        <v>71</v>
      </c>
      <c r="D212" s="74"/>
      <c r="E212" s="80"/>
      <c r="G212" s="81">
        <f>SUBTOTAL(3,G213:G229)/SUBTOTAL(3,C213:C229)</f>
        <v>0</v>
      </c>
      <c r="H212" s="73"/>
      <c r="J212" s="75"/>
      <c r="K212" s="75"/>
      <c r="L212" s="75">
        <f>SUBTOTAL(9,L213:L229)</f>
        <v>0</v>
      </c>
      <c r="M212" s="75">
        <f>SUBTOTAL(9,M213:M229)</f>
        <v>0</v>
      </c>
      <c r="N212" s="75"/>
    </row>
    <row r="213" spans="1:14" ht="47.25" outlineLevel="1" x14ac:dyDescent="0.55000000000000004">
      <c r="A213" s="29">
        <v>1</v>
      </c>
      <c r="B213" s="28" t="s">
        <v>406</v>
      </c>
      <c r="C213" s="82">
        <v>1</v>
      </c>
      <c r="D213" s="30" t="s">
        <v>423</v>
      </c>
      <c r="E213" s="28" t="s">
        <v>424</v>
      </c>
      <c r="G213" s="39"/>
      <c r="H213" s="40"/>
      <c r="J213" s="29" t="s">
        <v>10</v>
      </c>
      <c r="K213" s="29" t="str">
        <f>C213&amp;J213&amp;G213</f>
        <v>1X1</v>
      </c>
      <c r="L213" s="29" t="str">
        <f>IFERROR(VLOOKUP($K213,Mapping!F:H,2,0),"")</f>
        <v/>
      </c>
      <c r="M213" s="29" t="str">
        <f>IFERROR(VLOOKUP($K213,Mapping!$F:$H,3,0),"")</f>
        <v/>
      </c>
      <c r="N213" s="29" t="str">
        <f>C213&amp;G213</f>
        <v>1</v>
      </c>
    </row>
    <row r="214" spans="1:14" ht="31.5" outlineLevel="1" x14ac:dyDescent="0.55000000000000004">
      <c r="A214" s="29">
        <v>2</v>
      </c>
      <c r="B214" s="32" t="s">
        <v>407</v>
      </c>
      <c r="C214" s="83">
        <v>3</v>
      </c>
      <c r="D214" s="30" t="s">
        <v>5</v>
      </c>
      <c r="E214" s="28"/>
      <c r="G214" s="41"/>
      <c r="H214" s="42"/>
      <c r="J214" s="33" t="s">
        <v>10</v>
      </c>
      <c r="K214" s="33" t="str">
        <f t="shared" ref="K214:K227" si="34">C214&amp;J214&amp;G214</f>
        <v>3X1</v>
      </c>
      <c r="L214" s="33" t="str">
        <f>IFERROR(VLOOKUP($K214,Mapping!F:H,2,0),"")</f>
        <v/>
      </c>
      <c r="M214" s="33" t="str">
        <f>IFERROR(VLOOKUP($K214,Mapping!$F:$H,3,0),"")</f>
        <v/>
      </c>
      <c r="N214" s="33" t="str">
        <f t="shared" ref="N214:N227" si="35">C214&amp;G214</f>
        <v>3</v>
      </c>
    </row>
    <row r="215" spans="1:14" ht="15.75" outlineLevel="1" x14ac:dyDescent="0.55000000000000004">
      <c r="A215" s="29">
        <v>3</v>
      </c>
      <c r="B215" s="32" t="s">
        <v>408</v>
      </c>
      <c r="C215" s="83">
        <v>3</v>
      </c>
      <c r="D215" s="30" t="s">
        <v>5</v>
      </c>
      <c r="E215" s="28"/>
      <c r="G215" s="41"/>
      <c r="H215" s="42"/>
      <c r="J215" s="33" t="s">
        <v>10</v>
      </c>
      <c r="K215" s="33" t="str">
        <f t="shared" si="34"/>
        <v>3X1</v>
      </c>
      <c r="L215" s="33" t="str">
        <f>IFERROR(VLOOKUP($K215,Mapping!F:H,2,0),"")</f>
        <v/>
      </c>
      <c r="M215" s="33" t="str">
        <f>IFERROR(VLOOKUP($K215,Mapping!$F:$H,3,0),"")</f>
        <v/>
      </c>
      <c r="N215" s="33" t="str">
        <f t="shared" si="35"/>
        <v>3</v>
      </c>
    </row>
    <row r="216" spans="1:14" ht="15.75" outlineLevel="1" x14ac:dyDescent="0.55000000000000004">
      <c r="A216" s="29">
        <v>4</v>
      </c>
      <c r="B216" s="32" t="s">
        <v>409</v>
      </c>
      <c r="C216" s="83">
        <v>3</v>
      </c>
      <c r="D216" s="30" t="s">
        <v>5</v>
      </c>
      <c r="E216" s="28"/>
      <c r="G216" s="41"/>
      <c r="H216" s="42"/>
      <c r="J216" s="33" t="s">
        <v>10</v>
      </c>
      <c r="K216" s="33" t="str">
        <f t="shared" si="34"/>
        <v>3X1</v>
      </c>
      <c r="L216" s="33" t="str">
        <f>IFERROR(VLOOKUP($K216,Mapping!F:H,2,0),"")</f>
        <v/>
      </c>
      <c r="M216" s="33" t="str">
        <f>IFERROR(VLOOKUP($K216,Mapping!$F:$H,3,0),"")</f>
        <v/>
      </c>
      <c r="N216" s="33" t="str">
        <f t="shared" si="35"/>
        <v>3</v>
      </c>
    </row>
    <row r="217" spans="1:14" ht="31.5" outlineLevel="1" x14ac:dyDescent="0.55000000000000004">
      <c r="A217" s="29">
        <v>5</v>
      </c>
      <c r="B217" s="32" t="s">
        <v>410</v>
      </c>
      <c r="C217" s="83">
        <v>3</v>
      </c>
      <c r="D217" s="30" t="s">
        <v>5</v>
      </c>
      <c r="E217" s="28"/>
      <c r="G217" s="41"/>
      <c r="H217" s="42"/>
      <c r="J217" s="33" t="s">
        <v>10</v>
      </c>
      <c r="K217" s="33" t="str">
        <f t="shared" si="34"/>
        <v>3X1</v>
      </c>
      <c r="L217" s="33" t="str">
        <f>IFERROR(VLOOKUP($K217,Mapping!F:H,2,0),"")</f>
        <v/>
      </c>
      <c r="M217" s="33" t="str">
        <f>IFERROR(VLOOKUP($K217,Mapping!$F:$H,3,0),"")</f>
        <v/>
      </c>
      <c r="N217" s="33" t="str">
        <f t="shared" si="35"/>
        <v>3</v>
      </c>
    </row>
    <row r="218" spans="1:14" ht="31.5" outlineLevel="1" x14ac:dyDescent="0.55000000000000004">
      <c r="A218" s="29">
        <v>6</v>
      </c>
      <c r="B218" s="32" t="s">
        <v>411</v>
      </c>
      <c r="C218" s="83">
        <v>3</v>
      </c>
      <c r="D218" s="30" t="s">
        <v>5</v>
      </c>
      <c r="E218" s="32"/>
      <c r="G218" s="41"/>
      <c r="H218" s="42"/>
      <c r="J218" s="33" t="s">
        <v>10</v>
      </c>
      <c r="K218" s="33" t="str">
        <f t="shared" si="34"/>
        <v>3X1</v>
      </c>
      <c r="L218" s="33" t="str">
        <f>IFERROR(VLOOKUP($K218,Mapping!F:H,2,0),"")</f>
        <v/>
      </c>
      <c r="M218" s="33" t="str">
        <f>IFERROR(VLOOKUP($K218,Mapping!$F:$H,3,0),"")</f>
        <v/>
      </c>
      <c r="N218" s="33" t="str">
        <f t="shared" si="35"/>
        <v>3</v>
      </c>
    </row>
    <row r="219" spans="1:14" ht="31.5" outlineLevel="1" x14ac:dyDescent="0.55000000000000004">
      <c r="A219" s="29">
        <v>7</v>
      </c>
      <c r="B219" s="32" t="s">
        <v>412</v>
      </c>
      <c r="C219" s="83">
        <v>3</v>
      </c>
      <c r="D219" s="30" t="s">
        <v>5</v>
      </c>
      <c r="E219" s="32"/>
      <c r="G219" s="43"/>
      <c r="H219" s="44"/>
      <c r="J219" s="33" t="s">
        <v>10</v>
      </c>
      <c r="K219" s="33" t="str">
        <f t="shared" ref="K219:K224" si="36">C219&amp;J219&amp;G219</f>
        <v>3X1</v>
      </c>
      <c r="L219" s="33" t="str">
        <f>IFERROR(VLOOKUP($K219,Mapping!F:H,2,0),"")</f>
        <v/>
      </c>
      <c r="M219" s="33" t="str">
        <f>IFERROR(VLOOKUP($K219,Mapping!$F:$H,3,0),"")</f>
        <v/>
      </c>
      <c r="N219" s="33" t="str">
        <f t="shared" ref="N219:N224" si="37">C219&amp;G219</f>
        <v>3</v>
      </c>
    </row>
    <row r="220" spans="1:14" ht="15.75" outlineLevel="1" x14ac:dyDescent="0.55000000000000004">
      <c r="A220" s="29">
        <v>8</v>
      </c>
      <c r="B220" s="32" t="s">
        <v>413</v>
      </c>
      <c r="C220" s="83">
        <v>3</v>
      </c>
      <c r="D220" s="30" t="s">
        <v>5</v>
      </c>
      <c r="E220" s="32"/>
      <c r="G220" s="41"/>
      <c r="H220" s="42"/>
      <c r="J220" s="33" t="s">
        <v>10</v>
      </c>
      <c r="K220" s="33" t="str">
        <f t="shared" si="36"/>
        <v>3X1</v>
      </c>
      <c r="L220" s="33" t="str">
        <f>IFERROR(VLOOKUP($K220,Mapping!F:H,2,0),"")</f>
        <v/>
      </c>
      <c r="M220" s="33" t="str">
        <f>IFERROR(VLOOKUP($K220,Mapping!$F:$H,3,0),"")</f>
        <v/>
      </c>
      <c r="N220" s="33" t="str">
        <f t="shared" si="37"/>
        <v>3</v>
      </c>
    </row>
    <row r="221" spans="1:14" ht="31.5" outlineLevel="1" x14ac:dyDescent="0.55000000000000004">
      <c r="A221" s="29">
        <v>9</v>
      </c>
      <c r="B221" s="32" t="s">
        <v>414</v>
      </c>
      <c r="C221" s="83">
        <v>3</v>
      </c>
      <c r="D221" s="30" t="s">
        <v>5</v>
      </c>
      <c r="E221" s="32"/>
      <c r="G221" s="43"/>
      <c r="H221" s="44"/>
      <c r="J221" s="33" t="s">
        <v>10</v>
      </c>
      <c r="K221" s="33" t="str">
        <f t="shared" si="36"/>
        <v>3X1</v>
      </c>
      <c r="L221" s="33" t="str">
        <f>IFERROR(VLOOKUP($K221,Mapping!F:H,2,0),"")</f>
        <v/>
      </c>
      <c r="M221" s="33" t="str">
        <f>IFERROR(VLOOKUP($K221,Mapping!$F:$H,3,0),"")</f>
        <v/>
      </c>
      <c r="N221" s="33" t="str">
        <f t="shared" si="37"/>
        <v>3</v>
      </c>
    </row>
    <row r="222" spans="1:14" ht="31.5" outlineLevel="1" x14ac:dyDescent="0.55000000000000004">
      <c r="A222" s="29">
        <v>10</v>
      </c>
      <c r="B222" s="32" t="s">
        <v>415</v>
      </c>
      <c r="C222" s="83">
        <v>3</v>
      </c>
      <c r="D222" s="30" t="s">
        <v>5</v>
      </c>
      <c r="E222" s="28"/>
      <c r="G222" s="41"/>
      <c r="H222" s="42"/>
      <c r="J222" s="33" t="s">
        <v>10</v>
      </c>
      <c r="K222" s="33" t="str">
        <f t="shared" si="36"/>
        <v>3X1</v>
      </c>
      <c r="L222" s="33" t="str">
        <f>IFERROR(VLOOKUP($K222,Mapping!F:H,2,0),"")</f>
        <v/>
      </c>
      <c r="M222" s="33" t="str">
        <f>IFERROR(VLOOKUP($K222,Mapping!$F:$H,3,0),"")</f>
        <v/>
      </c>
      <c r="N222" s="33" t="str">
        <f t="shared" si="37"/>
        <v>3</v>
      </c>
    </row>
    <row r="223" spans="1:14" ht="31.5" outlineLevel="1" x14ac:dyDescent="0.55000000000000004">
      <c r="A223" s="29">
        <v>11</v>
      </c>
      <c r="B223" s="32" t="s">
        <v>416</v>
      </c>
      <c r="C223" s="83">
        <v>3</v>
      </c>
      <c r="D223" s="30" t="s">
        <v>5</v>
      </c>
      <c r="E223" s="28"/>
      <c r="G223" s="41"/>
      <c r="H223" s="42"/>
      <c r="J223" s="33" t="s">
        <v>10</v>
      </c>
      <c r="K223" s="33" t="str">
        <f t="shared" si="36"/>
        <v>3X1</v>
      </c>
      <c r="L223" s="33" t="str">
        <f>IFERROR(VLOOKUP($K223,Mapping!F:H,2,0),"")</f>
        <v/>
      </c>
      <c r="M223" s="33" t="str">
        <f>IFERROR(VLOOKUP($K223,Mapping!$F:$H,3,0),"")</f>
        <v/>
      </c>
      <c r="N223" s="33" t="str">
        <f t="shared" si="37"/>
        <v>3</v>
      </c>
    </row>
    <row r="224" spans="1:14" ht="15.75" outlineLevel="1" x14ac:dyDescent="0.55000000000000004">
      <c r="A224" s="29">
        <v>12</v>
      </c>
      <c r="B224" s="32" t="s">
        <v>417</v>
      </c>
      <c r="C224" s="83">
        <v>3</v>
      </c>
      <c r="D224" s="30" t="s">
        <v>5</v>
      </c>
      <c r="E224" s="28"/>
      <c r="G224" s="41"/>
      <c r="H224" s="42"/>
      <c r="J224" s="33" t="s">
        <v>10</v>
      </c>
      <c r="K224" s="33" t="str">
        <f t="shared" si="36"/>
        <v>3X1</v>
      </c>
      <c r="L224" s="33" t="str">
        <f>IFERROR(VLOOKUP($K224,Mapping!F:H,2,0),"")</f>
        <v/>
      </c>
      <c r="M224" s="33" t="str">
        <f>IFERROR(VLOOKUP($K224,Mapping!$F:$H,3,0),"")</f>
        <v/>
      </c>
      <c r="N224" s="33" t="str">
        <f t="shared" si="37"/>
        <v>3</v>
      </c>
    </row>
    <row r="225" spans="1:14" ht="15.75" outlineLevel="1" x14ac:dyDescent="0.55000000000000004">
      <c r="A225" s="29">
        <v>13</v>
      </c>
      <c r="B225" s="32" t="s">
        <v>418</v>
      </c>
      <c r="C225" s="83">
        <v>3</v>
      </c>
      <c r="D225" s="30" t="s">
        <v>5</v>
      </c>
      <c r="E225" s="32"/>
      <c r="G225" s="43"/>
      <c r="H225" s="44"/>
      <c r="J225" s="33" t="s">
        <v>10</v>
      </c>
      <c r="K225" s="33" t="str">
        <f t="shared" si="34"/>
        <v>3X1</v>
      </c>
      <c r="L225" s="33" t="str">
        <f>IFERROR(VLOOKUP($K225,Mapping!F:H,2,0),"")</f>
        <v/>
      </c>
      <c r="M225" s="33" t="str">
        <f>IFERROR(VLOOKUP($K225,Mapping!$F:$H,3,0),"")</f>
        <v/>
      </c>
      <c r="N225" s="33" t="str">
        <f t="shared" si="35"/>
        <v>3</v>
      </c>
    </row>
    <row r="226" spans="1:14" ht="15.75" outlineLevel="1" x14ac:dyDescent="0.55000000000000004">
      <c r="A226" s="29">
        <v>14</v>
      </c>
      <c r="B226" s="32" t="s">
        <v>419</v>
      </c>
      <c r="C226" s="83">
        <v>3</v>
      </c>
      <c r="D226" s="30" t="s">
        <v>5</v>
      </c>
      <c r="E226" s="32"/>
      <c r="G226" s="41"/>
      <c r="H226" s="42"/>
      <c r="J226" s="33" t="s">
        <v>10</v>
      </c>
      <c r="K226" s="33" t="str">
        <f t="shared" si="34"/>
        <v>3X1</v>
      </c>
      <c r="L226" s="33" t="str">
        <f>IFERROR(VLOOKUP($K226,Mapping!F:H,2,0),"")</f>
        <v/>
      </c>
      <c r="M226" s="33" t="str">
        <f>IFERROR(VLOOKUP($K226,Mapping!$F:$H,3,0),"")</f>
        <v/>
      </c>
      <c r="N226" s="33" t="str">
        <f t="shared" si="35"/>
        <v>3</v>
      </c>
    </row>
    <row r="227" spans="1:14" ht="31.5" outlineLevel="1" x14ac:dyDescent="0.55000000000000004">
      <c r="A227" s="29">
        <v>15</v>
      </c>
      <c r="B227" s="32" t="s">
        <v>420</v>
      </c>
      <c r="C227" s="83">
        <v>3</v>
      </c>
      <c r="D227" s="30" t="s">
        <v>5</v>
      </c>
      <c r="E227" s="32"/>
      <c r="G227" s="43"/>
      <c r="H227" s="44"/>
      <c r="J227" s="33" t="s">
        <v>10</v>
      </c>
      <c r="K227" s="33" t="str">
        <f t="shared" si="34"/>
        <v>3X1</v>
      </c>
      <c r="L227" s="33" t="str">
        <f>IFERROR(VLOOKUP($K227,Mapping!F:H,2,0),"")</f>
        <v/>
      </c>
      <c r="M227" s="33" t="str">
        <f>IFERROR(VLOOKUP($K227,Mapping!$F:$H,3,0),"")</f>
        <v/>
      </c>
      <c r="N227" s="33" t="str">
        <f t="shared" si="35"/>
        <v>3</v>
      </c>
    </row>
    <row r="228" spans="1:14" ht="31.5" outlineLevel="1" x14ac:dyDescent="0.55000000000000004">
      <c r="A228" s="29">
        <v>16</v>
      </c>
      <c r="B228" s="32" t="s">
        <v>421</v>
      </c>
      <c r="C228" s="83">
        <v>3</v>
      </c>
      <c r="D228" s="30" t="s">
        <v>5</v>
      </c>
      <c r="E228" s="28"/>
      <c r="G228" s="41"/>
      <c r="H228" s="42"/>
      <c r="J228" s="33" t="s">
        <v>10</v>
      </c>
      <c r="K228" s="33" t="str">
        <f>C228&amp;J228&amp;G228</f>
        <v>3X1</v>
      </c>
      <c r="L228" s="33" t="str">
        <f>IFERROR(VLOOKUP($K228,Mapping!F:H,2,0),"")</f>
        <v/>
      </c>
      <c r="M228" s="33" t="str">
        <f>IFERROR(VLOOKUP($K228,Mapping!$F:$H,3,0),"")</f>
        <v/>
      </c>
      <c r="N228" s="33" t="str">
        <f>C228&amp;G228</f>
        <v>3</v>
      </c>
    </row>
    <row r="229" spans="1:14" ht="15.75" outlineLevel="1" x14ac:dyDescent="0.55000000000000004">
      <c r="A229" s="29">
        <v>17</v>
      </c>
      <c r="B229" s="32" t="s">
        <v>422</v>
      </c>
      <c r="C229" s="83">
        <v>3</v>
      </c>
      <c r="D229" s="30" t="s">
        <v>5</v>
      </c>
      <c r="E229" s="28"/>
      <c r="G229" s="41"/>
      <c r="H229" s="42"/>
      <c r="J229" s="33" t="s">
        <v>10</v>
      </c>
      <c r="K229" s="33" t="str">
        <f>C229&amp;J229&amp;G229</f>
        <v>3X1</v>
      </c>
      <c r="L229" s="33" t="str">
        <f>IFERROR(VLOOKUP($K229,Mapping!F:H,2,0),"")</f>
        <v/>
      </c>
      <c r="M229" s="33" t="str">
        <f>IFERROR(VLOOKUP($K229,Mapping!$F:$H,3,0),"")</f>
        <v/>
      </c>
      <c r="N229" s="33" t="str">
        <f>C229&amp;G229</f>
        <v>3</v>
      </c>
    </row>
    <row r="230" spans="1:14" s="12" customFormat="1" ht="17.25" x14ac:dyDescent="0.6">
      <c r="A230" s="23" t="s">
        <v>253</v>
      </c>
      <c r="B230" s="73" t="s">
        <v>437</v>
      </c>
      <c r="C230" s="79" t="s">
        <v>71</v>
      </c>
      <c r="D230" s="74"/>
      <c r="E230" s="80"/>
      <c r="G230" s="81">
        <f>SUBTOTAL(3,G231:G242)/SUBTOTAL(3,C231:C242)</f>
        <v>0</v>
      </c>
      <c r="H230" s="73"/>
      <c r="J230" s="75"/>
      <c r="K230" s="75"/>
      <c r="L230" s="75">
        <f>SUBTOTAL(9,L231:L242)</f>
        <v>0</v>
      </c>
      <c r="M230" s="75">
        <f>SUBTOTAL(9,M231:M242)</f>
        <v>0</v>
      </c>
      <c r="N230" s="75"/>
    </row>
    <row r="231" spans="1:14" ht="31.5" outlineLevel="1" x14ac:dyDescent="0.55000000000000004">
      <c r="A231" s="29">
        <v>1</v>
      </c>
      <c r="B231" s="28" t="s">
        <v>425</v>
      </c>
      <c r="C231" s="82">
        <v>3</v>
      </c>
      <c r="D231" s="30" t="s">
        <v>5</v>
      </c>
      <c r="E231" s="28"/>
      <c r="G231" s="39"/>
      <c r="H231" s="40"/>
      <c r="J231" s="29" t="s">
        <v>10</v>
      </c>
      <c r="K231" s="29" t="str">
        <f>C231&amp;J231&amp;G231</f>
        <v>3X1</v>
      </c>
      <c r="L231" s="29" t="str">
        <f>IFERROR(VLOOKUP($K231,Mapping!F:H,2,0),"")</f>
        <v/>
      </c>
      <c r="M231" s="29" t="str">
        <f>IFERROR(VLOOKUP($K231,Mapping!$F:$H,3,0),"")</f>
        <v/>
      </c>
      <c r="N231" s="29" t="str">
        <f>C231&amp;G231</f>
        <v>3</v>
      </c>
    </row>
    <row r="232" spans="1:14" ht="15.75" outlineLevel="1" x14ac:dyDescent="0.55000000000000004">
      <c r="A232" s="29">
        <v>2</v>
      </c>
      <c r="B232" s="32" t="s">
        <v>426</v>
      </c>
      <c r="C232" s="83">
        <v>3</v>
      </c>
      <c r="D232" s="30" t="s">
        <v>5</v>
      </c>
      <c r="E232" s="28"/>
      <c r="G232" s="41"/>
      <c r="H232" s="42"/>
      <c r="J232" s="33" t="s">
        <v>10</v>
      </c>
      <c r="K232" s="33" t="str">
        <f t="shared" ref="K232:K239" si="38">C232&amp;J232&amp;G232</f>
        <v>3X1</v>
      </c>
      <c r="L232" s="33" t="str">
        <f>IFERROR(VLOOKUP($K232,Mapping!F:H,2,0),"")</f>
        <v/>
      </c>
      <c r="M232" s="33" t="str">
        <f>IFERROR(VLOOKUP($K232,Mapping!$F:$H,3,0),"")</f>
        <v/>
      </c>
      <c r="N232" s="33" t="str">
        <f t="shared" ref="N232:N239" si="39">C232&amp;G232</f>
        <v>3</v>
      </c>
    </row>
    <row r="233" spans="1:14" ht="31.5" outlineLevel="1" x14ac:dyDescent="0.55000000000000004">
      <c r="A233" s="29">
        <v>3</v>
      </c>
      <c r="B233" s="32" t="s">
        <v>427</v>
      </c>
      <c r="C233" s="83">
        <v>3</v>
      </c>
      <c r="D233" s="30" t="s">
        <v>5</v>
      </c>
      <c r="E233" s="28"/>
      <c r="G233" s="41"/>
      <c r="H233" s="42"/>
      <c r="J233" s="33" t="s">
        <v>10</v>
      </c>
      <c r="K233" s="33" t="str">
        <f t="shared" si="38"/>
        <v>3X1</v>
      </c>
      <c r="L233" s="33" t="str">
        <f>IFERROR(VLOOKUP($K233,Mapping!F:H,2,0),"")</f>
        <v/>
      </c>
      <c r="M233" s="33" t="str">
        <f>IFERROR(VLOOKUP($K233,Mapping!$F:$H,3,0),"")</f>
        <v/>
      </c>
      <c r="N233" s="33" t="str">
        <f t="shared" si="39"/>
        <v>3</v>
      </c>
    </row>
    <row r="234" spans="1:14" ht="15.75" outlineLevel="1" x14ac:dyDescent="0.55000000000000004">
      <c r="A234" s="29">
        <v>4</v>
      </c>
      <c r="B234" s="32" t="s">
        <v>428</v>
      </c>
      <c r="C234" s="83">
        <v>3</v>
      </c>
      <c r="D234" s="30" t="s">
        <v>5</v>
      </c>
      <c r="E234" s="28"/>
      <c r="G234" s="41"/>
      <c r="H234" s="42"/>
      <c r="J234" s="33" t="s">
        <v>10</v>
      </c>
      <c r="K234" s="33" t="str">
        <f t="shared" si="38"/>
        <v>3X1</v>
      </c>
      <c r="L234" s="33" t="str">
        <f>IFERROR(VLOOKUP($K234,Mapping!F:H,2,0),"")</f>
        <v/>
      </c>
      <c r="M234" s="33" t="str">
        <f>IFERROR(VLOOKUP($K234,Mapping!$F:$H,3,0),"")</f>
        <v/>
      </c>
      <c r="N234" s="33" t="str">
        <f t="shared" si="39"/>
        <v>3</v>
      </c>
    </row>
    <row r="235" spans="1:14" ht="15.75" outlineLevel="1" x14ac:dyDescent="0.55000000000000004">
      <c r="A235" s="29">
        <v>5</v>
      </c>
      <c r="B235" s="32" t="s">
        <v>429</v>
      </c>
      <c r="C235" s="83">
        <v>3</v>
      </c>
      <c r="D235" s="30" t="s">
        <v>5</v>
      </c>
      <c r="E235" s="28"/>
      <c r="G235" s="41"/>
      <c r="H235" s="42"/>
      <c r="J235" s="33" t="s">
        <v>10</v>
      </c>
      <c r="K235" s="33" t="str">
        <f t="shared" si="38"/>
        <v>3X1</v>
      </c>
      <c r="L235" s="33" t="str">
        <f>IFERROR(VLOOKUP($K235,Mapping!F:H,2,0),"")</f>
        <v/>
      </c>
      <c r="M235" s="33" t="str">
        <f>IFERROR(VLOOKUP($K235,Mapping!$F:$H,3,0),"")</f>
        <v/>
      </c>
      <c r="N235" s="33" t="str">
        <f t="shared" si="39"/>
        <v>3</v>
      </c>
    </row>
    <row r="236" spans="1:14" ht="15.75" outlineLevel="1" x14ac:dyDescent="0.55000000000000004">
      <c r="A236" s="29">
        <v>6</v>
      </c>
      <c r="B236" s="32" t="s">
        <v>430</v>
      </c>
      <c r="C236" s="83">
        <v>3</v>
      </c>
      <c r="D236" s="30" t="s">
        <v>5</v>
      </c>
      <c r="E236" s="32"/>
      <c r="G236" s="41"/>
      <c r="H236" s="42"/>
      <c r="J236" s="33" t="s">
        <v>10</v>
      </c>
      <c r="K236" s="33" t="str">
        <f t="shared" si="38"/>
        <v>3X1</v>
      </c>
      <c r="L236" s="33" t="str">
        <f>IFERROR(VLOOKUP($K236,Mapping!F:H,2,0),"")</f>
        <v/>
      </c>
      <c r="M236" s="33" t="str">
        <f>IFERROR(VLOOKUP($K236,Mapping!$F:$H,3,0),"")</f>
        <v/>
      </c>
      <c r="N236" s="33" t="str">
        <f t="shared" si="39"/>
        <v>3</v>
      </c>
    </row>
    <row r="237" spans="1:14" ht="15.75" outlineLevel="1" x14ac:dyDescent="0.55000000000000004">
      <c r="A237" s="29">
        <v>7</v>
      </c>
      <c r="B237" s="32" t="s">
        <v>431</v>
      </c>
      <c r="C237" s="83">
        <v>3</v>
      </c>
      <c r="D237" s="30" t="s">
        <v>5</v>
      </c>
      <c r="E237" s="32"/>
      <c r="G237" s="43"/>
      <c r="H237" s="44"/>
      <c r="J237" s="33" t="s">
        <v>10</v>
      </c>
      <c r="K237" s="33" t="str">
        <f t="shared" si="38"/>
        <v>3X1</v>
      </c>
      <c r="L237" s="33" t="str">
        <f>IFERROR(VLOOKUP($K237,Mapping!F:H,2,0),"")</f>
        <v/>
      </c>
      <c r="M237" s="33" t="str">
        <f>IFERROR(VLOOKUP($K237,Mapping!$F:$H,3,0),"")</f>
        <v/>
      </c>
      <c r="N237" s="33" t="str">
        <f t="shared" si="39"/>
        <v>3</v>
      </c>
    </row>
    <row r="238" spans="1:14" ht="15.75" outlineLevel="1" x14ac:dyDescent="0.55000000000000004">
      <c r="A238" s="29">
        <v>8</v>
      </c>
      <c r="B238" s="32" t="s">
        <v>432</v>
      </c>
      <c r="C238" s="83">
        <v>2</v>
      </c>
      <c r="D238" s="34" t="s">
        <v>178</v>
      </c>
      <c r="E238" s="32"/>
      <c r="G238" s="41"/>
      <c r="H238" s="42"/>
      <c r="J238" s="33" t="s">
        <v>10</v>
      </c>
      <c r="K238" s="33" t="str">
        <f t="shared" si="38"/>
        <v>2X1</v>
      </c>
      <c r="L238" s="33" t="str">
        <f>IFERROR(VLOOKUP($K238,Mapping!F:H,2,0),"")</f>
        <v/>
      </c>
      <c r="M238" s="33" t="str">
        <f>IFERROR(VLOOKUP($K238,Mapping!$F:$H,3,0),"")</f>
        <v/>
      </c>
      <c r="N238" s="33" t="str">
        <f t="shared" si="39"/>
        <v>2</v>
      </c>
    </row>
    <row r="239" spans="1:14" ht="15.75" outlineLevel="1" x14ac:dyDescent="0.55000000000000004">
      <c r="A239" s="29">
        <v>9</v>
      </c>
      <c r="B239" s="32" t="s">
        <v>433</v>
      </c>
      <c r="C239" s="83">
        <v>2</v>
      </c>
      <c r="D239" s="34" t="s">
        <v>178</v>
      </c>
      <c r="E239" s="32"/>
      <c r="G239" s="43"/>
      <c r="H239" s="44"/>
      <c r="J239" s="33" t="s">
        <v>10</v>
      </c>
      <c r="K239" s="33" t="str">
        <f t="shared" si="38"/>
        <v>2X1</v>
      </c>
      <c r="L239" s="33" t="str">
        <f>IFERROR(VLOOKUP($K239,Mapping!F:H,2,0),"")</f>
        <v/>
      </c>
      <c r="M239" s="33" t="str">
        <f>IFERROR(VLOOKUP($K239,Mapping!$F:$H,3,0),"")</f>
        <v/>
      </c>
      <c r="N239" s="33" t="str">
        <f t="shared" si="39"/>
        <v>2</v>
      </c>
    </row>
    <row r="240" spans="1:14" ht="47.25" outlineLevel="1" x14ac:dyDescent="0.55000000000000004">
      <c r="A240" s="29">
        <v>10</v>
      </c>
      <c r="B240" s="32" t="s">
        <v>434</v>
      </c>
      <c r="C240" s="83">
        <v>2</v>
      </c>
      <c r="D240" s="30" t="s">
        <v>178</v>
      </c>
      <c r="E240" s="28"/>
      <c r="G240" s="41"/>
      <c r="H240" s="42"/>
      <c r="J240" s="33" t="s">
        <v>10</v>
      </c>
      <c r="K240" s="33" t="str">
        <f>C240&amp;J240&amp;G240</f>
        <v>2X1</v>
      </c>
      <c r="L240" s="33" t="str">
        <f>IFERROR(VLOOKUP($K240,Mapping!F:H,2,0),"")</f>
        <v/>
      </c>
      <c r="M240" s="33" t="str">
        <f>IFERROR(VLOOKUP($K240,Mapping!$F:$H,3,0),"")</f>
        <v/>
      </c>
      <c r="N240" s="33" t="str">
        <f>C240&amp;G240</f>
        <v>2</v>
      </c>
    </row>
    <row r="241" spans="1:14" ht="31.5" outlineLevel="1" x14ac:dyDescent="0.55000000000000004">
      <c r="A241" s="29">
        <v>11</v>
      </c>
      <c r="B241" s="32" t="s">
        <v>435</v>
      </c>
      <c r="C241" s="83">
        <v>3</v>
      </c>
      <c r="D241" s="30" t="s">
        <v>5</v>
      </c>
      <c r="E241" s="28"/>
      <c r="G241" s="41"/>
      <c r="H241" s="42"/>
      <c r="J241" s="33" t="s">
        <v>10</v>
      </c>
      <c r="K241" s="33" t="str">
        <f>C241&amp;J241&amp;G241</f>
        <v>3X1</v>
      </c>
      <c r="L241" s="33" t="str">
        <f>IFERROR(VLOOKUP($K241,Mapping!F:H,2,0),"")</f>
        <v/>
      </c>
      <c r="M241" s="33" t="str">
        <f>IFERROR(VLOOKUP($K241,Mapping!$F:$H,3,0),"")</f>
        <v/>
      </c>
      <c r="N241" s="33" t="str">
        <f>C241&amp;G241</f>
        <v>3</v>
      </c>
    </row>
    <row r="242" spans="1:14" ht="31.5" outlineLevel="1" x14ac:dyDescent="0.55000000000000004">
      <c r="A242" s="29">
        <v>12</v>
      </c>
      <c r="B242" s="32" t="s">
        <v>436</v>
      </c>
      <c r="C242" s="83">
        <v>3</v>
      </c>
      <c r="D242" s="30" t="s">
        <v>5</v>
      </c>
      <c r="E242" s="28"/>
      <c r="G242" s="41"/>
      <c r="H242" s="42"/>
      <c r="J242" s="33" t="s">
        <v>10</v>
      </c>
      <c r="K242" s="33" t="str">
        <f>C242&amp;J242&amp;G242</f>
        <v>3X1</v>
      </c>
      <c r="L242" s="33" t="str">
        <f>IFERROR(VLOOKUP($K242,Mapping!F:H,2,0),"")</f>
        <v/>
      </c>
      <c r="M242" s="33" t="str">
        <f>IFERROR(VLOOKUP($K242,Mapping!$F:$H,3,0),"")</f>
        <v/>
      </c>
      <c r="N242" s="33" t="str">
        <f>C242&amp;G242</f>
        <v>3</v>
      </c>
    </row>
    <row r="243" spans="1:14" s="22" customFormat="1" ht="33" customHeight="1" x14ac:dyDescent="0.75">
      <c r="A243" s="21" t="s">
        <v>438</v>
      </c>
      <c r="B243" s="72" t="s">
        <v>439</v>
      </c>
      <c r="C243" s="47" t="s">
        <v>71</v>
      </c>
      <c r="D243" s="45"/>
      <c r="E243" s="46"/>
      <c r="G243" s="48">
        <f>SUBTOTAL(3,G246:G322)/(SUBTOTAL(3,C246:C322)-3)</f>
        <v>0</v>
      </c>
      <c r="H243" s="20"/>
      <c r="J243" s="53"/>
      <c r="K243" s="53"/>
      <c r="L243" s="53">
        <f>SUBTOTAL(9,L246:L322)</f>
        <v>0</v>
      </c>
      <c r="M243" s="53">
        <f>SUBTOTAL(9,M246:M322)</f>
        <v>0</v>
      </c>
      <c r="N243" s="53"/>
    </row>
    <row r="244" spans="1:14" ht="15.75" outlineLevel="1" x14ac:dyDescent="0.55000000000000004">
      <c r="A244" s="16"/>
      <c r="B244" s="17" t="s">
        <v>102</v>
      </c>
      <c r="C244" s="16"/>
      <c r="D244" s="26"/>
      <c r="E244" s="18"/>
      <c r="G244" s="16"/>
      <c r="H244" s="17"/>
      <c r="J244" s="16"/>
      <c r="K244" s="16"/>
      <c r="L244" s="16"/>
      <c r="M244" s="16"/>
      <c r="N244" s="16"/>
    </row>
    <row r="245" spans="1:14" ht="15.75" outlineLevel="1" x14ac:dyDescent="0.55000000000000004">
      <c r="A245" s="16"/>
      <c r="B245" s="17" t="s">
        <v>0</v>
      </c>
      <c r="C245" s="16"/>
      <c r="D245" s="26"/>
      <c r="E245" s="18"/>
      <c r="G245" s="16"/>
      <c r="H245" s="17"/>
      <c r="J245" s="16"/>
      <c r="K245" s="16"/>
      <c r="L245" s="16"/>
      <c r="M245" s="16"/>
      <c r="N245" s="16"/>
    </row>
    <row r="246" spans="1:14" s="85" customFormat="1" ht="15" customHeight="1" x14ac:dyDescent="0.6">
      <c r="A246" s="23" t="s">
        <v>52</v>
      </c>
      <c r="B246" s="73" t="s">
        <v>165</v>
      </c>
      <c r="C246" s="79" t="s">
        <v>71</v>
      </c>
      <c r="D246" s="74"/>
      <c r="E246" s="80"/>
      <c r="G246" s="81">
        <f>SUBTOTAL(3,G247:G272)/SUBTOTAL(3,C247:C272)</f>
        <v>0</v>
      </c>
      <c r="H246" s="73"/>
      <c r="J246" s="75"/>
      <c r="K246" s="75"/>
      <c r="L246" s="75">
        <f>SUBTOTAL(9,L247:L272)</f>
        <v>0</v>
      </c>
      <c r="M246" s="75">
        <f>SUBTOTAL(9,M247:M272)</f>
        <v>0</v>
      </c>
      <c r="N246" s="75"/>
    </row>
    <row r="247" spans="1:14" s="86" customFormat="1" ht="31.5" outlineLevel="1" x14ac:dyDescent="0.55000000000000004">
      <c r="A247" s="29">
        <v>1</v>
      </c>
      <c r="B247" s="28" t="s">
        <v>440</v>
      </c>
      <c r="C247" s="82">
        <v>1</v>
      </c>
      <c r="D247" s="30" t="s">
        <v>106</v>
      </c>
      <c r="E247" s="28" t="s">
        <v>466</v>
      </c>
      <c r="G247" s="39"/>
      <c r="H247" s="40"/>
      <c r="J247" s="29" t="s">
        <v>10</v>
      </c>
      <c r="K247" s="29" t="str">
        <f t="shared" ref="K247:K272" si="40">C247&amp;J247&amp;G247</f>
        <v>1X1</v>
      </c>
      <c r="L247" s="29" t="str">
        <f>IFERROR(VLOOKUP($K247,Mapping!F:H,2,0),"")</f>
        <v/>
      </c>
      <c r="M247" s="29" t="str">
        <f>IFERROR(VLOOKUP($K247,Mapping!$F:$H,3,0),"")</f>
        <v/>
      </c>
      <c r="N247" s="29" t="str">
        <f t="shared" ref="N247:N272" si="41">C247&amp;G247</f>
        <v>1</v>
      </c>
    </row>
    <row r="248" spans="1:14" s="86" customFormat="1" ht="15.75" outlineLevel="1" x14ac:dyDescent="0.55000000000000004">
      <c r="A248" s="29">
        <v>2</v>
      </c>
      <c r="B248" s="32" t="s">
        <v>441</v>
      </c>
      <c r="C248" s="83">
        <v>1</v>
      </c>
      <c r="D248" s="30" t="s">
        <v>107</v>
      </c>
      <c r="E248" s="32" t="s">
        <v>467</v>
      </c>
      <c r="G248" s="41"/>
      <c r="H248" s="42"/>
      <c r="J248" s="33" t="s">
        <v>10</v>
      </c>
      <c r="K248" s="33" t="str">
        <f t="shared" si="40"/>
        <v>1X1</v>
      </c>
      <c r="L248" s="33" t="str">
        <f>IFERROR(VLOOKUP($K248,Mapping!F:H,2,0),"")</f>
        <v/>
      </c>
      <c r="M248" s="33" t="str">
        <f>IFERROR(VLOOKUP($K248,Mapping!$F:$H,3,0),"")</f>
        <v/>
      </c>
      <c r="N248" s="33" t="str">
        <f t="shared" si="41"/>
        <v>1</v>
      </c>
    </row>
    <row r="249" spans="1:14" s="86" customFormat="1" ht="31.5" outlineLevel="1" x14ac:dyDescent="0.55000000000000004">
      <c r="A249" s="29">
        <v>3</v>
      </c>
      <c r="B249" s="32" t="s">
        <v>442</v>
      </c>
      <c r="C249" s="83">
        <v>2</v>
      </c>
      <c r="D249" s="34" t="s">
        <v>468</v>
      </c>
      <c r="E249" s="32"/>
      <c r="G249" s="41"/>
      <c r="H249" s="42"/>
      <c r="J249" s="33" t="s">
        <v>11</v>
      </c>
      <c r="K249" s="33" t="str">
        <f t="shared" si="40"/>
        <v>2X3</v>
      </c>
      <c r="L249" s="33" t="str">
        <f>IFERROR(VLOOKUP($K249,Mapping!F:H,2,0),"")</f>
        <v/>
      </c>
      <c r="M249" s="33" t="str">
        <f>IFERROR(VLOOKUP($K249,Mapping!$F:$H,3,0),"")</f>
        <v/>
      </c>
      <c r="N249" s="33" t="str">
        <f t="shared" si="41"/>
        <v>2</v>
      </c>
    </row>
    <row r="250" spans="1:14" s="86" customFormat="1" ht="31.5" outlineLevel="1" x14ac:dyDescent="0.55000000000000004">
      <c r="A250" s="29">
        <v>4</v>
      </c>
      <c r="B250" s="32" t="s">
        <v>443</v>
      </c>
      <c r="C250" s="83">
        <v>2</v>
      </c>
      <c r="D250" s="34" t="s">
        <v>468</v>
      </c>
      <c r="E250" s="32"/>
      <c r="G250" s="41"/>
      <c r="H250" s="42"/>
      <c r="J250" s="33" t="s">
        <v>9</v>
      </c>
      <c r="K250" s="33" t="str">
        <f t="shared" si="40"/>
        <v>2X2</v>
      </c>
      <c r="L250" s="33" t="str">
        <f>IFERROR(VLOOKUP($K250,Mapping!F:H,2,0),"")</f>
        <v/>
      </c>
      <c r="M250" s="33" t="str">
        <f>IFERROR(VLOOKUP($K250,Mapping!$F:$H,3,0),"")</f>
        <v/>
      </c>
      <c r="N250" s="33" t="str">
        <f t="shared" si="41"/>
        <v>2</v>
      </c>
    </row>
    <row r="251" spans="1:14" s="86" customFormat="1" ht="31.5" outlineLevel="1" x14ac:dyDescent="0.55000000000000004">
      <c r="A251" s="29">
        <v>5</v>
      </c>
      <c r="B251" s="36" t="s">
        <v>444</v>
      </c>
      <c r="C251" s="84">
        <v>2</v>
      </c>
      <c r="D251" s="34" t="s">
        <v>468</v>
      </c>
      <c r="E251" s="36"/>
      <c r="G251" s="43"/>
      <c r="H251" s="44"/>
      <c r="J251" s="37" t="s">
        <v>10</v>
      </c>
      <c r="K251" s="37" t="str">
        <f t="shared" si="40"/>
        <v>2X1</v>
      </c>
      <c r="L251" s="37" t="str">
        <f>IFERROR(VLOOKUP($K251,Mapping!F:H,2,0),"")</f>
        <v/>
      </c>
      <c r="M251" s="37" t="str">
        <f>IFERROR(VLOOKUP($K251,Mapping!$F:$H,3,0),"")</f>
        <v/>
      </c>
      <c r="N251" s="37" t="str">
        <f t="shared" si="41"/>
        <v>2</v>
      </c>
    </row>
    <row r="252" spans="1:14" s="86" customFormat="1" ht="47.25" outlineLevel="1" x14ac:dyDescent="0.55000000000000004">
      <c r="A252" s="29">
        <v>6</v>
      </c>
      <c r="B252" s="32" t="s">
        <v>445</v>
      </c>
      <c r="C252" s="83">
        <v>1</v>
      </c>
      <c r="D252" s="30" t="s">
        <v>107</v>
      </c>
      <c r="E252" s="32" t="s">
        <v>512</v>
      </c>
      <c r="G252" s="41"/>
      <c r="H252" s="42"/>
      <c r="J252" s="33" t="s">
        <v>10</v>
      </c>
      <c r="K252" s="33" t="str">
        <f t="shared" si="40"/>
        <v>1X1</v>
      </c>
      <c r="L252" s="33" t="str">
        <f>IFERROR(VLOOKUP($K252,Mapping!F:H,2,0),"")</f>
        <v/>
      </c>
      <c r="M252" s="33" t="str">
        <f>IFERROR(VLOOKUP($K252,Mapping!$F:$H,3,0),"")</f>
        <v/>
      </c>
      <c r="N252" s="33" t="str">
        <f t="shared" si="41"/>
        <v>1</v>
      </c>
    </row>
    <row r="253" spans="1:14" s="86" customFormat="1" ht="31.5" outlineLevel="1" x14ac:dyDescent="0.55000000000000004">
      <c r="A253" s="29">
        <v>7</v>
      </c>
      <c r="B253" s="32" t="s">
        <v>446</v>
      </c>
      <c r="C253" s="83">
        <v>2</v>
      </c>
      <c r="D253" s="34" t="s">
        <v>178</v>
      </c>
      <c r="E253" s="32"/>
      <c r="G253" s="41"/>
      <c r="H253" s="42"/>
      <c r="J253" s="33" t="s">
        <v>10</v>
      </c>
      <c r="K253" s="33" t="str">
        <f t="shared" si="40"/>
        <v>2X1</v>
      </c>
      <c r="L253" s="33" t="str">
        <f>IFERROR(VLOOKUP($K253,Mapping!F:H,2,0),"")</f>
        <v/>
      </c>
      <c r="M253" s="33" t="str">
        <f>IFERROR(VLOOKUP($K253,Mapping!$F:$H,3,0),"")</f>
        <v/>
      </c>
      <c r="N253" s="33" t="str">
        <f t="shared" si="41"/>
        <v>2</v>
      </c>
    </row>
    <row r="254" spans="1:14" s="86" customFormat="1" ht="31.5" outlineLevel="1" x14ac:dyDescent="0.55000000000000004">
      <c r="A254" s="29">
        <v>8</v>
      </c>
      <c r="B254" s="32" t="s">
        <v>447</v>
      </c>
      <c r="C254" s="83">
        <v>2</v>
      </c>
      <c r="D254" s="34" t="s">
        <v>178</v>
      </c>
      <c r="E254" s="32"/>
      <c r="G254" s="41"/>
      <c r="H254" s="42"/>
      <c r="J254" s="33" t="s">
        <v>10</v>
      </c>
      <c r="K254" s="33" t="str">
        <f t="shared" si="40"/>
        <v>2X1</v>
      </c>
      <c r="L254" s="33" t="str">
        <f>IFERROR(VLOOKUP($K254,Mapping!F:H,2,0),"")</f>
        <v/>
      </c>
      <c r="M254" s="33" t="str">
        <f>IFERROR(VLOOKUP($K254,Mapping!$F:$H,3,0),"")</f>
        <v/>
      </c>
      <c r="N254" s="33" t="str">
        <f t="shared" si="41"/>
        <v>2</v>
      </c>
    </row>
    <row r="255" spans="1:14" s="86" customFormat="1" ht="31.5" outlineLevel="1" x14ac:dyDescent="0.55000000000000004">
      <c r="A255" s="29">
        <v>9</v>
      </c>
      <c r="B255" s="36" t="s">
        <v>448</v>
      </c>
      <c r="C255" s="84">
        <v>2</v>
      </c>
      <c r="D255" s="34" t="s">
        <v>178</v>
      </c>
      <c r="E255" s="36"/>
      <c r="G255" s="43"/>
      <c r="H255" s="44"/>
      <c r="J255" s="37" t="s">
        <v>10</v>
      </c>
      <c r="K255" s="37" t="str">
        <f t="shared" si="40"/>
        <v>2X1</v>
      </c>
      <c r="L255" s="37" t="str">
        <f>IFERROR(VLOOKUP($K255,Mapping!F:H,2,0),"")</f>
        <v/>
      </c>
      <c r="M255" s="37" t="str">
        <f>IFERROR(VLOOKUP($K255,Mapping!$F:$H,3,0),"")</f>
        <v/>
      </c>
      <c r="N255" s="37" t="str">
        <f t="shared" si="41"/>
        <v>2</v>
      </c>
    </row>
    <row r="256" spans="1:14" s="86" customFormat="1" ht="31.5" outlineLevel="1" x14ac:dyDescent="0.55000000000000004">
      <c r="A256" s="29">
        <v>10</v>
      </c>
      <c r="B256" s="32" t="s">
        <v>449</v>
      </c>
      <c r="C256" s="83">
        <v>2</v>
      </c>
      <c r="D256" s="34" t="s">
        <v>178</v>
      </c>
      <c r="E256" s="32"/>
      <c r="G256" s="41"/>
      <c r="H256" s="42"/>
      <c r="J256" s="33" t="s">
        <v>10</v>
      </c>
      <c r="K256" s="33" t="str">
        <f t="shared" si="40"/>
        <v>2X1</v>
      </c>
      <c r="L256" s="33" t="str">
        <f>IFERROR(VLOOKUP($K256,Mapping!F:H,2,0),"")</f>
        <v/>
      </c>
      <c r="M256" s="33" t="str">
        <f>IFERROR(VLOOKUP($K256,Mapping!$F:$H,3,0),"")</f>
        <v/>
      </c>
      <c r="N256" s="33" t="str">
        <f t="shared" si="41"/>
        <v>2</v>
      </c>
    </row>
    <row r="257" spans="1:14" s="86" customFormat="1" ht="31.5" outlineLevel="1" x14ac:dyDescent="0.55000000000000004">
      <c r="A257" s="29">
        <v>11</v>
      </c>
      <c r="B257" s="32" t="s">
        <v>450</v>
      </c>
      <c r="C257" s="83">
        <v>2</v>
      </c>
      <c r="D257" s="34" t="s">
        <v>178</v>
      </c>
      <c r="E257" s="32"/>
      <c r="G257" s="41"/>
      <c r="H257" s="42"/>
      <c r="J257" s="33" t="s">
        <v>10</v>
      </c>
      <c r="K257" s="33" t="str">
        <f t="shared" si="40"/>
        <v>2X1</v>
      </c>
      <c r="L257" s="33" t="str">
        <f>IFERROR(VLOOKUP($K257,Mapping!F:H,2,0),"")</f>
        <v/>
      </c>
      <c r="M257" s="33" t="str">
        <f>IFERROR(VLOOKUP($K257,Mapping!$F:$H,3,0),"")</f>
        <v/>
      </c>
      <c r="N257" s="33" t="str">
        <f t="shared" si="41"/>
        <v>2</v>
      </c>
    </row>
    <row r="258" spans="1:14" s="86" customFormat="1" ht="15.75" outlineLevel="1" x14ac:dyDescent="0.55000000000000004">
      <c r="A258" s="29">
        <v>12</v>
      </c>
      <c r="B258" s="32" t="s">
        <v>451</v>
      </c>
      <c r="C258" s="83">
        <v>1</v>
      </c>
      <c r="D258" s="34" t="s">
        <v>469</v>
      </c>
      <c r="E258" s="32" t="s">
        <v>470</v>
      </c>
      <c r="G258" s="41"/>
      <c r="H258" s="42"/>
      <c r="J258" s="33" t="s">
        <v>10</v>
      </c>
      <c r="K258" s="33" t="str">
        <f t="shared" si="40"/>
        <v>1X1</v>
      </c>
      <c r="L258" s="33" t="str">
        <f>IFERROR(VLOOKUP($K258,Mapping!F:H,2,0),"")</f>
        <v/>
      </c>
      <c r="M258" s="33" t="str">
        <f>IFERROR(VLOOKUP($K258,Mapping!$F:$H,3,0),"")</f>
        <v/>
      </c>
      <c r="N258" s="33" t="str">
        <f t="shared" si="41"/>
        <v>1</v>
      </c>
    </row>
    <row r="259" spans="1:14" s="86" customFormat="1" ht="31.5" outlineLevel="1" x14ac:dyDescent="0.55000000000000004">
      <c r="A259" s="29">
        <v>13</v>
      </c>
      <c r="B259" s="36" t="s">
        <v>452</v>
      </c>
      <c r="C259" s="83">
        <v>1</v>
      </c>
      <c r="D259" s="34" t="s">
        <v>469</v>
      </c>
      <c r="E259" s="32" t="s">
        <v>470</v>
      </c>
      <c r="G259" s="43"/>
      <c r="H259" s="44"/>
      <c r="J259" s="37" t="s">
        <v>10</v>
      </c>
      <c r="K259" s="37" t="str">
        <f t="shared" si="40"/>
        <v>1X1</v>
      </c>
      <c r="L259" s="37" t="str">
        <f>IFERROR(VLOOKUP($K259,Mapping!F:H,2,0),"")</f>
        <v/>
      </c>
      <c r="M259" s="37" t="str">
        <f>IFERROR(VLOOKUP($K259,Mapping!$F:$H,3,0),"")</f>
        <v/>
      </c>
      <c r="N259" s="37" t="str">
        <f t="shared" si="41"/>
        <v>1</v>
      </c>
    </row>
    <row r="260" spans="1:14" s="86" customFormat="1" ht="31.5" outlineLevel="1" x14ac:dyDescent="0.55000000000000004">
      <c r="A260" s="29">
        <v>14</v>
      </c>
      <c r="B260" s="32" t="s">
        <v>453</v>
      </c>
      <c r="C260" s="83">
        <v>3</v>
      </c>
      <c r="D260" s="34" t="s">
        <v>5</v>
      </c>
      <c r="E260" s="32"/>
      <c r="G260" s="41"/>
      <c r="H260" s="42"/>
      <c r="J260" s="33" t="s">
        <v>10</v>
      </c>
      <c r="K260" s="33" t="str">
        <f t="shared" si="40"/>
        <v>3X1</v>
      </c>
      <c r="L260" s="33" t="str">
        <f>IFERROR(VLOOKUP($K260,Mapping!F:H,2,0),"")</f>
        <v/>
      </c>
      <c r="M260" s="33" t="str">
        <f>IFERROR(VLOOKUP($K260,Mapping!$F:$H,3,0),"")</f>
        <v/>
      </c>
      <c r="N260" s="33" t="str">
        <f t="shared" si="41"/>
        <v>3</v>
      </c>
    </row>
    <row r="261" spans="1:14" s="86" customFormat="1" ht="15.75" outlineLevel="1" x14ac:dyDescent="0.55000000000000004">
      <c r="A261" s="29">
        <v>15</v>
      </c>
      <c r="B261" s="32" t="s">
        <v>454</v>
      </c>
      <c r="C261" s="83">
        <v>1</v>
      </c>
      <c r="D261" s="34" t="s">
        <v>469</v>
      </c>
      <c r="E261" s="32" t="s">
        <v>470</v>
      </c>
      <c r="G261" s="41"/>
      <c r="H261" s="42"/>
      <c r="J261" s="33" t="s">
        <v>10</v>
      </c>
      <c r="K261" s="33" t="str">
        <f t="shared" si="40"/>
        <v>1X1</v>
      </c>
      <c r="L261" s="33" t="str">
        <f>IFERROR(VLOOKUP($K261,Mapping!F:H,2,0),"")</f>
        <v/>
      </c>
      <c r="M261" s="33" t="str">
        <f>IFERROR(VLOOKUP($K261,Mapping!$F:$H,3,0),"")</f>
        <v/>
      </c>
      <c r="N261" s="33" t="str">
        <f t="shared" si="41"/>
        <v>1</v>
      </c>
    </row>
    <row r="262" spans="1:14" s="86" customFormat="1" ht="31.5" outlineLevel="1" x14ac:dyDescent="0.55000000000000004">
      <c r="A262" s="29">
        <v>16</v>
      </c>
      <c r="B262" s="32" t="s">
        <v>455</v>
      </c>
      <c r="C262" s="83">
        <v>2</v>
      </c>
      <c r="D262" s="34" t="s">
        <v>178</v>
      </c>
      <c r="E262" s="32"/>
      <c r="G262" s="41"/>
      <c r="H262" s="42"/>
      <c r="J262" s="33" t="s">
        <v>10</v>
      </c>
      <c r="K262" s="33" t="str">
        <f t="shared" si="40"/>
        <v>2X1</v>
      </c>
      <c r="L262" s="33" t="str">
        <f>IFERROR(VLOOKUP($K262,Mapping!F:H,2,0),"")</f>
        <v/>
      </c>
      <c r="M262" s="33" t="str">
        <f>IFERROR(VLOOKUP($K262,Mapping!$F:$H,3,0),"")</f>
        <v/>
      </c>
      <c r="N262" s="33" t="str">
        <f t="shared" si="41"/>
        <v>2</v>
      </c>
    </row>
    <row r="263" spans="1:14" s="86" customFormat="1" ht="15.75" outlineLevel="1" x14ac:dyDescent="0.55000000000000004">
      <c r="A263" s="29">
        <v>17</v>
      </c>
      <c r="B263" s="36" t="s">
        <v>456</v>
      </c>
      <c r="C263" s="84">
        <v>1</v>
      </c>
      <c r="D263" s="34" t="s">
        <v>106</v>
      </c>
      <c r="E263" s="36" t="s">
        <v>181</v>
      </c>
      <c r="G263" s="43"/>
      <c r="H263" s="44"/>
      <c r="J263" s="37" t="s">
        <v>10</v>
      </c>
      <c r="K263" s="37" t="str">
        <f t="shared" si="40"/>
        <v>1X1</v>
      </c>
      <c r="L263" s="37" t="str">
        <f>IFERROR(VLOOKUP($K263,Mapping!F:H,2,0),"")</f>
        <v/>
      </c>
      <c r="M263" s="37" t="str">
        <f>IFERROR(VLOOKUP($K263,Mapping!$F:$H,3,0),"")</f>
        <v/>
      </c>
      <c r="N263" s="37" t="str">
        <f t="shared" si="41"/>
        <v>1</v>
      </c>
    </row>
    <row r="264" spans="1:14" s="86" customFormat="1" ht="31.5" outlineLevel="1" x14ac:dyDescent="0.55000000000000004">
      <c r="A264" s="29">
        <v>18</v>
      </c>
      <c r="B264" s="32" t="s">
        <v>457</v>
      </c>
      <c r="C264" s="83">
        <v>3</v>
      </c>
      <c r="D264" s="30" t="s">
        <v>5</v>
      </c>
      <c r="E264" s="32"/>
      <c r="G264" s="41"/>
      <c r="H264" s="42"/>
      <c r="J264" s="33" t="s">
        <v>10</v>
      </c>
      <c r="K264" s="33" t="str">
        <f t="shared" si="40"/>
        <v>3X1</v>
      </c>
      <c r="L264" s="33" t="str">
        <f>IFERROR(VLOOKUP($K264,Mapping!F:H,2,0),"")</f>
        <v/>
      </c>
      <c r="M264" s="33" t="str">
        <f>IFERROR(VLOOKUP($K264,Mapping!$F:$H,3,0),"")</f>
        <v/>
      </c>
      <c r="N264" s="33" t="str">
        <f t="shared" si="41"/>
        <v>3</v>
      </c>
    </row>
    <row r="265" spans="1:14" s="86" customFormat="1" ht="31.5" outlineLevel="1" x14ac:dyDescent="0.55000000000000004">
      <c r="A265" s="29">
        <v>19</v>
      </c>
      <c r="B265" s="32" t="s">
        <v>458</v>
      </c>
      <c r="C265" s="83">
        <v>2</v>
      </c>
      <c r="D265" s="34" t="s">
        <v>178</v>
      </c>
      <c r="E265" s="32"/>
      <c r="G265" s="41"/>
      <c r="H265" s="42"/>
      <c r="J265" s="33" t="s">
        <v>10</v>
      </c>
      <c r="K265" s="33" t="str">
        <f t="shared" si="40"/>
        <v>2X1</v>
      </c>
      <c r="L265" s="33" t="str">
        <f>IFERROR(VLOOKUP($K265,Mapping!F:H,2,0),"")</f>
        <v/>
      </c>
      <c r="M265" s="33" t="str">
        <f>IFERROR(VLOOKUP($K265,Mapping!$F:$H,3,0),"")</f>
        <v/>
      </c>
      <c r="N265" s="33" t="str">
        <f t="shared" si="41"/>
        <v>2</v>
      </c>
    </row>
    <row r="266" spans="1:14" s="86" customFormat="1" ht="15.75" outlineLevel="1" x14ac:dyDescent="0.55000000000000004">
      <c r="A266" s="29">
        <v>20</v>
      </c>
      <c r="B266" s="32" t="s">
        <v>459</v>
      </c>
      <c r="C266" s="83">
        <v>2</v>
      </c>
      <c r="D266" s="34" t="s">
        <v>178</v>
      </c>
      <c r="E266" s="32"/>
      <c r="G266" s="41"/>
      <c r="H266" s="42"/>
      <c r="J266" s="33" t="s">
        <v>10</v>
      </c>
      <c r="K266" s="33" t="str">
        <f t="shared" si="40"/>
        <v>2X1</v>
      </c>
      <c r="L266" s="33" t="str">
        <f>IFERROR(VLOOKUP($K266,Mapping!F:H,2,0),"")</f>
        <v/>
      </c>
      <c r="M266" s="33" t="str">
        <f>IFERROR(VLOOKUP($K266,Mapping!$F:$H,3,0),"")</f>
        <v/>
      </c>
      <c r="N266" s="33" t="str">
        <f t="shared" si="41"/>
        <v>2</v>
      </c>
    </row>
    <row r="267" spans="1:14" s="86" customFormat="1" ht="31.5" outlineLevel="1" x14ac:dyDescent="0.55000000000000004">
      <c r="A267" s="29">
        <v>21</v>
      </c>
      <c r="B267" s="36" t="s">
        <v>460</v>
      </c>
      <c r="C267" s="84">
        <v>1</v>
      </c>
      <c r="D267" s="38" t="s">
        <v>106</v>
      </c>
      <c r="E267" s="36" t="s">
        <v>471</v>
      </c>
      <c r="G267" s="43"/>
      <c r="H267" s="44"/>
      <c r="J267" s="37" t="s">
        <v>10</v>
      </c>
      <c r="K267" s="37" t="str">
        <f t="shared" si="40"/>
        <v>1X1</v>
      </c>
      <c r="L267" s="37" t="str">
        <f>IFERROR(VLOOKUP($K267,Mapping!F:H,2,0),"")</f>
        <v/>
      </c>
      <c r="M267" s="37" t="str">
        <f>IFERROR(VLOOKUP($K267,Mapping!$F:$H,3,0),"")</f>
        <v/>
      </c>
      <c r="N267" s="37" t="str">
        <f t="shared" si="41"/>
        <v>1</v>
      </c>
    </row>
    <row r="268" spans="1:14" s="86" customFormat="1" ht="15.75" outlineLevel="1" x14ac:dyDescent="0.55000000000000004">
      <c r="A268" s="29">
        <v>22</v>
      </c>
      <c r="B268" s="32" t="s">
        <v>461</v>
      </c>
      <c r="C268" s="83">
        <v>1</v>
      </c>
      <c r="D268" s="30" t="s">
        <v>465</v>
      </c>
      <c r="E268" s="32"/>
      <c r="G268" s="41"/>
      <c r="H268" s="42"/>
      <c r="J268" s="33" t="s">
        <v>10</v>
      </c>
      <c r="K268" s="33" t="str">
        <f t="shared" si="40"/>
        <v>1X1</v>
      </c>
      <c r="L268" s="33" t="str">
        <f>IFERROR(VLOOKUP($K268,Mapping!F:H,2,0),"")</f>
        <v/>
      </c>
      <c r="M268" s="33" t="str">
        <f>IFERROR(VLOOKUP($K268,Mapping!$F:$H,3,0),"")</f>
        <v/>
      </c>
      <c r="N268" s="33" t="str">
        <f t="shared" si="41"/>
        <v>1</v>
      </c>
    </row>
    <row r="269" spans="1:14" s="86" customFormat="1" ht="78.75" outlineLevel="1" x14ac:dyDescent="0.55000000000000004">
      <c r="A269" s="29">
        <v>23</v>
      </c>
      <c r="B269" s="32" t="s">
        <v>475</v>
      </c>
      <c r="C269" s="83">
        <v>1</v>
      </c>
      <c r="D269" s="34" t="s">
        <v>474</v>
      </c>
      <c r="E269" s="32" t="s">
        <v>473</v>
      </c>
      <c r="G269" s="41"/>
      <c r="H269" s="42"/>
      <c r="J269" s="33" t="s">
        <v>10</v>
      </c>
      <c r="K269" s="33" t="str">
        <f t="shared" si="40"/>
        <v>1X1</v>
      </c>
      <c r="L269" s="33" t="str">
        <f>IFERROR(VLOOKUP($K269,Mapping!F:H,2,0),"")</f>
        <v/>
      </c>
      <c r="M269" s="33" t="str">
        <f>IFERROR(VLOOKUP($K269,Mapping!$F:$H,3,0),"")</f>
        <v/>
      </c>
      <c r="N269" s="33" t="str">
        <f t="shared" si="41"/>
        <v>1</v>
      </c>
    </row>
    <row r="270" spans="1:14" s="86" customFormat="1" ht="15.75" outlineLevel="1" x14ac:dyDescent="0.55000000000000004">
      <c r="A270" s="29">
        <v>24</v>
      </c>
      <c r="B270" s="32" t="s">
        <v>462</v>
      </c>
      <c r="C270" s="83">
        <v>1</v>
      </c>
      <c r="D270" s="34" t="s">
        <v>472</v>
      </c>
      <c r="E270" s="32" t="s">
        <v>470</v>
      </c>
      <c r="G270" s="41"/>
      <c r="H270" s="42"/>
      <c r="J270" s="33" t="s">
        <v>10</v>
      </c>
      <c r="K270" s="33" t="str">
        <f t="shared" si="40"/>
        <v>1X1</v>
      </c>
      <c r="L270" s="33" t="str">
        <f>IFERROR(VLOOKUP($K270,Mapping!F:H,2,0),"")</f>
        <v/>
      </c>
      <c r="M270" s="33" t="str">
        <f>IFERROR(VLOOKUP($K270,Mapping!$F:$H,3,0),"")</f>
        <v/>
      </c>
      <c r="N270" s="33" t="str">
        <f t="shared" si="41"/>
        <v>1</v>
      </c>
    </row>
    <row r="271" spans="1:14" s="86" customFormat="1" ht="15.75" outlineLevel="1" x14ac:dyDescent="0.55000000000000004">
      <c r="A271" s="29">
        <v>25</v>
      </c>
      <c r="B271" s="36" t="s">
        <v>463</v>
      </c>
      <c r="C271" s="84">
        <v>1</v>
      </c>
      <c r="D271" s="34" t="s">
        <v>216</v>
      </c>
      <c r="E271" s="32" t="s">
        <v>470</v>
      </c>
      <c r="G271" s="43"/>
      <c r="H271" s="44"/>
      <c r="J271" s="37" t="s">
        <v>10</v>
      </c>
      <c r="K271" s="37" t="str">
        <f t="shared" si="40"/>
        <v>1X1</v>
      </c>
      <c r="L271" s="37" t="str">
        <f>IFERROR(VLOOKUP($K271,Mapping!F:H,2,0),"")</f>
        <v/>
      </c>
      <c r="M271" s="37" t="str">
        <f>IFERROR(VLOOKUP($K271,Mapping!$F:$H,3,0),"")</f>
        <v/>
      </c>
      <c r="N271" s="37" t="str">
        <f t="shared" si="41"/>
        <v>1</v>
      </c>
    </row>
    <row r="272" spans="1:14" s="86" customFormat="1" ht="31.5" outlineLevel="1" x14ac:dyDescent="0.55000000000000004">
      <c r="A272" s="29">
        <v>26</v>
      </c>
      <c r="B272" s="32" t="s">
        <v>464</v>
      </c>
      <c r="C272" s="83">
        <v>1</v>
      </c>
      <c r="D272" s="30" t="s">
        <v>216</v>
      </c>
      <c r="E272" s="32" t="s">
        <v>470</v>
      </c>
      <c r="G272" s="41"/>
      <c r="H272" s="42"/>
      <c r="J272" s="33" t="s">
        <v>10</v>
      </c>
      <c r="K272" s="33" t="str">
        <f t="shared" si="40"/>
        <v>1X1</v>
      </c>
      <c r="L272" s="33" t="str">
        <f>IFERROR(VLOOKUP($K272,Mapping!F:H,2,0),"")</f>
        <v/>
      </c>
      <c r="M272" s="33" t="str">
        <f>IFERROR(VLOOKUP($K272,Mapping!$F:$H,3,0),"")</f>
        <v/>
      </c>
      <c r="N272" s="33" t="str">
        <f t="shared" si="41"/>
        <v>1</v>
      </c>
    </row>
    <row r="273" spans="1:14" s="85" customFormat="1" ht="17.25" x14ac:dyDescent="0.6">
      <c r="A273" s="23" t="s">
        <v>53</v>
      </c>
      <c r="B273" s="73" t="s">
        <v>476</v>
      </c>
      <c r="C273" s="79" t="s">
        <v>71</v>
      </c>
      <c r="D273" s="74"/>
      <c r="E273" s="80"/>
      <c r="G273" s="81">
        <f>SUBTOTAL(3,G274:G274)/SUBTOTAL(3,C274:C274)</f>
        <v>0</v>
      </c>
      <c r="H273" s="73"/>
      <c r="J273" s="75"/>
      <c r="K273" s="75"/>
      <c r="L273" s="75">
        <f>SUBTOTAL(9,L274:L274)</f>
        <v>0</v>
      </c>
      <c r="M273" s="75">
        <f>SUBTOTAL(9,M274:M274)</f>
        <v>0</v>
      </c>
      <c r="N273" s="75"/>
    </row>
    <row r="274" spans="1:14" s="86" customFormat="1" ht="31.5" outlineLevel="1" x14ac:dyDescent="0.55000000000000004">
      <c r="A274" s="29">
        <v>1</v>
      </c>
      <c r="B274" s="28" t="s">
        <v>477</v>
      </c>
      <c r="C274" s="82">
        <v>1</v>
      </c>
      <c r="D274" s="30" t="s">
        <v>106</v>
      </c>
      <c r="E274" s="28" t="s">
        <v>471</v>
      </c>
      <c r="G274" s="39"/>
      <c r="H274" s="40"/>
      <c r="J274" s="29" t="s">
        <v>10</v>
      </c>
      <c r="K274" s="29" t="str">
        <f>C274&amp;J274&amp;G274</f>
        <v>1X1</v>
      </c>
      <c r="L274" s="29" t="str">
        <f>IFERROR(VLOOKUP($K274,Mapping!F:H,2,0),"")</f>
        <v/>
      </c>
      <c r="M274" s="29" t="str">
        <f>IFERROR(VLOOKUP($K274,Mapping!$F:$H,3,0),"")</f>
        <v/>
      </c>
      <c r="N274" s="29" t="str">
        <f>C274&amp;G274</f>
        <v>1</v>
      </c>
    </row>
    <row r="275" spans="1:14" s="85" customFormat="1" ht="17.25" x14ac:dyDescent="0.6">
      <c r="A275" s="23" t="s">
        <v>54</v>
      </c>
      <c r="B275" s="73" t="s">
        <v>481</v>
      </c>
      <c r="C275" s="79" t="s">
        <v>71</v>
      </c>
      <c r="D275" s="74"/>
      <c r="E275" s="80"/>
      <c r="G275" s="81">
        <f>SUBTOTAL(3,G276:G276)/SUBTOTAL(3,C276:C276)</f>
        <v>0</v>
      </c>
      <c r="H275" s="73"/>
      <c r="J275" s="75"/>
      <c r="K275" s="75"/>
      <c r="L275" s="75">
        <f>SUBTOTAL(9,L276:L276)</f>
        <v>0</v>
      </c>
      <c r="M275" s="75">
        <f>SUBTOTAL(9,M276:M276)</f>
        <v>0</v>
      </c>
      <c r="N275" s="75"/>
    </row>
    <row r="276" spans="1:14" s="86" customFormat="1" ht="15.75" outlineLevel="1" x14ac:dyDescent="0.55000000000000004">
      <c r="A276" s="29">
        <v>1</v>
      </c>
      <c r="B276" s="28" t="s">
        <v>482</v>
      </c>
      <c r="C276" s="82">
        <v>1</v>
      </c>
      <c r="D276" s="30"/>
      <c r="E276" s="28"/>
      <c r="G276" s="39"/>
      <c r="H276" s="40"/>
      <c r="J276" s="29" t="s">
        <v>10</v>
      </c>
      <c r="K276" s="29" t="str">
        <f>C276&amp;J276&amp;G276</f>
        <v>1X1</v>
      </c>
      <c r="L276" s="29" t="str">
        <f>IFERROR(VLOOKUP($K276,Mapping!F:H,2,0),"")</f>
        <v/>
      </c>
      <c r="M276" s="29" t="str">
        <f>IFERROR(VLOOKUP($K276,Mapping!$F:$H,3,0),"")</f>
        <v/>
      </c>
      <c r="N276" s="29" t="str">
        <f>C276&amp;G276</f>
        <v>1</v>
      </c>
    </row>
    <row r="277" spans="1:14" s="85" customFormat="1" ht="17.25" x14ac:dyDescent="0.6">
      <c r="A277" s="23" t="s">
        <v>207</v>
      </c>
      <c r="B277" s="73" t="s">
        <v>478</v>
      </c>
      <c r="C277" s="79" t="s">
        <v>71</v>
      </c>
      <c r="D277" s="74"/>
      <c r="E277" s="80"/>
      <c r="G277" s="81">
        <f>SUBTOTAL(3,G278:G279)/SUBTOTAL(3,C278:C279)</f>
        <v>0</v>
      </c>
      <c r="H277" s="73"/>
      <c r="J277" s="75"/>
      <c r="K277" s="75"/>
      <c r="L277" s="75">
        <f>SUBTOTAL(9,L278:L279)</f>
        <v>0</v>
      </c>
      <c r="M277" s="75">
        <f>SUBTOTAL(9,M278:M279)</f>
        <v>0</v>
      </c>
      <c r="N277" s="75"/>
    </row>
    <row r="278" spans="1:14" s="86" customFormat="1" ht="15.75" outlineLevel="1" x14ac:dyDescent="0.55000000000000004">
      <c r="A278" s="29">
        <v>1</v>
      </c>
      <c r="B278" s="28" t="s">
        <v>479</v>
      </c>
      <c r="C278" s="82">
        <v>3</v>
      </c>
      <c r="D278" s="30" t="s">
        <v>5</v>
      </c>
      <c r="E278" s="28"/>
      <c r="G278" s="39"/>
      <c r="H278" s="40"/>
      <c r="J278" s="29" t="s">
        <v>10</v>
      </c>
      <c r="K278" s="29" t="str">
        <f>C278&amp;J278&amp;G278</f>
        <v>3X1</v>
      </c>
      <c r="L278" s="29" t="str">
        <f>IFERROR(VLOOKUP($K278,Mapping!F:H,2,0),"")</f>
        <v/>
      </c>
      <c r="M278" s="29" t="str">
        <f>IFERROR(VLOOKUP($K278,Mapping!$F:$H,3,0),"")</f>
        <v/>
      </c>
      <c r="N278" s="29" t="str">
        <f>C278&amp;G278</f>
        <v>3</v>
      </c>
    </row>
    <row r="279" spans="1:14" s="86" customFormat="1" ht="15.75" outlineLevel="1" x14ac:dyDescent="0.55000000000000004">
      <c r="A279" s="29">
        <v>2</v>
      </c>
      <c r="B279" s="32" t="s">
        <v>480</v>
      </c>
      <c r="C279" s="83">
        <v>3</v>
      </c>
      <c r="D279" s="30" t="s">
        <v>5</v>
      </c>
      <c r="E279" s="28"/>
      <c r="G279" s="41"/>
      <c r="H279" s="42"/>
      <c r="J279" s="33" t="s">
        <v>10</v>
      </c>
      <c r="K279" s="33" t="str">
        <f>C279&amp;J279&amp;G279</f>
        <v>3X1</v>
      </c>
      <c r="L279" s="33" t="str">
        <f>IFERROR(VLOOKUP($K279,Mapping!F:H,2,0),"")</f>
        <v/>
      </c>
      <c r="M279" s="33" t="str">
        <f>IFERROR(VLOOKUP($K279,Mapping!$F:$H,3,0),"")</f>
        <v/>
      </c>
      <c r="N279" s="33" t="str">
        <f>C279&amp;G279</f>
        <v>3</v>
      </c>
    </row>
    <row r="280" spans="1:14" s="85" customFormat="1" ht="17.25" x14ac:dyDescent="0.6">
      <c r="A280" s="23" t="s">
        <v>220</v>
      </c>
      <c r="B280" s="73" t="s">
        <v>1</v>
      </c>
      <c r="C280" s="79" t="s">
        <v>71</v>
      </c>
      <c r="D280" s="74"/>
      <c r="E280" s="80"/>
      <c r="G280" s="81">
        <f>SUBTOTAL(3,G281:G307)/SUBTOTAL(3,C281:C307)</f>
        <v>0</v>
      </c>
      <c r="H280" s="73"/>
      <c r="J280" s="75"/>
      <c r="K280" s="75"/>
      <c r="L280" s="75">
        <f>SUBTOTAL(9,L281:L307)</f>
        <v>0</v>
      </c>
      <c r="M280" s="75">
        <f>SUBTOTAL(9,M281:M307)</f>
        <v>0</v>
      </c>
      <c r="N280" s="75"/>
    </row>
    <row r="281" spans="1:14" s="86" customFormat="1" ht="15.75" outlineLevel="1" x14ac:dyDescent="0.55000000000000004">
      <c r="A281" s="29">
        <v>1</v>
      </c>
      <c r="B281" s="28" t="s">
        <v>483</v>
      </c>
      <c r="C281" s="82">
        <v>1</v>
      </c>
      <c r="D281" s="30" t="s">
        <v>106</v>
      </c>
      <c r="E281" s="28" t="s">
        <v>511</v>
      </c>
      <c r="G281" s="39"/>
      <c r="H281" s="40"/>
      <c r="J281" s="29" t="s">
        <v>10</v>
      </c>
      <c r="K281" s="29" t="str">
        <f t="shared" ref="K281:K307" si="42">C281&amp;J281&amp;G281</f>
        <v>1X1</v>
      </c>
      <c r="L281" s="29" t="str">
        <f>IFERROR(VLOOKUP($K281,Mapping!F:H,2,0),"")</f>
        <v/>
      </c>
      <c r="M281" s="29" t="str">
        <f>IFERROR(VLOOKUP($K281,Mapping!$F:$H,3,0),"")</f>
        <v/>
      </c>
      <c r="N281" s="29" t="str">
        <f t="shared" ref="N281:N307" si="43">C281&amp;G281</f>
        <v>1</v>
      </c>
    </row>
    <row r="282" spans="1:14" s="86" customFormat="1" ht="15.75" outlineLevel="1" x14ac:dyDescent="0.55000000000000004">
      <c r="A282" s="29">
        <v>2</v>
      </c>
      <c r="B282" s="32" t="s">
        <v>484</v>
      </c>
      <c r="C282" s="83">
        <v>1</v>
      </c>
      <c r="D282" s="30" t="s">
        <v>106</v>
      </c>
      <c r="E282" s="28" t="s">
        <v>511</v>
      </c>
      <c r="G282" s="41"/>
      <c r="H282" s="42"/>
      <c r="J282" s="33" t="s">
        <v>10</v>
      </c>
      <c r="K282" s="33" t="str">
        <f t="shared" si="42"/>
        <v>1X1</v>
      </c>
      <c r="L282" s="33" t="str">
        <f>IFERROR(VLOOKUP($K282,Mapping!F:H,2,0),"")</f>
        <v/>
      </c>
      <c r="M282" s="33" t="str">
        <f>IFERROR(VLOOKUP($K282,Mapping!$F:$H,3,0),"")</f>
        <v/>
      </c>
      <c r="N282" s="33" t="str">
        <f t="shared" si="43"/>
        <v>1</v>
      </c>
    </row>
    <row r="283" spans="1:14" s="86" customFormat="1" ht="31.5" outlineLevel="1" x14ac:dyDescent="0.55000000000000004">
      <c r="A283" s="29">
        <v>3</v>
      </c>
      <c r="B283" s="36" t="s">
        <v>485</v>
      </c>
      <c r="C283" s="84">
        <v>1</v>
      </c>
      <c r="D283" s="30" t="s">
        <v>106</v>
      </c>
      <c r="E283" s="28" t="s">
        <v>511</v>
      </c>
      <c r="G283" s="43"/>
      <c r="H283" s="44"/>
      <c r="J283" s="37" t="s">
        <v>10</v>
      </c>
      <c r="K283" s="37" t="str">
        <f t="shared" si="42"/>
        <v>1X1</v>
      </c>
      <c r="L283" s="37" t="str">
        <f>IFERROR(VLOOKUP($K283,Mapping!F:H,2,0),"")</f>
        <v/>
      </c>
      <c r="M283" s="37" t="str">
        <f>IFERROR(VLOOKUP($K283,Mapping!$F:$H,3,0),"")</f>
        <v/>
      </c>
      <c r="N283" s="37" t="str">
        <f t="shared" si="43"/>
        <v>1</v>
      </c>
    </row>
    <row r="284" spans="1:14" s="86" customFormat="1" ht="31.5" outlineLevel="1" x14ac:dyDescent="0.55000000000000004">
      <c r="A284" s="29">
        <v>4</v>
      </c>
      <c r="B284" s="32" t="s">
        <v>486</v>
      </c>
      <c r="C284" s="83">
        <v>1</v>
      </c>
      <c r="D284" s="30" t="s">
        <v>106</v>
      </c>
      <c r="E284" s="28" t="s">
        <v>511</v>
      </c>
      <c r="G284" s="41"/>
      <c r="H284" s="42"/>
      <c r="J284" s="33" t="s">
        <v>10</v>
      </c>
      <c r="K284" s="33" t="str">
        <f t="shared" si="42"/>
        <v>1X1</v>
      </c>
      <c r="L284" s="33" t="str">
        <f>IFERROR(VLOOKUP($K284,Mapping!F:H,2,0),"")</f>
        <v/>
      </c>
      <c r="M284" s="33" t="str">
        <f>IFERROR(VLOOKUP($K284,Mapping!$F:$H,3,0),"")</f>
        <v/>
      </c>
      <c r="N284" s="33" t="str">
        <f t="shared" si="43"/>
        <v>1</v>
      </c>
    </row>
    <row r="285" spans="1:14" s="86" customFormat="1" ht="47.25" outlineLevel="1" x14ac:dyDescent="0.55000000000000004">
      <c r="A285" s="29">
        <v>5</v>
      </c>
      <c r="B285" s="36" t="s">
        <v>487</v>
      </c>
      <c r="C285" s="84">
        <v>2</v>
      </c>
      <c r="D285" s="160" t="s">
        <v>510</v>
      </c>
      <c r="E285" s="160"/>
      <c r="G285" s="43"/>
      <c r="H285" s="44"/>
      <c r="J285" s="37" t="s">
        <v>10</v>
      </c>
      <c r="K285" s="37" t="str">
        <f t="shared" si="42"/>
        <v>2X1</v>
      </c>
      <c r="L285" s="37" t="str">
        <f>IFERROR(VLOOKUP($K285,Mapping!F:H,2,0),"")</f>
        <v/>
      </c>
      <c r="M285" s="37" t="str">
        <f>IFERROR(VLOOKUP($K285,Mapping!$F:$H,3,0),"")</f>
        <v/>
      </c>
      <c r="N285" s="37" t="str">
        <f t="shared" si="43"/>
        <v>2</v>
      </c>
    </row>
    <row r="286" spans="1:14" s="86" customFormat="1" ht="47.25" outlineLevel="1" x14ac:dyDescent="0.55000000000000004">
      <c r="A286" s="29">
        <v>6</v>
      </c>
      <c r="B286" s="32" t="s">
        <v>488</v>
      </c>
      <c r="C286" s="83">
        <v>2</v>
      </c>
      <c r="D286" s="160" t="s">
        <v>510</v>
      </c>
      <c r="E286" s="160"/>
      <c r="G286" s="41"/>
      <c r="H286" s="42"/>
      <c r="J286" s="33" t="s">
        <v>10</v>
      </c>
      <c r="K286" s="33" t="str">
        <f t="shared" si="42"/>
        <v>2X1</v>
      </c>
      <c r="L286" s="33" t="str">
        <f>IFERROR(VLOOKUP($K286,Mapping!F:H,2,0),"")</f>
        <v/>
      </c>
      <c r="M286" s="33" t="str">
        <f>IFERROR(VLOOKUP($K286,Mapping!$F:$H,3,0),"")</f>
        <v/>
      </c>
      <c r="N286" s="33" t="str">
        <f t="shared" si="43"/>
        <v>2</v>
      </c>
    </row>
    <row r="287" spans="1:14" s="86" customFormat="1" ht="15.75" outlineLevel="1" x14ac:dyDescent="0.55000000000000004">
      <c r="A287" s="29">
        <v>7</v>
      </c>
      <c r="B287" s="36" t="s">
        <v>489</v>
      </c>
      <c r="C287" s="84">
        <v>1</v>
      </c>
      <c r="D287" s="30" t="s">
        <v>106</v>
      </c>
      <c r="E287" s="28" t="s">
        <v>511</v>
      </c>
      <c r="G287" s="43"/>
      <c r="H287" s="44"/>
      <c r="J287" s="37" t="s">
        <v>10</v>
      </c>
      <c r="K287" s="37" t="str">
        <f t="shared" si="42"/>
        <v>1X1</v>
      </c>
      <c r="L287" s="37" t="str">
        <f>IFERROR(VLOOKUP($K287,Mapping!F:H,2,0),"")</f>
        <v/>
      </c>
      <c r="M287" s="37" t="str">
        <f>IFERROR(VLOOKUP($K287,Mapping!$F:$H,3,0),"")</f>
        <v/>
      </c>
      <c r="N287" s="37" t="str">
        <f t="shared" si="43"/>
        <v>1</v>
      </c>
    </row>
    <row r="288" spans="1:14" s="86" customFormat="1" ht="15.75" outlineLevel="1" x14ac:dyDescent="0.55000000000000004">
      <c r="A288" s="29">
        <v>8</v>
      </c>
      <c r="B288" s="32" t="s">
        <v>490</v>
      </c>
      <c r="C288" s="83">
        <v>3</v>
      </c>
      <c r="D288" s="30" t="s">
        <v>5</v>
      </c>
      <c r="E288" s="28"/>
      <c r="G288" s="41"/>
      <c r="H288" s="42"/>
      <c r="J288" s="33" t="s">
        <v>10</v>
      </c>
      <c r="K288" s="33" t="str">
        <f t="shared" si="42"/>
        <v>3X1</v>
      </c>
      <c r="L288" s="33" t="str">
        <f>IFERROR(VLOOKUP($K288,Mapping!F:H,2,0),"")</f>
        <v/>
      </c>
      <c r="M288" s="33" t="str">
        <f>IFERROR(VLOOKUP($K288,Mapping!$F:$H,3,0),"")</f>
        <v/>
      </c>
      <c r="N288" s="33" t="str">
        <f t="shared" si="43"/>
        <v>3</v>
      </c>
    </row>
    <row r="289" spans="1:14" s="86" customFormat="1" ht="15.75" outlineLevel="1" x14ac:dyDescent="0.55000000000000004">
      <c r="A289" s="29">
        <v>9</v>
      </c>
      <c r="B289" s="36" t="s">
        <v>491</v>
      </c>
      <c r="C289" s="84">
        <v>3</v>
      </c>
      <c r="D289" s="30" t="s">
        <v>5</v>
      </c>
      <c r="E289" s="36"/>
      <c r="G289" s="43"/>
      <c r="H289" s="44"/>
      <c r="J289" s="37" t="s">
        <v>10</v>
      </c>
      <c r="K289" s="37" t="str">
        <f t="shared" si="42"/>
        <v>3X1</v>
      </c>
      <c r="L289" s="37" t="str">
        <f>IFERROR(VLOOKUP($K289,Mapping!F:H,2,0),"")</f>
        <v/>
      </c>
      <c r="M289" s="37" t="str">
        <f>IFERROR(VLOOKUP($K289,Mapping!$F:$H,3,0),"")</f>
        <v/>
      </c>
      <c r="N289" s="37" t="str">
        <f t="shared" si="43"/>
        <v>3</v>
      </c>
    </row>
    <row r="290" spans="1:14" s="86" customFormat="1" ht="15.75" outlineLevel="1" x14ac:dyDescent="0.55000000000000004">
      <c r="A290" s="29">
        <v>10</v>
      </c>
      <c r="B290" s="36" t="s">
        <v>492</v>
      </c>
      <c r="C290" s="84">
        <v>2</v>
      </c>
      <c r="D290" s="160" t="s">
        <v>510</v>
      </c>
      <c r="E290" s="160"/>
      <c r="G290" s="43"/>
      <c r="H290" s="44"/>
      <c r="J290" s="37" t="s">
        <v>10</v>
      </c>
      <c r="K290" s="37" t="str">
        <f t="shared" si="42"/>
        <v>2X1</v>
      </c>
      <c r="L290" s="37" t="str">
        <f>IFERROR(VLOOKUP($K290,Mapping!F:H,2,0),"")</f>
        <v/>
      </c>
      <c r="M290" s="37" t="str">
        <f>IFERROR(VLOOKUP($K290,Mapping!$F:$H,3,0),"")</f>
        <v/>
      </c>
      <c r="N290" s="37" t="str">
        <f t="shared" si="43"/>
        <v>2</v>
      </c>
    </row>
    <row r="291" spans="1:14" s="86" customFormat="1" ht="15.75" outlineLevel="1" x14ac:dyDescent="0.55000000000000004">
      <c r="A291" s="29">
        <v>11</v>
      </c>
      <c r="B291" s="32" t="s">
        <v>493</v>
      </c>
      <c r="C291" s="83">
        <v>2</v>
      </c>
      <c r="D291" s="160" t="s">
        <v>510</v>
      </c>
      <c r="E291" s="160"/>
      <c r="G291" s="41"/>
      <c r="H291" s="42"/>
      <c r="J291" s="33" t="s">
        <v>10</v>
      </c>
      <c r="K291" s="33" t="str">
        <f t="shared" si="42"/>
        <v>2X1</v>
      </c>
      <c r="L291" s="33" t="str">
        <f>IFERROR(VLOOKUP($K291,Mapping!F:H,2,0),"")</f>
        <v/>
      </c>
      <c r="M291" s="33" t="str">
        <f>IFERROR(VLOOKUP($K291,Mapping!$F:$H,3,0),"")</f>
        <v/>
      </c>
      <c r="N291" s="33" t="str">
        <f t="shared" si="43"/>
        <v>2</v>
      </c>
    </row>
    <row r="292" spans="1:14" s="86" customFormat="1" ht="15.75" outlineLevel="1" x14ac:dyDescent="0.55000000000000004">
      <c r="A292" s="29">
        <v>12</v>
      </c>
      <c r="B292" s="36" t="s">
        <v>494</v>
      </c>
      <c r="C292" s="84">
        <v>1</v>
      </c>
      <c r="D292" s="30" t="s">
        <v>106</v>
      </c>
      <c r="E292" s="28" t="s">
        <v>511</v>
      </c>
      <c r="G292" s="43"/>
      <c r="H292" s="44"/>
      <c r="J292" s="37" t="s">
        <v>10</v>
      </c>
      <c r="K292" s="37" t="str">
        <f t="shared" si="42"/>
        <v>1X1</v>
      </c>
      <c r="L292" s="37" t="str">
        <f>IFERROR(VLOOKUP($K292,Mapping!F:H,2,0),"")</f>
        <v/>
      </c>
      <c r="M292" s="37" t="str">
        <f>IFERROR(VLOOKUP($K292,Mapping!$F:$H,3,0),"")</f>
        <v/>
      </c>
      <c r="N292" s="37" t="str">
        <f t="shared" si="43"/>
        <v>1</v>
      </c>
    </row>
    <row r="293" spans="1:14" s="86" customFormat="1" ht="15.75" outlineLevel="1" x14ac:dyDescent="0.55000000000000004">
      <c r="A293" s="29">
        <v>13</v>
      </c>
      <c r="B293" s="32" t="s">
        <v>495</v>
      </c>
      <c r="C293" s="83">
        <v>1</v>
      </c>
      <c r="D293" s="30" t="s">
        <v>107</v>
      </c>
      <c r="E293" s="28" t="s">
        <v>511</v>
      </c>
      <c r="G293" s="41"/>
      <c r="H293" s="42"/>
      <c r="J293" s="33" t="s">
        <v>10</v>
      </c>
      <c r="K293" s="33" t="str">
        <f t="shared" si="42"/>
        <v>1X1</v>
      </c>
      <c r="L293" s="33" t="str">
        <f>IFERROR(VLOOKUP($K293,Mapping!F:H,2,0),"")</f>
        <v/>
      </c>
      <c r="M293" s="33" t="str">
        <f>IFERROR(VLOOKUP($K293,Mapping!$F:$H,3,0),"")</f>
        <v/>
      </c>
      <c r="N293" s="33" t="str">
        <f t="shared" si="43"/>
        <v>1</v>
      </c>
    </row>
    <row r="294" spans="1:14" s="86" customFormat="1" ht="31.5" outlineLevel="1" x14ac:dyDescent="0.55000000000000004">
      <c r="A294" s="29">
        <v>14</v>
      </c>
      <c r="B294" s="36" t="s">
        <v>496</v>
      </c>
      <c r="C294" s="84">
        <v>1</v>
      </c>
      <c r="D294" s="30" t="s">
        <v>107</v>
      </c>
      <c r="E294" s="28" t="s">
        <v>511</v>
      </c>
      <c r="G294" s="43"/>
      <c r="H294" s="44"/>
      <c r="J294" s="37" t="s">
        <v>10</v>
      </c>
      <c r="K294" s="37" t="str">
        <f t="shared" si="42"/>
        <v>1X1</v>
      </c>
      <c r="L294" s="37" t="str">
        <f>IFERROR(VLOOKUP($K294,Mapping!F:H,2,0),"")</f>
        <v/>
      </c>
      <c r="M294" s="37" t="str">
        <f>IFERROR(VLOOKUP($K294,Mapping!$F:$H,3,0),"")</f>
        <v/>
      </c>
      <c r="N294" s="37" t="str">
        <f t="shared" si="43"/>
        <v>1</v>
      </c>
    </row>
    <row r="295" spans="1:14" s="86" customFormat="1" ht="31.5" outlineLevel="1" x14ac:dyDescent="0.55000000000000004">
      <c r="A295" s="29">
        <v>15</v>
      </c>
      <c r="B295" s="32" t="s">
        <v>497</v>
      </c>
      <c r="C295" s="83">
        <v>1</v>
      </c>
      <c r="D295" s="30" t="s">
        <v>107</v>
      </c>
      <c r="E295" s="28" t="s">
        <v>511</v>
      </c>
      <c r="G295" s="41"/>
      <c r="H295" s="42"/>
      <c r="J295" s="33" t="s">
        <v>10</v>
      </c>
      <c r="K295" s="33" t="str">
        <f t="shared" si="42"/>
        <v>1X1</v>
      </c>
      <c r="L295" s="33" t="str">
        <f>IFERROR(VLOOKUP($K295,Mapping!F:H,2,0),"")</f>
        <v/>
      </c>
      <c r="M295" s="33" t="str">
        <f>IFERROR(VLOOKUP($K295,Mapping!$F:$H,3,0),"")</f>
        <v/>
      </c>
      <c r="N295" s="33" t="str">
        <f t="shared" si="43"/>
        <v>1</v>
      </c>
    </row>
    <row r="296" spans="1:14" s="86" customFormat="1" ht="15.75" outlineLevel="1" x14ac:dyDescent="0.55000000000000004">
      <c r="A296" s="29">
        <v>16</v>
      </c>
      <c r="B296" s="36" t="s">
        <v>498</v>
      </c>
      <c r="C296" s="84">
        <v>1</v>
      </c>
      <c r="D296" s="30" t="s">
        <v>107</v>
      </c>
      <c r="E296" s="28" t="s">
        <v>511</v>
      </c>
      <c r="G296" s="43"/>
      <c r="H296" s="44"/>
      <c r="J296" s="37" t="s">
        <v>10</v>
      </c>
      <c r="K296" s="37" t="str">
        <f t="shared" si="42"/>
        <v>1X1</v>
      </c>
      <c r="L296" s="37" t="str">
        <f>IFERROR(VLOOKUP($K296,Mapping!F:H,2,0),"")</f>
        <v/>
      </c>
      <c r="M296" s="37" t="str">
        <f>IFERROR(VLOOKUP($K296,Mapping!$F:$H,3,0),"")</f>
        <v/>
      </c>
      <c r="N296" s="37" t="str">
        <f t="shared" si="43"/>
        <v>1</v>
      </c>
    </row>
    <row r="297" spans="1:14" s="86" customFormat="1" ht="31.5" outlineLevel="1" x14ac:dyDescent="0.55000000000000004">
      <c r="A297" s="29">
        <v>17</v>
      </c>
      <c r="B297" s="32" t="s">
        <v>499</v>
      </c>
      <c r="C297" s="83">
        <v>2</v>
      </c>
      <c r="D297" s="160" t="s">
        <v>510</v>
      </c>
      <c r="E297" s="160"/>
      <c r="G297" s="41"/>
      <c r="H297" s="42"/>
      <c r="J297" s="33" t="s">
        <v>10</v>
      </c>
      <c r="K297" s="33" t="str">
        <f t="shared" si="42"/>
        <v>2X1</v>
      </c>
      <c r="L297" s="33" t="str">
        <f>IFERROR(VLOOKUP($K297,Mapping!F:H,2,0),"")</f>
        <v/>
      </c>
      <c r="M297" s="33" t="str">
        <f>IFERROR(VLOOKUP($K297,Mapping!$F:$H,3,0),"")</f>
        <v/>
      </c>
      <c r="N297" s="33" t="str">
        <f t="shared" si="43"/>
        <v>2</v>
      </c>
    </row>
    <row r="298" spans="1:14" s="86" customFormat="1" ht="31.5" outlineLevel="1" x14ac:dyDescent="0.55000000000000004">
      <c r="A298" s="29">
        <v>18</v>
      </c>
      <c r="B298" s="36" t="s">
        <v>500</v>
      </c>
      <c r="C298" s="84">
        <v>2</v>
      </c>
      <c r="D298" s="160" t="s">
        <v>510</v>
      </c>
      <c r="E298" s="160"/>
      <c r="G298" s="43"/>
      <c r="H298" s="44"/>
      <c r="J298" s="37" t="s">
        <v>10</v>
      </c>
      <c r="K298" s="37" t="str">
        <f t="shared" si="42"/>
        <v>2X1</v>
      </c>
      <c r="L298" s="37" t="str">
        <f>IFERROR(VLOOKUP($K298,Mapping!F:H,2,0),"")</f>
        <v/>
      </c>
      <c r="M298" s="37" t="str">
        <f>IFERROR(VLOOKUP($K298,Mapping!$F:$H,3,0),"")</f>
        <v/>
      </c>
      <c r="N298" s="37" t="str">
        <f t="shared" si="43"/>
        <v>2</v>
      </c>
    </row>
    <row r="299" spans="1:14" s="86" customFormat="1" ht="31.5" outlineLevel="1" x14ac:dyDescent="0.55000000000000004">
      <c r="A299" s="29">
        <v>19</v>
      </c>
      <c r="B299" s="32" t="s">
        <v>501</v>
      </c>
      <c r="C299" s="83">
        <v>3</v>
      </c>
      <c r="D299" s="30" t="s">
        <v>5</v>
      </c>
      <c r="E299" s="28"/>
      <c r="G299" s="41"/>
      <c r="H299" s="42"/>
      <c r="J299" s="33" t="s">
        <v>10</v>
      </c>
      <c r="K299" s="33" t="str">
        <f t="shared" si="42"/>
        <v>3X1</v>
      </c>
      <c r="L299" s="33" t="str">
        <f>IFERROR(VLOOKUP($K299,Mapping!F:H,2,0),"")</f>
        <v/>
      </c>
      <c r="M299" s="33" t="str">
        <f>IFERROR(VLOOKUP($K299,Mapping!$F:$H,3,0),"")</f>
        <v/>
      </c>
      <c r="N299" s="33" t="str">
        <f t="shared" si="43"/>
        <v>3</v>
      </c>
    </row>
    <row r="300" spans="1:14" s="86" customFormat="1" ht="15.75" outlineLevel="1" x14ac:dyDescent="0.55000000000000004">
      <c r="A300" s="29">
        <v>20</v>
      </c>
      <c r="B300" s="36" t="s">
        <v>502</v>
      </c>
      <c r="C300" s="84">
        <v>3</v>
      </c>
      <c r="D300" s="30" t="s">
        <v>5</v>
      </c>
      <c r="E300" s="30"/>
      <c r="G300" s="43"/>
      <c r="H300" s="44"/>
      <c r="J300" s="37" t="s">
        <v>10</v>
      </c>
      <c r="K300" s="37" t="str">
        <f t="shared" si="42"/>
        <v>3X1</v>
      </c>
      <c r="L300" s="37" t="str">
        <f>IFERROR(VLOOKUP($K300,Mapping!F:H,2,0),"")</f>
        <v/>
      </c>
      <c r="M300" s="37" t="str">
        <f>IFERROR(VLOOKUP($K300,Mapping!$F:$H,3,0),"")</f>
        <v/>
      </c>
      <c r="N300" s="37" t="str">
        <f t="shared" si="43"/>
        <v>3</v>
      </c>
    </row>
    <row r="301" spans="1:14" s="86" customFormat="1" ht="15.75" outlineLevel="1" x14ac:dyDescent="0.55000000000000004">
      <c r="A301" s="29">
        <v>21</v>
      </c>
      <c r="B301" s="32" t="s">
        <v>503</v>
      </c>
      <c r="C301" s="83">
        <v>2</v>
      </c>
      <c r="D301" s="160" t="s">
        <v>510</v>
      </c>
      <c r="E301" s="160"/>
      <c r="G301" s="41"/>
      <c r="H301" s="42"/>
      <c r="J301" s="33" t="s">
        <v>10</v>
      </c>
      <c r="K301" s="33" t="str">
        <f t="shared" si="42"/>
        <v>2X1</v>
      </c>
      <c r="L301" s="33" t="str">
        <f>IFERROR(VLOOKUP($K301,Mapping!F:H,2,0),"")</f>
        <v/>
      </c>
      <c r="M301" s="33" t="str">
        <f>IFERROR(VLOOKUP($K301,Mapping!$F:$H,3,0),"")</f>
        <v/>
      </c>
      <c r="N301" s="33" t="str">
        <f t="shared" si="43"/>
        <v>2</v>
      </c>
    </row>
    <row r="302" spans="1:14" s="86" customFormat="1" ht="15.75" outlineLevel="1" x14ac:dyDescent="0.55000000000000004">
      <c r="A302" s="29">
        <v>22</v>
      </c>
      <c r="B302" s="36" t="s">
        <v>504</v>
      </c>
      <c r="C302" s="84">
        <v>3</v>
      </c>
      <c r="D302" s="30" t="s">
        <v>5</v>
      </c>
      <c r="E302" s="30"/>
      <c r="G302" s="43"/>
      <c r="H302" s="44"/>
      <c r="J302" s="37" t="s">
        <v>10</v>
      </c>
      <c r="K302" s="37" t="str">
        <f t="shared" si="42"/>
        <v>3X1</v>
      </c>
      <c r="L302" s="37" t="str">
        <f>IFERROR(VLOOKUP($K302,Mapping!F:H,2,0),"")</f>
        <v/>
      </c>
      <c r="M302" s="37" t="str">
        <f>IFERROR(VLOOKUP($K302,Mapping!$F:$H,3,0),"")</f>
        <v/>
      </c>
      <c r="N302" s="37" t="str">
        <f t="shared" si="43"/>
        <v>3</v>
      </c>
    </row>
    <row r="303" spans="1:14" s="86" customFormat="1" ht="15.75" outlineLevel="1" x14ac:dyDescent="0.55000000000000004">
      <c r="A303" s="29">
        <v>23</v>
      </c>
      <c r="B303" s="36" t="s">
        <v>505</v>
      </c>
      <c r="C303" s="84">
        <v>1</v>
      </c>
      <c r="D303" s="30" t="s">
        <v>107</v>
      </c>
      <c r="E303" s="30" t="s">
        <v>179</v>
      </c>
      <c r="G303" s="43"/>
      <c r="H303" s="44"/>
      <c r="J303" s="37" t="s">
        <v>10</v>
      </c>
      <c r="K303" s="37" t="str">
        <f t="shared" si="42"/>
        <v>1X1</v>
      </c>
      <c r="L303" s="37" t="str">
        <f>IFERROR(VLOOKUP($K303,Mapping!F:H,2,0),"")</f>
        <v/>
      </c>
      <c r="M303" s="37" t="str">
        <f>IFERROR(VLOOKUP($K303,Mapping!$F:$H,3,0),"")</f>
        <v/>
      </c>
      <c r="N303" s="37" t="str">
        <f t="shared" si="43"/>
        <v>1</v>
      </c>
    </row>
    <row r="304" spans="1:14" s="86" customFormat="1" ht="31.5" outlineLevel="1" x14ac:dyDescent="0.55000000000000004">
      <c r="A304" s="29">
        <v>24</v>
      </c>
      <c r="B304" s="32" t="s">
        <v>506</v>
      </c>
      <c r="C304" s="83">
        <v>1</v>
      </c>
      <c r="D304" s="30" t="s">
        <v>107</v>
      </c>
      <c r="E304" s="28" t="s">
        <v>511</v>
      </c>
      <c r="G304" s="41"/>
      <c r="H304" s="42"/>
      <c r="J304" s="33" t="s">
        <v>10</v>
      </c>
      <c r="K304" s="33" t="str">
        <f t="shared" si="42"/>
        <v>1X1</v>
      </c>
      <c r="L304" s="33" t="str">
        <f>IFERROR(VLOOKUP($K304,Mapping!F:H,2,0),"")</f>
        <v/>
      </c>
      <c r="M304" s="33" t="str">
        <f>IFERROR(VLOOKUP($K304,Mapping!$F:$H,3,0),"")</f>
        <v/>
      </c>
      <c r="N304" s="33" t="str">
        <f t="shared" si="43"/>
        <v>1</v>
      </c>
    </row>
    <row r="305" spans="1:14" s="86" customFormat="1" ht="15.75" outlineLevel="1" x14ac:dyDescent="0.55000000000000004">
      <c r="A305" s="29">
        <v>25</v>
      </c>
      <c r="B305" s="36" t="s">
        <v>507</v>
      </c>
      <c r="C305" s="84">
        <v>3</v>
      </c>
      <c r="D305" s="30" t="s">
        <v>5</v>
      </c>
      <c r="E305" s="30"/>
      <c r="G305" s="43"/>
      <c r="H305" s="44"/>
      <c r="J305" s="37" t="s">
        <v>10</v>
      </c>
      <c r="K305" s="37" t="str">
        <f t="shared" si="42"/>
        <v>3X1</v>
      </c>
      <c r="L305" s="37" t="str">
        <f>IFERROR(VLOOKUP($K305,Mapping!F:H,2,0),"")</f>
        <v/>
      </c>
      <c r="M305" s="37" t="str">
        <f>IFERROR(VLOOKUP($K305,Mapping!$F:$H,3,0),"")</f>
        <v/>
      </c>
      <c r="N305" s="37" t="str">
        <f t="shared" si="43"/>
        <v>3</v>
      </c>
    </row>
    <row r="306" spans="1:14" s="86" customFormat="1" ht="31.5" outlineLevel="1" x14ac:dyDescent="0.55000000000000004">
      <c r="A306" s="29">
        <v>26</v>
      </c>
      <c r="B306" s="32" t="s">
        <v>508</v>
      </c>
      <c r="C306" s="83">
        <v>3</v>
      </c>
      <c r="D306" s="30" t="s">
        <v>5</v>
      </c>
      <c r="E306" s="28"/>
      <c r="G306" s="41"/>
      <c r="H306" s="42"/>
      <c r="J306" s="33" t="s">
        <v>10</v>
      </c>
      <c r="K306" s="33" t="str">
        <f t="shared" si="42"/>
        <v>3X1</v>
      </c>
      <c r="L306" s="33" t="str">
        <f>IFERROR(VLOOKUP($K306,Mapping!F:H,2,0),"")</f>
        <v/>
      </c>
      <c r="M306" s="33" t="str">
        <f>IFERROR(VLOOKUP($K306,Mapping!$F:$H,3,0),"")</f>
        <v/>
      </c>
      <c r="N306" s="33" t="str">
        <f t="shared" si="43"/>
        <v>3</v>
      </c>
    </row>
    <row r="307" spans="1:14" s="86" customFormat="1" ht="31.5" outlineLevel="1" x14ac:dyDescent="0.55000000000000004">
      <c r="A307" s="29">
        <v>27</v>
      </c>
      <c r="B307" s="36" t="s">
        <v>509</v>
      </c>
      <c r="C307" s="84">
        <v>1</v>
      </c>
      <c r="D307" s="30" t="s">
        <v>107</v>
      </c>
      <c r="E307" s="36" t="s">
        <v>511</v>
      </c>
      <c r="G307" s="43"/>
      <c r="H307" s="44"/>
      <c r="J307" s="37" t="s">
        <v>10</v>
      </c>
      <c r="K307" s="37" t="str">
        <f t="shared" si="42"/>
        <v>1X1</v>
      </c>
      <c r="L307" s="37" t="str">
        <f>IFERROR(VLOOKUP($K307,Mapping!F:H,2,0),"")</f>
        <v/>
      </c>
      <c r="M307" s="37" t="str">
        <f>IFERROR(VLOOKUP($K307,Mapping!$F:$H,3,0),"")</f>
        <v/>
      </c>
      <c r="N307" s="37" t="str">
        <f t="shared" si="43"/>
        <v>1</v>
      </c>
    </row>
    <row r="308" spans="1:14" s="85" customFormat="1" ht="17.25" x14ac:dyDescent="0.6">
      <c r="A308" s="23" t="s">
        <v>235</v>
      </c>
      <c r="B308" s="73" t="s">
        <v>513</v>
      </c>
      <c r="C308" s="79" t="s">
        <v>71</v>
      </c>
      <c r="D308" s="74"/>
      <c r="E308" s="80"/>
      <c r="G308" s="81">
        <f>SUBTOTAL(3,G309:G314)/SUBTOTAL(3,C309:C314)</f>
        <v>0</v>
      </c>
      <c r="H308" s="73"/>
      <c r="J308" s="75"/>
      <c r="K308" s="75"/>
      <c r="L308" s="75">
        <f>SUBTOTAL(9,L309:L314)</f>
        <v>0</v>
      </c>
      <c r="M308" s="75">
        <f>SUBTOTAL(9,M309:M314)</f>
        <v>0</v>
      </c>
      <c r="N308" s="75"/>
    </row>
    <row r="309" spans="1:14" s="86" customFormat="1" ht="15.75" outlineLevel="1" x14ac:dyDescent="0.55000000000000004">
      <c r="A309" s="29">
        <v>1</v>
      </c>
      <c r="B309" s="28" t="s">
        <v>514</v>
      </c>
      <c r="C309" s="82">
        <v>1</v>
      </c>
      <c r="D309" s="30" t="s">
        <v>520</v>
      </c>
      <c r="E309" s="28"/>
      <c r="G309" s="39"/>
      <c r="H309" s="40"/>
      <c r="J309" s="29" t="s">
        <v>10</v>
      </c>
      <c r="K309" s="29" t="str">
        <f t="shared" ref="K309:K314" si="44">C309&amp;J309&amp;G309</f>
        <v>1X1</v>
      </c>
      <c r="L309" s="29" t="str">
        <f>IFERROR(VLOOKUP($K309,Mapping!F:H,2,0),"")</f>
        <v/>
      </c>
      <c r="M309" s="29" t="str">
        <f>IFERROR(VLOOKUP($K309,Mapping!$F:$H,3,0),"")</f>
        <v/>
      </c>
      <c r="N309" s="29" t="str">
        <f t="shared" ref="N309:N314" si="45">C309&amp;G309</f>
        <v>1</v>
      </c>
    </row>
    <row r="310" spans="1:14" s="86" customFormat="1" ht="15.75" outlineLevel="1" x14ac:dyDescent="0.55000000000000004">
      <c r="A310" s="29">
        <v>2</v>
      </c>
      <c r="B310" s="32" t="s">
        <v>515</v>
      </c>
      <c r="C310" s="83">
        <v>3</v>
      </c>
      <c r="D310" s="30" t="s">
        <v>5</v>
      </c>
      <c r="E310" s="28"/>
      <c r="G310" s="41"/>
      <c r="H310" s="42"/>
      <c r="J310" s="33" t="s">
        <v>10</v>
      </c>
      <c r="K310" s="33" t="str">
        <f t="shared" si="44"/>
        <v>3X1</v>
      </c>
      <c r="L310" s="33" t="str">
        <f>IFERROR(VLOOKUP($K310,Mapping!F:H,2,0),"")</f>
        <v/>
      </c>
      <c r="M310" s="33" t="str">
        <f>IFERROR(VLOOKUP($K310,Mapping!$F:$H,3,0),"")</f>
        <v/>
      </c>
      <c r="N310" s="33" t="str">
        <f t="shared" si="45"/>
        <v>3</v>
      </c>
    </row>
    <row r="311" spans="1:14" s="86" customFormat="1" ht="15.75" outlineLevel="1" x14ac:dyDescent="0.55000000000000004">
      <c r="A311" s="29">
        <v>3</v>
      </c>
      <c r="B311" s="36" t="s">
        <v>516</v>
      </c>
      <c r="C311" s="84">
        <v>3</v>
      </c>
      <c r="D311" s="30" t="s">
        <v>5</v>
      </c>
      <c r="E311" s="28"/>
      <c r="G311" s="43"/>
      <c r="H311" s="44"/>
      <c r="J311" s="37" t="s">
        <v>10</v>
      </c>
      <c r="K311" s="37" t="str">
        <f t="shared" si="44"/>
        <v>3X1</v>
      </c>
      <c r="L311" s="37" t="str">
        <f>IFERROR(VLOOKUP($K311,Mapping!F:H,2,0),"")</f>
        <v/>
      </c>
      <c r="M311" s="37" t="str">
        <f>IFERROR(VLOOKUP($K311,Mapping!$F:$H,3,0),"")</f>
        <v/>
      </c>
      <c r="N311" s="37" t="str">
        <f t="shared" si="45"/>
        <v>3</v>
      </c>
    </row>
    <row r="312" spans="1:14" s="86" customFormat="1" ht="15.75" outlineLevel="1" x14ac:dyDescent="0.55000000000000004">
      <c r="A312" s="29">
        <v>4</v>
      </c>
      <c r="B312" s="32" t="s">
        <v>517</v>
      </c>
      <c r="C312" s="83">
        <v>2</v>
      </c>
      <c r="D312" s="30" t="s">
        <v>178</v>
      </c>
      <c r="E312" s="28"/>
      <c r="G312" s="41"/>
      <c r="H312" s="42"/>
      <c r="J312" s="33" t="s">
        <v>10</v>
      </c>
      <c r="K312" s="33" t="str">
        <f t="shared" si="44"/>
        <v>2X1</v>
      </c>
      <c r="L312" s="33" t="str">
        <f>IFERROR(VLOOKUP($K312,Mapping!F:H,2,0),"")</f>
        <v/>
      </c>
      <c r="M312" s="33" t="str">
        <f>IFERROR(VLOOKUP($K312,Mapping!$F:$H,3,0),"")</f>
        <v/>
      </c>
      <c r="N312" s="33" t="str">
        <f t="shared" si="45"/>
        <v>2</v>
      </c>
    </row>
    <row r="313" spans="1:14" s="86" customFormat="1" ht="15.75" outlineLevel="1" x14ac:dyDescent="0.55000000000000004">
      <c r="A313" s="29">
        <v>5</v>
      </c>
      <c r="B313" s="36" t="s">
        <v>518</v>
      </c>
      <c r="C313" s="84">
        <v>3</v>
      </c>
      <c r="D313" s="30" t="s">
        <v>5</v>
      </c>
      <c r="E313" s="28"/>
      <c r="G313" s="43"/>
      <c r="H313" s="44"/>
      <c r="J313" s="37" t="s">
        <v>10</v>
      </c>
      <c r="K313" s="37" t="str">
        <f t="shared" si="44"/>
        <v>3X1</v>
      </c>
      <c r="L313" s="37" t="str">
        <f>IFERROR(VLOOKUP($K313,Mapping!F:H,2,0),"")</f>
        <v/>
      </c>
      <c r="M313" s="37" t="str">
        <f>IFERROR(VLOOKUP($K313,Mapping!$F:$H,3,0),"")</f>
        <v/>
      </c>
      <c r="N313" s="37" t="str">
        <f t="shared" si="45"/>
        <v>3</v>
      </c>
    </row>
    <row r="314" spans="1:14" s="86" customFormat="1" ht="15.75" outlineLevel="1" x14ac:dyDescent="0.55000000000000004">
      <c r="A314" s="29">
        <v>6</v>
      </c>
      <c r="B314" s="32" t="s">
        <v>519</v>
      </c>
      <c r="C314" s="83">
        <v>3</v>
      </c>
      <c r="D314" s="30" t="s">
        <v>5</v>
      </c>
      <c r="E314" s="28"/>
      <c r="G314" s="41"/>
      <c r="H314" s="42"/>
      <c r="J314" s="33" t="s">
        <v>10</v>
      </c>
      <c r="K314" s="33" t="str">
        <f t="shared" si="44"/>
        <v>3X1</v>
      </c>
      <c r="L314" s="33" t="str">
        <f>IFERROR(VLOOKUP($K314,Mapping!F:H,2,0),"")</f>
        <v/>
      </c>
      <c r="M314" s="33" t="str">
        <f>IFERROR(VLOOKUP($K314,Mapping!$F:$H,3,0),"")</f>
        <v/>
      </c>
      <c r="N314" s="33" t="str">
        <f t="shared" si="45"/>
        <v>3</v>
      </c>
    </row>
    <row r="315" spans="1:14" s="85" customFormat="1" ht="17.25" x14ac:dyDescent="0.6">
      <c r="A315" s="23" t="s">
        <v>253</v>
      </c>
      <c r="B315" s="73" t="s">
        <v>521</v>
      </c>
      <c r="C315" s="79" t="s">
        <v>71</v>
      </c>
      <c r="D315" s="74"/>
      <c r="E315" s="80"/>
      <c r="G315" s="81">
        <f>SUBTOTAL(3,G316:G322)/SUBTOTAL(3,C316:C322)</f>
        <v>0</v>
      </c>
      <c r="H315" s="73"/>
      <c r="J315" s="75"/>
      <c r="K315" s="75"/>
      <c r="L315" s="75">
        <f>SUBTOTAL(9,L316:L322)</f>
        <v>0</v>
      </c>
      <c r="M315" s="75">
        <f>SUBTOTAL(9,M316:M322)</f>
        <v>0</v>
      </c>
      <c r="N315" s="75"/>
    </row>
    <row r="316" spans="1:14" s="86" customFormat="1" ht="31.5" outlineLevel="1" x14ac:dyDescent="0.55000000000000004">
      <c r="A316" s="29">
        <v>1</v>
      </c>
      <c r="B316" s="28" t="s">
        <v>522</v>
      </c>
      <c r="C316" s="82">
        <v>1</v>
      </c>
      <c r="D316" s="30" t="s">
        <v>529</v>
      </c>
      <c r="E316" s="28" t="s">
        <v>535</v>
      </c>
      <c r="G316" s="39"/>
      <c r="H316" s="40"/>
      <c r="J316" s="29" t="s">
        <v>10</v>
      </c>
      <c r="K316" s="29" t="str">
        <f t="shared" ref="K316:K322" si="46">C316&amp;J316&amp;G316</f>
        <v>1X1</v>
      </c>
      <c r="L316" s="29" t="str">
        <f>IFERROR(VLOOKUP($K316,Mapping!F:H,2,0),"")</f>
        <v/>
      </c>
      <c r="M316" s="29" t="str">
        <f>IFERROR(VLOOKUP($K316,Mapping!$F:$H,3,0),"")</f>
        <v/>
      </c>
      <c r="N316" s="29" t="str">
        <f t="shared" ref="N316:N322" si="47">C316&amp;G316</f>
        <v>1</v>
      </c>
    </row>
    <row r="317" spans="1:14" s="86" customFormat="1" ht="31.5" outlineLevel="1" x14ac:dyDescent="0.55000000000000004">
      <c r="A317" s="29">
        <v>2</v>
      </c>
      <c r="B317" s="32" t="s">
        <v>523</v>
      </c>
      <c r="C317" s="83">
        <v>1</v>
      </c>
      <c r="D317" s="30" t="s">
        <v>530</v>
      </c>
      <c r="E317" s="28" t="s">
        <v>536</v>
      </c>
      <c r="G317" s="41"/>
      <c r="H317" s="42"/>
      <c r="J317" s="33" t="s">
        <v>10</v>
      </c>
      <c r="K317" s="33" t="str">
        <f t="shared" si="46"/>
        <v>1X1</v>
      </c>
      <c r="L317" s="33" t="str">
        <f>IFERROR(VLOOKUP($K317,Mapping!F:H,2,0),"")</f>
        <v/>
      </c>
      <c r="M317" s="33" t="str">
        <f>IFERROR(VLOOKUP($K317,Mapping!$F:$H,3,0),"")</f>
        <v/>
      </c>
      <c r="N317" s="33" t="str">
        <f t="shared" si="47"/>
        <v>1</v>
      </c>
    </row>
    <row r="318" spans="1:14" s="86" customFormat="1" ht="31.5" outlineLevel="1" x14ac:dyDescent="0.55000000000000004">
      <c r="A318" s="29">
        <v>3</v>
      </c>
      <c r="B318" s="36" t="s">
        <v>524</v>
      </c>
      <c r="C318" s="84">
        <v>1</v>
      </c>
      <c r="D318" s="30" t="s">
        <v>531</v>
      </c>
      <c r="E318" s="36" t="s">
        <v>540</v>
      </c>
      <c r="G318" s="43"/>
      <c r="H318" s="44"/>
      <c r="J318" s="37" t="s">
        <v>10</v>
      </c>
      <c r="K318" s="37" t="str">
        <f t="shared" si="46"/>
        <v>1X1</v>
      </c>
      <c r="L318" s="37" t="str">
        <f>IFERROR(VLOOKUP($K318,Mapping!F:H,2,0),"")</f>
        <v/>
      </c>
      <c r="M318" s="37" t="str">
        <f>IFERROR(VLOOKUP($K318,Mapping!$F:$H,3,0),"")</f>
        <v/>
      </c>
      <c r="N318" s="37" t="str">
        <f t="shared" si="47"/>
        <v>1</v>
      </c>
    </row>
    <row r="319" spans="1:14" s="86" customFormat="1" ht="31.5" outlineLevel="1" x14ac:dyDescent="0.55000000000000004">
      <c r="A319" s="29">
        <v>4</v>
      </c>
      <c r="B319" s="32" t="s">
        <v>525</v>
      </c>
      <c r="C319" s="83">
        <v>1</v>
      </c>
      <c r="D319" s="30" t="s">
        <v>531</v>
      </c>
      <c r="E319" s="36" t="s">
        <v>540</v>
      </c>
      <c r="G319" s="41"/>
      <c r="H319" s="42"/>
      <c r="J319" s="33" t="s">
        <v>10</v>
      </c>
      <c r="K319" s="33" t="str">
        <f t="shared" si="46"/>
        <v>1X1</v>
      </c>
      <c r="L319" s="33" t="str">
        <f>IFERROR(VLOOKUP($K319,Mapping!F:H,2,0),"")</f>
        <v/>
      </c>
      <c r="M319" s="33" t="str">
        <f>IFERROR(VLOOKUP($K319,Mapping!$F:$H,3,0),"")</f>
        <v/>
      </c>
      <c r="N319" s="33" t="str">
        <f t="shared" si="47"/>
        <v>1</v>
      </c>
    </row>
    <row r="320" spans="1:14" s="86" customFormat="1" ht="31.5" outlineLevel="1" x14ac:dyDescent="0.55000000000000004">
      <c r="A320" s="29">
        <v>5</v>
      </c>
      <c r="B320" s="36" t="s">
        <v>526</v>
      </c>
      <c r="C320" s="84">
        <v>1</v>
      </c>
      <c r="D320" s="30" t="s">
        <v>532</v>
      </c>
      <c r="E320" s="36" t="s">
        <v>537</v>
      </c>
      <c r="G320" s="43"/>
      <c r="H320" s="44"/>
      <c r="J320" s="37" t="s">
        <v>10</v>
      </c>
      <c r="K320" s="37" t="str">
        <f t="shared" si="46"/>
        <v>1X1</v>
      </c>
      <c r="L320" s="37" t="str">
        <f>IFERROR(VLOOKUP($K320,Mapping!F:H,2,0),"")</f>
        <v/>
      </c>
      <c r="M320" s="37" t="str">
        <f>IFERROR(VLOOKUP($K320,Mapping!$F:$H,3,0),"")</f>
        <v/>
      </c>
      <c r="N320" s="37" t="str">
        <f t="shared" si="47"/>
        <v>1</v>
      </c>
    </row>
    <row r="321" spans="1:14" s="86" customFormat="1" ht="31.5" outlineLevel="1" x14ac:dyDescent="0.55000000000000004">
      <c r="A321" s="29">
        <v>6</v>
      </c>
      <c r="B321" s="32" t="s">
        <v>527</v>
      </c>
      <c r="C321" s="83">
        <v>1</v>
      </c>
      <c r="D321" s="30" t="s">
        <v>533</v>
      </c>
      <c r="E321" s="28" t="s">
        <v>538</v>
      </c>
      <c r="G321" s="41"/>
      <c r="H321" s="42"/>
      <c r="J321" s="33" t="s">
        <v>10</v>
      </c>
      <c r="K321" s="33" t="str">
        <f t="shared" si="46"/>
        <v>1X1</v>
      </c>
      <c r="L321" s="33" t="str">
        <f>IFERROR(VLOOKUP($K321,Mapping!F:H,2,0),"")</f>
        <v/>
      </c>
      <c r="M321" s="33" t="str">
        <f>IFERROR(VLOOKUP($K321,Mapping!$F:$H,3,0),"")</f>
        <v/>
      </c>
      <c r="N321" s="33" t="str">
        <f t="shared" si="47"/>
        <v>1</v>
      </c>
    </row>
    <row r="322" spans="1:14" s="86" customFormat="1" ht="47.25" outlineLevel="1" x14ac:dyDescent="0.55000000000000004">
      <c r="A322" s="29">
        <v>7</v>
      </c>
      <c r="B322" s="36" t="s">
        <v>528</v>
      </c>
      <c r="C322" s="84">
        <v>1</v>
      </c>
      <c r="D322" s="30" t="s">
        <v>534</v>
      </c>
      <c r="E322" s="36" t="s">
        <v>539</v>
      </c>
      <c r="G322" s="43"/>
      <c r="H322" s="44"/>
      <c r="J322" s="37" t="s">
        <v>10</v>
      </c>
      <c r="K322" s="37" t="str">
        <f t="shared" si="46"/>
        <v>1X1</v>
      </c>
      <c r="L322" s="37" t="str">
        <f>IFERROR(VLOOKUP($K322,Mapping!F:H,2,0),"")</f>
        <v/>
      </c>
      <c r="M322" s="37" t="str">
        <f>IFERROR(VLOOKUP($K322,Mapping!$F:$H,3,0),"")</f>
        <v/>
      </c>
      <c r="N322" s="37" t="str">
        <f t="shared" si="47"/>
        <v>1</v>
      </c>
    </row>
    <row r="323" spans="1:14" s="22" customFormat="1" ht="33" customHeight="1" x14ac:dyDescent="0.75">
      <c r="A323" s="21" t="s">
        <v>541</v>
      </c>
      <c r="B323" s="72" t="s">
        <v>542</v>
      </c>
      <c r="C323" s="47" t="s">
        <v>71</v>
      </c>
      <c r="D323" s="45"/>
      <c r="E323" s="46"/>
      <c r="G323" s="48">
        <f>SUBTOTAL(3,G326:G351)/(SUBTOTAL(3,C326:C351)-3)</f>
        <v>0</v>
      </c>
      <c r="H323" s="20"/>
      <c r="J323" s="53"/>
      <c r="K323" s="53"/>
      <c r="L323" s="53">
        <f>SUBTOTAL(9,L326:L351)</f>
        <v>0</v>
      </c>
      <c r="M323" s="53">
        <f>SUBTOTAL(9,M326:M351)</f>
        <v>0</v>
      </c>
      <c r="N323" s="53"/>
    </row>
    <row r="324" spans="1:14" ht="15.75" outlineLevel="1" x14ac:dyDescent="0.55000000000000004">
      <c r="A324" s="16"/>
      <c r="B324" s="17" t="s">
        <v>102</v>
      </c>
      <c r="C324" s="16"/>
      <c r="D324" s="26"/>
      <c r="E324" s="18"/>
      <c r="G324" s="16"/>
      <c r="H324" s="17"/>
      <c r="J324" s="16"/>
      <c r="K324" s="16"/>
      <c r="L324" s="16"/>
      <c r="M324" s="16"/>
      <c r="N324" s="16"/>
    </row>
    <row r="325" spans="1:14" ht="15.75" outlineLevel="1" x14ac:dyDescent="0.55000000000000004">
      <c r="A325" s="16"/>
      <c r="B325" s="17" t="s">
        <v>0</v>
      </c>
      <c r="C325" s="16"/>
      <c r="D325" s="26"/>
      <c r="E325" s="18"/>
      <c r="G325" s="16"/>
      <c r="H325" s="17"/>
      <c r="J325" s="16"/>
      <c r="K325" s="16"/>
      <c r="L325" s="16"/>
      <c r="M325" s="16"/>
      <c r="N325" s="16"/>
    </row>
    <row r="326" spans="1:14" s="85" customFormat="1" ht="15" customHeight="1" x14ac:dyDescent="0.6">
      <c r="A326" s="23" t="s">
        <v>52</v>
      </c>
      <c r="B326" s="73" t="s">
        <v>165</v>
      </c>
      <c r="C326" s="79" t="s">
        <v>71</v>
      </c>
      <c r="D326" s="74"/>
      <c r="E326" s="80"/>
      <c r="G326" s="81">
        <f>SUBTOTAL(3,G327:G347)/SUBTOTAL(3,C327:C347)</f>
        <v>0</v>
      </c>
      <c r="H326" s="73"/>
      <c r="J326" s="75"/>
      <c r="K326" s="75"/>
      <c r="L326" s="75">
        <f>SUBTOTAL(9,L327:L347)</f>
        <v>0</v>
      </c>
      <c r="M326" s="75">
        <f>SUBTOTAL(9,M327:M347)</f>
        <v>0</v>
      </c>
      <c r="N326" s="75"/>
    </row>
    <row r="327" spans="1:14" s="86" customFormat="1" ht="15.75" outlineLevel="1" x14ac:dyDescent="0.55000000000000004">
      <c r="A327" s="29">
        <v>1</v>
      </c>
      <c r="B327" s="28" t="s">
        <v>543</v>
      </c>
      <c r="C327" s="82">
        <v>1</v>
      </c>
      <c r="D327" s="30" t="s">
        <v>107</v>
      </c>
      <c r="E327" s="28" t="s">
        <v>564</v>
      </c>
      <c r="G327" s="39"/>
      <c r="H327" s="40"/>
      <c r="J327" s="29" t="s">
        <v>10</v>
      </c>
      <c r="K327" s="29" t="str">
        <f t="shared" ref="K327:K347" si="48">C327&amp;J327&amp;G327</f>
        <v>1X1</v>
      </c>
      <c r="L327" s="29" t="str">
        <f>IFERROR(VLOOKUP($K327,Mapping!F:H,2,0),"")</f>
        <v/>
      </c>
      <c r="M327" s="29" t="str">
        <f>IFERROR(VLOOKUP($K327,Mapping!$F:$H,3,0),"")</f>
        <v/>
      </c>
      <c r="N327" s="29" t="str">
        <f t="shared" ref="N327:N347" si="49">C327&amp;G327</f>
        <v>1</v>
      </c>
    </row>
    <row r="328" spans="1:14" s="86" customFormat="1" ht="31.5" outlineLevel="1" x14ac:dyDescent="0.55000000000000004">
      <c r="A328" s="29">
        <v>2</v>
      </c>
      <c r="B328" s="32" t="s">
        <v>544</v>
      </c>
      <c r="C328" s="83">
        <v>1</v>
      </c>
      <c r="D328" s="30" t="s">
        <v>106</v>
      </c>
      <c r="E328" s="32" t="s">
        <v>565</v>
      </c>
      <c r="G328" s="41"/>
      <c r="H328" s="42"/>
      <c r="J328" s="33" t="s">
        <v>11</v>
      </c>
      <c r="K328" s="33" t="str">
        <f t="shared" si="48"/>
        <v>1X3</v>
      </c>
      <c r="L328" s="33" t="str">
        <f>IFERROR(VLOOKUP($K328,Mapping!F:H,2,0),"")</f>
        <v/>
      </c>
      <c r="M328" s="33" t="str">
        <f>IFERROR(VLOOKUP($K328,Mapping!$F:$H,3,0),"")</f>
        <v/>
      </c>
      <c r="N328" s="33" t="str">
        <f t="shared" si="49"/>
        <v>1</v>
      </c>
    </row>
    <row r="329" spans="1:14" s="86" customFormat="1" ht="31.5" outlineLevel="1" x14ac:dyDescent="0.55000000000000004">
      <c r="A329" s="29">
        <v>3</v>
      </c>
      <c r="B329" s="32" t="s">
        <v>545</v>
      </c>
      <c r="C329" s="83">
        <v>3</v>
      </c>
      <c r="D329" s="34" t="s">
        <v>5</v>
      </c>
      <c r="E329" s="32"/>
      <c r="G329" s="41"/>
      <c r="H329" s="42"/>
      <c r="J329" s="33" t="s">
        <v>9</v>
      </c>
      <c r="K329" s="33" t="str">
        <f t="shared" si="48"/>
        <v>3X2</v>
      </c>
      <c r="L329" s="33" t="str">
        <f>IFERROR(VLOOKUP($K329,Mapping!F:H,2,0),"")</f>
        <v/>
      </c>
      <c r="M329" s="33" t="str">
        <f>IFERROR(VLOOKUP($K329,Mapping!$F:$H,3,0),"")</f>
        <v/>
      </c>
      <c r="N329" s="33" t="str">
        <f t="shared" si="49"/>
        <v>3</v>
      </c>
    </row>
    <row r="330" spans="1:14" s="86" customFormat="1" ht="31.5" outlineLevel="1" x14ac:dyDescent="0.55000000000000004">
      <c r="A330" s="29">
        <v>4</v>
      </c>
      <c r="B330" s="36" t="s">
        <v>546</v>
      </c>
      <c r="C330" s="84">
        <v>3</v>
      </c>
      <c r="D330" s="34" t="s">
        <v>5</v>
      </c>
      <c r="E330" s="36"/>
      <c r="G330" s="43"/>
      <c r="H330" s="44"/>
      <c r="J330" s="37" t="s">
        <v>10</v>
      </c>
      <c r="K330" s="37" t="str">
        <f t="shared" si="48"/>
        <v>3X1</v>
      </c>
      <c r="L330" s="37" t="str">
        <f>IFERROR(VLOOKUP($K330,Mapping!F:H,2,0),"")</f>
        <v/>
      </c>
      <c r="M330" s="37" t="str">
        <f>IFERROR(VLOOKUP($K330,Mapping!$F:$H,3,0),"")</f>
        <v/>
      </c>
      <c r="N330" s="37" t="str">
        <f t="shared" si="49"/>
        <v>3</v>
      </c>
    </row>
    <row r="331" spans="1:14" s="86" customFormat="1" ht="31.5" outlineLevel="1" x14ac:dyDescent="0.55000000000000004">
      <c r="A331" s="29">
        <v>5</v>
      </c>
      <c r="B331" s="32" t="s">
        <v>547</v>
      </c>
      <c r="C331" s="83">
        <v>3</v>
      </c>
      <c r="D331" s="34" t="s">
        <v>5</v>
      </c>
      <c r="E331" s="32"/>
      <c r="G331" s="41"/>
      <c r="H331" s="42"/>
      <c r="J331" s="33" t="s">
        <v>10</v>
      </c>
      <c r="K331" s="33" t="str">
        <f t="shared" si="48"/>
        <v>3X1</v>
      </c>
      <c r="L331" s="33" t="str">
        <f>IFERROR(VLOOKUP($K331,Mapping!F:H,2,0),"")</f>
        <v/>
      </c>
      <c r="M331" s="33" t="str">
        <f>IFERROR(VLOOKUP($K331,Mapping!$F:$H,3,0),"")</f>
        <v/>
      </c>
      <c r="N331" s="33" t="str">
        <f t="shared" si="49"/>
        <v>3</v>
      </c>
    </row>
    <row r="332" spans="1:14" s="86" customFormat="1" ht="31.5" outlineLevel="1" x14ac:dyDescent="0.55000000000000004">
      <c r="A332" s="29">
        <v>6</v>
      </c>
      <c r="B332" s="32" t="s">
        <v>548</v>
      </c>
      <c r="C332" s="83">
        <v>3</v>
      </c>
      <c r="D332" s="34" t="s">
        <v>5</v>
      </c>
      <c r="E332" s="32"/>
      <c r="G332" s="41"/>
      <c r="H332" s="42"/>
      <c r="J332" s="33" t="s">
        <v>10</v>
      </c>
      <c r="K332" s="33" t="str">
        <f t="shared" si="48"/>
        <v>3X1</v>
      </c>
      <c r="L332" s="33" t="str">
        <f>IFERROR(VLOOKUP($K332,Mapping!F:H,2,0),"")</f>
        <v/>
      </c>
      <c r="M332" s="33" t="str">
        <f>IFERROR(VLOOKUP($K332,Mapping!$F:$H,3,0),"")</f>
        <v/>
      </c>
      <c r="N332" s="33" t="str">
        <f t="shared" si="49"/>
        <v>3</v>
      </c>
    </row>
    <row r="333" spans="1:14" s="86" customFormat="1" ht="15.75" outlineLevel="1" x14ac:dyDescent="0.55000000000000004">
      <c r="A333" s="29">
        <v>7</v>
      </c>
      <c r="B333" s="32" t="s">
        <v>549</v>
      </c>
      <c r="C333" s="83">
        <v>3</v>
      </c>
      <c r="D333" s="34" t="s">
        <v>5</v>
      </c>
      <c r="E333" s="32"/>
      <c r="G333" s="41"/>
      <c r="H333" s="42"/>
      <c r="J333" s="33" t="s">
        <v>10</v>
      </c>
      <c r="K333" s="33" t="str">
        <f t="shared" si="48"/>
        <v>3X1</v>
      </c>
      <c r="L333" s="33" t="str">
        <f>IFERROR(VLOOKUP($K333,Mapping!F:H,2,0),"")</f>
        <v/>
      </c>
      <c r="M333" s="33" t="str">
        <f>IFERROR(VLOOKUP($K333,Mapping!$F:$H,3,0),"")</f>
        <v/>
      </c>
      <c r="N333" s="33" t="str">
        <f t="shared" si="49"/>
        <v>3</v>
      </c>
    </row>
    <row r="334" spans="1:14" s="86" customFormat="1" ht="31.5" outlineLevel="1" x14ac:dyDescent="0.55000000000000004">
      <c r="A334" s="29">
        <v>8</v>
      </c>
      <c r="B334" s="36" t="s">
        <v>550</v>
      </c>
      <c r="C334" s="84">
        <v>3</v>
      </c>
      <c r="D334" s="34" t="s">
        <v>5</v>
      </c>
      <c r="E334" s="36"/>
      <c r="G334" s="43"/>
      <c r="H334" s="44"/>
      <c r="J334" s="37" t="s">
        <v>10</v>
      </c>
      <c r="K334" s="37" t="str">
        <f t="shared" si="48"/>
        <v>3X1</v>
      </c>
      <c r="L334" s="37" t="str">
        <f>IFERROR(VLOOKUP($K334,Mapping!F:H,2,0),"")</f>
        <v/>
      </c>
      <c r="M334" s="37" t="str">
        <f>IFERROR(VLOOKUP($K334,Mapping!$F:$H,3,0),"")</f>
        <v/>
      </c>
      <c r="N334" s="37" t="str">
        <f t="shared" si="49"/>
        <v>3</v>
      </c>
    </row>
    <row r="335" spans="1:14" s="86" customFormat="1" ht="15.75" outlineLevel="1" x14ac:dyDescent="0.55000000000000004">
      <c r="A335" s="29">
        <v>9</v>
      </c>
      <c r="B335" s="32" t="s">
        <v>551</v>
      </c>
      <c r="C335" s="83">
        <v>3</v>
      </c>
      <c r="D335" s="34" t="s">
        <v>5</v>
      </c>
      <c r="E335" s="32"/>
      <c r="G335" s="41"/>
      <c r="H335" s="42"/>
      <c r="J335" s="33" t="s">
        <v>10</v>
      </c>
      <c r="K335" s="33" t="str">
        <f t="shared" si="48"/>
        <v>3X1</v>
      </c>
      <c r="L335" s="33" t="str">
        <f>IFERROR(VLOOKUP($K335,Mapping!F:H,2,0),"")</f>
        <v/>
      </c>
      <c r="M335" s="33" t="str">
        <f>IFERROR(VLOOKUP($K335,Mapping!$F:$H,3,0),"")</f>
        <v/>
      </c>
      <c r="N335" s="33" t="str">
        <f t="shared" si="49"/>
        <v>3</v>
      </c>
    </row>
    <row r="336" spans="1:14" s="86" customFormat="1" ht="15.75" outlineLevel="1" x14ac:dyDescent="0.55000000000000004">
      <c r="A336" s="29">
        <v>10</v>
      </c>
      <c r="B336" s="32" t="s">
        <v>552</v>
      </c>
      <c r="C336" s="83">
        <v>1</v>
      </c>
      <c r="D336" s="34" t="s">
        <v>107</v>
      </c>
      <c r="E336" s="32" t="s">
        <v>566</v>
      </c>
      <c r="G336" s="41"/>
      <c r="H336" s="42"/>
      <c r="J336" s="33" t="s">
        <v>10</v>
      </c>
      <c r="K336" s="33" t="str">
        <f t="shared" si="48"/>
        <v>1X1</v>
      </c>
      <c r="L336" s="33" t="str">
        <f>IFERROR(VLOOKUP($K336,Mapping!F:H,2,0),"")</f>
        <v/>
      </c>
      <c r="M336" s="33" t="str">
        <f>IFERROR(VLOOKUP($K336,Mapping!$F:$H,3,0),"")</f>
        <v/>
      </c>
      <c r="N336" s="33" t="str">
        <f t="shared" si="49"/>
        <v>1</v>
      </c>
    </row>
    <row r="337" spans="1:14" s="86" customFormat="1" ht="15.75" outlineLevel="1" x14ac:dyDescent="0.55000000000000004">
      <c r="A337" s="29">
        <v>11</v>
      </c>
      <c r="B337" s="32" t="s">
        <v>553</v>
      </c>
      <c r="C337" s="83">
        <v>3</v>
      </c>
      <c r="D337" s="34" t="s">
        <v>5</v>
      </c>
      <c r="E337" s="32"/>
      <c r="G337" s="41"/>
      <c r="H337" s="42"/>
      <c r="J337" s="33" t="s">
        <v>10</v>
      </c>
      <c r="K337" s="33" t="str">
        <f t="shared" si="48"/>
        <v>3X1</v>
      </c>
      <c r="L337" s="33" t="str">
        <f>IFERROR(VLOOKUP($K337,Mapping!F:H,2,0),"")</f>
        <v/>
      </c>
      <c r="M337" s="33" t="str">
        <f>IFERROR(VLOOKUP($K337,Mapping!$F:$H,3,0),"")</f>
        <v/>
      </c>
      <c r="N337" s="33" t="str">
        <f t="shared" si="49"/>
        <v>3</v>
      </c>
    </row>
    <row r="338" spans="1:14" s="86" customFormat="1" ht="15.75" outlineLevel="1" x14ac:dyDescent="0.55000000000000004">
      <c r="A338" s="29">
        <v>12</v>
      </c>
      <c r="B338" s="36" t="s">
        <v>554</v>
      </c>
      <c r="C338" s="83">
        <v>3</v>
      </c>
      <c r="D338" s="34" t="s">
        <v>5</v>
      </c>
      <c r="E338" s="32"/>
      <c r="G338" s="43"/>
      <c r="H338" s="44"/>
      <c r="J338" s="37" t="s">
        <v>10</v>
      </c>
      <c r="K338" s="37" t="str">
        <f t="shared" si="48"/>
        <v>3X1</v>
      </c>
      <c r="L338" s="37" t="str">
        <f>IFERROR(VLOOKUP($K338,Mapping!F:H,2,0),"")</f>
        <v/>
      </c>
      <c r="M338" s="37" t="str">
        <f>IFERROR(VLOOKUP($K338,Mapping!$F:$H,3,0),"")</f>
        <v/>
      </c>
      <c r="N338" s="37" t="str">
        <f t="shared" si="49"/>
        <v>3</v>
      </c>
    </row>
    <row r="339" spans="1:14" s="86" customFormat="1" ht="15.75" outlineLevel="1" x14ac:dyDescent="0.55000000000000004">
      <c r="A339" s="29">
        <v>13</v>
      </c>
      <c r="B339" s="32" t="s">
        <v>555</v>
      </c>
      <c r="C339" s="83">
        <v>2</v>
      </c>
      <c r="D339" s="34" t="s">
        <v>178</v>
      </c>
      <c r="E339" s="32"/>
      <c r="G339" s="41"/>
      <c r="H339" s="42"/>
      <c r="J339" s="33" t="s">
        <v>10</v>
      </c>
      <c r="K339" s="33" t="str">
        <f t="shared" si="48"/>
        <v>2X1</v>
      </c>
      <c r="L339" s="33" t="str">
        <f>IFERROR(VLOOKUP($K339,Mapping!F:H,2,0),"")</f>
        <v/>
      </c>
      <c r="M339" s="33" t="str">
        <f>IFERROR(VLOOKUP($K339,Mapping!$F:$H,3,0),"")</f>
        <v/>
      </c>
      <c r="N339" s="33" t="str">
        <f t="shared" si="49"/>
        <v>2</v>
      </c>
    </row>
    <row r="340" spans="1:14" s="86" customFormat="1" ht="15.75" outlineLevel="1" x14ac:dyDescent="0.55000000000000004">
      <c r="A340" s="29">
        <v>14</v>
      </c>
      <c r="B340" s="32" t="s">
        <v>556</v>
      </c>
      <c r="C340" s="83">
        <v>2</v>
      </c>
      <c r="D340" s="34" t="s">
        <v>178</v>
      </c>
      <c r="E340" s="32"/>
      <c r="G340" s="41"/>
      <c r="H340" s="42"/>
      <c r="J340" s="33" t="s">
        <v>10</v>
      </c>
      <c r="K340" s="33" t="str">
        <f t="shared" si="48"/>
        <v>2X1</v>
      </c>
      <c r="L340" s="33" t="str">
        <f>IFERROR(VLOOKUP($K340,Mapping!F:H,2,0),"")</f>
        <v/>
      </c>
      <c r="M340" s="33" t="str">
        <f>IFERROR(VLOOKUP($K340,Mapping!$F:$H,3,0),"")</f>
        <v/>
      </c>
      <c r="N340" s="33" t="str">
        <f t="shared" si="49"/>
        <v>2</v>
      </c>
    </row>
    <row r="341" spans="1:14" s="86" customFormat="1" ht="15.75" outlineLevel="1" x14ac:dyDescent="0.55000000000000004">
      <c r="A341" s="29">
        <v>15</v>
      </c>
      <c r="B341" s="32" t="s">
        <v>557</v>
      </c>
      <c r="C341" s="83">
        <v>2</v>
      </c>
      <c r="D341" s="34" t="s">
        <v>178</v>
      </c>
      <c r="E341" s="32"/>
      <c r="G341" s="41"/>
      <c r="H341" s="42"/>
      <c r="J341" s="33" t="s">
        <v>10</v>
      </c>
      <c r="K341" s="33" t="str">
        <f t="shared" si="48"/>
        <v>2X1</v>
      </c>
      <c r="L341" s="33" t="str">
        <f>IFERROR(VLOOKUP($K341,Mapping!F:H,2,0),"")</f>
        <v/>
      </c>
      <c r="M341" s="33" t="str">
        <f>IFERROR(VLOOKUP($K341,Mapping!$F:$H,3,0),"")</f>
        <v/>
      </c>
      <c r="N341" s="33" t="str">
        <f t="shared" si="49"/>
        <v>2</v>
      </c>
    </row>
    <row r="342" spans="1:14" s="86" customFormat="1" ht="15.75" outlineLevel="1" x14ac:dyDescent="0.55000000000000004">
      <c r="A342" s="29">
        <v>16</v>
      </c>
      <c r="B342" s="36" t="s">
        <v>558</v>
      </c>
      <c r="C342" s="84">
        <v>2</v>
      </c>
      <c r="D342" s="34" t="s">
        <v>178</v>
      </c>
      <c r="E342" s="36"/>
      <c r="G342" s="43"/>
      <c r="H342" s="44"/>
      <c r="J342" s="37" t="s">
        <v>10</v>
      </c>
      <c r="K342" s="37" t="str">
        <f t="shared" si="48"/>
        <v>2X1</v>
      </c>
      <c r="L342" s="37" t="str">
        <f>IFERROR(VLOOKUP($K342,Mapping!F:H,2,0),"")</f>
        <v/>
      </c>
      <c r="M342" s="37" t="str">
        <f>IFERROR(VLOOKUP($K342,Mapping!$F:$H,3,0),"")</f>
        <v/>
      </c>
      <c r="N342" s="37" t="str">
        <f t="shared" si="49"/>
        <v>2</v>
      </c>
    </row>
    <row r="343" spans="1:14" s="86" customFormat="1" ht="15.75" outlineLevel="1" x14ac:dyDescent="0.55000000000000004">
      <c r="A343" s="29">
        <v>17</v>
      </c>
      <c r="B343" s="32" t="s">
        <v>559</v>
      </c>
      <c r="C343" s="83">
        <v>2</v>
      </c>
      <c r="D343" s="34" t="s">
        <v>178</v>
      </c>
      <c r="E343" s="32"/>
      <c r="G343" s="41"/>
      <c r="H343" s="42"/>
      <c r="J343" s="33" t="s">
        <v>10</v>
      </c>
      <c r="K343" s="33" t="str">
        <f t="shared" si="48"/>
        <v>2X1</v>
      </c>
      <c r="L343" s="33" t="str">
        <f>IFERROR(VLOOKUP($K343,Mapping!F:H,2,0),"")</f>
        <v/>
      </c>
      <c r="M343" s="33" t="str">
        <f>IFERROR(VLOOKUP($K343,Mapping!$F:$H,3,0),"")</f>
        <v/>
      </c>
      <c r="N343" s="33" t="str">
        <f t="shared" si="49"/>
        <v>2</v>
      </c>
    </row>
    <row r="344" spans="1:14" s="86" customFormat="1" ht="31.5" outlineLevel="1" x14ac:dyDescent="0.55000000000000004">
      <c r="A344" s="29">
        <v>18</v>
      </c>
      <c r="B344" s="32" t="s">
        <v>560</v>
      </c>
      <c r="C344" s="83">
        <v>1</v>
      </c>
      <c r="D344" s="34" t="s">
        <v>106</v>
      </c>
      <c r="E344" s="32" t="s">
        <v>567</v>
      </c>
      <c r="G344" s="41"/>
      <c r="H344" s="42"/>
      <c r="J344" s="33" t="s">
        <v>10</v>
      </c>
      <c r="K344" s="33" t="str">
        <f t="shared" si="48"/>
        <v>1X1</v>
      </c>
      <c r="L344" s="33" t="str">
        <f>IFERROR(VLOOKUP($K344,Mapping!F:H,2,0),"")</f>
        <v/>
      </c>
      <c r="M344" s="33" t="str">
        <f>IFERROR(VLOOKUP($K344,Mapping!$F:$H,3,0),"")</f>
        <v/>
      </c>
      <c r="N344" s="33" t="str">
        <f t="shared" si="49"/>
        <v>1</v>
      </c>
    </row>
    <row r="345" spans="1:14" s="86" customFormat="1" ht="31.5" outlineLevel="1" x14ac:dyDescent="0.55000000000000004">
      <c r="A345" s="29">
        <v>19</v>
      </c>
      <c r="B345" s="32" t="s">
        <v>561</v>
      </c>
      <c r="C345" s="83">
        <v>1</v>
      </c>
      <c r="D345" s="34" t="s">
        <v>106</v>
      </c>
      <c r="E345" s="32" t="s">
        <v>567</v>
      </c>
      <c r="G345" s="41"/>
      <c r="H345" s="42"/>
      <c r="J345" s="33" t="s">
        <v>10</v>
      </c>
      <c r="K345" s="33" t="str">
        <f t="shared" si="48"/>
        <v>1X1</v>
      </c>
      <c r="L345" s="33" t="str">
        <f>IFERROR(VLOOKUP($K345,Mapping!F:H,2,0),"")</f>
        <v/>
      </c>
      <c r="M345" s="33" t="str">
        <f>IFERROR(VLOOKUP($K345,Mapping!$F:$H,3,0),"")</f>
        <v/>
      </c>
      <c r="N345" s="33" t="str">
        <f t="shared" si="49"/>
        <v>1</v>
      </c>
    </row>
    <row r="346" spans="1:14" s="86" customFormat="1" ht="31.5" outlineLevel="1" x14ac:dyDescent="0.55000000000000004">
      <c r="A346" s="29">
        <v>20</v>
      </c>
      <c r="B346" s="36" t="s">
        <v>562</v>
      </c>
      <c r="C346" s="84">
        <v>1</v>
      </c>
      <c r="D346" s="38" t="s">
        <v>106</v>
      </c>
      <c r="E346" s="32" t="s">
        <v>567</v>
      </c>
      <c r="G346" s="43"/>
      <c r="H346" s="44"/>
      <c r="J346" s="37" t="s">
        <v>10</v>
      </c>
      <c r="K346" s="37" t="str">
        <f t="shared" si="48"/>
        <v>1X1</v>
      </c>
      <c r="L346" s="37" t="str">
        <f>IFERROR(VLOOKUP($K346,Mapping!F:H,2,0),"")</f>
        <v/>
      </c>
      <c r="M346" s="37" t="str">
        <f>IFERROR(VLOOKUP($K346,Mapping!$F:$H,3,0),"")</f>
        <v/>
      </c>
      <c r="N346" s="37" t="str">
        <f t="shared" si="49"/>
        <v>1</v>
      </c>
    </row>
    <row r="347" spans="1:14" s="86" customFormat="1" ht="31.5" outlineLevel="1" x14ac:dyDescent="0.55000000000000004">
      <c r="A347" s="29">
        <v>21</v>
      </c>
      <c r="B347" s="32" t="s">
        <v>563</v>
      </c>
      <c r="C347" s="83">
        <v>1</v>
      </c>
      <c r="D347" s="30" t="s">
        <v>106</v>
      </c>
      <c r="E347" s="32" t="s">
        <v>568</v>
      </c>
      <c r="G347" s="41"/>
      <c r="H347" s="42"/>
      <c r="J347" s="33" t="s">
        <v>10</v>
      </c>
      <c r="K347" s="33" t="str">
        <f t="shared" si="48"/>
        <v>1X1</v>
      </c>
      <c r="L347" s="33" t="str">
        <f>IFERROR(VLOOKUP($K347,Mapping!F:H,2,0),"")</f>
        <v/>
      </c>
      <c r="M347" s="33" t="str">
        <f>IFERROR(VLOOKUP($K347,Mapping!$F:$H,3,0),"")</f>
        <v/>
      </c>
      <c r="N347" s="33" t="str">
        <f t="shared" si="49"/>
        <v>1</v>
      </c>
    </row>
    <row r="348" spans="1:14" s="85" customFormat="1" ht="17.25" x14ac:dyDescent="0.6">
      <c r="A348" s="23" t="s">
        <v>53</v>
      </c>
      <c r="B348" s="73" t="s">
        <v>569</v>
      </c>
      <c r="C348" s="79" t="s">
        <v>71</v>
      </c>
      <c r="D348" s="74"/>
      <c r="E348" s="80"/>
      <c r="G348" s="81">
        <f>SUBTOTAL(3,G351:G351)/SUBTOTAL(3,C351:C351)</f>
        <v>0</v>
      </c>
      <c r="H348" s="73"/>
      <c r="J348" s="75"/>
      <c r="K348" s="75"/>
      <c r="L348" s="75">
        <f>SUBTOTAL(9,L351:L351)</f>
        <v>0</v>
      </c>
      <c r="M348" s="75">
        <f>SUBTOTAL(9,M351:M351)</f>
        <v>0</v>
      </c>
      <c r="N348" s="75"/>
    </row>
    <row r="349" spans="1:14" s="86" customFormat="1" ht="31.5" outlineLevel="1" x14ac:dyDescent="0.55000000000000004">
      <c r="A349" s="29">
        <v>1</v>
      </c>
      <c r="B349" s="28" t="s">
        <v>570</v>
      </c>
      <c r="C349" s="82">
        <v>3</v>
      </c>
      <c r="D349" s="30" t="s">
        <v>5</v>
      </c>
      <c r="E349" s="28"/>
      <c r="G349" s="39"/>
      <c r="H349" s="40"/>
      <c r="J349" s="29" t="s">
        <v>10</v>
      </c>
      <c r="K349" s="29" t="str">
        <f>C349&amp;J349&amp;G349</f>
        <v>3X1</v>
      </c>
      <c r="L349" s="29" t="str">
        <f>IFERROR(VLOOKUP($K349,Mapping!F:H,2,0),"")</f>
        <v/>
      </c>
      <c r="M349" s="29" t="str">
        <f>IFERROR(VLOOKUP($K349,Mapping!$F:$H,3,0),"")</f>
        <v/>
      </c>
      <c r="N349" s="29" t="str">
        <f>C349&amp;G349</f>
        <v>3</v>
      </c>
    </row>
    <row r="350" spans="1:14" s="86" customFormat="1" ht="31.5" outlineLevel="1" x14ac:dyDescent="0.55000000000000004">
      <c r="A350" s="29">
        <v>2</v>
      </c>
      <c r="B350" s="28" t="s">
        <v>571</v>
      </c>
      <c r="C350" s="82">
        <v>2</v>
      </c>
      <c r="D350" s="30" t="s">
        <v>573</v>
      </c>
      <c r="E350" s="28"/>
      <c r="G350" s="39"/>
      <c r="H350" s="40"/>
      <c r="J350" s="29" t="s">
        <v>10</v>
      </c>
      <c r="K350" s="29" t="str">
        <f>C350&amp;J350&amp;G350</f>
        <v>2X1</v>
      </c>
      <c r="L350" s="29" t="str">
        <f>IFERROR(VLOOKUP($K350,Mapping!F:H,2,0),"")</f>
        <v/>
      </c>
      <c r="M350" s="29" t="str">
        <f>IFERROR(VLOOKUP($K350,Mapping!$F:$H,3,0),"")</f>
        <v/>
      </c>
      <c r="N350" s="29" t="str">
        <f>C350&amp;G350</f>
        <v>2</v>
      </c>
    </row>
    <row r="351" spans="1:14" s="86" customFormat="1" ht="31.5" outlineLevel="1" x14ac:dyDescent="0.55000000000000004">
      <c r="A351" s="29">
        <v>3</v>
      </c>
      <c r="B351" s="28" t="s">
        <v>572</v>
      </c>
      <c r="C351" s="82">
        <v>3</v>
      </c>
      <c r="D351" s="30" t="s">
        <v>5</v>
      </c>
      <c r="E351" s="28"/>
      <c r="G351" s="39"/>
      <c r="H351" s="40"/>
      <c r="J351" s="29" t="s">
        <v>10</v>
      </c>
      <c r="K351" s="29" t="str">
        <f>C351&amp;J351&amp;G351</f>
        <v>3X1</v>
      </c>
      <c r="L351" s="29" t="str">
        <f>IFERROR(VLOOKUP($K351,Mapping!F:H,2,0),"")</f>
        <v/>
      </c>
      <c r="M351" s="29" t="str">
        <f>IFERROR(VLOOKUP($K351,Mapping!$F:$H,3,0),"")</f>
        <v/>
      </c>
      <c r="N351" s="29" t="str">
        <f>C351&amp;G351</f>
        <v>3</v>
      </c>
    </row>
    <row r="352" spans="1:14" s="87" customFormat="1" ht="33" customHeight="1" x14ac:dyDescent="0.75">
      <c r="A352" s="21" t="s">
        <v>574</v>
      </c>
      <c r="B352" s="72" t="s">
        <v>575</v>
      </c>
      <c r="C352" s="47" t="s">
        <v>71</v>
      </c>
      <c r="D352" s="45"/>
      <c r="E352" s="46"/>
      <c r="G352" s="48">
        <f>SUBTOTAL(3,G358:G360)/(SUBTOTAL(3,C358:C360)-0)</f>
        <v>0</v>
      </c>
      <c r="H352" s="20"/>
      <c r="J352" s="53"/>
      <c r="K352" s="53"/>
      <c r="L352" s="53">
        <f>SUBTOTAL(9,L355:L360)</f>
        <v>0</v>
      </c>
      <c r="M352" s="53">
        <f>SUBTOTAL(9,M355:M360)</f>
        <v>0</v>
      </c>
      <c r="N352" s="53"/>
    </row>
    <row r="353" spans="1:14" ht="15.75" outlineLevel="1" x14ac:dyDescent="0.55000000000000004">
      <c r="A353" s="16"/>
      <c r="B353" s="17" t="s">
        <v>102</v>
      </c>
      <c r="C353" s="16"/>
      <c r="D353" s="26"/>
      <c r="E353" s="18"/>
      <c r="G353" s="16"/>
      <c r="H353" s="17"/>
      <c r="J353" s="16"/>
      <c r="K353" s="16"/>
      <c r="L353" s="16"/>
      <c r="M353" s="16"/>
      <c r="N353" s="16"/>
    </row>
    <row r="354" spans="1:14" s="86" customFormat="1" ht="15.75" outlineLevel="1" x14ac:dyDescent="0.55000000000000004">
      <c r="A354" s="16"/>
      <c r="B354" s="17" t="s">
        <v>0</v>
      </c>
      <c r="C354" s="16"/>
      <c r="D354" s="26"/>
      <c r="E354" s="18"/>
      <c r="G354" s="16"/>
      <c r="H354" s="17"/>
      <c r="J354" s="16"/>
      <c r="K354" s="16"/>
      <c r="L354" s="16"/>
      <c r="M354" s="16"/>
      <c r="N354" s="16"/>
    </row>
    <row r="355" spans="1:14" s="86" customFormat="1" ht="15.75" outlineLevel="1" collapsed="1" x14ac:dyDescent="0.55000000000000004">
      <c r="A355" s="29">
        <v>1</v>
      </c>
      <c r="B355" s="28" t="s">
        <v>576</v>
      </c>
      <c r="C355" s="82">
        <v>3</v>
      </c>
      <c r="D355" s="30" t="s">
        <v>5</v>
      </c>
      <c r="E355" s="28"/>
      <c r="G355" s="39"/>
      <c r="H355" s="40"/>
      <c r="J355" s="29" t="s">
        <v>10</v>
      </c>
      <c r="K355" s="29" t="str">
        <f t="shared" ref="K355:K360" si="50">C355&amp;J355&amp;G355</f>
        <v>3X1</v>
      </c>
      <c r="L355" s="29" t="str">
        <f>IFERROR(VLOOKUP($K355,Mapping!F:H,2,0),"")</f>
        <v/>
      </c>
      <c r="M355" s="29" t="str">
        <f>IFERROR(VLOOKUP($K355,Mapping!$F:$H,3,0),"")</f>
        <v/>
      </c>
      <c r="N355" s="29" t="str">
        <f t="shared" ref="N355:N360" si="51">C355&amp;G355</f>
        <v>3</v>
      </c>
    </row>
    <row r="356" spans="1:14" ht="15.75" outlineLevel="1" x14ac:dyDescent="0.55000000000000004">
      <c r="A356" s="29">
        <v>2</v>
      </c>
      <c r="B356" s="32" t="s">
        <v>577</v>
      </c>
      <c r="C356" s="82">
        <v>3</v>
      </c>
      <c r="D356" s="30" t="s">
        <v>5</v>
      </c>
      <c r="E356" s="32"/>
      <c r="G356" s="41"/>
      <c r="H356" s="42"/>
      <c r="J356" s="83" t="s">
        <v>10</v>
      </c>
      <c r="K356" s="83" t="str">
        <f t="shared" si="50"/>
        <v>3X1</v>
      </c>
      <c r="L356" s="83" t="str">
        <f>IFERROR(VLOOKUP($K356,Mapping!F:H,2,0),"")</f>
        <v/>
      </c>
      <c r="M356" s="83" t="str">
        <f>IFERROR(VLOOKUP($K356,Mapping!$F:$H,3,0),"")</f>
        <v/>
      </c>
      <c r="N356" s="83" t="str">
        <f t="shared" si="51"/>
        <v>3</v>
      </c>
    </row>
    <row r="357" spans="1:14" ht="15.75" outlineLevel="1" x14ac:dyDescent="0.55000000000000004">
      <c r="A357" s="29">
        <v>3</v>
      </c>
      <c r="B357" s="36" t="s">
        <v>578</v>
      </c>
      <c r="C357" s="82">
        <v>3</v>
      </c>
      <c r="D357" s="30" t="s">
        <v>5</v>
      </c>
      <c r="E357" s="36"/>
      <c r="G357" s="43"/>
      <c r="H357" s="44"/>
      <c r="J357" s="84" t="s">
        <v>10</v>
      </c>
      <c r="K357" s="84" t="str">
        <f t="shared" si="50"/>
        <v>3X1</v>
      </c>
      <c r="L357" s="84" t="str">
        <f>IFERROR(VLOOKUP($K357,Mapping!F:H,2,0),"")</f>
        <v/>
      </c>
      <c r="M357" s="84" t="str">
        <f>IFERROR(VLOOKUP($K357,Mapping!$F:$H,3,0),"")</f>
        <v/>
      </c>
      <c r="N357" s="84" t="str">
        <f t="shared" si="51"/>
        <v>3</v>
      </c>
    </row>
    <row r="358" spans="1:14" s="86" customFormat="1" ht="15.75" outlineLevel="1" collapsed="1" x14ac:dyDescent="0.55000000000000004">
      <c r="A358" s="29">
        <v>4</v>
      </c>
      <c r="B358" s="28" t="s">
        <v>579</v>
      </c>
      <c r="C358" s="82">
        <v>3</v>
      </c>
      <c r="D358" s="30" t="s">
        <v>5</v>
      </c>
      <c r="E358" s="28"/>
      <c r="G358" s="39"/>
      <c r="H358" s="40"/>
      <c r="J358" s="29" t="s">
        <v>10</v>
      </c>
      <c r="K358" s="29" t="str">
        <f t="shared" si="50"/>
        <v>3X1</v>
      </c>
      <c r="L358" s="29" t="str">
        <f>IFERROR(VLOOKUP($K358,Mapping!F:H,2,0),"")</f>
        <v/>
      </c>
      <c r="M358" s="29" t="str">
        <f>IFERROR(VLOOKUP($K358,Mapping!$F:$H,3,0),"")</f>
        <v/>
      </c>
      <c r="N358" s="29" t="str">
        <f t="shared" si="51"/>
        <v>3</v>
      </c>
    </row>
    <row r="359" spans="1:14" ht="15.75" outlineLevel="1" x14ac:dyDescent="0.55000000000000004">
      <c r="A359" s="29">
        <v>5</v>
      </c>
      <c r="B359" s="32" t="s">
        <v>580</v>
      </c>
      <c r="C359" s="82">
        <v>3</v>
      </c>
      <c r="D359" s="30" t="s">
        <v>5</v>
      </c>
      <c r="E359" s="32"/>
      <c r="G359" s="41"/>
      <c r="H359" s="42"/>
      <c r="J359" s="83" t="s">
        <v>10</v>
      </c>
      <c r="K359" s="83" t="str">
        <f t="shared" si="50"/>
        <v>3X1</v>
      </c>
      <c r="L359" s="83" t="str">
        <f>IFERROR(VLOOKUP($K359,Mapping!F:H,2,0),"")</f>
        <v/>
      </c>
      <c r="M359" s="83" t="str">
        <f>IFERROR(VLOOKUP($K359,Mapping!$F:$H,3,0),"")</f>
        <v/>
      </c>
      <c r="N359" s="83" t="str">
        <f t="shared" si="51"/>
        <v>3</v>
      </c>
    </row>
    <row r="360" spans="1:14" ht="15.75" outlineLevel="1" x14ac:dyDescent="0.55000000000000004">
      <c r="A360" s="29">
        <v>6</v>
      </c>
      <c r="B360" s="36" t="s">
        <v>581</v>
      </c>
      <c r="C360" s="82">
        <v>3</v>
      </c>
      <c r="D360" s="30" t="s">
        <v>5</v>
      </c>
      <c r="E360" s="36"/>
      <c r="G360" s="43"/>
      <c r="H360" s="44"/>
      <c r="J360" s="84" t="s">
        <v>10</v>
      </c>
      <c r="K360" s="84" t="str">
        <f t="shared" si="50"/>
        <v>3X1</v>
      </c>
      <c r="L360" s="84" t="str">
        <f>IFERROR(VLOOKUP($K360,Mapping!F:H,2,0),"")</f>
        <v/>
      </c>
      <c r="M360" s="84" t="str">
        <f>IFERROR(VLOOKUP($K360,Mapping!$F:$H,3,0),"")</f>
        <v/>
      </c>
      <c r="N360" s="84" t="str">
        <f t="shared" si="51"/>
        <v>3</v>
      </c>
    </row>
    <row r="361" spans="1:14" s="22" customFormat="1" ht="33" customHeight="1" x14ac:dyDescent="0.75">
      <c r="A361" s="21" t="s">
        <v>51</v>
      </c>
      <c r="B361" s="72" t="s">
        <v>582</v>
      </c>
      <c r="C361" s="47" t="s">
        <v>71</v>
      </c>
      <c r="D361" s="45"/>
      <c r="E361" s="46"/>
      <c r="G361" s="48">
        <f>SUBTOTAL(3,G375:G431)/(SUBTOTAL(3,C375:C431)-3)</f>
        <v>0</v>
      </c>
      <c r="H361" s="20"/>
      <c r="J361" s="53"/>
      <c r="K361" s="53"/>
      <c r="L361" s="53">
        <f>SUBTOTAL(9,L375:L431)</f>
        <v>0</v>
      </c>
      <c r="M361" s="53">
        <f>SUBTOTAL(9,M375:M431)</f>
        <v>0</v>
      </c>
      <c r="N361" s="53"/>
    </row>
    <row r="362" spans="1:14" ht="15.75" outlineLevel="1" x14ac:dyDescent="0.55000000000000004">
      <c r="A362" s="16"/>
      <c r="B362" s="17" t="s">
        <v>102</v>
      </c>
      <c r="C362" s="16"/>
      <c r="D362" s="26"/>
      <c r="E362" s="18"/>
      <c r="G362" s="16"/>
      <c r="H362" s="17"/>
      <c r="J362" s="16"/>
      <c r="K362" s="16"/>
      <c r="L362" s="16"/>
      <c r="M362" s="16"/>
      <c r="N362" s="16"/>
    </row>
    <row r="363" spans="1:14" ht="15.75" outlineLevel="1" x14ac:dyDescent="0.55000000000000004">
      <c r="A363" s="16"/>
      <c r="B363" s="17" t="s">
        <v>0</v>
      </c>
      <c r="C363" s="16"/>
      <c r="D363" s="26"/>
      <c r="E363" s="18"/>
      <c r="G363" s="16"/>
      <c r="H363" s="17"/>
      <c r="J363" s="16"/>
      <c r="K363" s="16"/>
      <c r="L363" s="16"/>
      <c r="M363" s="16"/>
      <c r="N363" s="16"/>
    </row>
    <row r="364" spans="1:14" s="85" customFormat="1" ht="15" customHeight="1" x14ac:dyDescent="0.6">
      <c r="A364" s="23" t="s">
        <v>52</v>
      </c>
      <c r="B364" s="73" t="s">
        <v>165</v>
      </c>
      <c r="C364" s="79" t="s">
        <v>71</v>
      </c>
      <c r="D364" s="74"/>
      <c r="E364" s="80"/>
      <c r="G364" s="81">
        <f>SUBTOTAL(3,G365:G371)/SUBTOTAL(3,C365:C371)</f>
        <v>0</v>
      </c>
      <c r="H364" s="73"/>
      <c r="J364" s="75"/>
      <c r="K364" s="75"/>
      <c r="L364" s="75">
        <f>SUBTOTAL(9,L365:L371)</f>
        <v>0</v>
      </c>
      <c r="M364" s="75">
        <f>SUBTOTAL(9,M365:M371)</f>
        <v>0</v>
      </c>
      <c r="N364" s="75"/>
    </row>
    <row r="365" spans="1:14" s="86" customFormat="1" ht="15.75" outlineLevel="1" x14ac:dyDescent="0.55000000000000004">
      <c r="A365" s="29">
        <v>1</v>
      </c>
      <c r="B365" s="28" t="s">
        <v>583</v>
      </c>
      <c r="C365" s="82">
        <v>2</v>
      </c>
      <c r="D365" s="30" t="s">
        <v>591</v>
      </c>
      <c r="E365" s="28"/>
      <c r="G365" s="39"/>
      <c r="H365" s="40"/>
      <c r="J365" s="29" t="s">
        <v>10</v>
      </c>
      <c r="K365" s="29" t="str">
        <f t="shared" ref="K365:K371" si="52">C365&amp;J365&amp;G365</f>
        <v>2X1</v>
      </c>
      <c r="L365" s="29" t="str">
        <f>IFERROR(VLOOKUP($K365,Mapping!F:H,2,0),"")</f>
        <v/>
      </c>
      <c r="M365" s="29" t="str">
        <f>IFERROR(VLOOKUP($K365,Mapping!$F:$H,3,0),"")</f>
        <v/>
      </c>
      <c r="N365" s="29" t="str">
        <f t="shared" ref="N365:N371" si="53">C365&amp;G365</f>
        <v>2</v>
      </c>
    </row>
    <row r="366" spans="1:14" s="86" customFormat="1" ht="15.75" outlineLevel="1" x14ac:dyDescent="0.55000000000000004">
      <c r="A366" s="29">
        <v>2</v>
      </c>
      <c r="B366" s="32" t="s">
        <v>584</v>
      </c>
      <c r="C366" s="83">
        <v>2</v>
      </c>
      <c r="D366" s="30" t="s">
        <v>178</v>
      </c>
      <c r="E366" s="32"/>
      <c r="G366" s="41"/>
      <c r="H366" s="42"/>
      <c r="J366" s="33" t="s">
        <v>11</v>
      </c>
      <c r="K366" s="33" t="str">
        <f t="shared" si="52"/>
        <v>2X3</v>
      </c>
      <c r="L366" s="33" t="str">
        <f>IFERROR(VLOOKUP($K366,Mapping!F:H,2,0),"")</f>
        <v/>
      </c>
      <c r="M366" s="33" t="str">
        <f>IFERROR(VLOOKUP($K366,Mapping!$F:$H,3,0),"")</f>
        <v/>
      </c>
      <c r="N366" s="33" t="str">
        <f t="shared" si="53"/>
        <v>2</v>
      </c>
    </row>
    <row r="367" spans="1:14" s="86" customFormat="1" ht="15.75" outlineLevel="1" x14ac:dyDescent="0.55000000000000004">
      <c r="A367" s="29">
        <v>3</v>
      </c>
      <c r="B367" s="32" t="s">
        <v>585</v>
      </c>
      <c r="C367" s="83">
        <v>2</v>
      </c>
      <c r="D367" s="30" t="s">
        <v>178</v>
      </c>
      <c r="E367" s="32"/>
      <c r="G367" s="41"/>
      <c r="H367" s="42"/>
      <c r="J367" s="33" t="s">
        <v>9</v>
      </c>
      <c r="K367" s="33" t="str">
        <f t="shared" si="52"/>
        <v>2X2</v>
      </c>
      <c r="L367" s="33" t="str">
        <f>IFERROR(VLOOKUP($K367,Mapping!F:H,2,0),"")</f>
        <v/>
      </c>
      <c r="M367" s="33" t="str">
        <f>IFERROR(VLOOKUP($K367,Mapping!$F:$H,3,0),"")</f>
        <v/>
      </c>
      <c r="N367" s="33" t="str">
        <f t="shared" si="53"/>
        <v>2</v>
      </c>
    </row>
    <row r="368" spans="1:14" s="86" customFormat="1" ht="15.75" outlineLevel="1" x14ac:dyDescent="0.55000000000000004">
      <c r="A368" s="29">
        <v>4</v>
      </c>
      <c r="B368" s="36" t="s">
        <v>586</v>
      </c>
      <c r="C368" s="84">
        <v>2</v>
      </c>
      <c r="D368" s="30" t="s">
        <v>178</v>
      </c>
      <c r="E368" s="36"/>
      <c r="G368" s="43"/>
      <c r="H368" s="44"/>
      <c r="J368" s="37" t="s">
        <v>10</v>
      </c>
      <c r="K368" s="37" t="str">
        <f t="shared" si="52"/>
        <v>2X1</v>
      </c>
      <c r="L368" s="37" t="str">
        <f>IFERROR(VLOOKUP($K368,Mapping!F:H,2,0),"")</f>
        <v/>
      </c>
      <c r="M368" s="37" t="str">
        <f>IFERROR(VLOOKUP($K368,Mapping!$F:$H,3,0),"")</f>
        <v/>
      </c>
      <c r="N368" s="37" t="str">
        <f t="shared" si="53"/>
        <v>2</v>
      </c>
    </row>
    <row r="369" spans="1:14" s="86" customFormat="1" ht="31.5" outlineLevel="1" x14ac:dyDescent="0.55000000000000004">
      <c r="A369" s="29">
        <v>5</v>
      </c>
      <c r="B369" s="32" t="s">
        <v>587</v>
      </c>
      <c r="C369" s="83">
        <v>2</v>
      </c>
      <c r="D369" s="30" t="s">
        <v>178</v>
      </c>
      <c r="E369" s="32"/>
      <c r="G369" s="41"/>
      <c r="H369" s="42"/>
      <c r="J369" s="33" t="s">
        <v>10</v>
      </c>
      <c r="K369" s="33" t="str">
        <f t="shared" si="52"/>
        <v>2X1</v>
      </c>
      <c r="L369" s="33" t="str">
        <f>IFERROR(VLOOKUP($K369,Mapping!F:H,2,0),"")</f>
        <v/>
      </c>
      <c r="M369" s="33" t="str">
        <f>IFERROR(VLOOKUP($K369,Mapping!$F:$H,3,0),"")</f>
        <v/>
      </c>
      <c r="N369" s="33" t="str">
        <f t="shared" si="53"/>
        <v>2</v>
      </c>
    </row>
    <row r="370" spans="1:14" s="86" customFormat="1" ht="31.5" outlineLevel="1" x14ac:dyDescent="0.55000000000000004">
      <c r="A370" s="29">
        <v>6</v>
      </c>
      <c r="B370" s="32" t="s">
        <v>588</v>
      </c>
      <c r="C370" s="83">
        <v>2</v>
      </c>
      <c r="D370" s="30" t="s">
        <v>590</v>
      </c>
      <c r="E370" s="32"/>
      <c r="G370" s="41"/>
      <c r="H370" s="42"/>
      <c r="J370" s="33" t="s">
        <v>10</v>
      </c>
      <c r="K370" s="33" t="str">
        <f t="shared" si="52"/>
        <v>2X1</v>
      </c>
      <c r="L370" s="33" t="str">
        <f>IFERROR(VLOOKUP($K370,Mapping!F:H,2,0),"")</f>
        <v/>
      </c>
      <c r="M370" s="33" t="str">
        <f>IFERROR(VLOOKUP($K370,Mapping!$F:$H,3,0),"")</f>
        <v/>
      </c>
      <c r="N370" s="33" t="str">
        <f t="shared" si="53"/>
        <v>2</v>
      </c>
    </row>
    <row r="371" spans="1:14" s="86" customFormat="1" ht="47.25" outlineLevel="1" x14ac:dyDescent="0.55000000000000004">
      <c r="A371" s="29">
        <v>7</v>
      </c>
      <c r="B371" s="32" t="s">
        <v>589</v>
      </c>
      <c r="C371" s="83">
        <v>2</v>
      </c>
      <c r="D371" s="30" t="s">
        <v>590</v>
      </c>
      <c r="E371" s="32"/>
      <c r="G371" s="41"/>
      <c r="H371" s="42"/>
      <c r="J371" s="33" t="s">
        <v>10</v>
      </c>
      <c r="K371" s="33" t="str">
        <f t="shared" si="52"/>
        <v>2X1</v>
      </c>
      <c r="L371" s="33" t="str">
        <f>IFERROR(VLOOKUP($K371,Mapping!F:H,2,0),"")</f>
        <v/>
      </c>
      <c r="M371" s="33" t="str">
        <f>IFERROR(VLOOKUP($K371,Mapping!$F:$H,3,0),"")</f>
        <v/>
      </c>
      <c r="N371" s="33" t="str">
        <f t="shared" si="53"/>
        <v>2</v>
      </c>
    </row>
    <row r="372" spans="1:14" s="85" customFormat="1" ht="17.25" x14ac:dyDescent="0.6">
      <c r="A372" s="23" t="s">
        <v>53</v>
      </c>
      <c r="B372" s="73" t="s">
        <v>592</v>
      </c>
      <c r="C372" s="79" t="s">
        <v>71</v>
      </c>
      <c r="D372" s="74"/>
      <c r="E372" s="80"/>
      <c r="G372" s="81">
        <f>SUBTOTAL(3,G373:G374)/SUBTOTAL(3,C373:C374)</f>
        <v>0</v>
      </c>
      <c r="H372" s="73"/>
      <c r="J372" s="75"/>
      <c r="K372" s="75"/>
      <c r="L372" s="75">
        <f>SUBTOTAL(9,L373:L374)</f>
        <v>0</v>
      </c>
      <c r="M372" s="75">
        <f>SUBTOTAL(9,M373:M374)</f>
        <v>0</v>
      </c>
      <c r="N372" s="75"/>
    </row>
    <row r="373" spans="1:14" s="86" customFormat="1" ht="39" customHeight="1" outlineLevel="1" x14ac:dyDescent="0.55000000000000004">
      <c r="A373" s="29">
        <v>1</v>
      </c>
      <c r="B373" s="28" t="s">
        <v>593</v>
      </c>
      <c r="C373" s="82">
        <v>1</v>
      </c>
      <c r="D373" s="167" t="s">
        <v>595</v>
      </c>
      <c r="E373" s="167"/>
      <c r="G373" s="39"/>
      <c r="H373" s="40"/>
      <c r="J373" s="29" t="s">
        <v>10</v>
      </c>
      <c r="K373" s="29" t="str">
        <f>C373&amp;J373&amp;G373</f>
        <v>1X1</v>
      </c>
      <c r="L373" s="29" t="str">
        <f>IFERROR(VLOOKUP($K373,Mapping!F:H,2,0),"")</f>
        <v/>
      </c>
      <c r="M373" s="29" t="str">
        <f>IFERROR(VLOOKUP($K373,Mapping!$F:$H,3,0),"")</f>
        <v/>
      </c>
      <c r="N373" s="29" t="str">
        <f>C373&amp;G373</f>
        <v>1</v>
      </c>
    </row>
    <row r="374" spans="1:14" s="86" customFormat="1" ht="47.25" customHeight="1" outlineLevel="1" x14ac:dyDescent="0.55000000000000004">
      <c r="A374" s="29">
        <v>2</v>
      </c>
      <c r="B374" s="28" t="s">
        <v>594</v>
      </c>
      <c r="C374" s="82">
        <v>1</v>
      </c>
      <c r="D374" s="161" t="s">
        <v>596</v>
      </c>
      <c r="E374" s="161"/>
      <c r="G374" s="39"/>
      <c r="H374" s="40"/>
      <c r="J374" s="29" t="s">
        <v>10</v>
      </c>
      <c r="K374" s="29" t="str">
        <f>C374&amp;J374&amp;G374</f>
        <v>1X1</v>
      </c>
      <c r="L374" s="29" t="str">
        <f>IFERROR(VLOOKUP($K374,Mapping!F:H,2,0),"")</f>
        <v/>
      </c>
      <c r="M374" s="29" t="str">
        <f>IFERROR(VLOOKUP($K374,Mapping!$F:$H,3,0),"")</f>
        <v/>
      </c>
      <c r="N374" s="29" t="str">
        <f>C374&amp;G374</f>
        <v>1</v>
      </c>
    </row>
    <row r="375" spans="1:14" s="85" customFormat="1" ht="15" customHeight="1" x14ac:dyDescent="0.6">
      <c r="A375" s="23" t="s">
        <v>54</v>
      </c>
      <c r="B375" s="73" t="s">
        <v>597</v>
      </c>
      <c r="C375" s="79" t="s">
        <v>71</v>
      </c>
      <c r="D375" s="74"/>
      <c r="E375" s="80"/>
      <c r="G375" s="81">
        <f>SUBTOTAL(3,G376:G379)/SUBTOTAL(3,C376:C379)</f>
        <v>0</v>
      </c>
      <c r="H375" s="73"/>
      <c r="J375" s="75"/>
      <c r="K375" s="75"/>
      <c r="L375" s="75">
        <f>SUBTOTAL(9,L376:L379)</f>
        <v>0</v>
      </c>
      <c r="M375" s="75">
        <f>SUBTOTAL(9,M376:M379)</f>
        <v>0</v>
      </c>
      <c r="N375" s="75"/>
    </row>
    <row r="376" spans="1:14" s="86" customFormat="1" ht="36.75" customHeight="1" outlineLevel="1" x14ac:dyDescent="0.55000000000000004">
      <c r="A376" s="29">
        <v>1</v>
      </c>
      <c r="B376" s="28" t="s">
        <v>598</v>
      </c>
      <c r="C376" s="82">
        <v>1</v>
      </c>
      <c r="D376" s="167" t="s">
        <v>602</v>
      </c>
      <c r="E376" s="167"/>
      <c r="G376" s="39"/>
      <c r="H376" s="40"/>
      <c r="J376" s="29" t="s">
        <v>10</v>
      </c>
      <c r="K376" s="29" t="str">
        <f>C376&amp;J376&amp;G376</f>
        <v>1X1</v>
      </c>
      <c r="L376" s="29" t="str">
        <f>IFERROR(VLOOKUP($K376,Mapping!F:H,2,0),"")</f>
        <v/>
      </c>
      <c r="M376" s="29" t="str">
        <f>IFERROR(VLOOKUP($K376,Mapping!$F:$H,3,0),"")</f>
        <v/>
      </c>
      <c r="N376" s="29" t="str">
        <f>C376&amp;G376</f>
        <v>1</v>
      </c>
    </row>
    <row r="377" spans="1:14" s="86" customFormat="1" ht="33.75" customHeight="1" outlineLevel="1" x14ac:dyDescent="0.55000000000000004">
      <c r="A377" s="29">
        <v>2</v>
      </c>
      <c r="B377" s="32" t="s">
        <v>599</v>
      </c>
      <c r="C377" s="82">
        <v>1</v>
      </c>
      <c r="D377" s="167" t="s">
        <v>603</v>
      </c>
      <c r="E377" s="167"/>
      <c r="G377" s="41"/>
      <c r="H377" s="42"/>
      <c r="J377" s="33" t="s">
        <v>11</v>
      </c>
      <c r="K377" s="33" t="str">
        <f>C377&amp;J377&amp;G377</f>
        <v>1X3</v>
      </c>
      <c r="L377" s="33" t="str">
        <f>IFERROR(VLOOKUP($K377,Mapping!F:H,2,0),"")</f>
        <v/>
      </c>
      <c r="M377" s="33" t="str">
        <f>IFERROR(VLOOKUP($K377,Mapping!$F:$H,3,0),"")</f>
        <v/>
      </c>
      <c r="N377" s="33" t="str">
        <f>C377&amp;G377</f>
        <v>1</v>
      </c>
    </row>
    <row r="378" spans="1:14" s="86" customFormat="1" ht="44.25" customHeight="1" outlineLevel="1" x14ac:dyDescent="0.55000000000000004">
      <c r="A378" s="29">
        <v>3</v>
      </c>
      <c r="B378" s="32" t="s">
        <v>600</v>
      </c>
      <c r="C378" s="82">
        <v>1</v>
      </c>
      <c r="D378" s="167" t="s">
        <v>604</v>
      </c>
      <c r="E378" s="167"/>
      <c r="G378" s="41"/>
      <c r="H378" s="42"/>
      <c r="J378" s="33" t="s">
        <v>9</v>
      </c>
      <c r="K378" s="33" t="str">
        <f>C378&amp;J378&amp;G378</f>
        <v>1X2</v>
      </c>
      <c r="L378" s="33" t="str">
        <f>IFERROR(VLOOKUP($K378,Mapping!F:H,2,0),"")</f>
        <v/>
      </c>
      <c r="M378" s="33" t="str">
        <f>IFERROR(VLOOKUP($K378,Mapping!$F:$H,3,0),"")</f>
        <v/>
      </c>
      <c r="N378" s="33" t="str">
        <f>C378&amp;G378</f>
        <v>1</v>
      </c>
    </row>
    <row r="379" spans="1:14" s="86" customFormat="1" ht="15.75" outlineLevel="1" x14ac:dyDescent="0.55000000000000004">
      <c r="A379" s="29">
        <v>4</v>
      </c>
      <c r="B379" s="36" t="s">
        <v>601</v>
      </c>
      <c r="C379" s="84">
        <v>3</v>
      </c>
      <c r="D379" s="34" t="s">
        <v>5</v>
      </c>
      <c r="E379" s="36"/>
      <c r="G379" s="43"/>
      <c r="H379" s="44"/>
      <c r="J379" s="37" t="s">
        <v>10</v>
      </c>
      <c r="K379" s="37" t="str">
        <f>C379&amp;J379&amp;G379</f>
        <v>3X1</v>
      </c>
      <c r="L379" s="37" t="str">
        <f>IFERROR(VLOOKUP($K379,Mapping!F:H,2,0),"")</f>
        <v/>
      </c>
      <c r="M379" s="37" t="str">
        <f>IFERROR(VLOOKUP($K379,Mapping!$F:$H,3,0),"")</f>
        <v/>
      </c>
      <c r="N379" s="37" t="str">
        <f>C379&amp;G379</f>
        <v>3</v>
      </c>
    </row>
    <row r="380" spans="1:14" s="85" customFormat="1" ht="17.25" x14ac:dyDescent="0.6">
      <c r="A380" s="23" t="s">
        <v>207</v>
      </c>
      <c r="B380" s="73" t="s">
        <v>605</v>
      </c>
      <c r="C380" s="79" t="s">
        <v>71</v>
      </c>
      <c r="D380" s="74"/>
      <c r="E380" s="80"/>
      <c r="G380" s="81">
        <f>SUBTOTAL(3,G381:G382)/SUBTOTAL(3,C381:C382)</f>
        <v>0</v>
      </c>
      <c r="H380" s="73"/>
      <c r="J380" s="75"/>
      <c r="K380" s="75"/>
      <c r="L380" s="75">
        <f>SUBTOTAL(9,L381:L382)</f>
        <v>0</v>
      </c>
      <c r="M380" s="75">
        <f>SUBTOTAL(9,M381:M382)</f>
        <v>0</v>
      </c>
      <c r="N380" s="75"/>
    </row>
    <row r="381" spans="1:14" s="86" customFormat="1" ht="31.5" outlineLevel="1" x14ac:dyDescent="0.55000000000000004">
      <c r="A381" s="29">
        <v>1</v>
      </c>
      <c r="B381" s="28" t="s">
        <v>606</v>
      </c>
      <c r="C381" s="82">
        <v>2</v>
      </c>
      <c r="D381" s="30" t="s">
        <v>178</v>
      </c>
      <c r="E381" s="28"/>
      <c r="G381" s="39"/>
      <c r="H381" s="40"/>
      <c r="J381" s="29" t="s">
        <v>10</v>
      </c>
      <c r="K381" s="29" t="str">
        <f>C381&amp;J381&amp;G381</f>
        <v>2X1</v>
      </c>
      <c r="L381" s="29" t="str">
        <f>IFERROR(VLOOKUP($K381,Mapping!F:H,2,0),"")</f>
        <v/>
      </c>
      <c r="M381" s="29" t="str">
        <f>IFERROR(VLOOKUP($K381,Mapping!$F:$H,3,0),"")</f>
        <v/>
      </c>
      <c r="N381" s="29" t="str">
        <f>C381&amp;G381</f>
        <v>2</v>
      </c>
    </row>
    <row r="382" spans="1:14" s="86" customFormat="1" ht="31.5" outlineLevel="1" x14ac:dyDescent="0.55000000000000004">
      <c r="A382" s="29">
        <v>2</v>
      </c>
      <c r="B382" s="28" t="s">
        <v>607</v>
      </c>
      <c r="C382" s="82">
        <v>1</v>
      </c>
      <c r="D382" s="30" t="s">
        <v>107</v>
      </c>
      <c r="E382" s="28" t="s">
        <v>608</v>
      </c>
      <c r="G382" s="39"/>
      <c r="H382" s="40"/>
      <c r="J382" s="29" t="s">
        <v>10</v>
      </c>
      <c r="K382" s="29" t="str">
        <f>C382&amp;J382&amp;G382</f>
        <v>1X1</v>
      </c>
      <c r="L382" s="29" t="str">
        <f>IFERROR(VLOOKUP($K382,Mapping!F:H,2,0),"")</f>
        <v/>
      </c>
      <c r="M382" s="29" t="str">
        <f>IFERROR(VLOOKUP($K382,Mapping!$F:$H,3,0),"")</f>
        <v/>
      </c>
      <c r="N382" s="29" t="str">
        <f>C382&amp;G382</f>
        <v>1</v>
      </c>
    </row>
    <row r="383" spans="1:14" s="85" customFormat="1" ht="17.25" x14ac:dyDescent="0.6">
      <c r="A383" s="23" t="s">
        <v>220</v>
      </c>
      <c r="B383" s="73" t="s">
        <v>609</v>
      </c>
      <c r="C383" s="79" t="s">
        <v>71</v>
      </c>
      <c r="D383" s="74"/>
      <c r="E383" s="80"/>
      <c r="G383" s="81">
        <f>SUBTOTAL(3,G384:G393)/SUBTOTAL(3,C384:C393)</f>
        <v>0</v>
      </c>
      <c r="H383" s="73"/>
      <c r="J383" s="75"/>
      <c r="K383" s="75"/>
      <c r="L383" s="75">
        <f>SUBTOTAL(9,L384:L393)</f>
        <v>0</v>
      </c>
      <c r="M383" s="75">
        <f>SUBTOTAL(9,M384:M393)</f>
        <v>0</v>
      </c>
      <c r="N383" s="75"/>
    </row>
    <row r="384" spans="1:14" s="86" customFormat="1" ht="31.5" outlineLevel="1" x14ac:dyDescent="0.55000000000000004">
      <c r="A384" s="29">
        <v>1</v>
      </c>
      <c r="B384" s="28" t="s">
        <v>610</v>
      </c>
      <c r="C384" s="82">
        <v>1</v>
      </c>
      <c r="D384" s="30" t="s">
        <v>107</v>
      </c>
      <c r="E384" s="28" t="s">
        <v>182</v>
      </c>
      <c r="G384" s="39"/>
      <c r="H384" s="40"/>
      <c r="J384" s="29" t="s">
        <v>10</v>
      </c>
      <c r="K384" s="29" t="str">
        <f t="shared" ref="K384:K393" si="54">C384&amp;J384&amp;G384</f>
        <v>1X1</v>
      </c>
      <c r="L384" s="29" t="str">
        <f>IFERROR(VLOOKUP($K384,Mapping!F:H,2,0),"")</f>
        <v/>
      </c>
      <c r="M384" s="29" t="str">
        <f>IFERROR(VLOOKUP($K384,Mapping!$F:$H,3,0),"")</f>
        <v/>
      </c>
      <c r="N384" s="29" t="str">
        <f t="shared" ref="N384:N389" si="55">C384&amp;G384</f>
        <v>1</v>
      </c>
    </row>
    <row r="385" spans="1:14" s="86" customFormat="1" ht="15.75" outlineLevel="1" x14ac:dyDescent="0.55000000000000004">
      <c r="A385" s="29">
        <v>2</v>
      </c>
      <c r="B385" s="28" t="s">
        <v>611</v>
      </c>
      <c r="C385" s="82">
        <v>1</v>
      </c>
      <c r="D385" s="30" t="s">
        <v>107</v>
      </c>
      <c r="E385" s="28" t="s">
        <v>182</v>
      </c>
      <c r="G385" s="39"/>
      <c r="H385" s="40"/>
      <c r="J385" s="29" t="s">
        <v>10</v>
      </c>
      <c r="K385" s="29" t="str">
        <f t="shared" si="54"/>
        <v>1X1</v>
      </c>
      <c r="L385" s="29" t="str">
        <f>IFERROR(VLOOKUP($K385,Mapping!F:H,2,0),"")</f>
        <v/>
      </c>
      <c r="M385" s="29" t="str">
        <f>IFERROR(VLOOKUP($K385,Mapping!$F:$H,3,0),"")</f>
        <v/>
      </c>
      <c r="N385" s="29" t="str">
        <f t="shared" si="55"/>
        <v>1</v>
      </c>
    </row>
    <row r="386" spans="1:14" s="86" customFormat="1" ht="15.75" outlineLevel="1" x14ac:dyDescent="0.55000000000000004">
      <c r="A386" s="29">
        <v>3</v>
      </c>
      <c r="B386" s="28" t="s">
        <v>612</v>
      </c>
      <c r="C386" s="82">
        <v>1</v>
      </c>
      <c r="D386" s="30" t="s">
        <v>107</v>
      </c>
      <c r="E386" s="28" t="s">
        <v>217</v>
      </c>
      <c r="G386" s="39"/>
      <c r="H386" s="40"/>
      <c r="J386" s="29" t="s">
        <v>10</v>
      </c>
      <c r="K386" s="29" t="str">
        <f t="shared" si="54"/>
        <v>1X1</v>
      </c>
      <c r="L386" s="29" t="str">
        <f>IFERROR(VLOOKUP($K386,Mapping!F:H,2,0),"")</f>
        <v/>
      </c>
      <c r="M386" s="29" t="str">
        <f>IFERROR(VLOOKUP($K386,Mapping!$F:$H,3,0),"")</f>
        <v/>
      </c>
      <c r="N386" s="29" t="str">
        <f t="shared" si="55"/>
        <v>1</v>
      </c>
    </row>
    <row r="387" spans="1:14" s="86" customFormat="1" ht="15.75" outlineLevel="1" x14ac:dyDescent="0.55000000000000004">
      <c r="A387" s="29">
        <v>4</v>
      </c>
      <c r="B387" s="28" t="s">
        <v>613</v>
      </c>
      <c r="C387" s="82">
        <v>3</v>
      </c>
      <c r="D387" s="30" t="s">
        <v>5</v>
      </c>
      <c r="E387" s="28"/>
      <c r="G387" s="39"/>
      <c r="H387" s="40"/>
      <c r="J387" s="29" t="s">
        <v>10</v>
      </c>
      <c r="K387" s="29" t="str">
        <f t="shared" si="54"/>
        <v>3X1</v>
      </c>
      <c r="L387" s="29" t="str">
        <f>IFERROR(VLOOKUP($K387,Mapping!F:H,2,0),"")</f>
        <v/>
      </c>
      <c r="M387" s="29" t="str">
        <f>IFERROR(VLOOKUP($K387,Mapping!$F:$H,3,0),"")</f>
        <v/>
      </c>
      <c r="N387" s="29" t="str">
        <f t="shared" si="55"/>
        <v>3</v>
      </c>
    </row>
    <row r="388" spans="1:14" s="86" customFormat="1" ht="31.5" outlineLevel="1" x14ac:dyDescent="0.55000000000000004">
      <c r="A388" s="29">
        <v>5</v>
      </c>
      <c r="B388" s="28" t="s">
        <v>614</v>
      </c>
      <c r="C388" s="82">
        <v>1</v>
      </c>
      <c r="D388" s="30" t="s">
        <v>107</v>
      </c>
      <c r="E388" s="28" t="s">
        <v>179</v>
      </c>
      <c r="G388" s="39"/>
      <c r="H388" s="40"/>
      <c r="J388" s="29" t="s">
        <v>10</v>
      </c>
      <c r="K388" s="29" t="str">
        <f t="shared" si="54"/>
        <v>1X1</v>
      </c>
      <c r="L388" s="29" t="str">
        <f>IFERROR(VLOOKUP($K388,Mapping!F:H,2,0),"")</f>
        <v/>
      </c>
      <c r="M388" s="29" t="str">
        <f>IFERROR(VLOOKUP($K388,Mapping!$F:$H,3,0),"")</f>
        <v/>
      </c>
      <c r="N388" s="29" t="str">
        <f t="shared" si="55"/>
        <v>1</v>
      </c>
    </row>
    <row r="389" spans="1:14" s="86" customFormat="1" ht="15.75" outlineLevel="1" x14ac:dyDescent="0.55000000000000004">
      <c r="A389" s="29">
        <v>6</v>
      </c>
      <c r="B389" s="28" t="s">
        <v>615</v>
      </c>
      <c r="C389" s="82">
        <v>1</v>
      </c>
      <c r="D389" s="30" t="s">
        <v>107</v>
      </c>
      <c r="E389" s="28" t="s">
        <v>179</v>
      </c>
      <c r="G389" s="39"/>
      <c r="H389" s="40"/>
      <c r="J389" s="29" t="s">
        <v>10</v>
      </c>
      <c r="K389" s="29" t="str">
        <f t="shared" si="54"/>
        <v>1X1</v>
      </c>
      <c r="L389" s="29" t="str">
        <f>IFERROR(VLOOKUP($K389,Mapping!F:H,2,0),"")</f>
        <v/>
      </c>
      <c r="M389" s="29" t="str">
        <f>IFERROR(VLOOKUP($K389,Mapping!$F:$H,3,0),"")</f>
        <v/>
      </c>
      <c r="N389" s="29" t="str">
        <f t="shared" si="55"/>
        <v>1</v>
      </c>
    </row>
    <row r="390" spans="1:14" s="86" customFormat="1" ht="31.5" outlineLevel="1" x14ac:dyDescent="0.55000000000000004">
      <c r="A390" s="29">
        <v>7</v>
      </c>
      <c r="B390" s="28" t="s">
        <v>616</v>
      </c>
      <c r="C390" s="82">
        <v>1</v>
      </c>
      <c r="D390" s="30" t="s">
        <v>107</v>
      </c>
      <c r="E390" s="28" t="s">
        <v>179</v>
      </c>
      <c r="G390" s="39"/>
      <c r="H390" s="40"/>
      <c r="J390" s="29" t="s">
        <v>10</v>
      </c>
      <c r="K390" s="29" t="str">
        <f t="shared" si="54"/>
        <v>1X1</v>
      </c>
      <c r="L390" s="29" t="str">
        <f>IFERROR(VLOOKUP($K390,Mapping!F:H,2,0),"")</f>
        <v/>
      </c>
      <c r="M390" s="29" t="str">
        <f>IFERROR(VLOOKUP($K390,Mapping!$F:$H,3,0),"")</f>
        <v/>
      </c>
      <c r="N390" s="29" t="str">
        <f>C390&amp;G390</f>
        <v>1</v>
      </c>
    </row>
    <row r="391" spans="1:14" s="86" customFormat="1" ht="31.5" outlineLevel="1" x14ac:dyDescent="0.55000000000000004">
      <c r="A391" s="29">
        <v>8</v>
      </c>
      <c r="B391" s="28" t="s">
        <v>617</v>
      </c>
      <c r="C391" s="82">
        <v>1</v>
      </c>
      <c r="D391" s="30" t="s">
        <v>107</v>
      </c>
      <c r="E391" s="28" t="s">
        <v>182</v>
      </c>
      <c r="G391" s="39"/>
      <c r="H391" s="40"/>
      <c r="J391" s="29" t="s">
        <v>10</v>
      </c>
      <c r="K391" s="29" t="str">
        <f t="shared" si="54"/>
        <v>1X1</v>
      </c>
      <c r="L391" s="29" t="str">
        <f>IFERROR(VLOOKUP($K391,Mapping!F:H,2,0),"")</f>
        <v/>
      </c>
      <c r="M391" s="29" t="str">
        <f>IFERROR(VLOOKUP($K391,Mapping!$F:$H,3,0),"")</f>
        <v/>
      </c>
      <c r="N391" s="29" t="str">
        <f>C391&amp;G391</f>
        <v>1</v>
      </c>
    </row>
    <row r="392" spans="1:14" s="86" customFormat="1" ht="15.75" outlineLevel="1" x14ac:dyDescent="0.55000000000000004">
      <c r="A392" s="29">
        <v>9</v>
      </c>
      <c r="B392" s="28" t="s">
        <v>618</v>
      </c>
      <c r="C392" s="82">
        <v>1</v>
      </c>
      <c r="D392" s="30" t="s">
        <v>107</v>
      </c>
      <c r="E392" s="28" t="s">
        <v>182</v>
      </c>
      <c r="G392" s="39"/>
      <c r="H392" s="40"/>
      <c r="J392" s="29" t="s">
        <v>10</v>
      </c>
      <c r="K392" s="29" t="str">
        <f t="shared" si="54"/>
        <v>1X1</v>
      </c>
      <c r="L392" s="29" t="str">
        <f>IFERROR(VLOOKUP($K392,Mapping!F:H,2,0),"")</f>
        <v/>
      </c>
      <c r="M392" s="29" t="str">
        <f>IFERROR(VLOOKUP($K392,Mapping!$F:$H,3,0),"")</f>
        <v/>
      </c>
      <c r="N392" s="29" t="str">
        <f>C392&amp;G392</f>
        <v>1</v>
      </c>
    </row>
    <row r="393" spans="1:14" s="86" customFormat="1" ht="31.5" outlineLevel="1" x14ac:dyDescent="0.55000000000000004">
      <c r="A393" s="29">
        <v>10</v>
      </c>
      <c r="B393" s="28" t="s">
        <v>619</v>
      </c>
      <c r="C393" s="82">
        <v>1</v>
      </c>
      <c r="D393" s="30" t="s">
        <v>107</v>
      </c>
      <c r="E393" s="28" t="s">
        <v>182</v>
      </c>
      <c r="G393" s="39"/>
      <c r="H393" s="40"/>
      <c r="J393" s="29" t="s">
        <v>10</v>
      </c>
      <c r="K393" s="29" t="str">
        <f t="shared" si="54"/>
        <v>1X1</v>
      </c>
      <c r="L393" s="29" t="str">
        <f>IFERROR(VLOOKUP($K393,Mapping!F:H,2,0),"")</f>
        <v/>
      </c>
      <c r="M393" s="29" t="str">
        <f>IFERROR(VLOOKUP($K393,Mapping!$F:$H,3,0),"")</f>
        <v/>
      </c>
      <c r="N393" s="29" t="str">
        <f>C393&amp;G393</f>
        <v>1</v>
      </c>
    </row>
    <row r="394" spans="1:14" s="85" customFormat="1" ht="17.25" x14ac:dyDescent="0.6">
      <c r="A394" s="23" t="s">
        <v>235</v>
      </c>
      <c r="B394" s="73" t="s">
        <v>184</v>
      </c>
      <c r="C394" s="79" t="s">
        <v>71</v>
      </c>
      <c r="D394" s="74"/>
      <c r="E394" s="80"/>
      <c r="G394" s="81">
        <f>SUBTOTAL(3,G395:G399)/SUBTOTAL(3,C395:C399)</f>
        <v>0</v>
      </c>
      <c r="H394" s="73"/>
      <c r="J394" s="75"/>
      <c r="K394" s="75"/>
      <c r="L394" s="75">
        <f>SUBTOTAL(9,L395:L399)</f>
        <v>0</v>
      </c>
      <c r="M394" s="75">
        <f>SUBTOTAL(9,M395:M399)</f>
        <v>0</v>
      </c>
      <c r="N394" s="75"/>
    </row>
    <row r="395" spans="1:14" s="86" customFormat="1" ht="15.75" outlineLevel="1" x14ac:dyDescent="0.55000000000000004">
      <c r="A395" s="29">
        <v>1</v>
      </c>
      <c r="B395" s="28" t="s">
        <v>620</v>
      </c>
      <c r="C395" s="82">
        <v>1</v>
      </c>
      <c r="D395" s="30" t="s">
        <v>106</v>
      </c>
      <c r="E395" s="28" t="s">
        <v>182</v>
      </c>
      <c r="G395" s="39"/>
      <c r="H395" s="40"/>
      <c r="J395" s="29" t="s">
        <v>10</v>
      </c>
      <c r="K395" s="29" t="str">
        <f>C395&amp;J395&amp;G395</f>
        <v>1X1</v>
      </c>
      <c r="L395" s="29" t="str">
        <f>IFERROR(VLOOKUP($K395,Mapping!F:H,2,0),"")</f>
        <v/>
      </c>
      <c r="M395" s="29" t="str">
        <f>IFERROR(VLOOKUP($K395,Mapping!$F:$H,3,0),"")</f>
        <v/>
      </c>
      <c r="N395" s="29" t="str">
        <f>C395&amp;G395</f>
        <v>1</v>
      </c>
    </row>
    <row r="396" spans="1:14" s="86" customFormat="1" ht="15.75" outlineLevel="1" x14ac:dyDescent="0.55000000000000004">
      <c r="A396" s="29">
        <v>2</v>
      </c>
      <c r="B396" s="28" t="s">
        <v>621</v>
      </c>
      <c r="C396" s="82">
        <v>1</v>
      </c>
      <c r="D396" s="30" t="s">
        <v>106</v>
      </c>
      <c r="E396" s="28" t="s">
        <v>625</v>
      </c>
      <c r="G396" s="39"/>
      <c r="H396" s="40"/>
      <c r="J396" s="29" t="s">
        <v>10</v>
      </c>
      <c r="K396" s="29" t="str">
        <f>C396&amp;J396&amp;G396</f>
        <v>1X1</v>
      </c>
      <c r="L396" s="29" t="str">
        <f>IFERROR(VLOOKUP($K396,Mapping!F:H,2,0),"")</f>
        <v/>
      </c>
      <c r="M396" s="29" t="str">
        <f>IFERROR(VLOOKUP($K396,Mapping!$F:$H,3,0),"")</f>
        <v/>
      </c>
      <c r="N396" s="29" t="str">
        <f>C396&amp;G396</f>
        <v>1</v>
      </c>
    </row>
    <row r="397" spans="1:14" s="86" customFormat="1" ht="15.75" outlineLevel="1" x14ac:dyDescent="0.55000000000000004">
      <c r="A397" s="29">
        <v>3</v>
      </c>
      <c r="B397" s="28" t="s">
        <v>622</v>
      </c>
      <c r="C397" s="82">
        <v>3</v>
      </c>
      <c r="D397" s="30" t="s">
        <v>5</v>
      </c>
      <c r="E397" s="28"/>
      <c r="G397" s="39"/>
      <c r="H397" s="40"/>
      <c r="J397" s="29" t="s">
        <v>10</v>
      </c>
      <c r="K397" s="29" t="str">
        <f>C397&amp;J397&amp;G397</f>
        <v>3X1</v>
      </c>
      <c r="L397" s="29" t="str">
        <f>IFERROR(VLOOKUP($K397,Mapping!F:H,2,0),"")</f>
        <v/>
      </c>
      <c r="M397" s="29" t="str">
        <f>IFERROR(VLOOKUP($K397,Mapping!$F:$H,3,0),"")</f>
        <v/>
      </c>
      <c r="N397" s="29" t="str">
        <f>C397&amp;G397</f>
        <v>3</v>
      </c>
    </row>
    <row r="398" spans="1:14" s="86" customFormat="1" ht="15.75" outlineLevel="1" x14ac:dyDescent="0.55000000000000004">
      <c r="A398" s="29">
        <v>4</v>
      </c>
      <c r="B398" s="28" t="s">
        <v>623</v>
      </c>
      <c r="C398" s="82">
        <v>1</v>
      </c>
      <c r="D398" s="158" t="s">
        <v>626</v>
      </c>
      <c r="E398" s="28"/>
      <c r="G398" s="39"/>
      <c r="H398" s="40"/>
      <c r="J398" s="29" t="s">
        <v>10</v>
      </c>
      <c r="K398" s="29" t="str">
        <f>C398&amp;J398&amp;G398</f>
        <v>1X1</v>
      </c>
      <c r="L398" s="29" t="str">
        <f>IFERROR(VLOOKUP($K398,Mapping!F:H,2,0),"")</f>
        <v/>
      </c>
      <c r="M398" s="29" t="str">
        <f>IFERROR(VLOOKUP($K398,Mapping!$F:$H,3,0),"")</f>
        <v/>
      </c>
      <c r="N398" s="29" t="str">
        <f>C398&amp;G398</f>
        <v>1</v>
      </c>
    </row>
    <row r="399" spans="1:14" s="86" customFormat="1" ht="31.5" outlineLevel="1" x14ac:dyDescent="0.55000000000000004">
      <c r="A399" s="29">
        <v>5</v>
      </c>
      <c r="B399" s="28" t="s">
        <v>624</v>
      </c>
      <c r="C399" s="82">
        <v>1</v>
      </c>
      <c r="D399" s="30" t="s">
        <v>107</v>
      </c>
      <c r="E399" s="28" t="s">
        <v>194</v>
      </c>
      <c r="G399" s="39"/>
      <c r="H399" s="40"/>
      <c r="J399" s="29" t="s">
        <v>10</v>
      </c>
      <c r="K399" s="29" t="str">
        <f>C399&amp;J399&amp;G399</f>
        <v>1X1</v>
      </c>
      <c r="L399" s="29" t="str">
        <f>IFERROR(VLOOKUP($K399,Mapping!F:H,2,0),"")</f>
        <v/>
      </c>
      <c r="M399" s="29" t="str">
        <f>IFERROR(VLOOKUP($K399,Mapping!$F:$H,3,0),"")</f>
        <v/>
      </c>
      <c r="N399" s="29" t="str">
        <f>C399&amp;G399</f>
        <v>1</v>
      </c>
    </row>
    <row r="400" spans="1:14" s="85" customFormat="1" ht="15" customHeight="1" x14ac:dyDescent="0.6">
      <c r="A400" s="23" t="s">
        <v>253</v>
      </c>
      <c r="B400" s="73" t="s">
        <v>627</v>
      </c>
      <c r="C400" s="79" t="s">
        <v>71</v>
      </c>
      <c r="D400" s="74"/>
      <c r="E400" s="80"/>
      <c r="G400" s="81">
        <f>SUBTOTAL(3,G401:G411)/SUBTOTAL(3,C401:C411)</f>
        <v>0</v>
      </c>
      <c r="H400" s="73"/>
      <c r="J400" s="75"/>
      <c r="K400" s="75"/>
      <c r="L400" s="75">
        <f>SUBTOTAL(9,L401:L411)</f>
        <v>0</v>
      </c>
      <c r="M400" s="75">
        <f>SUBTOTAL(9,M401:M411)</f>
        <v>0</v>
      </c>
      <c r="N400" s="75"/>
    </row>
    <row r="401" spans="1:14" s="86" customFormat="1" ht="15.75" outlineLevel="1" x14ac:dyDescent="0.55000000000000004">
      <c r="A401" s="29">
        <v>1</v>
      </c>
      <c r="B401" s="28" t="s">
        <v>628</v>
      </c>
      <c r="C401" s="82">
        <v>1</v>
      </c>
      <c r="D401" s="30" t="s">
        <v>107</v>
      </c>
      <c r="E401" s="28" t="s">
        <v>640</v>
      </c>
      <c r="G401" s="39"/>
      <c r="H401" s="40"/>
      <c r="J401" s="29" t="s">
        <v>10</v>
      </c>
      <c r="K401" s="29" t="str">
        <f t="shared" ref="K401:K411" si="56">C401&amp;J401&amp;G401</f>
        <v>1X1</v>
      </c>
      <c r="L401" s="29" t="str">
        <f>IFERROR(VLOOKUP($K401,Mapping!F:H,2,0),"")</f>
        <v/>
      </c>
      <c r="M401" s="29" t="str">
        <f>IFERROR(VLOOKUP($K401,Mapping!$F:$H,3,0),"")</f>
        <v/>
      </c>
      <c r="N401" s="29" t="str">
        <f t="shared" ref="N401:N406" si="57">C401&amp;G401</f>
        <v>1</v>
      </c>
    </row>
    <row r="402" spans="1:14" s="86" customFormat="1" ht="31.5" outlineLevel="1" x14ac:dyDescent="0.55000000000000004">
      <c r="A402" s="29">
        <v>2</v>
      </c>
      <c r="B402" s="28" t="s">
        <v>629</v>
      </c>
      <c r="C402" s="82">
        <v>3</v>
      </c>
      <c r="D402" s="30" t="s">
        <v>5</v>
      </c>
      <c r="E402" s="28"/>
      <c r="G402" s="39"/>
      <c r="H402" s="40"/>
      <c r="J402" s="29" t="s">
        <v>10</v>
      </c>
      <c r="K402" s="29" t="str">
        <f t="shared" si="56"/>
        <v>3X1</v>
      </c>
      <c r="L402" s="29" t="str">
        <f>IFERROR(VLOOKUP($K402,Mapping!F:H,2,0),"")</f>
        <v/>
      </c>
      <c r="M402" s="29" t="str">
        <f>IFERROR(VLOOKUP($K402,Mapping!$F:$H,3,0),"")</f>
        <v/>
      </c>
      <c r="N402" s="29" t="str">
        <f t="shared" si="57"/>
        <v>3</v>
      </c>
    </row>
    <row r="403" spans="1:14" s="86" customFormat="1" ht="15.75" outlineLevel="1" x14ac:dyDescent="0.55000000000000004">
      <c r="A403" s="29">
        <v>3</v>
      </c>
      <c r="B403" s="28" t="s">
        <v>630</v>
      </c>
      <c r="C403" s="82">
        <v>3</v>
      </c>
      <c r="D403" s="30" t="s">
        <v>5</v>
      </c>
      <c r="E403" s="28"/>
      <c r="G403" s="39"/>
      <c r="H403" s="40"/>
      <c r="J403" s="29" t="s">
        <v>10</v>
      </c>
      <c r="K403" s="29" t="str">
        <f t="shared" si="56"/>
        <v>3X1</v>
      </c>
      <c r="L403" s="29" t="str">
        <f>IFERROR(VLOOKUP($K403,Mapping!F:H,2,0),"")</f>
        <v/>
      </c>
      <c r="M403" s="29" t="str">
        <f>IFERROR(VLOOKUP($K403,Mapping!$F:$H,3,0),"")</f>
        <v/>
      </c>
      <c r="N403" s="29" t="str">
        <f t="shared" si="57"/>
        <v>3</v>
      </c>
    </row>
    <row r="404" spans="1:14" s="86" customFormat="1" ht="31.5" outlineLevel="1" x14ac:dyDescent="0.55000000000000004">
      <c r="A404" s="29">
        <v>4</v>
      </c>
      <c r="B404" s="28" t="s">
        <v>631</v>
      </c>
      <c r="C404" s="82">
        <v>1</v>
      </c>
      <c r="D404" s="30" t="s">
        <v>107</v>
      </c>
      <c r="E404" s="28" t="s">
        <v>535</v>
      </c>
      <c r="G404" s="39"/>
      <c r="H404" s="40"/>
      <c r="J404" s="29" t="s">
        <v>10</v>
      </c>
      <c r="K404" s="29" t="str">
        <f t="shared" si="56"/>
        <v>1X1</v>
      </c>
      <c r="L404" s="29" t="str">
        <f>IFERROR(VLOOKUP($K404,Mapping!F:H,2,0),"")</f>
        <v/>
      </c>
      <c r="M404" s="29" t="str">
        <f>IFERROR(VLOOKUP($K404,Mapping!$F:$H,3,0),"")</f>
        <v/>
      </c>
      <c r="N404" s="29" t="str">
        <f t="shared" si="57"/>
        <v>1</v>
      </c>
    </row>
    <row r="405" spans="1:14" s="86" customFormat="1" ht="15.75" outlineLevel="1" x14ac:dyDescent="0.55000000000000004">
      <c r="A405" s="29">
        <v>5</v>
      </c>
      <c r="B405" s="28" t="s">
        <v>632</v>
      </c>
      <c r="C405" s="82">
        <v>1</v>
      </c>
      <c r="D405" s="30" t="s">
        <v>107</v>
      </c>
      <c r="E405" s="28" t="s">
        <v>179</v>
      </c>
      <c r="G405" s="39"/>
      <c r="H405" s="40"/>
      <c r="J405" s="29" t="s">
        <v>10</v>
      </c>
      <c r="K405" s="29" t="str">
        <f t="shared" si="56"/>
        <v>1X1</v>
      </c>
      <c r="L405" s="29" t="str">
        <f>IFERROR(VLOOKUP($K405,Mapping!F:H,2,0),"")</f>
        <v/>
      </c>
      <c r="M405" s="29" t="str">
        <f>IFERROR(VLOOKUP($K405,Mapping!$F:$H,3,0),"")</f>
        <v/>
      </c>
      <c r="N405" s="29" t="str">
        <f t="shared" si="57"/>
        <v>1</v>
      </c>
    </row>
    <row r="406" spans="1:14" s="86" customFormat="1" ht="15.75" outlineLevel="1" x14ac:dyDescent="0.55000000000000004">
      <c r="A406" s="29">
        <v>6</v>
      </c>
      <c r="B406" s="28" t="s">
        <v>633</v>
      </c>
      <c r="C406" s="82">
        <v>1</v>
      </c>
      <c r="D406" s="30" t="s">
        <v>107</v>
      </c>
      <c r="E406" s="28" t="s">
        <v>179</v>
      </c>
      <c r="G406" s="39"/>
      <c r="H406" s="40"/>
      <c r="J406" s="29" t="s">
        <v>10</v>
      </c>
      <c r="K406" s="29" t="str">
        <f t="shared" si="56"/>
        <v>1X1</v>
      </c>
      <c r="L406" s="29" t="str">
        <f>IFERROR(VLOOKUP($K406,Mapping!F:H,2,0),"")</f>
        <v/>
      </c>
      <c r="M406" s="29" t="str">
        <f>IFERROR(VLOOKUP($K406,Mapping!$F:$H,3,0),"")</f>
        <v/>
      </c>
      <c r="N406" s="29" t="str">
        <f t="shared" si="57"/>
        <v>1</v>
      </c>
    </row>
    <row r="407" spans="1:14" s="86" customFormat="1" ht="15.75" outlineLevel="1" x14ac:dyDescent="0.55000000000000004">
      <c r="A407" s="29">
        <v>7</v>
      </c>
      <c r="B407" s="28" t="s">
        <v>634</v>
      </c>
      <c r="C407" s="82">
        <v>3</v>
      </c>
      <c r="D407" s="30" t="s">
        <v>5</v>
      </c>
      <c r="E407" s="28"/>
      <c r="G407" s="39"/>
      <c r="H407" s="40"/>
      <c r="J407" s="29" t="s">
        <v>10</v>
      </c>
      <c r="K407" s="29" t="str">
        <f t="shared" si="56"/>
        <v>3X1</v>
      </c>
      <c r="L407" s="29" t="str">
        <f>IFERROR(VLOOKUP($K407,Mapping!F:H,2,0),"")</f>
        <v/>
      </c>
      <c r="M407" s="29" t="str">
        <f>IFERROR(VLOOKUP($K407,Mapping!$F:$H,3,0),"")</f>
        <v/>
      </c>
      <c r="N407" s="29" t="str">
        <f>C407&amp;G407</f>
        <v>3</v>
      </c>
    </row>
    <row r="408" spans="1:14" s="86" customFormat="1" ht="15.75" outlineLevel="1" x14ac:dyDescent="0.55000000000000004">
      <c r="A408" s="29">
        <v>8</v>
      </c>
      <c r="B408" s="28" t="s">
        <v>635</v>
      </c>
      <c r="C408" s="82">
        <v>3</v>
      </c>
      <c r="D408" s="30" t="s">
        <v>5</v>
      </c>
      <c r="E408" s="28"/>
      <c r="G408" s="39"/>
      <c r="H408" s="40"/>
      <c r="J408" s="29" t="s">
        <v>10</v>
      </c>
      <c r="K408" s="29" t="str">
        <f t="shared" si="56"/>
        <v>3X1</v>
      </c>
      <c r="L408" s="29" t="str">
        <f>IFERROR(VLOOKUP($K408,Mapping!F:H,2,0),"")</f>
        <v/>
      </c>
      <c r="M408" s="29" t="str">
        <f>IFERROR(VLOOKUP($K408,Mapping!$F:$H,3,0),"")</f>
        <v/>
      </c>
      <c r="N408" s="29" t="str">
        <f>C408&amp;G408</f>
        <v>3</v>
      </c>
    </row>
    <row r="409" spans="1:14" s="86" customFormat="1" ht="15.75" outlineLevel="1" x14ac:dyDescent="0.55000000000000004">
      <c r="A409" s="29">
        <v>9</v>
      </c>
      <c r="B409" s="28" t="s">
        <v>636</v>
      </c>
      <c r="C409" s="82">
        <v>2</v>
      </c>
      <c r="D409" s="30" t="s">
        <v>639</v>
      </c>
      <c r="E409" s="28"/>
      <c r="G409" s="39"/>
      <c r="H409" s="40"/>
      <c r="J409" s="29" t="s">
        <v>10</v>
      </c>
      <c r="K409" s="29" t="str">
        <f t="shared" si="56"/>
        <v>2X1</v>
      </c>
      <c r="L409" s="29" t="str">
        <f>IFERROR(VLOOKUP($K409,Mapping!F:H,2,0),"")</f>
        <v/>
      </c>
      <c r="M409" s="29" t="str">
        <f>IFERROR(VLOOKUP($K409,Mapping!$F:$H,3,0),"")</f>
        <v/>
      </c>
      <c r="N409" s="29" t="str">
        <f>C409&amp;G409</f>
        <v>2</v>
      </c>
    </row>
    <row r="410" spans="1:14" s="86" customFormat="1" ht="31.5" outlineLevel="1" x14ac:dyDescent="0.55000000000000004">
      <c r="A410" s="29">
        <v>10</v>
      </c>
      <c r="B410" s="28" t="s">
        <v>637</v>
      </c>
      <c r="C410" s="82">
        <v>3</v>
      </c>
      <c r="D410" s="30" t="s">
        <v>5</v>
      </c>
      <c r="E410" s="28"/>
      <c r="G410" s="39"/>
      <c r="H410" s="40"/>
      <c r="J410" s="29" t="s">
        <v>10</v>
      </c>
      <c r="K410" s="29" t="str">
        <f t="shared" si="56"/>
        <v>3X1</v>
      </c>
      <c r="L410" s="29" t="str">
        <f>IFERROR(VLOOKUP($K410,Mapping!F:H,2,0),"")</f>
        <v/>
      </c>
      <c r="M410" s="29" t="str">
        <f>IFERROR(VLOOKUP($K410,Mapping!$F:$H,3,0),"")</f>
        <v/>
      </c>
      <c r="N410" s="29" t="str">
        <f>C410&amp;G410</f>
        <v>3</v>
      </c>
    </row>
    <row r="411" spans="1:14" s="86" customFormat="1" ht="15.75" outlineLevel="1" x14ac:dyDescent="0.55000000000000004">
      <c r="A411" s="29">
        <v>11</v>
      </c>
      <c r="B411" s="28" t="s">
        <v>638</v>
      </c>
      <c r="C411" s="82">
        <v>2</v>
      </c>
      <c r="D411" s="30" t="s">
        <v>178</v>
      </c>
      <c r="E411" s="28"/>
      <c r="G411" s="39"/>
      <c r="H411" s="40"/>
      <c r="J411" s="29" t="s">
        <v>10</v>
      </c>
      <c r="K411" s="29" t="str">
        <f t="shared" si="56"/>
        <v>2X1</v>
      </c>
      <c r="L411" s="29" t="str">
        <f>IFERROR(VLOOKUP($K411,Mapping!F:H,2,0),"")</f>
        <v/>
      </c>
      <c r="M411" s="29" t="str">
        <f>IFERROR(VLOOKUP($K411,Mapping!$F:$H,3,0),"")</f>
        <v/>
      </c>
      <c r="N411" s="29" t="str">
        <f>C411&amp;G411</f>
        <v>2</v>
      </c>
    </row>
    <row r="412" spans="1:14" s="85" customFormat="1" ht="17.25" x14ac:dyDescent="0.6">
      <c r="A412" s="23" t="s">
        <v>266</v>
      </c>
      <c r="B412" s="73" t="s">
        <v>337</v>
      </c>
      <c r="C412" s="79" t="s">
        <v>71</v>
      </c>
      <c r="D412" s="74"/>
      <c r="E412" s="80"/>
      <c r="G412" s="81">
        <f>SUBTOTAL(3,G413:G419)/SUBTOTAL(3,C413:C419)</f>
        <v>0</v>
      </c>
      <c r="H412" s="73"/>
      <c r="J412" s="75"/>
      <c r="K412" s="75"/>
      <c r="L412" s="75">
        <f>SUBTOTAL(9,L413:L419)</f>
        <v>0</v>
      </c>
      <c r="M412" s="75">
        <f>SUBTOTAL(9,M413:M419)</f>
        <v>0</v>
      </c>
      <c r="N412" s="75"/>
    </row>
    <row r="413" spans="1:14" s="86" customFormat="1" ht="31.5" outlineLevel="1" x14ac:dyDescent="0.55000000000000004">
      <c r="A413" s="29">
        <v>1</v>
      </c>
      <c r="B413" s="28" t="s">
        <v>641</v>
      </c>
      <c r="C413" s="82">
        <v>1</v>
      </c>
      <c r="D413" s="30" t="s">
        <v>107</v>
      </c>
      <c r="E413" s="28" t="s">
        <v>182</v>
      </c>
      <c r="G413" s="39"/>
      <c r="H413" s="40"/>
      <c r="J413" s="29" t="s">
        <v>10</v>
      </c>
      <c r="K413" s="29" t="str">
        <f t="shared" ref="K413:K419" si="58">C413&amp;J413&amp;G413</f>
        <v>1X1</v>
      </c>
      <c r="L413" s="29" t="str">
        <f>IFERROR(VLOOKUP($K413,Mapping!F:H,2,0),"")</f>
        <v/>
      </c>
      <c r="M413" s="29" t="str">
        <f>IFERROR(VLOOKUP($K413,Mapping!$F:$H,3,0),"")</f>
        <v/>
      </c>
      <c r="N413" s="29" t="str">
        <f t="shared" ref="N413:N418" si="59">C413&amp;G413</f>
        <v>1</v>
      </c>
    </row>
    <row r="414" spans="1:14" s="86" customFormat="1" ht="31.5" outlineLevel="1" x14ac:dyDescent="0.55000000000000004">
      <c r="A414" s="29">
        <v>2</v>
      </c>
      <c r="B414" s="28" t="s">
        <v>642</v>
      </c>
      <c r="C414" s="82">
        <v>1</v>
      </c>
      <c r="D414" s="30" t="s">
        <v>107</v>
      </c>
      <c r="E414" s="28" t="s">
        <v>179</v>
      </c>
      <c r="G414" s="39"/>
      <c r="H414" s="40"/>
      <c r="J414" s="29" t="s">
        <v>10</v>
      </c>
      <c r="K414" s="29" t="str">
        <f t="shared" si="58"/>
        <v>1X1</v>
      </c>
      <c r="L414" s="29" t="str">
        <f>IFERROR(VLOOKUP($K414,Mapping!F:H,2,0),"")</f>
        <v/>
      </c>
      <c r="M414" s="29" t="str">
        <f>IFERROR(VLOOKUP($K414,Mapping!$F:$H,3,0),"")</f>
        <v/>
      </c>
      <c r="N414" s="29" t="str">
        <f t="shared" si="59"/>
        <v>1</v>
      </c>
    </row>
    <row r="415" spans="1:14" s="86" customFormat="1" ht="29.35" customHeight="1" outlineLevel="1" x14ac:dyDescent="0.55000000000000004">
      <c r="A415" s="29">
        <v>3</v>
      </c>
      <c r="B415" s="28" t="s">
        <v>643</v>
      </c>
      <c r="C415" s="82">
        <v>1</v>
      </c>
      <c r="D415" s="30" t="s">
        <v>107</v>
      </c>
      <c r="E415" s="28" t="s">
        <v>179</v>
      </c>
      <c r="G415" s="39"/>
      <c r="H415" s="40"/>
      <c r="J415" s="29" t="s">
        <v>10</v>
      </c>
      <c r="K415" s="29" t="str">
        <f t="shared" si="58"/>
        <v>1X1</v>
      </c>
      <c r="L415" s="29" t="str">
        <f>IFERROR(VLOOKUP($K415,Mapping!F:H,2,0),"")</f>
        <v/>
      </c>
      <c r="M415" s="29" t="str">
        <f>IFERROR(VLOOKUP($K415,Mapping!$F:$H,3,0),"")</f>
        <v/>
      </c>
      <c r="N415" s="29" t="str">
        <f t="shared" si="59"/>
        <v>1</v>
      </c>
    </row>
    <row r="416" spans="1:14" s="86" customFormat="1" ht="34.5" customHeight="1" outlineLevel="1" x14ac:dyDescent="0.55000000000000004">
      <c r="A416" s="29">
        <v>4</v>
      </c>
      <c r="B416" s="28" t="s">
        <v>644</v>
      </c>
      <c r="C416" s="82">
        <v>3</v>
      </c>
      <c r="D416" s="30" t="s">
        <v>5</v>
      </c>
      <c r="E416" s="28"/>
      <c r="G416" s="39"/>
      <c r="H416" s="40"/>
      <c r="J416" s="29" t="s">
        <v>10</v>
      </c>
      <c r="K416" s="29" t="str">
        <f t="shared" si="58"/>
        <v>3X1</v>
      </c>
      <c r="L416" s="29" t="str">
        <f>IFERROR(VLOOKUP($K416,Mapping!F:H,2,0),"")</f>
        <v/>
      </c>
      <c r="M416" s="29" t="str">
        <f>IFERROR(VLOOKUP($K416,Mapping!$F:$H,3,0),"")</f>
        <v/>
      </c>
      <c r="N416" s="29" t="str">
        <f t="shared" si="59"/>
        <v>3</v>
      </c>
    </row>
    <row r="417" spans="1:14" s="86" customFormat="1" ht="31.5" outlineLevel="1" x14ac:dyDescent="0.55000000000000004">
      <c r="A417" s="29">
        <v>5</v>
      </c>
      <c r="B417" s="28" t="s">
        <v>645</v>
      </c>
      <c r="C417" s="82">
        <v>3</v>
      </c>
      <c r="D417" s="30" t="s">
        <v>5</v>
      </c>
      <c r="E417" s="28"/>
      <c r="G417" s="39"/>
      <c r="H417" s="40"/>
      <c r="J417" s="29" t="s">
        <v>10</v>
      </c>
      <c r="K417" s="29" t="str">
        <f t="shared" si="58"/>
        <v>3X1</v>
      </c>
      <c r="L417" s="29" t="str">
        <f>IFERROR(VLOOKUP($K417,Mapping!F:H,2,0),"")</f>
        <v/>
      </c>
      <c r="M417" s="29" t="str">
        <f>IFERROR(VLOOKUP($K417,Mapping!$F:$H,3,0),"")</f>
        <v/>
      </c>
      <c r="N417" s="29" t="str">
        <f t="shared" si="59"/>
        <v>3</v>
      </c>
    </row>
    <row r="418" spans="1:14" s="86" customFormat="1" ht="15.75" outlineLevel="1" x14ac:dyDescent="0.55000000000000004">
      <c r="A418" s="29">
        <v>6</v>
      </c>
      <c r="B418" s="28" t="s">
        <v>646</v>
      </c>
      <c r="C418" s="82">
        <v>1</v>
      </c>
      <c r="D418" s="30" t="s">
        <v>107</v>
      </c>
      <c r="E418" s="28" t="s">
        <v>648</v>
      </c>
      <c r="G418" s="39"/>
      <c r="H418" s="40"/>
      <c r="J418" s="29" t="s">
        <v>10</v>
      </c>
      <c r="K418" s="29" t="str">
        <f t="shared" si="58"/>
        <v>1X1</v>
      </c>
      <c r="L418" s="29" t="str">
        <f>IFERROR(VLOOKUP($K418,Mapping!F:H,2,0),"")</f>
        <v/>
      </c>
      <c r="M418" s="29" t="str">
        <f>IFERROR(VLOOKUP($K418,Mapping!$F:$H,3,0),"")</f>
        <v/>
      </c>
      <c r="N418" s="29" t="str">
        <f t="shared" si="59"/>
        <v>1</v>
      </c>
    </row>
    <row r="419" spans="1:14" s="86" customFormat="1" ht="15.75" outlineLevel="1" x14ac:dyDescent="0.55000000000000004">
      <c r="A419" s="29">
        <v>7</v>
      </c>
      <c r="B419" s="28" t="s">
        <v>647</v>
      </c>
      <c r="C419" s="82">
        <v>2</v>
      </c>
      <c r="D419" s="30" t="s">
        <v>178</v>
      </c>
      <c r="E419" s="28"/>
      <c r="G419" s="39"/>
      <c r="H419" s="40"/>
      <c r="J419" s="29" t="s">
        <v>10</v>
      </c>
      <c r="K419" s="29" t="str">
        <f t="shared" si="58"/>
        <v>2X1</v>
      </c>
      <c r="L419" s="29" t="str">
        <f>IFERROR(VLOOKUP($K419,Mapping!F:H,2,0),"")</f>
        <v/>
      </c>
      <c r="M419" s="29" t="str">
        <f>IFERROR(VLOOKUP($K419,Mapping!$F:$H,3,0),"")</f>
        <v/>
      </c>
      <c r="N419" s="29" t="str">
        <f>C419&amp;G419</f>
        <v>2</v>
      </c>
    </row>
    <row r="420" spans="1:14" s="85" customFormat="1" ht="17.25" x14ac:dyDescent="0.6">
      <c r="A420" s="23" t="s">
        <v>270</v>
      </c>
      <c r="B420" s="73" t="s">
        <v>1</v>
      </c>
      <c r="C420" s="79" t="s">
        <v>71</v>
      </c>
      <c r="D420" s="74"/>
      <c r="E420" s="80"/>
      <c r="G420" s="81">
        <f>SUBTOTAL(3,G421:G426)/SUBTOTAL(3,C421:C426)</f>
        <v>0</v>
      </c>
      <c r="H420" s="73"/>
      <c r="J420" s="75"/>
      <c r="K420" s="75"/>
      <c r="L420" s="75">
        <f>SUBTOTAL(9,L421:L426)</f>
        <v>0</v>
      </c>
      <c r="M420" s="75">
        <f>SUBTOTAL(9,M421:M426)</f>
        <v>0</v>
      </c>
      <c r="N420" s="75"/>
    </row>
    <row r="421" spans="1:14" s="86" customFormat="1" ht="15.75" outlineLevel="1" x14ac:dyDescent="0.55000000000000004">
      <c r="A421" s="29">
        <v>1</v>
      </c>
      <c r="B421" s="28" t="s">
        <v>649</v>
      </c>
      <c r="C421" s="82">
        <v>2</v>
      </c>
      <c r="D421" s="30" t="s">
        <v>178</v>
      </c>
      <c r="E421" s="28"/>
      <c r="G421" s="39"/>
      <c r="H421" s="40"/>
      <c r="J421" s="29" t="s">
        <v>10</v>
      </c>
      <c r="K421" s="29" t="str">
        <f t="shared" ref="K421:K426" si="60">C421&amp;J421&amp;G421</f>
        <v>2X1</v>
      </c>
      <c r="L421" s="29" t="str">
        <f>IFERROR(VLOOKUP($K421,Mapping!F:H,2,0),"")</f>
        <v/>
      </c>
      <c r="M421" s="29" t="str">
        <f>IFERROR(VLOOKUP($K421,Mapping!$F:$H,3,0),"")</f>
        <v/>
      </c>
      <c r="N421" s="29" t="str">
        <f t="shared" ref="N421:N423" si="61">C421&amp;G421</f>
        <v>2</v>
      </c>
    </row>
    <row r="422" spans="1:14" s="86" customFormat="1" ht="15.75" outlineLevel="1" x14ac:dyDescent="0.55000000000000004">
      <c r="A422" s="29">
        <v>2</v>
      </c>
      <c r="B422" s="28" t="s">
        <v>650</v>
      </c>
      <c r="C422" s="82">
        <v>2</v>
      </c>
      <c r="D422" s="30" t="s">
        <v>178</v>
      </c>
      <c r="E422" s="28"/>
      <c r="G422" s="39"/>
      <c r="H422" s="40"/>
      <c r="J422" s="29" t="s">
        <v>10</v>
      </c>
      <c r="K422" s="29" t="str">
        <f t="shared" si="60"/>
        <v>2X1</v>
      </c>
      <c r="L422" s="29" t="str">
        <f>IFERROR(VLOOKUP($K422,Mapping!F:H,2,0),"")</f>
        <v/>
      </c>
      <c r="M422" s="29" t="str">
        <f>IFERROR(VLOOKUP($K422,Mapping!$F:$H,3,0),"")</f>
        <v/>
      </c>
      <c r="N422" s="29" t="str">
        <f t="shared" si="61"/>
        <v>2</v>
      </c>
    </row>
    <row r="423" spans="1:14" s="86" customFormat="1" ht="15.75" outlineLevel="1" x14ac:dyDescent="0.55000000000000004">
      <c r="A423" s="29">
        <v>3</v>
      </c>
      <c r="B423" s="28" t="s">
        <v>651</v>
      </c>
      <c r="C423" s="82">
        <v>1</v>
      </c>
      <c r="D423" s="30" t="s">
        <v>107</v>
      </c>
      <c r="E423" s="28" t="s">
        <v>511</v>
      </c>
      <c r="G423" s="39"/>
      <c r="H423" s="40"/>
      <c r="J423" s="29" t="s">
        <v>10</v>
      </c>
      <c r="K423" s="29" t="str">
        <f t="shared" si="60"/>
        <v>1X1</v>
      </c>
      <c r="L423" s="29" t="str">
        <f>IFERROR(VLOOKUP($K423,Mapping!F:H,2,0),"")</f>
        <v/>
      </c>
      <c r="M423" s="29" t="str">
        <f>IFERROR(VLOOKUP($K423,Mapping!$F:$H,3,0),"")</f>
        <v/>
      </c>
      <c r="N423" s="29" t="str">
        <f t="shared" si="61"/>
        <v>1</v>
      </c>
    </row>
    <row r="424" spans="1:14" s="86" customFormat="1" ht="31.5" outlineLevel="1" x14ac:dyDescent="0.55000000000000004">
      <c r="A424" s="29">
        <v>4</v>
      </c>
      <c r="B424" s="28" t="s">
        <v>652</v>
      </c>
      <c r="C424" s="82">
        <v>2</v>
      </c>
      <c r="D424" s="30" t="s">
        <v>178</v>
      </c>
      <c r="E424" s="28"/>
      <c r="G424" s="39"/>
      <c r="H424" s="40"/>
      <c r="J424" s="29" t="s">
        <v>10</v>
      </c>
      <c r="K424" s="29" t="str">
        <f t="shared" si="60"/>
        <v>2X1</v>
      </c>
      <c r="L424" s="29" t="str">
        <f>IFERROR(VLOOKUP($K424,Mapping!F:H,2,0),"")</f>
        <v/>
      </c>
      <c r="M424" s="29" t="str">
        <f>IFERROR(VLOOKUP($K424,Mapping!$F:$H,3,0),"")</f>
        <v/>
      </c>
      <c r="N424" s="29" t="str">
        <f>C424&amp;G424</f>
        <v>2</v>
      </c>
    </row>
    <row r="425" spans="1:14" s="86" customFormat="1" ht="15.75" outlineLevel="1" x14ac:dyDescent="0.55000000000000004">
      <c r="A425" s="29">
        <v>5</v>
      </c>
      <c r="B425" s="28" t="s">
        <v>653</v>
      </c>
      <c r="C425" s="82">
        <v>3</v>
      </c>
      <c r="D425" s="30" t="s">
        <v>5</v>
      </c>
      <c r="E425" s="28"/>
      <c r="G425" s="39"/>
      <c r="H425" s="40"/>
      <c r="J425" s="29" t="s">
        <v>10</v>
      </c>
      <c r="K425" s="29" t="str">
        <f t="shared" si="60"/>
        <v>3X1</v>
      </c>
      <c r="L425" s="29" t="str">
        <f>IFERROR(VLOOKUP($K425,Mapping!F:H,2,0),"")</f>
        <v/>
      </c>
      <c r="M425" s="29" t="str">
        <f>IFERROR(VLOOKUP($K425,Mapping!$F:$H,3,0),"")</f>
        <v/>
      </c>
      <c r="N425" s="29" t="str">
        <f>C425&amp;G425</f>
        <v>3</v>
      </c>
    </row>
    <row r="426" spans="1:14" s="86" customFormat="1" ht="31.5" outlineLevel="1" x14ac:dyDescent="0.55000000000000004">
      <c r="A426" s="29">
        <v>6</v>
      </c>
      <c r="B426" s="28" t="s">
        <v>654</v>
      </c>
      <c r="C426" s="82">
        <v>1</v>
      </c>
      <c r="D426" s="30" t="s">
        <v>106</v>
      </c>
      <c r="E426" s="28" t="s">
        <v>511</v>
      </c>
      <c r="G426" s="39"/>
      <c r="H426" s="40"/>
      <c r="J426" s="29" t="s">
        <v>10</v>
      </c>
      <c r="K426" s="29" t="str">
        <f t="shared" si="60"/>
        <v>1X1</v>
      </c>
      <c r="L426" s="29" t="str">
        <f>IFERROR(VLOOKUP($K426,Mapping!F:H,2,0),"")</f>
        <v/>
      </c>
      <c r="M426" s="29" t="str">
        <f>IFERROR(VLOOKUP($K426,Mapping!$F:$H,3,0),"")</f>
        <v/>
      </c>
      <c r="N426" s="29" t="str">
        <f>C426&amp;G426</f>
        <v>1</v>
      </c>
    </row>
    <row r="427" spans="1:14" s="85" customFormat="1" ht="17.25" x14ac:dyDescent="0.6">
      <c r="A427" s="23" t="s">
        <v>283</v>
      </c>
      <c r="B427" s="73" t="s">
        <v>655</v>
      </c>
      <c r="C427" s="79" t="s">
        <v>71</v>
      </c>
      <c r="D427" s="74"/>
      <c r="E427" s="80"/>
      <c r="G427" s="81">
        <f>SUBTOTAL(3,G428:G431)/SUBTOTAL(3,C428:C431)</f>
        <v>0</v>
      </c>
      <c r="H427" s="73"/>
      <c r="J427" s="75"/>
      <c r="K427" s="75"/>
      <c r="L427" s="75">
        <f>SUBTOTAL(9,L428:L431)</f>
        <v>0</v>
      </c>
      <c r="M427" s="75">
        <f>SUBTOTAL(9,M428:M431)</f>
        <v>0</v>
      </c>
      <c r="N427" s="75"/>
    </row>
    <row r="428" spans="1:14" s="86" customFormat="1" ht="31.5" outlineLevel="1" x14ac:dyDescent="0.55000000000000004">
      <c r="A428" s="29">
        <v>1</v>
      </c>
      <c r="B428" s="28" t="s">
        <v>656</v>
      </c>
      <c r="C428" s="82">
        <v>2</v>
      </c>
      <c r="D428" s="30" t="s">
        <v>178</v>
      </c>
      <c r="E428" s="28"/>
      <c r="G428" s="39"/>
      <c r="H428" s="40"/>
      <c r="J428" s="29" t="s">
        <v>10</v>
      </c>
      <c r="K428" s="29" t="str">
        <f t="shared" ref="K428:K431" si="62">C428&amp;J428&amp;G428</f>
        <v>2X1</v>
      </c>
      <c r="L428" s="29" t="str">
        <f>IFERROR(VLOOKUP($K428,Mapping!F:H,2,0),"")</f>
        <v/>
      </c>
      <c r="M428" s="29" t="str">
        <f>IFERROR(VLOOKUP($K428,Mapping!$F:$H,3,0),"")</f>
        <v/>
      </c>
      <c r="N428" s="29" t="str">
        <f t="shared" ref="N428:N431" si="63">C428&amp;G428</f>
        <v>2</v>
      </c>
    </row>
    <row r="429" spans="1:14" s="86" customFormat="1" ht="31.5" outlineLevel="1" x14ac:dyDescent="0.55000000000000004">
      <c r="A429" s="29">
        <v>2</v>
      </c>
      <c r="B429" s="28" t="s">
        <v>657</v>
      </c>
      <c r="C429" s="82">
        <v>2</v>
      </c>
      <c r="D429" s="30" t="s">
        <v>178</v>
      </c>
      <c r="E429" s="28"/>
      <c r="G429" s="39"/>
      <c r="H429" s="40"/>
      <c r="J429" s="29" t="s">
        <v>10</v>
      </c>
      <c r="K429" s="29" t="str">
        <f t="shared" si="62"/>
        <v>2X1</v>
      </c>
      <c r="L429" s="29" t="str">
        <f>IFERROR(VLOOKUP($K429,Mapping!F:H,2,0),"")</f>
        <v/>
      </c>
      <c r="M429" s="29" t="str">
        <f>IFERROR(VLOOKUP($K429,Mapping!$F:$H,3,0),"")</f>
        <v/>
      </c>
      <c r="N429" s="29" t="str">
        <f t="shared" si="63"/>
        <v>2</v>
      </c>
    </row>
    <row r="430" spans="1:14" s="86" customFormat="1" ht="31.5" outlineLevel="1" x14ac:dyDescent="0.55000000000000004">
      <c r="A430" s="29">
        <v>3</v>
      </c>
      <c r="B430" s="28" t="s">
        <v>658</v>
      </c>
      <c r="C430" s="82">
        <v>2</v>
      </c>
      <c r="D430" s="30" t="s">
        <v>178</v>
      </c>
      <c r="E430" s="28"/>
      <c r="G430" s="39"/>
      <c r="H430" s="40"/>
      <c r="J430" s="29" t="s">
        <v>10</v>
      </c>
      <c r="K430" s="29" t="str">
        <f t="shared" si="62"/>
        <v>2X1</v>
      </c>
      <c r="L430" s="29" t="str">
        <f>IFERROR(VLOOKUP($K430,Mapping!F:H,2,0),"")</f>
        <v/>
      </c>
      <c r="M430" s="29" t="str">
        <f>IFERROR(VLOOKUP($K430,Mapping!$F:$H,3,0),"")</f>
        <v/>
      </c>
      <c r="N430" s="29" t="str">
        <f t="shared" si="63"/>
        <v>2</v>
      </c>
    </row>
    <row r="431" spans="1:14" s="86" customFormat="1" ht="31.5" outlineLevel="1" x14ac:dyDescent="0.55000000000000004">
      <c r="A431" s="29">
        <v>4</v>
      </c>
      <c r="B431" s="28" t="s">
        <v>659</v>
      </c>
      <c r="C431" s="82">
        <v>2</v>
      </c>
      <c r="D431" s="30" t="s">
        <v>660</v>
      </c>
      <c r="E431" s="28"/>
      <c r="G431" s="39"/>
      <c r="H431" s="40"/>
      <c r="J431" s="29" t="s">
        <v>10</v>
      </c>
      <c r="K431" s="29" t="str">
        <f t="shared" si="62"/>
        <v>2X1</v>
      </c>
      <c r="L431" s="29" t="str">
        <f>IFERROR(VLOOKUP($K431,Mapping!F:H,2,0),"")</f>
        <v/>
      </c>
      <c r="M431" s="29" t="str">
        <f>IFERROR(VLOOKUP($K431,Mapping!$F:$H,3,0),"")</f>
        <v/>
      </c>
      <c r="N431" s="29" t="str">
        <f t="shared" si="63"/>
        <v>2</v>
      </c>
    </row>
    <row r="432" spans="1:14" customFormat="1" x14ac:dyDescent="0.45"/>
    <row r="433" spans="15:21" customFormat="1" x14ac:dyDescent="0.45"/>
    <row r="434" spans="15:21" customFormat="1" x14ac:dyDescent="0.45"/>
    <row r="435" spans="15:21" customFormat="1" x14ac:dyDescent="0.45"/>
    <row r="436" spans="15:21" customFormat="1" x14ac:dyDescent="0.45"/>
    <row r="437" spans="15:21" customFormat="1" x14ac:dyDescent="0.45"/>
    <row r="438" spans="15:21" customFormat="1" ht="15.75" x14ac:dyDescent="0.55000000000000004">
      <c r="O438" s="11"/>
      <c r="P438" s="11"/>
      <c r="Q438" s="11"/>
      <c r="R438" s="11"/>
      <c r="S438" s="11"/>
      <c r="T438" s="11"/>
      <c r="U438" s="11"/>
    </row>
    <row r="439" spans="15:21" customFormat="1" ht="15.75" x14ac:dyDescent="0.55000000000000004">
      <c r="O439" s="91" t="s">
        <v>80</v>
      </c>
      <c r="P439" s="54"/>
      <c r="Q439" s="54"/>
      <c r="R439" s="54"/>
      <c r="S439" s="54"/>
      <c r="T439" s="54"/>
      <c r="U439" s="11"/>
    </row>
    <row r="440" spans="15:21" customFormat="1" ht="17.25" x14ac:dyDescent="0.6">
      <c r="O440" s="59"/>
      <c r="P440" s="59"/>
      <c r="Q440" s="59"/>
      <c r="R440" s="59"/>
      <c r="S440" s="59"/>
      <c r="T440" s="59"/>
      <c r="U440" s="11"/>
    </row>
    <row r="441" spans="15:21" customFormat="1" ht="15.75" x14ac:dyDescent="0.55000000000000004">
      <c r="O441" s="54"/>
      <c r="P441" s="92"/>
      <c r="Q441" s="54"/>
      <c r="R441" s="54"/>
      <c r="S441" s="54"/>
      <c r="T441" s="54"/>
      <c r="U441" s="11"/>
    </row>
    <row r="442" spans="15:21" customFormat="1" ht="15.75" x14ac:dyDescent="0.55000000000000004">
      <c r="O442" s="54"/>
      <c r="P442" s="54" t="s">
        <v>72</v>
      </c>
      <c r="Q442" s="54"/>
      <c r="R442" s="54"/>
      <c r="S442" s="54"/>
      <c r="T442" s="54"/>
      <c r="U442" s="11"/>
    </row>
    <row r="443" spans="15:21" customFormat="1" ht="15.75" x14ac:dyDescent="0.55000000000000004">
      <c r="O443" s="54"/>
      <c r="P443" s="54" t="s">
        <v>73</v>
      </c>
      <c r="Q443" s="54"/>
      <c r="R443" s="54"/>
      <c r="S443" s="54"/>
      <c r="T443" s="54"/>
      <c r="U443" s="11"/>
    </row>
    <row r="444" spans="15:21" customFormat="1" ht="20.65" x14ac:dyDescent="0.75">
      <c r="O444" s="55"/>
      <c r="P444" s="54" t="s">
        <v>74</v>
      </c>
      <c r="Q444" s="55"/>
      <c r="R444" s="54"/>
      <c r="S444" s="54"/>
      <c r="T444" s="54"/>
      <c r="U444" s="11"/>
    </row>
    <row r="445" spans="15:21" customFormat="1" ht="15.75" x14ac:dyDescent="0.55000000000000004">
      <c r="O445" s="54"/>
      <c r="P445" s="54"/>
      <c r="Q445" s="54"/>
      <c r="R445" s="54"/>
      <c r="S445" s="54"/>
      <c r="T445" s="54"/>
      <c r="U445" s="11"/>
    </row>
    <row r="446" spans="15:21" customFormat="1" ht="15.75" x14ac:dyDescent="0.55000000000000004">
      <c r="O446" s="54"/>
      <c r="P446" s="56"/>
      <c r="Q446" s="56" t="s">
        <v>7</v>
      </c>
      <c r="R446" s="56" t="s">
        <v>70</v>
      </c>
      <c r="S446" s="56" t="s">
        <v>12</v>
      </c>
      <c r="T446" s="54"/>
      <c r="U446" s="11"/>
    </row>
    <row r="447" spans="15:21" customFormat="1" ht="15.75" x14ac:dyDescent="0.55000000000000004">
      <c r="O447" s="54"/>
      <c r="P447" s="57" t="s">
        <v>67</v>
      </c>
      <c r="Q447" s="54">
        <f>+N527</f>
        <v>0</v>
      </c>
      <c r="R447" s="54">
        <f>+N521</f>
        <v>0</v>
      </c>
      <c r="S447" s="54">
        <f>+N524</f>
        <v>0</v>
      </c>
      <c r="T447" s="54"/>
      <c r="U447" s="11"/>
    </row>
    <row r="448" spans="15:21" customFormat="1" ht="15.75" x14ac:dyDescent="0.55000000000000004">
      <c r="O448" s="54"/>
      <c r="P448" s="57" t="s">
        <v>68</v>
      </c>
      <c r="Q448" s="54">
        <f>+N528</f>
        <v>0</v>
      </c>
      <c r="R448" s="54">
        <f>+N522</f>
        <v>0</v>
      </c>
      <c r="S448" s="54">
        <f>+N525</f>
        <v>0</v>
      </c>
      <c r="T448" s="54"/>
      <c r="U448" s="11"/>
    </row>
    <row r="449" spans="15:21" customFormat="1" ht="15.75" x14ac:dyDescent="0.55000000000000004">
      <c r="O449" s="54"/>
      <c r="P449" s="57" t="s">
        <v>69</v>
      </c>
      <c r="Q449" s="54">
        <f>+N529</f>
        <v>1</v>
      </c>
      <c r="R449" s="54">
        <f>+N523</f>
        <v>1</v>
      </c>
      <c r="S449" s="54">
        <f>+N526</f>
        <v>0</v>
      </c>
      <c r="T449" s="54"/>
      <c r="U449" s="11"/>
    </row>
    <row r="450" spans="15:21" customFormat="1" ht="15.75" x14ac:dyDescent="0.55000000000000004">
      <c r="O450" s="54"/>
      <c r="P450" s="54"/>
      <c r="Q450" s="54"/>
      <c r="R450" s="54"/>
      <c r="S450" s="54"/>
      <c r="T450" s="54"/>
      <c r="U450" s="11"/>
    </row>
    <row r="451" spans="15:21" customFormat="1" ht="15.75" x14ac:dyDescent="0.55000000000000004">
      <c r="O451" s="54"/>
      <c r="P451" s="56"/>
      <c r="Q451" s="56" t="s">
        <v>7</v>
      </c>
      <c r="R451" s="56" t="s">
        <v>70</v>
      </c>
      <c r="S451" s="56" t="s">
        <v>12</v>
      </c>
      <c r="T451" s="54"/>
      <c r="U451" s="11"/>
    </row>
    <row r="452" spans="15:21" customFormat="1" ht="15.75" x14ac:dyDescent="0.55000000000000004">
      <c r="O452" s="54"/>
      <c r="P452" s="57" t="s">
        <v>67</v>
      </c>
      <c r="Q452" s="58">
        <f t="shared" ref="Q452:S454" si="64">IFERROR(Q447/SUM($Q447:$S447),0)</f>
        <v>0</v>
      </c>
      <c r="R452" s="58">
        <f t="shared" si="64"/>
        <v>0</v>
      </c>
      <c r="S452" s="58">
        <f t="shared" si="64"/>
        <v>0</v>
      </c>
      <c r="T452" s="54"/>
      <c r="U452" s="11"/>
    </row>
    <row r="453" spans="15:21" customFormat="1" ht="17.25" x14ac:dyDescent="0.6">
      <c r="O453" s="59"/>
      <c r="P453" s="57" t="s">
        <v>68</v>
      </c>
      <c r="Q453" s="58">
        <f t="shared" si="64"/>
        <v>0</v>
      </c>
      <c r="R453" s="58">
        <f t="shared" si="64"/>
        <v>0</v>
      </c>
      <c r="S453" s="58">
        <f t="shared" si="64"/>
        <v>0</v>
      </c>
      <c r="T453" s="59"/>
      <c r="U453" s="11"/>
    </row>
    <row r="454" spans="15:21" customFormat="1" ht="15.75" x14ac:dyDescent="0.55000000000000004">
      <c r="O454" s="54"/>
      <c r="P454" s="57" t="s">
        <v>69</v>
      </c>
      <c r="Q454" s="58">
        <f t="shared" si="64"/>
        <v>0.5</v>
      </c>
      <c r="R454" s="58">
        <f t="shared" si="64"/>
        <v>0.5</v>
      </c>
      <c r="S454" s="58">
        <f t="shared" si="64"/>
        <v>0</v>
      </c>
      <c r="T454" s="54"/>
      <c r="U454" s="11"/>
    </row>
    <row r="455" spans="15:21" customFormat="1" ht="15.75" x14ac:dyDescent="0.55000000000000004">
      <c r="O455" s="54"/>
      <c r="P455" s="54"/>
      <c r="Q455" s="54"/>
      <c r="R455" s="54"/>
      <c r="S455" s="54"/>
      <c r="T455" s="54"/>
      <c r="U455" s="11"/>
    </row>
    <row r="456" spans="15:21" customFormat="1" ht="15.75" x14ac:dyDescent="0.55000000000000004">
      <c r="O456" s="54"/>
      <c r="P456" s="54"/>
      <c r="Q456" s="54"/>
      <c r="R456" s="54"/>
      <c r="S456" s="54"/>
      <c r="T456" s="54"/>
      <c r="U456" s="11"/>
    </row>
    <row r="457" spans="15:21" customFormat="1" ht="15.75" x14ac:dyDescent="0.55000000000000004">
      <c r="O457" s="54"/>
      <c r="P457" s="54"/>
      <c r="Q457" s="54"/>
      <c r="R457" s="54"/>
      <c r="S457" s="54"/>
      <c r="T457" s="54"/>
      <c r="U457" s="11"/>
    </row>
    <row r="458" spans="15:21" customFormat="1" ht="15.75" x14ac:dyDescent="0.55000000000000004">
      <c r="O458" s="11"/>
      <c r="P458" s="11"/>
      <c r="Q458" s="11"/>
      <c r="R458" s="11"/>
      <c r="S458" s="11"/>
      <c r="T458" s="11"/>
      <c r="U458" s="11"/>
    </row>
    <row r="459" spans="15:21" customFormat="1" ht="15.75" x14ac:dyDescent="0.55000000000000004">
      <c r="O459" s="11"/>
      <c r="P459" s="11"/>
      <c r="Q459" s="11"/>
      <c r="R459" s="11"/>
      <c r="S459" s="11"/>
      <c r="T459" s="11"/>
      <c r="U459" s="11"/>
    </row>
    <row r="460" spans="15:21" customFormat="1" ht="15.75" hidden="1" x14ac:dyDescent="0.55000000000000004">
      <c r="O460" s="11"/>
      <c r="P460" s="11"/>
      <c r="Q460" s="11"/>
      <c r="R460" s="11"/>
      <c r="S460" s="11"/>
      <c r="T460" s="11"/>
      <c r="U460" s="11"/>
    </row>
    <row r="461" spans="15:21" customFormat="1" hidden="1" x14ac:dyDescent="0.45"/>
    <row r="462" spans="15:21" customFormat="1" hidden="1" x14ac:dyDescent="0.45"/>
    <row r="463" spans="15:21" customFormat="1" hidden="1" x14ac:dyDescent="0.45"/>
    <row r="464" spans="15:21" customFormat="1" hidden="1" x14ac:dyDescent="0.45"/>
    <row r="465" customFormat="1" hidden="1" x14ac:dyDescent="0.45"/>
    <row r="466" customFormat="1" hidden="1" x14ac:dyDescent="0.45"/>
    <row r="467" customFormat="1" hidden="1" x14ac:dyDescent="0.45"/>
    <row r="468" customFormat="1" hidden="1" x14ac:dyDescent="0.45"/>
    <row r="469" customFormat="1" hidden="1" x14ac:dyDescent="0.45"/>
    <row r="470" customFormat="1" hidden="1" x14ac:dyDescent="0.45"/>
    <row r="471" customFormat="1" hidden="1" x14ac:dyDescent="0.45"/>
    <row r="472" customFormat="1" hidden="1" x14ac:dyDescent="0.45"/>
    <row r="473" customFormat="1" hidden="1" x14ac:dyDescent="0.45"/>
    <row r="474" customFormat="1" hidden="1" x14ac:dyDescent="0.45"/>
    <row r="475" customFormat="1" hidden="1" x14ac:dyDescent="0.45"/>
    <row r="476" customFormat="1" hidden="1" x14ac:dyDescent="0.45"/>
    <row r="477" customFormat="1" hidden="1" x14ac:dyDescent="0.45"/>
    <row r="478" customFormat="1" hidden="1" x14ac:dyDescent="0.45"/>
    <row r="479" customFormat="1" hidden="1" x14ac:dyDescent="0.45"/>
    <row r="480" customFormat="1" hidden="1" x14ac:dyDescent="0.45"/>
    <row r="481" customFormat="1" hidden="1" x14ac:dyDescent="0.45"/>
    <row r="482" customFormat="1" hidden="1" x14ac:dyDescent="0.45"/>
    <row r="483" customFormat="1" hidden="1" x14ac:dyDescent="0.45"/>
    <row r="484" customFormat="1" hidden="1" x14ac:dyDescent="0.45"/>
    <row r="485" customFormat="1" hidden="1" x14ac:dyDescent="0.45"/>
    <row r="486" customFormat="1" hidden="1" x14ac:dyDescent="0.45"/>
    <row r="487" customFormat="1" hidden="1" x14ac:dyDescent="0.45"/>
    <row r="488" customFormat="1" hidden="1" x14ac:dyDescent="0.45"/>
    <row r="489" customFormat="1" hidden="1" x14ac:dyDescent="0.45"/>
    <row r="490" customFormat="1" hidden="1" x14ac:dyDescent="0.45"/>
    <row r="491" customFormat="1" hidden="1" x14ac:dyDescent="0.45"/>
    <row r="492" customFormat="1" hidden="1" x14ac:dyDescent="0.45"/>
    <row r="493" customFormat="1" hidden="1" x14ac:dyDescent="0.45"/>
    <row r="494" customFormat="1" hidden="1" x14ac:dyDescent="0.45"/>
    <row r="495" customFormat="1" hidden="1" x14ac:dyDescent="0.45"/>
    <row r="496" customFormat="1" hidden="1" x14ac:dyDescent="0.45"/>
    <row r="497" customFormat="1" hidden="1" x14ac:dyDescent="0.45"/>
    <row r="498" customFormat="1" hidden="1" x14ac:dyDescent="0.45"/>
    <row r="499" customFormat="1" hidden="1" x14ac:dyDescent="0.45"/>
    <row r="500" customFormat="1" hidden="1" x14ac:dyDescent="0.45"/>
    <row r="501" customFormat="1" hidden="1" x14ac:dyDescent="0.45"/>
    <row r="502" customFormat="1" hidden="1" x14ac:dyDescent="0.45"/>
    <row r="503" customFormat="1" hidden="1" x14ac:dyDescent="0.45"/>
    <row r="504" customFormat="1" hidden="1" x14ac:dyDescent="0.45"/>
    <row r="505" customFormat="1" hidden="1" x14ac:dyDescent="0.45"/>
    <row r="506" customFormat="1" hidden="1" x14ac:dyDescent="0.45"/>
    <row r="507" customFormat="1" hidden="1" x14ac:dyDescent="0.45"/>
    <row r="508" customFormat="1" hidden="1" x14ac:dyDescent="0.45"/>
    <row r="509" customFormat="1" hidden="1" x14ac:dyDescent="0.45"/>
    <row r="510" customFormat="1" hidden="1" x14ac:dyDescent="0.45"/>
    <row r="511" customFormat="1" hidden="1" x14ac:dyDescent="0.45"/>
    <row r="512" customFormat="1" hidden="1" x14ac:dyDescent="0.45"/>
    <row r="513" spans="11:14" customFormat="1" hidden="1" x14ac:dyDescent="0.45"/>
    <row r="514" spans="11:14" customFormat="1" hidden="1" x14ac:dyDescent="0.45"/>
    <row r="515" spans="11:14" customFormat="1" hidden="1" x14ac:dyDescent="0.45"/>
    <row r="516" spans="11:14" customFormat="1" hidden="1" x14ac:dyDescent="0.45"/>
    <row r="517" spans="11:14" customFormat="1" hidden="1" x14ac:dyDescent="0.45"/>
    <row r="518" spans="11:14" ht="15.75" x14ac:dyDescent="0.55000000000000004"/>
    <row r="519" spans="11:14" ht="15.75" x14ac:dyDescent="0.55000000000000004"/>
    <row r="520" spans="11:14" ht="15.75" x14ac:dyDescent="0.55000000000000004"/>
    <row r="521" spans="11:14" ht="15.75" hidden="1" x14ac:dyDescent="0.55000000000000004">
      <c r="K521" s="89">
        <v>1</v>
      </c>
      <c r="L521" s="89">
        <f>COUNTIF($C$7:$C$517,$K521)</f>
        <v>139</v>
      </c>
      <c r="M521" s="89" t="s">
        <v>55</v>
      </c>
      <c r="N521" s="89">
        <f>COUNTIF($N$7:$N$517,$M521)</f>
        <v>0</v>
      </c>
    </row>
    <row r="522" spans="11:14" ht="15.75" hidden="1" x14ac:dyDescent="0.55000000000000004">
      <c r="K522" s="89">
        <v>2</v>
      </c>
      <c r="L522" s="89">
        <f>COUNTIF($C$7:$C$517,$K522)</f>
        <v>91</v>
      </c>
      <c r="M522" s="89" t="s">
        <v>56</v>
      </c>
      <c r="N522" s="89">
        <f>COUNTIF($N$7:$N$517,$M522)</f>
        <v>0</v>
      </c>
    </row>
    <row r="523" spans="11:14" ht="15.75" hidden="1" x14ac:dyDescent="0.55000000000000004">
      <c r="K523" s="89">
        <v>3</v>
      </c>
      <c r="L523" s="89">
        <f>COUNTIF($C$7:$C$517,$K523)</f>
        <v>131</v>
      </c>
      <c r="M523" s="89" t="s">
        <v>57</v>
      </c>
      <c r="N523" s="89">
        <f>COUNTIF($N$7:$N$517,$M523)</f>
        <v>1</v>
      </c>
    </row>
    <row r="524" spans="11:14" ht="15.75" hidden="1" x14ac:dyDescent="0.55000000000000004">
      <c r="K524" s="89">
        <f t="shared" ref="K524:K532" si="65">K521</f>
        <v>1</v>
      </c>
      <c r="L524" s="89">
        <f t="shared" ref="L524:L532" si="66">L521</f>
        <v>139</v>
      </c>
      <c r="M524" s="89" t="s">
        <v>58</v>
      </c>
      <c r="N524" s="89">
        <f>COUNTIF($N$7:$N$517,$M524)</f>
        <v>0</v>
      </c>
    </row>
    <row r="525" spans="11:14" ht="15.75" hidden="1" x14ac:dyDescent="0.55000000000000004">
      <c r="K525" s="89">
        <f t="shared" si="65"/>
        <v>2</v>
      </c>
      <c r="L525" s="89">
        <f>L522</f>
        <v>91</v>
      </c>
      <c r="M525" s="89" t="s">
        <v>59</v>
      </c>
      <c r="N525" s="89">
        <f>COUNTIF($N$7:$N$517,$M525)</f>
        <v>0</v>
      </c>
    </row>
    <row r="526" spans="11:14" ht="15.75" hidden="1" x14ac:dyDescent="0.55000000000000004">
      <c r="K526" s="89">
        <f t="shared" si="65"/>
        <v>3</v>
      </c>
      <c r="L526" s="89">
        <f t="shared" si="66"/>
        <v>131</v>
      </c>
      <c r="M526" s="89" t="s">
        <v>60</v>
      </c>
      <c r="N526" s="89">
        <f>COUNTIF($N$7:$N$517,$M526)</f>
        <v>0</v>
      </c>
    </row>
    <row r="527" spans="11:14" ht="15.75" hidden="1" x14ac:dyDescent="0.55000000000000004">
      <c r="K527" s="89">
        <f t="shared" si="65"/>
        <v>1</v>
      </c>
      <c r="L527" s="89">
        <f t="shared" si="66"/>
        <v>139</v>
      </c>
      <c r="M527" s="89" t="s">
        <v>61</v>
      </c>
      <c r="N527" s="89">
        <f>COUNTIF($N$7:$N$517,$M527)</f>
        <v>0</v>
      </c>
    </row>
    <row r="528" spans="11:14" ht="15.75" hidden="1" x14ac:dyDescent="0.55000000000000004">
      <c r="K528" s="89">
        <f t="shared" si="65"/>
        <v>2</v>
      </c>
      <c r="L528" s="89">
        <f t="shared" si="66"/>
        <v>91</v>
      </c>
      <c r="M528" s="89" t="s">
        <v>62</v>
      </c>
      <c r="N528" s="89">
        <f>COUNTIF($N$7:$N$517,$M528)</f>
        <v>0</v>
      </c>
    </row>
    <row r="529" spans="11:14" ht="15.75" hidden="1" x14ac:dyDescent="0.55000000000000004">
      <c r="K529" s="89">
        <f t="shared" si="65"/>
        <v>3</v>
      </c>
      <c r="L529" s="89">
        <f t="shared" si="66"/>
        <v>131</v>
      </c>
      <c r="M529" s="89" t="s">
        <v>63</v>
      </c>
      <c r="N529" s="89">
        <f>COUNTIF($N$7:$N$517,$M529)</f>
        <v>1</v>
      </c>
    </row>
    <row r="530" spans="11:14" ht="15.75" hidden="1" x14ac:dyDescent="0.55000000000000004">
      <c r="K530" s="89">
        <f t="shared" si="65"/>
        <v>1</v>
      </c>
      <c r="L530" s="89">
        <f t="shared" si="66"/>
        <v>139</v>
      </c>
      <c r="M530" s="89" t="s">
        <v>64</v>
      </c>
      <c r="N530" s="89">
        <f>+N521+N524+N527</f>
        <v>0</v>
      </c>
    </row>
    <row r="531" spans="11:14" ht="15.75" hidden="1" x14ac:dyDescent="0.55000000000000004">
      <c r="K531" s="89">
        <f t="shared" si="65"/>
        <v>2</v>
      </c>
      <c r="L531" s="89">
        <f t="shared" si="66"/>
        <v>91</v>
      </c>
      <c r="M531" s="89" t="s">
        <v>65</v>
      </c>
      <c r="N531" s="89">
        <f>+N522+N525+N528</f>
        <v>0</v>
      </c>
    </row>
    <row r="532" spans="11:14" ht="15.75" hidden="1" x14ac:dyDescent="0.55000000000000004">
      <c r="K532" s="89">
        <f t="shared" si="65"/>
        <v>3</v>
      </c>
      <c r="L532" s="89">
        <f t="shared" si="66"/>
        <v>131</v>
      </c>
      <c r="M532" s="89" t="s">
        <v>66</v>
      </c>
      <c r="N532" s="89">
        <f>+N523+N526+N529</f>
        <v>2</v>
      </c>
    </row>
    <row r="533" spans="11:14" ht="15.75" x14ac:dyDescent="0.55000000000000004"/>
    <row r="534" spans="11:14" ht="15.75" x14ac:dyDescent="0.55000000000000004"/>
    <row r="535" spans="11:14" ht="15.75" x14ac:dyDescent="0.55000000000000004"/>
    <row r="536" spans="11:14" ht="15.75" hidden="1" x14ac:dyDescent="0.55000000000000004">
      <c r="K536" s="89" t="s">
        <v>2</v>
      </c>
    </row>
    <row r="537" spans="11:14" ht="15.75" hidden="1" x14ac:dyDescent="0.55000000000000004">
      <c r="K537" s="89" t="s">
        <v>13</v>
      </c>
    </row>
    <row r="538" spans="11:14" ht="15.75" hidden="1" x14ac:dyDescent="0.55000000000000004">
      <c r="K538" s="89" t="s">
        <v>14</v>
      </c>
    </row>
    <row r="539" spans="11:14" ht="15.75" x14ac:dyDescent="0.55000000000000004"/>
    <row r="540" spans="11:14" ht="15.75" x14ac:dyDescent="0.55000000000000004"/>
    <row r="541" spans="11:14" ht="15.75" x14ac:dyDescent="0.55000000000000004"/>
    <row r="542" spans="11:14" ht="15.75" x14ac:dyDescent="0.55000000000000004"/>
    <row r="543" spans="11:14" ht="15.75" x14ac:dyDescent="0.55000000000000004"/>
    <row r="544" spans="11:14" ht="15.75" x14ac:dyDescent="0.55000000000000004"/>
    <row r="545" ht="15.75" x14ac:dyDescent="0.55000000000000004"/>
    <row r="546" ht="15.75" x14ac:dyDescent="0.55000000000000004"/>
    <row r="547" ht="15.75" x14ac:dyDescent="0.55000000000000004"/>
    <row r="548" ht="15.75" x14ac:dyDescent="0.55000000000000004"/>
    <row r="549" ht="15.75" x14ac:dyDescent="0.55000000000000004"/>
    <row r="550" ht="15.75" x14ac:dyDescent="0.55000000000000004"/>
    <row r="551" ht="15.75" x14ac:dyDescent="0.55000000000000004"/>
    <row r="552" ht="15.75" x14ac:dyDescent="0.55000000000000004"/>
    <row r="553" ht="15.75" x14ac:dyDescent="0.55000000000000004"/>
    <row r="554" ht="15.75" x14ac:dyDescent="0.55000000000000004"/>
    <row r="555" ht="15.75" x14ac:dyDescent="0.55000000000000004"/>
    <row r="556" ht="15.75" x14ac:dyDescent="0.55000000000000004"/>
    <row r="557" ht="15.75" x14ac:dyDescent="0.55000000000000004"/>
    <row r="558" ht="15.75" x14ac:dyDescent="0.55000000000000004"/>
    <row r="559" ht="15.75" x14ac:dyDescent="0.55000000000000004"/>
    <row r="560" ht="15.75" x14ac:dyDescent="0.55000000000000004"/>
    <row r="561" ht="15.75" x14ac:dyDescent="0.55000000000000004"/>
    <row r="562" ht="15.75" x14ac:dyDescent="0.55000000000000004"/>
    <row r="563" ht="15.75" x14ac:dyDescent="0.55000000000000004"/>
    <row r="564" ht="15.75" x14ac:dyDescent="0.55000000000000004"/>
    <row r="565" ht="15.75" x14ac:dyDescent="0.55000000000000004"/>
    <row r="566" ht="15.75" x14ac:dyDescent="0.55000000000000004"/>
    <row r="567" ht="15.75" x14ac:dyDescent="0.55000000000000004"/>
    <row r="568" ht="15.75" x14ac:dyDescent="0.55000000000000004"/>
    <row r="569" ht="15.75" x14ac:dyDescent="0.55000000000000004"/>
    <row r="570" ht="15.75" x14ac:dyDescent="0.55000000000000004"/>
    <row r="571" ht="15.75" x14ac:dyDescent="0.55000000000000004"/>
    <row r="572" ht="15.75" x14ac:dyDescent="0.55000000000000004"/>
    <row r="573" ht="15.75" x14ac:dyDescent="0.55000000000000004"/>
    <row r="574" ht="15.75" x14ac:dyDescent="0.55000000000000004"/>
    <row r="575" ht="15.75" x14ac:dyDescent="0.55000000000000004"/>
    <row r="576" ht="15.75" x14ac:dyDescent="0.55000000000000004"/>
    <row r="577" ht="15.75" x14ac:dyDescent="0.55000000000000004"/>
    <row r="578" ht="15.75" x14ac:dyDescent="0.55000000000000004"/>
    <row r="579" ht="15.75" x14ac:dyDescent="0.55000000000000004"/>
    <row r="580" ht="15.75" x14ac:dyDescent="0.55000000000000004"/>
    <row r="581" ht="15.75" x14ac:dyDescent="0.55000000000000004"/>
    <row r="582" ht="15.75" x14ac:dyDescent="0.55000000000000004"/>
    <row r="583" ht="15.75" x14ac:dyDescent="0.55000000000000004"/>
    <row r="584" ht="15.75" x14ac:dyDescent="0.55000000000000004"/>
    <row r="585" ht="15.75" x14ac:dyDescent="0.55000000000000004"/>
    <row r="586" ht="15.75" x14ac:dyDescent="0.55000000000000004"/>
    <row r="587" ht="15.75" x14ac:dyDescent="0.55000000000000004"/>
    <row r="588" ht="15.75" x14ac:dyDescent="0.55000000000000004"/>
    <row r="589" ht="15.75" x14ac:dyDescent="0.55000000000000004"/>
    <row r="590" ht="15.75" x14ac:dyDescent="0.55000000000000004"/>
    <row r="591" ht="15.75" x14ac:dyDescent="0.55000000000000004"/>
    <row r="592" ht="15.75" x14ac:dyDescent="0.55000000000000004"/>
    <row r="593" ht="15.75" x14ac:dyDescent="0.55000000000000004"/>
    <row r="594" ht="15.75" x14ac:dyDescent="0.55000000000000004"/>
    <row r="595" ht="15.75" x14ac:dyDescent="0.55000000000000004"/>
    <row r="596" ht="15.75" x14ac:dyDescent="0.55000000000000004"/>
    <row r="597" ht="15.75" x14ac:dyDescent="0.55000000000000004"/>
    <row r="598" ht="15.75" x14ac:dyDescent="0.55000000000000004"/>
    <row r="599" ht="15.75" x14ac:dyDescent="0.55000000000000004"/>
    <row r="600" ht="15.75" x14ac:dyDescent="0.55000000000000004"/>
    <row r="601" ht="15.75" x14ac:dyDescent="0.55000000000000004"/>
    <row r="602" ht="15.75" x14ac:dyDescent="0.55000000000000004"/>
    <row r="603" ht="15.75" x14ac:dyDescent="0.55000000000000004"/>
    <row r="604" ht="15.75" x14ac:dyDescent="0.55000000000000004"/>
    <row r="605" ht="15.75" x14ac:dyDescent="0.55000000000000004"/>
    <row r="606" ht="15.75" x14ac:dyDescent="0.55000000000000004"/>
    <row r="607" ht="15.75" x14ac:dyDescent="0.55000000000000004"/>
    <row r="608" ht="15.75" x14ac:dyDescent="0.55000000000000004"/>
    <row r="609" ht="15.75" x14ac:dyDescent="0.55000000000000004"/>
    <row r="610" ht="15.75" x14ac:dyDescent="0.55000000000000004"/>
    <row r="611" ht="15.75" x14ac:dyDescent="0.55000000000000004"/>
    <row r="612" ht="15.75" x14ac:dyDescent="0.55000000000000004"/>
    <row r="613" ht="15.75" x14ac:dyDescent="0.55000000000000004"/>
    <row r="614" ht="15.75" x14ac:dyDescent="0.55000000000000004"/>
    <row r="615" ht="15.75" x14ac:dyDescent="0.55000000000000004"/>
    <row r="616" ht="15.75" x14ac:dyDescent="0.55000000000000004"/>
    <row r="617" ht="15.75" x14ac:dyDescent="0.55000000000000004"/>
    <row r="618" ht="15.75" x14ac:dyDescent="0.55000000000000004"/>
    <row r="619" ht="15.75" x14ac:dyDescent="0.55000000000000004"/>
    <row r="620" ht="15.75" x14ac:dyDescent="0.55000000000000004"/>
    <row r="621" ht="15.75" x14ac:dyDescent="0.55000000000000004"/>
    <row r="622" ht="15.75" x14ac:dyDescent="0.55000000000000004"/>
    <row r="623" ht="15.75" x14ac:dyDescent="0.55000000000000004"/>
    <row r="624" ht="15.75" x14ac:dyDescent="0.55000000000000004"/>
    <row r="625" ht="15.75" x14ac:dyDescent="0.55000000000000004"/>
    <row r="626" ht="15.75" x14ac:dyDescent="0.55000000000000004"/>
    <row r="627" ht="15.75" x14ac:dyDescent="0.55000000000000004"/>
    <row r="628" ht="15.75" x14ac:dyDescent="0.55000000000000004"/>
    <row r="629" ht="15.75" x14ac:dyDescent="0.55000000000000004"/>
    <row r="630" ht="15.75" x14ac:dyDescent="0.55000000000000004"/>
    <row r="631" ht="15.75" x14ac:dyDescent="0.55000000000000004"/>
    <row r="632" ht="15.75" x14ac:dyDescent="0.55000000000000004"/>
    <row r="633" ht="15.75" x14ac:dyDescent="0.55000000000000004"/>
    <row r="634" ht="15.75" x14ac:dyDescent="0.55000000000000004"/>
    <row r="635" ht="15.75" x14ac:dyDescent="0.55000000000000004"/>
    <row r="636" ht="15.75" x14ac:dyDescent="0.55000000000000004"/>
    <row r="637" ht="15.75" x14ac:dyDescent="0.55000000000000004"/>
    <row r="638" ht="15.75" x14ac:dyDescent="0.55000000000000004"/>
    <row r="639" ht="15.75" x14ac:dyDescent="0.55000000000000004"/>
    <row r="640" ht="15.75" x14ac:dyDescent="0.55000000000000004"/>
    <row r="641" ht="15.75" x14ac:dyDescent="0.55000000000000004"/>
    <row r="642" ht="15.75" x14ac:dyDescent="0.55000000000000004"/>
    <row r="643" ht="15.75" x14ac:dyDescent="0.55000000000000004"/>
    <row r="644" ht="15.75" x14ac:dyDescent="0.55000000000000004"/>
    <row r="645" ht="15.75" x14ac:dyDescent="0.55000000000000004"/>
    <row r="646" ht="15.75" x14ac:dyDescent="0.55000000000000004"/>
    <row r="647" ht="15.75" x14ac:dyDescent="0.55000000000000004"/>
    <row r="648" ht="15.75" x14ac:dyDescent="0.55000000000000004"/>
    <row r="649" ht="15.75" x14ac:dyDescent="0.55000000000000004"/>
    <row r="650" ht="15.75" x14ac:dyDescent="0.55000000000000004"/>
    <row r="651" ht="15.75" x14ac:dyDescent="0.55000000000000004"/>
    <row r="652" ht="15.75" x14ac:dyDescent="0.55000000000000004"/>
    <row r="653" ht="15.75" x14ac:dyDescent="0.55000000000000004"/>
    <row r="654" ht="15.75" x14ac:dyDescent="0.55000000000000004"/>
    <row r="655" ht="15.75" x14ac:dyDescent="0.55000000000000004"/>
    <row r="656" ht="15.75" x14ac:dyDescent="0.55000000000000004"/>
    <row r="657" ht="15.75" x14ac:dyDescent="0.55000000000000004"/>
    <row r="658" ht="15.75" x14ac:dyDescent="0.55000000000000004"/>
    <row r="659" ht="15.75" x14ac:dyDescent="0.55000000000000004"/>
    <row r="660" ht="15.75" x14ac:dyDescent="0.55000000000000004"/>
    <row r="661" ht="15.75" x14ac:dyDescent="0.55000000000000004"/>
    <row r="662" ht="15.75" x14ac:dyDescent="0.55000000000000004"/>
    <row r="663" ht="15.75" x14ac:dyDescent="0.55000000000000004"/>
    <row r="664" ht="15.75" x14ac:dyDescent="0.55000000000000004"/>
    <row r="665" ht="15.75" x14ac:dyDescent="0.55000000000000004"/>
    <row r="666" ht="15.75" x14ac:dyDescent="0.55000000000000004"/>
    <row r="667" ht="15.75" x14ac:dyDescent="0.55000000000000004"/>
    <row r="668" ht="15.75" x14ac:dyDescent="0.55000000000000004"/>
    <row r="669" ht="15.75" x14ac:dyDescent="0.55000000000000004"/>
    <row r="670" ht="15.75" x14ac:dyDescent="0.55000000000000004"/>
    <row r="671" ht="15.75" x14ac:dyDescent="0.55000000000000004"/>
    <row r="672" ht="15.75" x14ac:dyDescent="0.55000000000000004"/>
    <row r="673" ht="15.75" x14ac:dyDescent="0.55000000000000004"/>
    <row r="674" ht="15.75" x14ac:dyDescent="0.55000000000000004"/>
    <row r="675" ht="15.75" x14ac:dyDescent="0.55000000000000004"/>
    <row r="676" ht="15.75" x14ac:dyDescent="0.55000000000000004"/>
    <row r="677" ht="15.75" x14ac:dyDescent="0.55000000000000004"/>
    <row r="678" ht="15.75" x14ac:dyDescent="0.55000000000000004"/>
    <row r="679" ht="15.75" x14ac:dyDescent="0.55000000000000004"/>
    <row r="680" ht="15.75" x14ac:dyDescent="0.55000000000000004"/>
    <row r="681" ht="15.75" x14ac:dyDescent="0.55000000000000004"/>
    <row r="682" ht="15.75" x14ac:dyDescent="0.55000000000000004"/>
    <row r="683" ht="15.75" x14ac:dyDescent="0.55000000000000004"/>
    <row r="684" ht="15.75" x14ac:dyDescent="0.55000000000000004"/>
    <row r="685" ht="15.75" x14ac:dyDescent="0.55000000000000004"/>
    <row r="686" ht="15.75" x14ac:dyDescent="0.55000000000000004"/>
    <row r="687" ht="15.75" x14ac:dyDescent="0.55000000000000004"/>
    <row r="688" ht="15.75" x14ac:dyDescent="0.55000000000000004"/>
    <row r="689" ht="15.75" x14ac:dyDescent="0.55000000000000004"/>
    <row r="690" ht="15.75" x14ac:dyDescent="0.55000000000000004"/>
    <row r="691" ht="15.75" x14ac:dyDescent="0.55000000000000004"/>
    <row r="692" ht="15.75" x14ac:dyDescent="0.55000000000000004"/>
    <row r="693" ht="15.75" x14ac:dyDescent="0.55000000000000004"/>
    <row r="694" ht="15.75" x14ac:dyDescent="0.55000000000000004"/>
    <row r="695" ht="15.75" x14ac:dyDescent="0.55000000000000004"/>
    <row r="696" ht="15.75" x14ac:dyDescent="0.55000000000000004"/>
    <row r="697" ht="15.75" x14ac:dyDescent="0.55000000000000004"/>
    <row r="698" ht="15.75" x14ac:dyDescent="0.55000000000000004"/>
    <row r="699" ht="15.75" x14ac:dyDescent="0.55000000000000004"/>
    <row r="700" ht="15.75" x14ac:dyDescent="0.55000000000000004"/>
    <row r="701" ht="15.75" x14ac:dyDescent="0.55000000000000004"/>
    <row r="702" ht="15.75" x14ac:dyDescent="0.55000000000000004"/>
    <row r="703" ht="15.75" x14ac:dyDescent="0.55000000000000004"/>
    <row r="704" ht="15.75" x14ac:dyDescent="0.55000000000000004"/>
    <row r="705" ht="15.75" x14ac:dyDescent="0.55000000000000004"/>
    <row r="706" ht="15.75" x14ac:dyDescent="0.55000000000000004"/>
    <row r="707" ht="15.75" x14ac:dyDescent="0.55000000000000004"/>
    <row r="708" ht="15.75" x14ac:dyDescent="0.55000000000000004"/>
    <row r="709" ht="15.75" x14ac:dyDescent="0.55000000000000004"/>
    <row r="710" ht="15.75" x14ac:dyDescent="0.55000000000000004"/>
    <row r="711" ht="15.75" x14ac:dyDescent="0.55000000000000004"/>
    <row r="712" ht="15.75" x14ac:dyDescent="0.55000000000000004"/>
    <row r="713" ht="15.75" x14ac:dyDescent="0.55000000000000004"/>
    <row r="714" ht="15.75" x14ac:dyDescent="0.55000000000000004"/>
    <row r="715" ht="15.75" x14ac:dyDescent="0.55000000000000004"/>
    <row r="716" ht="15.75" x14ac:dyDescent="0.55000000000000004"/>
    <row r="717" ht="15.75" x14ac:dyDescent="0.55000000000000004"/>
    <row r="718" ht="15.75" x14ac:dyDescent="0.55000000000000004"/>
    <row r="719" ht="15.75" x14ac:dyDescent="0.55000000000000004"/>
    <row r="720" ht="15.75" x14ac:dyDescent="0.55000000000000004"/>
    <row r="721" ht="15.75" x14ac:dyDescent="0.55000000000000004"/>
    <row r="722" ht="15.75" x14ac:dyDescent="0.55000000000000004"/>
    <row r="723" ht="15.75" x14ac:dyDescent="0.55000000000000004"/>
    <row r="724" ht="15.75" x14ac:dyDescent="0.55000000000000004"/>
    <row r="725" ht="15.75" x14ac:dyDescent="0.55000000000000004"/>
    <row r="726" ht="15.75" x14ac:dyDescent="0.55000000000000004"/>
    <row r="727" ht="15.75" x14ac:dyDescent="0.55000000000000004"/>
    <row r="728" ht="15.75" x14ac:dyDescent="0.55000000000000004"/>
    <row r="729" ht="15.75" x14ac:dyDescent="0.55000000000000004"/>
    <row r="730" ht="15.75" x14ac:dyDescent="0.55000000000000004"/>
    <row r="731" ht="15.75" x14ac:dyDescent="0.55000000000000004"/>
    <row r="732" ht="15.75" x14ac:dyDescent="0.55000000000000004"/>
    <row r="733" ht="15.75" x14ac:dyDescent="0.55000000000000004"/>
    <row r="734" ht="15.75" x14ac:dyDescent="0.55000000000000004"/>
    <row r="735" ht="15.75" x14ac:dyDescent="0.55000000000000004"/>
    <row r="736" ht="15.75" x14ac:dyDescent="0.55000000000000004"/>
    <row r="737" ht="15.75" x14ac:dyDescent="0.55000000000000004"/>
    <row r="738" ht="15.75" x14ac:dyDescent="0.55000000000000004"/>
    <row r="739" ht="15.75" x14ac:dyDescent="0.55000000000000004"/>
    <row r="740" ht="15.75" x14ac:dyDescent="0.55000000000000004"/>
    <row r="741" ht="15.75" x14ac:dyDescent="0.55000000000000004"/>
    <row r="742" ht="15.75" x14ac:dyDescent="0.55000000000000004"/>
    <row r="743" ht="15.75" x14ac:dyDescent="0.55000000000000004"/>
    <row r="744" ht="15.75" x14ac:dyDescent="0.55000000000000004"/>
    <row r="745" ht="15.75" x14ac:dyDescent="0.55000000000000004"/>
    <row r="746" ht="15.75" x14ac:dyDescent="0.55000000000000004"/>
    <row r="747" ht="15.75" x14ac:dyDescent="0.55000000000000004"/>
    <row r="748" ht="15.75" x14ac:dyDescent="0.55000000000000004"/>
    <row r="749" ht="15.75" x14ac:dyDescent="0.55000000000000004"/>
    <row r="750" ht="15.75" x14ac:dyDescent="0.55000000000000004"/>
    <row r="751" ht="15.75" x14ac:dyDescent="0.55000000000000004"/>
    <row r="752" ht="15.75" x14ac:dyDescent="0.55000000000000004"/>
    <row r="753" ht="15.75" x14ac:dyDescent="0.55000000000000004"/>
    <row r="754" ht="15.75" x14ac:dyDescent="0.55000000000000004"/>
    <row r="755" ht="15.75" x14ac:dyDescent="0.55000000000000004"/>
    <row r="756" ht="15.75" x14ac:dyDescent="0.55000000000000004"/>
    <row r="757" ht="15.75" x14ac:dyDescent="0.55000000000000004"/>
    <row r="758" ht="15.75" x14ac:dyDescent="0.55000000000000004"/>
    <row r="759" ht="15.75" x14ac:dyDescent="0.55000000000000004"/>
    <row r="760" ht="15.75" x14ac:dyDescent="0.55000000000000004"/>
    <row r="761" ht="15.75" x14ac:dyDescent="0.55000000000000004"/>
    <row r="762" ht="15.75" x14ac:dyDescent="0.55000000000000004"/>
    <row r="763" ht="15.75" x14ac:dyDescent="0.55000000000000004"/>
    <row r="764" ht="15.75" x14ac:dyDescent="0.55000000000000004"/>
    <row r="765" ht="15.75" x14ac:dyDescent="0.55000000000000004"/>
    <row r="766" ht="15.75" x14ac:dyDescent="0.55000000000000004"/>
    <row r="767" ht="15.75" x14ac:dyDescent="0.55000000000000004"/>
    <row r="768" ht="15.75" x14ac:dyDescent="0.55000000000000004"/>
    <row r="769" ht="15.75" x14ac:dyDescent="0.55000000000000004"/>
    <row r="770" ht="15.75" x14ac:dyDescent="0.55000000000000004"/>
    <row r="771" ht="15.75" x14ac:dyDescent="0.55000000000000004"/>
    <row r="772" ht="15.75" x14ac:dyDescent="0.55000000000000004"/>
    <row r="773" ht="15.75" x14ac:dyDescent="0.55000000000000004"/>
    <row r="774" ht="15.75" x14ac:dyDescent="0.55000000000000004"/>
    <row r="775" ht="15.75" x14ac:dyDescent="0.55000000000000004"/>
    <row r="776" ht="15.75" x14ac:dyDescent="0.55000000000000004"/>
    <row r="777" ht="15.75" x14ac:dyDescent="0.55000000000000004"/>
    <row r="778" ht="15.75" x14ac:dyDescent="0.55000000000000004"/>
    <row r="779" ht="15.75" x14ac:dyDescent="0.55000000000000004"/>
    <row r="780" ht="15.75" x14ac:dyDescent="0.55000000000000004"/>
    <row r="781" ht="15.75" x14ac:dyDescent="0.55000000000000004"/>
    <row r="782" ht="15.75" x14ac:dyDescent="0.55000000000000004"/>
    <row r="783" ht="15.75" x14ac:dyDescent="0.55000000000000004"/>
    <row r="784" ht="15.75" x14ac:dyDescent="0.55000000000000004"/>
    <row r="785" ht="15.75" x14ac:dyDescent="0.55000000000000004"/>
    <row r="786" ht="15.75" x14ac:dyDescent="0.55000000000000004"/>
    <row r="787" ht="15.75" x14ac:dyDescent="0.55000000000000004"/>
    <row r="788" ht="15.75" x14ac:dyDescent="0.55000000000000004"/>
    <row r="789" ht="15.75" x14ac:dyDescent="0.55000000000000004"/>
    <row r="790" ht="15.75" x14ac:dyDescent="0.55000000000000004"/>
    <row r="791" ht="15.75" x14ac:dyDescent="0.55000000000000004"/>
    <row r="792" ht="15.75" x14ac:dyDescent="0.55000000000000004"/>
    <row r="793" ht="15.75" x14ac:dyDescent="0.55000000000000004"/>
    <row r="794" ht="15.75" x14ac:dyDescent="0.55000000000000004"/>
    <row r="795" ht="15.75" x14ac:dyDescent="0.55000000000000004"/>
    <row r="796" ht="15.75" x14ac:dyDescent="0.55000000000000004"/>
    <row r="797" ht="15.75" x14ac:dyDescent="0.55000000000000004"/>
    <row r="798" ht="15.75" x14ac:dyDescent="0.55000000000000004"/>
    <row r="799" ht="15.75" x14ac:dyDescent="0.55000000000000004"/>
    <row r="800" ht="15.75" x14ac:dyDescent="0.55000000000000004"/>
    <row r="801" ht="15.75" x14ac:dyDescent="0.55000000000000004"/>
    <row r="802" ht="15.75" x14ac:dyDescent="0.55000000000000004"/>
    <row r="803" ht="15.75" x14ac:dyDescent="0.55000000000000004"/>
    <row r="804" ht="15.75" x14ac:dyDescent="0.55000000000000004"/>
    <row r="805" ht="15.75" x14ac:dyDescent="0.55000000000000004"/>
    <row r="806" ht="15.75" x14ac:dyDescent="0.55000000000000004"/>
    <row r="807" ht="15.75" x14ac:dyDescent="0.55000000000000004"/>
    <row r="808" ht="15.75" x14ac:dyDescent="0.55000000000000004"/>
    <row r="809" ht="15.75" x14ac:dyDescent="0.55000000000000004"/>
    <row r="810" ht="15.75" x14ac:dyDescent="0.55000000000000004"/>
    <row r="811" ht="15.75" x14ac:dyDescent="0.55000000000000004"/>
    <row r="812" ht="15.75" x14ac:dyDescent="0.55000000000000004"/>
    <row r="813" ht="15.75" x14ac:dyDescent="0.55000000000000004"/>
    <row r="814" ht="15.75" x14ac:dyDescent="0.55000000000000004"/>
    <row r="815" ht="15.75" x14ac:dyDescent="0.55000000000000004"/>
    <row r="816" ht="15.75" x14ac:dyDescent="0.55000000000000004"/>
    <row r="817" ht="15.75" x14ac:dyDescent="0.55000000000000004"/>
    <row r="818" ht="15.75" x14ac:dyDescent="0.55000000000000004"/>
    <row r="819" ht="15.75" x14ac:dyDescent="0.55000000000000004"/>
    <row r="820" ht="15.75" x14ac:dyDescent="0.55000000000000004"/>
    <row r="821" ht="15.75" x14ac:dyDescent="0.55000000000000004"/>
    <row r="822" ht="15.75" x14ac:dyDescent="0.55000000000000004"/>
    <row r="823" ht="15.75" x14ac:dyDescent="0.55000000000000004"/>
    <row r="824" ht="15.75" x14ac:dyDescent="0.55000000000000004"/>
    <row r="825" ht="15.75" x14ac:dyDescent="0.55000000000000004"/>
    <row r="826" ht="15.75" x14ac:dyDescent="0.55000000000000004"/>
    <row r="827" ht="15.75" x14ac:dyDescent="0.55000000000000004"/>
    <row r="828" ht="15.75" x14ac:dyDescent="0.55000000000000004"/>
    <row r="829" ht="15.75" x14ac:dyDescent="0.55000000000000004"/>
    <row r="830" ht="15.75" x14ac:dyDescent="0.55000000000000004"/>
    <row r="831" ht="15.75" x14ac:dyDescent="0.55000000000000004"/>
    <row r="832" ht="15.75" x14ac:dyDescent="0.55000000000000004"/>
    <row r="833" ht="15.75" x14ac:dyDescent="0.55000000000000004"/>
    <row r="834" ht="15.75" x14ac:dyDescent="0.55000000000000004"/>
    <row r="835" ht="15.75" x14ac:dyDescent="0.55000000000000004"/>
    <row r="836" ht="15.75" x14ac:dyDescent="0.55000000000000004"/>
    <row r="837" ht="15.75" x14ac:dyDescent="0.55000000000000004"/>
    <row r="838" ht="15.75" x14ac:dyDescent="0.55000000000000004"/>
    <row r="839" ht="15.75" x14ac:dyDescent="0.55000000000000004"/>
    <row r="840" ht="15.75" x14ac:dyDescent="0.55000000000000004"/>
    <row r="841" ht="15.75" x14ac:dyDescent="0.55000000000000004"/>
    <row r="842" ht="15.75" x14ac:dyDescent="0.55000000000000004"/>
    <row r="843" ht="15.75" x14ac:dyDescent="0.55000000000000004"/>
    <row r="844" ht="15.75" x14ac:dyDescent="0.55000000000000004"/>
    <row r="845" ht="15.75" x14ac:dyDescent="0.55000000000000004"/>
    <row r="846" ht="15.75" x14ac:dyDescent="0.55000000000000004"/>
    <row r="847" ht="15.75" x14ac:dyDescent="0.55000000000000004"/>
    <row r="848" ht="15.75" x14ac:dyDescent="0.55000000000000004"/>
    <row r="849" ht="15.75" x14ac:dyDescent="0.55000000000000004"/>
    <row r="850" ht="15.75" x14ac:dyDescent="0.55000000000000004"/>
    <row r="851" ht="15.75" x14ac:dyDescent="0.55000000000000004"/>
    <row r="852" ht="15.75" x14ac:dyDescent="0.55000000000000004"/>
    <row r="853" ht="15.75" x14ac:dyDescent="0.55000000000000004"/>
    <row r="854" ht="15.75" x14ac:dyDescent="0.55000000000000004"/>
    <row r="855" ht="15.75" x14ac:dyDescent="0.55000000000000004"/>
    <row r="856" ht="15.75" x14ac:dyDescent="0.55000000000000004"/>
    <row r="857" ht="15.75" x14ac:dyDescent="0.55000000000000004"/>
    <row r="858" ht="15.75" x14ac:dyDescent="0.55000000000000004"/>
    <row r="859" ht="15.75" x14ac:dyDescent="0.55000000000000004"/>
    <row r="860" ht="15.75" x14ac:dyDescent="0.55000000000000004"/>
    <row r="861" ht="15.75" x14ac:dyDescent="0.55000000000000004"/>
    <row r="862" ht="15.75" x14ac:dyDescent="0.55000000000000004"/>
    <row r="863" ht="15.75" x14ac:dyDescent="0.55000000000000004"/>
    <row r="864" ht="15.75" x14ac:dyDescent="0.55000000000000004"/>
    <row r="865" ht="15.75" x14ac:dyDescent="0.55000000000000004"/>
    <row r="866" ht="15.75" x14ac:dyDescent="0.55000000000000004"/>
    <row r="867" ht="15.75" x14ac:dyDescent="0.55000000000000004"/>
    <row r="868" ht="15.75" x14ac:dyDescent="0.55000000000000004"/>
    <row r="869" ht="15.75" x14ac:dyDescent="0.55000000000000004"/>
    <row r="870" ht="15.75" x14ac:dyDescent="0.55000000000000004"/>
    <row r="871" ht="15.75" x14ac:dyDescent="0.55000000000000004"/>
    <row r="872" ht="15.75" x14ac:dyDescent="0.55000000000000004"/>
    <row r="873" ht="15.75" x14ac:dyDescent="0.55000000000000004"/>
    <row r="874" ht="15.75" x14ac:dyDescent="0.55000000000000004"/>
    <row r="875" ht="15.75" x14ac:dyDescent="0.55000000000000004"/>
    <row r="876" ht="15.75" x14ac:dyDescent="0.55000000000000004"/>
    <row r="877" ht="15.75" x14ac:dyDescent="0.55000000000000004"/>
    <row r="878" ht="15.75" x14ac:dyDescent="0.55000000000000004"/>
    <row r="879" ht="15.75" x14ac:dyDescent="0.55000000000000004"/>
    <row r="880" ht="15.75" x14ac:dyDescent="0.55000000000000004"/>
    <row r="881" ht="15.75" x14ac:dyDescent="0.55000000000000004"/>
    <row r="882" ht="15.75" x14ac:dyDescent="0.55000000000000004"/>
    <row r="883" ht="15.75" x14ac:dyDescent="0.55000000000000004"/>
    <row r="884" ht="15.75" x14ac:dyDescent="0.55000000000000004"/>
    <row r="885" ht="15.75" x14ac:dyDescent="0.55000000000000004"/>
    <row r="886" ht="15.75" x14ac:dyDescent="0.55000000000000004"/>
    <row r="887" ht="15.75" x14ac:dyDescent="0.55000000000000004"/>
    <row r="888" ht="15.75" x14ac:dyDescent="0.55000000000000004"/>
    <row r="889" ht="15.75" x14ac:dyDescent="0.55000000000000004"/>
    <row r="890" ht="15.75" x14ac:dyDescent="0.55000000000000004"/>
    <row r="891" ht="15.75" x14ac:dyDescent="0.55000000000000004"/>
    <row r="892" ht="15.75" x14ac:dyDescent="0.55000000000000004"/>
    <row r="893" ht="15.75" x14ac:dyDescent="0.55000000000000004"/>
    <row r="894" ht="15.75" x14ac:dyDescent="0.55000000000000004"/>
    <row r="895" ht="15.75" x14ac:dyDescent="0.55000000000000004"/>
    <row r="896" ht="15.75" x14ac:dyDescent="0.55000000000000004"/>
    <row r="897" ht="15.75" x14ac:dyDescent="0.55000000000000004"/>
    <row r="898" ht="15.75" x14ac:dyDescent="0.55000000000000004"/>
    <row r="899" ht="15.75" x14ac:dyDescent="0.55000000000000004"/>
    <row r="900" ht="15.75" x14ac:dyDescent="0.55000000000000004"/>
    <row r="901" ht="15.75" x14ac:dyDescent="0.55000000000000004"/>
    <row r="902" ht="15.75" x14ac:dyDescent="0.55000000000000004"/>
    <row r="903" ht="15.75" x14ac:dyDescent="0.55000000000000004"/>
    <row r="904" ht="15.75" x14ac:dyDescent="0.55000000000000004"/>
    <row r="905" ht="15.75" x14ac:dyDescent="0.55000000000000004"/>
    <row r="906" ht="15.75" x14ac:dyDescent="0.55000000000000004"/>
    <row r="907" ht="15.75" x14ac:dyDescent="0.55000000000000004"/>
    <row r="908" ht="15.75" x14ac:dyDescent="0.55000000000000004"/>
    <row r="909" ht="15.75" x14ac:dyDescent="0.55000000000000004"/>
    <row r="910" ht="15.75" x14ac:dyDescent="0.55000000000000004"/>
    <row r="911" ht="15.75" x14ac:dyDescent="0.55000000000000004"/>
    <row r="912" ht="15.75" x14ac:dyDescent="0.55000000000000004"/>
    <row r="913" ht="15.75" x14ac:dyDescent="0.55000000000000004"/>
    <row r="914" ht="15.75" x14ac:dyDescent="0.55000000000000004"/>
    <row r="915" ht="15.75" x14ac:dyDescent="0.55000000000000004"/>
    <row r="916" ht="15.75" x14ac:dyDescent="0.55000000000000004"/>
    <row r="917" ht="15.75" x14ac:dyDescent="0.55000000000000004"/>
    <row r="918" ht="15.75" x14ac:dyDescent="0.55000000000000004"/>
    <row r="919" ht="15.75" x14ac:dyDescent="0.55000000000000004"/>
    <row r="920" ht="15.75" x14ac:dyDescent="0.55000000000000004"/>
    <row r="921" ht="15.75" x14ac:dyDescent="0.55000000000000004"/>
    <row r="922" ht="15.75" x14ac:dyDescent="0.55000000000000004"/>
    <row r="923" ht="15.75" x14ac:dyDescent="0.55000000000000004"/>
    <row r="924" ht="15.75" x14ac:dyDescent="0.55000000000000004"/>
    <row r="925" ht="15.75" x14ac:dyDescent="0.55000000000000004"/>
    <row r="926" ht="15.75" x14ac:dyDescent="0.55000000000000004"/>
    <row r="927" ht="15.75" x14ac:dyDescent="0.55000000000000004"/>
    <row r="928" ht="15.75" x14ac:dyDescent="0.55000000000000004"/>
    <row r="929" ht="15.75" x14ac:dyDescent="0.55000000000000004"/>
    <row r="930" ht="15.75" x14ac:dyDescent="0.55000000000000004"/>
    <row r="931" ht="15.75" x14ac:dyDescent="0.55000000000000004"/>
    <row r="932" ht="15.75" x14ac:dyDescent="0.55000000000000004"/>
    <row r="933" ht="15.75" x14ac:dyDescent="0.55000000000000004"/>
    <row r="934" ht="15.75" x14ac:dyDescent="0.55000000000000004"/>
    <row r="935" ht="15.75" x14ac:dyDescent="0.55000000000000004"/>
    <row r="936" ht="15.75" x14ac:dyDescent="0.55000000000000004"/>
    <row r="937" ht="15.75" x14ac:dyDescent="0.55000000000000004"/>
    <row r="938" ht="15.75" x14ac:dyDescent="0.55000000000000004"/>
    <row r="939" ht="15.75" x14ac:dyDescent="0.55000000000000004"/>
    <row r="940" ht="15.75" x14ac:dyDescent="0.55000000000000004"/>
    <row r="941" ht="15.75" x14ac:dyDescent="0.55000000000000004"/>
    <row r="942" ht="15.75" x14ac:dyDescent="0.55000000000000004"/>
    <row r="943" ht="15.75" x14ac:dyDescent="0.55000000000000004"/>
    <row r="944" ht="15.75" x14ac:dyDescent="0.55000000000000004"/>
    <row r="945" ht="15.75" x14ac:dyDescent="0.55000000000000004"/>
    <row r="946" ht="15.75" x14ac:dyDescent="0.55000000000000004"/>
    <row r="947" ht="15.75" x14ac:dyDescent="0.55000000000000004"/>
    <row r="948" ht="15.75" x14ac:dyDescent="0.55000000000000004"/>
    <row r="949" ht="15.75" x14ac:dyDescent="0.55000000000000004"/>
    <row r="950" ht="15.75" x14ac:dyDescent="0.55000000000000004"/>
    <row r="951" ht="15.75" x14ac:dyDescent="0.55000000000000004"/>
    <row r="952" ht="15.75" x14ac:dyDescent="0.55000000000000004"/>
    <row r="953" ht="15.75" x14ac:dyDescent="0.55000000000000004"/>
    <row r="954" ht="15.75" x14ac:dyDescent="0.55000000000000004"/>
    <row r="955" ht="15.75" x14ac:dyDescent="0.55000000000000004"/>
    <row r="956" ht="15.75" x14ac:dyDescent="0.55000000000000004"/>
    <row r="957" ht="15.75" x14ac:dyDescent="0.55000000000000004"/>
    <row r="958" ht="15.75" x14ac:dyDescent="0.55000000000000004"/>
    <row r="959" ht="15.75" x14ac:dyDescent="0.55000000000000004"/>
    <row r="960" ht="15.75" x14ac:dyDescent="0.55000000000000004"/>
    <row r="961" ht="15.75" x14ac:dyDescent="0.55000000000000004"/>
    <row r="962" ht="15.75" x14ac:dyDescent="0.55000000000000004"/>
    <row r="963" ht="15.75" x14ac:dyDescent="0.55000000000000004"/>
    <row r="964" ht="15.75" x14ac:dyDescent="0.55000000000000004"/>
    <row r="965" ht="15.75" x14ac:dyDescent="0.55000000000000004"/>
    <row r="966" ht="15.75" x14ac:dyDescent="0.55000000000000004"/>
    <row r="967" ht="15.75" x14ac:dyDescent="0.55000000000000004"/>
    <row r="968" ht="15.75" x14ac:dyDescent="0.55000000000000004"/>
    <row r="969" ht="15.75" x14ac:dyDescent="0.55000000000000004"/>
    <row r="970" ht="15.75" x14ac:dyDescent="0.55000000000000004"/>
    <row r="971" ht="15.75" x14ac:dyDescent="0.55000000000000004"/>
    <row r="972" ht="15.75" x14ac:dyDescent="0.55000000000000004"/>
    <row r="973" ht="15.75" x14ac:dyDescent="0.55000000000000004"/>
    <row r="974" ht="15.75" x14ac:dyDescent="0.55000000000000004"/>
    <row r="975" ht="15.75" x14ac:dyDescent="0.55000000000000004"/>
    <row r="976" ht="15.75" x14ac:dyDescent="0.55000000000000004"/>
    <row r="977" ht="15.75" x14ac:dyDescent="0.55000000000000004"/>
  </sheetData>
  <sheetProtection sheet="1" objects="1" scenarios="1"/>
  <autoFilter ref="A6:WVQ517" xr:uid="{1290FF67-BE29-48DE-B946-454CA4D5E1B0}"/>
  <mergeCells count="56">
    <mergeCell ref="D298:E298"/>
    <mergeCell ref="D301:E301"/>
    <mergeCell ref="D373:E373"/>
    <mergeCell ref="D376:E376"/>
    <mergeCell ref="D377:E377"/>
    <mergeCell ref="D285:E285"/>
    <mergeCell ref="D286:E286"/>
    <mergeCell ref="D290:E290"/>
    <mergeCell ref="D291:E291"/>
    <mergeCell ref="D297:E297"/>
    <mergeCell ref="D378:E378"/>
    <mergeCell ref="D374:E374"/>
    <mergeCell ref="D138:E138"/>
    <mergeCell ref="D139:E139"/>
    <mergeCell ref="D140:E140"/>
    <mergeCell ref="D141:E141"/>
    <mergeCell ref="D142:E142"/>
    <mergeCell ref="D189:E189"/>
    <mergeCell ref="D190:E190"/>
    <mergeCell ref="D191:E191"/>
    <mergeCell ref="D192:E192"/>
    <mergeCell ref="D193:E193"/>
    <mergeCell ref="D158:E158"/>
    <mergeCell ref="D159:E159"/>
    <mergeCell ref="D160:E160"/>
    <mergeCell ref="D161:E161"/>
    <mergeCell ref="D120:E120"/>
    <mergeCell ref="D121:E121"/>
    <mergeCell ref="D122:E122"/>
    <mergeCell ref="D108:E108"/>
    <mergeCell ref="D112:E112"/>
    <mergeCell ref="D114:E114"/>
    <mergeCell ref="D115:E115"/>
    <mergeCell ref="D118:E118"/>
    <mergeCell ref="D101:E101"/>
    <mergeCell ref="D104:E104"/>
    <mergeCell ref="D105:E105"/>
    <mergeCell ref="D106:E106"/>
    <mergeCell ref="D107:E107"/>
    <mergeCell ref="D95:E95"/>
    <mergeCell ref="C3:E3"/>
    <mergeCell ref="D16:E16"/>
    <mergeCell ref="D17:E17"/>
    <mergeCell ref="D65:E65"/>
    <mergeCell ref="C4:E4"/>
    <mergeCell ref="C5:E5"/>
    <mergeCell ref="C6:E6"/>
    <mergeCell ref="D162:E162"/>
    <mergeCell ref="D171:E171"/>
    <mergeCell ref="D174:E174"/>
    <mergeCell ref="D185:E185"/>
    <mergeCell ref="D163:E163"/>
    <mergeCell ref="D165:E165"/>
    <mergeCell ref="D166:E166"/>
    <mergeCell ref="D167:E167"/>
    <mergeCell ref="D169:E169"/>
  </mergeCells>
  <phoneticPr fontId="3" type="noConversion"/>
  <conditionalFormatting sqref="G7">
    <cfRule type="iconSet" priority="23">
      <iconSet>
        <cfvo type="percent" val="0"/>
        <cfvo type="num" val="0.5"/>
        <cfvo type="num" val="1"/>
      </iconSet>
    </cfRule>
  </conditionalFormatting>
  <conditionalFormatting sqref="G13">
    <cfRule type="iconSet" priority="13">
      <iconSet>
        <cfvo type="percent" val="0"/>
        <cfvo type="num" val="0.5"/>
        <cfvo type="num" val="1"/>
      </iconSet>
    </cfRule>
  </conditionalFormatting>
  <conditionalFormatting sqref="G23">
    <cfRule type="iconSet" priority="12">
      <iconSet>
        <cfvo type="percent" val="0"/>
        <cfvo type="num" val="0.5"/>
        <cfvo type="num" val="1"/>
      </iconSet>
    </cfRule>
  </conditionalFormatting>
  <conditionalFormatting sqref="G154">
    <cfRule type="iconSet" priority="9">
      <iconSet>
        <cfvo type="percent" val="0"/>
        <cfvo type="num" val="0.5"/>
        <cfvo type="num" val="1"/>
      </iconSet>
    </cfRule>
  </conditionalFormatting>
  <conditionalFormatting sqref="G243">
    <cfRule type="iconSet" priority="3">
      <iconSet>
        <cfvo type="percent" val="0"/>
        <cfvo type="num" val="0.5"/>
        <cfvo type="num" val="1"/>
      </iconSet>
    </cfRule>
  </conditionalFormatting>
  <conditionalFormatting sqref="G323">
    <cfRule type="iconSet" priority="2">
      <iconSet>
        <cfvo type="percent" val="0"/>
        <cfvo type="num" val="0.5"/>
        <cfvo type="num" val="1"/>
      </iconSet>
    </cfRule>
  </conditionalFormatting>
  <conditionalFormatting sqref="G352">
    <cfRule type="iconSet" priority="1">
      <iconSet>
        <cfvo type="percent" val="0"/>
        <cfvo type="num" val="0.5"/>
        <cfvo type="num" val="1"/>
      </iconSet>
    </cfRule>
  </conditionalFormatting>
  <conditionalFormatting sqref="G361">
    <cfRule type="iconSet" priority="8">
      <iconSet>
        <cfvo type="percent" val="0"/>
        <cfvo type="num" val="0.5"/>
        <cfvo type="num" val="1"/>
      </iconSet>
    </cfRule>
  </conditionalFormatting>
  <dataValidations count="3">
    <dataValidation type="list" allowBlank="1" showInputMessage="1" showErrorMessage="1" sqref="G65729:G65774 JA65729:JA65774 SW65729:SW65774 ACS65729:ACS65774 AMO65729:AMO65774 AWK65729:AWK65774 BGG65729:BGG65774 BQC65729:BQC65774 BZY65729:BZY65774 CJU65729:CJU65774 CTQ65729:CTQ65774 DDM65729:DDM65774 DNI65729:DNI65774 DXE65729:DXE65774 EHA65729:EHA65774 EQW65729:EQW65774 FAS65729:FAS65774 FKO65729:FKO65774 FUK65729:FUK65774 GEG65729:GEG65774 GOC65729:GOC65774 GXY65729:GXY65774 HHU65729:HHU65774 HRQ65729:HRQ65774 IBM65729:IBM65774 ILI65729:ILI65774 IVE65729:IVE65774 JFA65729:JFA65774 JOW65729:JOW65774 JYS65729:JYS65774 KIO65729:KIO65774 KSK65729:KSK65774 LCG65729:LCG65774 LMC65729:LMC65774 LVY65729:LVY65774 MFU65729:MFU65774 MPQ65729:MPQ65774 MZM65729:MZM65774 NJI65729:NJI65774 NTE65729:NTE65774 ODA65729:ODA65774 OMW65729:OMW65774 OWS65729:OWS65774 PGO65729:PGO65774 PQK65729:PQK65774 QAG65729:QAG65774 QKC65729:QKC65774 QTY65729:QTY65774 RDU65729:RDU65774 RNQ65729:RNQ65774 RXM65729:RXM65774 SHI65729:SHI65774 SRE65729:SRE65774 TBA65729:TBA65774 TKW65729:TKW65774 TUS65729:TUS65774 UEO65729:UEO65774 UOK65729:UOK65774 UYG65729:UYG65774 VIC65729:VIC65774 VRY65729:VRY65774 WBU65729:WBU65774 WLQ65729:WLQ65774 WVM65729:WVM65774 G131265:G131310 JA131265:JA131310 SW131265:SW131310 ACS131265:ACS131310 AMO131265:AMO131310 AWK131265:AWK131310 BGG131265:BGG131310 BQC131265:BQC131310 BZY131265:BZY131310 CJU131265:CJU131310 CTQ131265:CTQ131310 DDM131265:DDM131310 DNI131265:DNI131310 DXE131265:DXE131310 EHA131265:EHA131310 EQW131265:EQW131310 FAS131265:FAS131310 FKO131265:FKO131310 FUK131265:FUK131310 GEG131265:GEG131310 GOC131265:GOC131310 GXY131265:GXY131310 HHU131265:HHU131310 HRQ131265:HRQ131310 IBM131265:IBM131310 ILI131265:ILI131310 IVE131265:IVE131310 JFA131265:JFA131310 JOW131265:JOW131310 JYS131265:JYS131310 KIO131265:KIO131310 KSK131265:KSK131310 LCG131265:LCG131310 LMC131265:LMC131310 LVY131265:LVY131310 MFU131265:MFU131310 MPQ131265:MPQ131310 MZM131265:MZM131310 NJI131265:NJI131310 NTE131265:NTE131310 ODA131265:ODA131310 OMW131265:OMW131310 OWS131265:OWS131310 PGO131265:PGO131310 PQK131265:PQK131310 QAG131265:QAG131310 QKC131265:QKC131310 QTY131265:QTY131310 RDU131265:RDU131310 RNQ131265:RNQ131310 RXM131265:RXM131310 SHI131265:SHI131310 SRE131265:SRE131310 TBA131265:TBA131310 TKW131265:TKW131310 TUS131265:TUS131310 UEO131265:UEO131310 UOK131265:UOK131310 UYG131265:UYG131310 VIC131265:VIC131310 VRY131265:VRY131310 WBU131265:WBU131310 WLQ131265:WLQ131310 WVM131265:WVM131310 G196801:G196846 JA196801:JA196846 SW196801:SW196846 ACS196801:ACS196846 AMO196801:AMO196846 AWK196801:AWK196846 BGG196801:BGG196846 BQC196801:BQC196846 BZY196801:BZY196846 CJU196801:CJU196846 CTQ196801:CTQ196846 DDM196801:DDM196846 DNI196801:DNI196846 DXE196801:DXE196846 EHA196801:EHA196846 EQW196801:EQW196846 FAS196801:FAS196846 FKO196801:FKO196846 FUK196801:FUK196846 GEG196801:GEG196846 GOC196801:GOC196846 GXY196801:GXY196846 HHU196801:HHU196846 HRQ196801:HRQ196846 IBM196801:IBM196846 ILI196801:ILI196846 IVE196801:IVE196846 JFA196801:JFA196846 JOW196801:JOW196846 JYS196801:JYS196846 KIO196801:KIO196846 KSK196801:KSK196846 LCG196801:LCG196846 LMC196801:LMC196846 LVY196801:LVY196846 MFU196801:MFU196846 MPQ196801:MPQ196846 MZM196801:MZM196846 NJI196801:NJI196846 NTE196801:NTE196846 ODA196801:ODA196846 OMW196801:OMW196846 OWS196801:OWS196846 PGO196801:PGO196846 PQK196801:PQK196846 QAG196801:QAG196846 QKC196801:QKC196846 QTY196801:QTY196846 RDU196801:RDU196846 RNQ196801:RNQ196846 RXM196801:RXM196846 SHI196801:SHI196846 SRE196801:SRE196846 TBA196801:TBA196846 TKW196801:TKW196846 TUS196801:TUS196846 UEO196801:UEO196846 UOK196801:UOK196846 UYG196801:UYG196846 VIC196801:VIC196846 VRY196801:VRY196846 WBU196801:WBU196846 WLQ196801:WLQ196846 WVM196801:WVM196846 G262337:G262382 JA262337:JA262382 SW262337:SW262382 ACS262337:ACS262382 AMO262337:AMO262382 AWK262337:AWK262382 BGG262337:BGG262382 BQC262337:BQC262382 BZY262337:BZY262382 CJU262337:CJU262382 CTQ262337:CTQ262382 DDM262337:DDM262382 DNI262337:DNI262382 DXE262337:DXE262382 EHA262337:EHA262382 EQW262337:EQW262382 FAS262337:FAS262382 FKO262337:FKO262382 FUK262337:FUK262382 GEG262337:GEG262382 GOC262337:GOC262382 GXY262337:GXY262382 HHU262337:HHU262382 HRQ262337:HRQ262382 IBM262337:IBM262382 ILI262337:ILI262382 IVE262337:IVE262382 JFA262337:JFA262382 JOW262337:JOW262382 JYS262337:JYS262382 KIO262337:KIO262382 KSK262337:KSK262382 LCG262337:LCG262382 LMC262337:LMC262382 LVY262337:LVY262382 MFU262337:MFU262382 MPQ262337:MPQ262382 MZM262337:MZM262382 NJI262337:NJI262382 NTE262337:NTE262382 ODA262337:ODA262382 OMW262337:OMW262382 OWS262337:OWS262382 PGO262337:PGO262382 PQK262337:PQK262382 QAG262337:QAG262382 QKC262337:QKC262382 QTY262337:QTY262382 RDU262337:RDU262382 RNQ262337:RNQ262382 RXM262337:RXM262382 SHI262337:SHI262382 SRE262337:SRE262382 TBA262337:TBA262382 TKW262337:TKW262382 TUS262337:TUS262382 UEO262337:UEO262382 UOK262337:UOK262382 UYG262337:UYG262382 VIC262337:VIC262382 VRY262337:VRY262382 WBU262337:WBU262382 WLQ262337:WLQ262382 WVM262337:WVM262382 G327873:G327918 JA327873:JA327918 SW327873:SW327918 ACS327873:ACS327918 AMO327873:AMO327918 AWK327873:AWK327918 BGG327873:BGG327918 BQC327873:BQC327918 BZY327873:BZY327918 CJU327873:CJU327918 CTQ327873:CTQ327918 DDM327873:DDM327918 DNI327873:DNI327918 DXE327873:DXE327918 EHA327873:EHA327918 EQW327873:EQW327918 FAS327873:FAS327918 FKO327873:FKO327918 FUK327873:FUK327918 GEG327873:GEG327918 GOC327873:GOC327918 GXY327873:GXY327918 HHU327873:HHU327918 HRQ327873:HRQ327918 IBM327873:IBM327918 ILI327873:ILI327918 IVE327873:IVE327918 JFA327873:JFA327918 JOW327873:JOW327918 JYS327873:JYS327918 KIO327873:KIO327918 KSK327873:KSK327918 LCG327873:LCG327918 LMC327873:LMC327918 LVY327873:LVY327918 MFU327873:MFU327918 MPQ327873:MPQ327918 MZM327873:MZM327918 NJI327873:NJI327918 NTE327873:NTE327918 ODA327873:ODA327918 OMW327873:OMW327918 OWS327873:OWS327918 PGO327873:PGO327918 PQK327873:PQK327918 QAG327873:QAG327918 QKC327873:QKC327918 QTY327873:QTY327918 RDU327873:RDU327918 RNQ327873:RNQ327918 RXM327873:RXM327918 SHI327873:SHI327918 SRE327873:SRE327918 TBA327873:TBA327918 TKW327873:TKW327918 TUS327873:TUS327918 UEO327873:UEO327918 UOK327873:UOK327918 UYG327873:UYG327918 VIC327873:VIC327918 VRY327873:VRY327918 WBU327873:WBU327918 WLQ327873:WLQ327918 WVM327873:WVM327918 G393409:G393454 JA393409:JA393454 SW393409:SW393454 ACS393409:ACS393454 AMO393409:AMO393454 AWK393409:AWK393454 BGG393409:BGG393454 BQC393409:BQC393454 BZY393409:BZY393454 CJU393409:CJU393454 CTQ393409:CTQ393454 DDM393409:DDM393454 DNI393409:DNI393454 DXE393409:DXE393454 EHA393409:EHA393454 EQW393409:EQW393454 FAS393409:FAS393454 FKO393409:FKO393454 FUK393409:FUK393454 GEG393409:GEG393454 GOC393409:GOC393454 GXY393409:GXY393454 HHU393409:HHU393454 HRQ393409:HRQ393454 IBM393409:IBM393454 ILI393409:ILI393454 IVE393409:IVE393454 JFA393409:JFA393454 JOW393409:JOW393454 JYS393409:JYS393454 KIO393409:KIO393454 KSK393409:KSK393454 LCG393409:LCG393454 LMC393409:LMC393454 LVY393409:LVY393454 MFU393409:MFU393454 MPQ393409:MPQ393454 MZM393409:MZM393454 NJI393409:NJI393454 NTE393409:NTE393454 ODA393409:ODA393454 OMW393409:OMW393454 OWS393409:OWS393454 PGO393409:PGO393454 PQK393409:PQK393454 QAG393409:QAG393454 QKC393409:QKC393454 QTY393409:QTY393454 RDU393409:RDU393454 RNQ393409:RNQ393454 RXM393409:RXM393454 SHI393409:SHI393454 SRE393409:SRE393454 TBA393409:TBA393454 TKW393409:TKW393454 TUS393409:TUS393454 UEO393409:UEO393454 UOK393409:UOK393454 UYG393409:UYG393454 VIC393409:VIC393454 VRY393409:VRY393454 WBU393409:WBU393454 WLQ393409:WLQ393454 WVM393409:WVM393454 G458945:G458990 JA458945:JA458990 SW458945:SW458990 ACS458945:ACS458990 AMO458945:AMO458990 AWK458945:AWK458990 BGG458945:BGG458990 BQC458945:BQC458990 BZY458945:BZY458990 CJU458945:CJU458990 CTQ458945:CTQ458990 DDM458945:DDM458990 DNI458945:DNI458990 DXE458945:DXE458990 EHA458945:EHA458990 EQW458945:EQW458990 FAS458945:FAS458990 FKO458945:FKO458990 FUK458945:FUK458990 GEG458945:GEG458990 GOC458945:GOC458990 GXY458945:GXY458990 HHU458945:HHU458990 HRQ458945:HRQ458990 IBM458945:IBM458990 ILI458945:ILI458990 IVE458945:IVE458990 JFA458945:JFA458990 JOW458945:JOW458990 JYS458945:JYS458990 KIO458945:KIO458990 KSK458945:KSK458990 LCG458945:LCG458990 LMC458945:LMC458990 LVY458945:LVY458990 MFU458945:MFU458990 MPQ458945:MPQ458990 MZM458945:MZM458990 NJI458945:NJI458990 NTE458945:NTE458990 ODA458945:ODA458990 OMW458945:OMW458990 OWS458945:OWS458990 PGO458945:PGO458990 PQK458945:PQK458990 QAG458945:QAG458990 QKC458945:QKC458990 QTY458945:QTY458990 RDU458945:RDU458990 RNQ458945:RNQ458990 RXM458945:RXM458990 SHI458945:SHI458990 SRE458945:SRE458990 TBA458945:TBA458990 TKW458945:TKW458990 TUS458945:TUS458990 UEO458945:UEO458990 UOK458945:UOK458990 UYG458945:UYG458990 VIC458945:VIC458990 VRY458945:VRY458990 WBU458945:WBU458990 WLQ458945:WLQ458990 WVM458945:WVM458990 G524481:G524526 JA524481:JA524526 SW524481:SW524526 ACS524481:ACS524526 AMO524481:AMO524526 AWK524481:AWK524526 BGG524481:BGG524526 BQC524481:BQC524526 BZY524481:BZY524526 CJU524481:CJU524526 CTQ524481:CTQ524526 DDM524481:DDM524526 DNI524481:DNI524526 DXE524481:DXE524526 EHA524481:EHA524526 EQW524481:EQW524526 FAS524481:FAS524526 FKO524481:FKO524526 FUK524481:FUK524526 GEG524481:GEG524526 GOC524481:GOC524526 GXY524481:GXY524526 HHU524481:HHU524526 HRQ524481:HRQ524526 IBM524481:IBM524526 ILI524481:ILI524526 IVE524481:IVE524526 JFA524481:JFA524526 JOW524481:JOW524526 JYS524481:JYS524526 KIO524481:KIO524526 KSK524481:KSK524526 LCG524481:LCG524526 LMC524481:LMC524526 LVY524481:LVY524526 MFU524481:MFU524526 MPQ524481:MPQ524526 MZM524481:MZM524526 NJI524481:NJI524526 NTE524481:NTE524526 ODA524481:ODA524526 OMW524481:OMW524526 OWS524481:OWS524526 PGO524481:PGO524526 PQK524481:PQK524526 QAG524481:QAG524526 QKC524481:QKC524526 QTY524481:QTY524526 RDU524481:RDU524526 RNQ524481:RNQ524526 RXM524481:RXM524526 SHI524481:SHI524526 SRE524481:SRE524526 TBA524481:TBA524526 TKW524481:TKW524526 TUS524481:TUS524526 UEO524481:UEO524526 UOK524481:UOK524526 UYG524481:UYG524526 VIC524481:VIC524526 VRY524481:VRY524526 WBU524481:WBU524526 WLQ524481:WLQ524526 WVM524481:WVM524526 G590017:G590062 JA590017:JA590062 SW590017:SW590062 ACS590017:ACS590062 AMO590017:AMO590062 AWK590017:AWK590062 BGG590017:BGG590062 BQC590017:BQC590062 BZY590017:BZY590062 CJU590017:CJU590062 CTQ590017:CTQ590062 DDM590017:DDM590062 DNI590017:DNI590062 DXE590017:DXE590062 EHA590017:EHA590062 EQW590017:EQW590062 FAS590017:FAS590062 FKO590017:FKO590062 FUK590017:FUK590062 GEG590017:GEG590062 GOC590017:GOC590062 GXY590017:GXY590062 HHU590017:HHU590062 HRQ590017:HRQ590062 IBM590017:IBM590062 ILI590017:ILI590062 IVE590017:IVE590062 JFA590017:JFA590062 JOW590017:JOW590062 JYS590017:JYS590062 KIO590017:KIO590062 KSK590017:KSK590062 LCG590017:LCG590062 LMC590017:LMC590062 LVY590017:LVY590062 MFU590017:MFU590062 MPQ590017:MPQ590062 MZM590017:MZM590062 NJI590017:NJI590062 NTE590017:NTE590062 ODA590017:ODA590062 OMW590017:OMW590062 OWS590017:OWS590062 PGO590017:PGO590062 PQK590017:PQK590062 QAG590017:QAG590062 QKC590017:QKC590062 QTY590017:QTY590062 RDU590017:RDU590062 RNQ590017:RNQ590062 RXM590017:RXM590062 SHI590017:SHI590062 SRE590017:SRE590062 TBA590017:TBA590062 TKW590017:TKW590062 TUS590017:TUS590062 UEO590017:UEO590062 UOK590017:UOK590062 UYG590017:UYG590062 VIC590017:VIC590062 VRY590017:VRY590062 WBU590017:WBU590062 WLQ590017:WLQ590062 WVM590017:WVM590062 G655553:G655598 JA655553:JA655598 SW655553:SW655598 ACS655553:ACS655598 AMO655553:AMO655598 AWK655553:AWK655598 BGG655553:BGG655598 BQC655553:BQC655598 BZY655553:BZY655598 CJU655553:CJU655598 CTQ655553:CTQ655598 DDM655553:DDM655598 DNI655553:DNI655598 DXE655553:DXE655598 EHA655553:EHA655598 EQW655553:EQW655598 FAS655553:FAS655598 FKO655553:FKO655598 FUK655553:FUK655598 GEG655553:GEG655598 GOC655553:GOC655598 GXY655553:GXY655598 HHU655553:HHU655598 HRQ655553:HRQ655598 IBM655553:IBM655598 ILI655553:ILI655598 IVE655553:IVE655598 JFA655553:JFA655598 JOW655553:JOW655598 JYS655553:JYS655598 KIO655553:KIO655598 KSK655553:KSK655598 LCG655553:LCG655598 LMC655553:LMC655598 LVY655553:LVY655598 MFU655553:MFU655598 MPQ655553:MPQ655598 MZM655553:MZM655598 NJI655553:NJI655598 NTE655553:NTE655598 ODA655553:ODA655598 OMW655553:OMW655598 OWS655553:OWS655598 PGO655553:PGO655598 PQK655553:PQK655598 QAG655553:QAG655598 QKC655553:QKC655598 QTY655553:QTY655598 RDU655553:RDU655598 RNQ655553:RNQ655598 RXM655553:RXM655598 SHI655553:SHI655598 SRE655553:SRE655598 TBA655553:TBA655598 TKW655553:TKW655598 TUS655553:TUS655598 UEO655553:UEO655598 UOK655553:UOK655598 UYG655553:UYG655598 VIC655553:VIC655598 VRY655553:VRY655598 WBU655553:WBU655598 WLQ655553:WLQ655598 WVM655553:WVM655598 G721089:G721134 JA721089:JA721134 SW721089:SW721134 ACS721089:ACS721134 AMO721089:AMO721134 AWK721089:AWK721134 BGG721089:BGG721134 BQC721089:BQC721134 BZY721089:BZY721134 CJU721089:CJU721134 CTQ721089:CTQ721134 DDM721089:DDM721134 DNI721089:DNI721134 DXE721089:DXE721134 EHA721089:EHA721134 EQW721089:EQW721134 FAS721089:FAS721134 FKO721089:FKO721134 FUK721089:FUK721134 GEG721089:GEG721134 GOC721089:GOC721134 GXY721089:GXY721134 HHU721089:HHU721134 HRQ721089:HRQ721134 IBM721089:IBM721134 ILI721089:ILI721134 IVE721089:IVE721134 JFA721089:JFA721134 JOW721089:JOW721134 JYS721089:JYS721134 KIO721089:KIO721134 KSK721089:KSK721134 LCG721089:LCG721134 LMC721089:LMC721134 LVY721089:LVY721134 MFU721089:MFU721134 MPQ721089:MPQ721134 MZM721089:MZM721134 NJI721089:NJI721134 NTE721089:NTE721134 ODA721089:ODA721134 OMW721089:OMW721134 OWS721089:OWS721134 PGO721089:PGO721134 PQK721089:PQK721134 QAG721089:QAG721134 QKC721089:QKC721134 QTY721089:QTY721134 RDU721089:RDU721134 RNQ721089:RNQ721134 RXM721089:RXM721134 SHI721089:SHI721134 SRE721089:SRE721134 TBA721089:TBA721134 TKW721089:TKW721134 TUS721089:TUS721134 UEO721089:UEO721134 UOK721089:UOK721134 UYG721089:UYG721134 VIC721089:VIC721134 VRY721089:VRY721134 WBU721089:WBU721134 WLQ721089:WLQ721134 WVM721089:WVM721134 G786625:G786670 JA786625:JA786670 SW786625:SW786670 ACS786625:ACS786670 AMO786625:AMO786670 AWK786625:AWK786670 BGG786625:BGG786670 BQC786625:BQC786670 BZY786625:BZY786670 CJU786625:CJU786670 CTQ786625:CTQ786670 DDM786625:DDM786670 DNI786625:DNI786670 DXE786625:DXE786670 EHA786625:EHA786670 EQW786625:EQW786670 FAS786625:FAS786670 FKO786625:FKO786670 FUK786625:FUK786670 GEG786625:GEG786670 GOC786625:GOC786670 GXY786625:GXY786670 HHU786625:HHU786670 HRQ786625:HRQ786670 IBM786625:IBM786670 ILI786625:ILI786670 IVE786625:IVE786670 JFA786625:JFA786670 JOW786625:JOW786670 JYS786625:JYS786670 KIO786625:KIO786670 KSK786625:KSK786670 LCG786625:LCG786670 LMC786625:LMC786670 LVY786625:LVY786670 MFU786625:MFU786670 MPQ786625:MPQ786670 MZM786625:MZM786670 NJI786625:NJI786670 NTE786625:NTE786670 ODA786625:ODA786670 OMW786625:OMW786670 OWS786625:OWS786670 PGO786625:PGO786670 PQK786625:PQK786670 QAG786625:QAG786670 QKC786625:QKC786670 QTY786625:QTY786670 RDU786625:RDU786670 RNQ786625:RNQ786670 RXM786625:RXM786670 SHI786625:SHI786670 SRE786625:SRE786670 TBA786625:TBA786670 TKW786625:TKW786670 TUS786625:TUS786670 UEO786625:UEO786670 UOK786625:UOK786670 UYG786625:UYG786670 VIC786625:VIC786670 VRY786625:VRY786670 WBU786625:WBU786670 WLQ786625:WLQ786670 WVM786625:WVM786670 G852161:G852206 JA852161:JA852206 SW852161:SW852206 ACS852161:ACS852206 AMO852161:AMO852206 AWK852161:AWK852206 BGG852161:BGG852206 BQC852161:BQC852206 BZY852161:BZY852206 CJU852161:CJU852206 CTQ852161:CTQ852206 DDM852161:DDM852206 DNI852161:DNI852206 DXE852161:DXE852206 EHA852161:EHA852206 EQW852161:EQW852206 FAS852161:FAS852206 FKO852161:FKO852206 FUK852161:FUK852206 GEG852161:GEG852206 GOC852161:GOC852206 GXY852161:GXY852206 HHU852161:HHU852206 HRQ852161:HRQ852206 IBM852161:IBM852206 ILI852161:ILI852206 IVE852161:IVE852206 JFA852161:JFA852206 JOW852161:JOW852206 JYS852161:JYS852206 KIO852161:KIO852206 KSK852161:KSK852206 LCG852161:LCG852206 LMC852161:LMC852206 LVY852161:LVY852206 MFU852161:MFU852206 MPQ852161:MPQ852206 MZM852161:MZM852206 NJI852161:NJI852206 NTE852161:NTE852206 ODA852161:ODA852206 OMW852161:OMW852206 OWS852161:OWS852206 PGO852161:PGO852206 PQK852161:PQK852206 QAG852161:QAG852206 QKC852161:QKC852206 QTY852161:QTY852206 RDU852161:RDU852206 RNQ852161:RNQ852206 RXM852161:RXM852206 SHI852161:SHI852206 SRE852161:SRE852206 TBA852161:TBA852206 TKW852161:TKW852206 TUS852161:TUS852206 UEO852161:UEO852206 UOK852161:UOK852206 UYG852161:UYG852206 VIC852161:VIC852206 VRY852161:VRY852206 WBU852161:WBU852206 WLQ852161:WLQ852206 WVM852161:WVM852206 G917697:G917742 JA917697:JA917742 SW917697:SW917742 ACS917697:ACS917742 AMO917697:AMO917742 AWK917697:AWK917742 BGG917697:BGG917742 BQC917697:BQC917742 BZY917697:BZY917742 CJU917697:CJU917742 CTQ917697:CTQ917742 DDM917697:DDM917742 DNI917697:DNI917742 DXE917697:DXE917742 EHA917697:EHA917742 EQW917697:EQW917742 FAS917697:FAS917742 FKO917697:FKO917742 FUK917697:FUK917742 GEG917697:GEG917742 GOC917697:GOC917742 GXY917697:GXY917742 HHU917697:HHU917742 HRQ917697:HRQ917742 IBM917697:IBM917742 ILI917697:ILI917742 IVE917697:IVE917742 JFA917697:JFA917742 JOW917697:JOW917742 JYS917697:JYS917742 KIO917697:KIO917742 KSK917697:KSK917742 LCG917697:LCG917742 LMC917697:LMC917742 LVY917697:LVY917742 MFU917697:MFU917742 MPQ917697:MPQ917742 MZM917697:MZM917742 NJI917697:NJI917742 NTE917697:NTE917742 ODA917697:ODA917742 OMW917697:OMW917742 OWS917697:OWS917742 PGO917697:PGO917742 PQK917697:PQK917742 QAG917697:QAG917742 QKC917697:QKC917742 QTY917697:QTY917742 RDU917697:RDU917742 RNQ917697:RNQ917742 RXM917697:RXM917742 SHI917697:SHI917742 SRE917697:SRE917742 TBA917697:TBA917742 TKW917697:TKW917742 TUS917697:TUS917742 UEO917697:UEO917742 UOK917697:UOK917742 UYG917697:UYG917742 VIC917697:VIC917742 VRY917697:VRY917742 WBU917697:WBU917742 WLQ917697:WLQ917742 WVM917697:WVM917742 G983233:G983278 JA983233:JA983278 SW983233:SW983278 ACS983233:ACS983278 AMO983233:AMO983278 AWK983233:AWK983278 BGG983233:BGG983278 BQC983233:BQC983278 BZY983233:BZY983278 CJU983233:CJU983278 CTQ983233:CTQ983278 DDM983233:DDM983278 DNI983233:DNI983278 DXE983233:DXE983278 EHA983233:EHA983278 EQW983233:EQW983278 FAS983233:FAS983278 FKO983233:FKO983278 FUK983233:FUK983278 GEG983233:GEG983278 GOC983233:GOC983278 GXY983233:GXY983278 HHU983233:HHU983278 HRQ983233:HRQ983278 IBM983233:IBM983278 ILI983233:ILI983278 IVE983233:IVE983278 JFA983233:JFA983278 JOW983233:JOW983278 JYS983233:JYS983278 KIO983233:KIO983278 KSK983233:KSK983278 LCG983233:LCG983278 LMC983233:LMC983278 LVY983233:LVY983278 MFU983233:MFU983278 MPQ983233:MPQ983278 MZM983233:MZM983278 NJI983233:NJI983278 NTE983233:NTE983278 ODA983233:ODA983278 OMW983233:OMW983278 OWS983233:OWS983278 PGO983233:PGO983278 PQK983233:PQK983278 QAG983233:QAG983278 QKC983233:QKC983278 QTY983233:QTY983278 RDU983233:RDU983278 RNQ983233:RNQ983278 RXM983233:RXM983278 SHI983233:SHI983278 SRE983233:SRE983278 TBA983233:TBA983278 TKW983233:TKW983278 TUS983233:TUS983278 UEO983233:UEO983278 UOK983233:UOK983278 UYG983233:UYG983278 VIC983233:VIC983278 VRY983233:VRY983278 WBU983233:WBU983278 WLQ983233:WLQ983278 WVM983233:WVM983278 G65580:G65581 JA65580:JA65581 SW65580:SW65581 ACS65580:ACS65581 AMO65580:AMO65581 AWK65580:AWK65581 BGG65580:BGG65581 BQC65580:BQC65581 BZY65580:BZY65581 CJU65580:CJU65581 CTQ65580:CTQ65581 DDM65580:DDM65581 DNI65580:DNI65581 DXE65580:DXE65581 EHA65580:EHA65581 EQW65580:EQW65581 FAS65580:FAS65581 FKO65580:FKO65581 FUK65580:FUK65581 GEG65580:GEG65581 GOC65580:GOC65581 GXY65580:GXY65581 HHU65580:HHU65581 HRQ65580:HRQ65581 IBM65580:IBM65581 ILI65580:ILI65581 IVE65580:IVE65581 JFA65580:JFA65581 JOW65580:JOW65581 JYS65580:JYS65581 KIO65580:KIO65581 KSK65580:KSK65581 LCG65580:LCG65581 LMC65580:LMC65581 LVY65580:LVY65581 MFU65580:MFU65581 MPQ65580:MPQ65581 MZM65580:MZM65581 NJI65580:NJI65581 NTE65580:NTE65581 ODA65580:ODA65581 OMW65580:OMW65581 OWS65580:OWS65581 PGO65580:PGO65581 PQK65580:PQK65581 QAG65580:QAG65581 QKC65580:QKC65581 QTY65580:QTY65581 RDU65580:RDU65581 RNQ65580:RNQ65581 RXM65580:RXM65581 SHI65580:SHI65581 SRE65580:SRE65581 TBA65580:TBA65581 TKW65580:TKW65581 TUS65580:TUS65581 UEO65580:UEO65581 UOK65580:UOK65581 UYG65580:UYG65581 VIC65580:VIC65581 VRY65580:VRY65581 WBU65580:WBU65581 WLQ65580:WLQ65581 WVM65580:WVM65581 G131116:G131117 JA131116:JA131117 SW131116:SW131117 ACS131116:ACS131117 AMO131116:AMO131117 AWK131116:AWK131117 BGG131116:BGG131117 BQC131116:BQC131117 BZY131116:BZY131117 CJU131116:CJU131117 CTQ131116:CTQ131117 DDM131116:DDM131117 DNI131116:DNI131117 DXE131116:DXE131117 EHA131116:EHA131117 EQW131116:EQW131117 FAS131116:FAS131117 FKO131116:FKO131117 FUK131116:FUK131117 GEG131116:GEG131117 GOC131116:GOC131117 GXY131116:GXY131117 HHU131116:HHU131117 HRQ131116:HRQ131117 IBM131116:IBM131117 ILI131116:ILI131117 IVE131116:IVE131117 JFA131116:JFA131117 JOW131116:JOW131117 JYS131116:JYS131117 KIO131116:KIO131117 KSK131116:KSK131117 LCG131116:LCG131117 LMC131116:LMC131117 LVY131116:LVY131117 MFU131116:MFU131117 MPQ131116:MPQ131117 MZM131116:MZM131117 NJI131116:NJI131117 NTE131116:NTE131117 ODA131116:ODA131117 OMW131116:OMW131117 OWS131116:OWS131117 PGO131116:PGO131117 PQK131116:PQK131117 QAG131116:QAG131117 QKC131116:QKC131117 QTY131116:QTY131117 RDU131116:RDU131117 RNQ131116:RNQ131117 RXM131116:RXM131117 SHI131116:SHI131117 SRE131116:SRE131117 TBA131116:TBA131117 TKW131116:TKW131117 TUS131116:TUS131117 UEO131116:UEO131117 UOK131116:UOK131117 UYG131116:UYG131117 VIC131116:VIC131117 VRY131116:VRY131117 WBU131116:WBU131117 WLQ131116:WLQ131117 WVM131116:WVM131117 G196652:G196653 JA196652:JA196653 SW196652:SW196653 ACS196652:ACS196653 AMO196652:AMO196653 AWK196652:AWK196653 BGG196652:BGG196653 BQC196652:BQC196653 BZY196652:BZY196653 CJU196652:CJU196653 CTQ196652:CTQ196653 DDM196652:DDM196653 DNI196652:DNI196653 DXE196652:DXE196653 EHA196652:EHA196653 EQW196652:EQW196653 FAS196652:FAS196653 FKO196652:FKO196653 FUK196652:FUK196653 GEG196652:GEG196653 GOC196652:GOC196653 GXY196652:GXY196653 HHU196652:HHU196653 HRQ196652:HRQ196653 IBM196652:IBM196653 ILI196652:ILI196653 IVE196652:IVE196653 JFA196652:JFA196653 JOW196652:JOW196653 JYS196652:JYS196653 KIO196652:KIO196653 KSK196652:KSK196653 LCG196652:LCG196653 LMC196652:LMC196653 LVY196652:LVY196653 MFU196652:MFU196653 MPQ196652:MPQ196653 MZM196652:MZM196653 NJI196652:NJI196653 NTE196652:NTE196653 ODA196652:ODA196653 OMW196652:OMW196653 OWS196652:OWS196653 PGO196652:PGO196653 PQK196652:PQK196653 QAG196652:QAG196653 QKC196652:QKC196653 QTY196652:QTY196653 RDU196652:RDU196653 RNQ196652:RNQ196653 RXM196652:RXM196653 SHI196652:SHI196653 SRE196652:SRE196653 TBA196652:TBA196653 TKW196652:TKW196653 TUS196652:TUS196653 UEO196652:UEO196653 UOK196652:UOK196653 UYG196652:UYG196653 VIC196652:VIC196653 VRY196652:VRY196653 WBU196652:WBU196653 WLQ196652:WLQ196653 WVM196652:WVM196653 G262188:G262189 JA262188:JA262189 SW262188:SW262189 ACS262188:ACS262189 AMO262188:AMO262189 AWK262188:AWK262189 BGG262188:BGG262189 BQC262188:BQC262189 BZY262188:BZY262189 CJU262188:CJU262189 CTQ262188:CTQ262189 DDM262188:DDM262189 DNI262188:DNI262189 DXE262188:DXE262189 EHA262188:EHA262189 EQW262188:EQW262189 FAS262188:FAS262189 FKO262188:FKO262189 FUK262188:FUK262189 GEG262188:GEG262189 GOC262188:GOC262189 GXY262188:GXY262189 HHU262188:HHU262189 HRQ262188:HRQ262189 IBM262188:IBM262189 ILI262188:ILI262189 IVE262188:IVE262189 JFA262188:JFA262189 JOW262188:JOW262189 JYS262188:JYS262189 KIO262188:KIO262189 KSK262188:KSK262189 LCG262188:LCG262189 LMC262188:LMC262189 LVY262188:LVY262189 MFU262188:MFU262189 MPQ262188:MPQ262189 MZM262188:MZM262189 NJI262188:NJI262189 NTE262188:NTE262189 ODA262188:ODA262189 OMW262188:OMW262189 OWS262188:OWS262189 PGO262188:PGO262189 PQK262188:PQK262189 QAG262188:QAG262189 QKC262188:QKC262189 QTY262188:QTY262189 RDU262188:RDU262189 RNQ262188:RNQ262189 RXM262188:RXM262189 SHI262188:SHI262189 SRE262188:SRE262189 TBA262188:TBA262189 TKW262188:TKW262189 TUS262188:TUS262189 UEO262188:UEO262189 UOK262188:UOK262189 UYG262188:UYG262189 VIC262188:VIC262189 VRY262188:VRY262189 WBU262188:WBU262189 WLQ262188:WLQ262189 WVM262188:WVM262189 G327724:G327725 JA327724:JA327725 SW327724:SW327725 ACS327724:ACS327725 AMO327724:AMO327725 AWK327724:AWK327725 BGG327724:BGG327725 BQC327724:BQC327725 BZY327724:BZY327725 CJU327724:CJU327725 CTQ327724:CTQ327725 DDM327724:DDM327725 DNI327724:DNI327725 DXE327724:DXE327725 EHA327724:EHA327725 EQW327724:EQW327725 FAS327724:FAS327725 FKO327724:FKO327725 FUK327724:FUK327725 GEG327724:GEG327725 GOC327724:GOC327725 GXY327724:GXY327725 HHU327724:HHU327725 HRQ327724:HRQ327725 IBM327724:IBM327725 ILI327724:ILI327725 IVE327724:IVE327725 JFA327724:JFA327725 JOW327724:JOW327725 JYS327724:JYS327725 KIO327724:KIO327725 KSK327724:KSK327725 LCG327724:LCG327725 LMC327724:LMC327725 LVY327724:LVY327725 MFU327724:MFU327725 MPQ327724:MPQ327725 MZM327724:MZM327725 NJI327724:NJI327725 NTE327724:NTE327725 ODA327724:ODA327725 OMW327724:OMW327725 OWS327724:OWS327725 PGO327724:PGO327725 PQK327724:PQK327725 QAG327724:QAG327725 QKC327724:QKC327725 QTY327724:QTY327725 RDU327724:RDU327725 RNQ327724:RNQ327725 RXM327724:RXM327725 SHI327724:SHI327725 SRE327724:SRE327725 TBA327724:TBA327725 TKW327724:TKW327725 TUS327724:TUS327725 UEO327724:UEO327725 UOK327724:UOK327725 UYG327724:UYG327725 VIC327724:VIC327725 VRY327724:VRY327725 WBU327724:WBU327725 WLQ327724:WLQ327725 WVM327724:WVM327725 G393260:G393261 JA393260:JA393261 SW393260:SW393261 ACS393260:ACS393261 AMO393260:AMO393261 AWK393260:AWK393261 BGG393260:BGG393261 BQC393260:BQC393261 BZY393260:BZY393261 CJU393260:CJU393261 CTQ393260:CTQ393261 DDM393260:DDM393261 DNI393260:DNI393261 DXE393260:DXE393261 EHA393260:EHA393261 EQW393260:EQW393261 FAS393260:FAS393261 FKO393260:FKO393261 FUK393260:FUK393261 GEG393260:GEG393261 GOC393260:GOC393261 GXY393260:GXY393261 HHU393260:HHU393261 HRQ393260:HRQ393261 IBM393260:IBM393261 ILI393260:ILI393261 IVE393260:IVE393261 JFA393260:JFA393261 JOW393260:JOW393261 JYS393260:JYS393261 KIO393260:KIO393261 KSK393260:KSK393261 LCG393260:LCG393261 LMC393260:LMC393261 LVY393260:LVY393261 MFU393260:MFU393261 MPQ393260:MPQ393261 MZM393260:MZM393261 NJI393260:NJI393261 NTE393260:NTE393261 ODA393260:ODA393261 OMW393260:OMW393261 OWS393260:OWS393261 PGO393260:PGO393261 PQK393260:PQK393261 QAG393260:QAG393261 QKC393260:QKC393261 QTY393260:QTY393261 RDU393260:RDU393261 RNQ393260:RNQ393261 RXM393260:RXM393261 SHI393260:SHI393261 SRE393260:SRE393261 TBA393260:TBA393261 TKW393260:TKW393261 TUS393260:TUS393261 UEO393260:UEO393261 UOK393260:UOK393261 UYG393260:UYG393261 VIC393260:VIC393261 VRY393260:VRY393261 WBU393260:WBU393261 WLQ393260:WLQ393261 WVM393260:WVM393261 G458796:G458797 JA458796:JA458797 SW458796:SW458797 ACS458796:ACS458797 AMO458796:AMO458797 AWK458796:AWK458797 BGG458796:BGG458797 BQC458796:BQC458797 BZY458796:BZY458797 CJU458796:CJU458797 CTQ458796:CTQ458797 DDM458796:DDM458797 DNI458796:DNI458797 DXE458796:DXE458797 EHA458796:EHA458797 EQW458796:EQW458797 FAS458796:FAS458797 FKO458796:FKO458797 FUK458796:FUK458797 GEG458796:GEG458797 GOC458796:GOC458797 GXY458796:GXY458797 HHU458796:HHU458797 HRQ458796:HRQ458797 IBM458796:IBM458797 ILI458796:ILI458797 IVE458796:IVE458797 JFA458796:JFA458797 JOW458796:JOW458797 JYS458796:JYS458797 KIO458796:KIO458797 KSK458796:KSK458797 LCG458796:LCG458797 LMC458796:LMC458797 LVY458796:LVY458797 MFU458796:MFU458797 MPQ458796:MPQ458797 MZM458796:MZM458797 NJI458796:NJI458797 NTE458796:NTE458797 ODA458796:ODA458797 OMW458796:OMW458797 OWS458796:OWS458797 PGO458796:PGO458797 PQK458796:PQK458797 QAG458796:QAG458797 QKC458796:QKC458797 QTY458796:QTY458797 RDU458796:RDU458797 RNQ458796:RNQ458797 RXM458796:RXM458797 SHI458796:SHI458797 SRE458796:SRE458797 TBA458796:TBA458797 TKW458796:TKW458797 TUS458796:TUS458797 UEO458796:UEO458797 UOK458796:UOK458797 UYG458796:UYG458797 VIC458796:VIC458797 VRY458796:VRY458797 WBU458796:WBU458797 WLQ458796:WLQ458797 WVM458796:WVM458797 G524332:G524333 JA524332:JA524333 SW524332:SW524333 ACS524332:ACS524333 AMO524332:AMO524333 AWK524332:AWK524333 BGG524332:BGG524333 BQC524332:BQC524333 BZY524332:BZY524333 CJU524332:CJU524333 CTQ524332:CTQ524333 DDM524332:DDM524333 DNI524332:DNI524333 DXE524332:DXE524333 EHA524332:EHA524333 EQW524332:EQW524333 FAS524332:FAS524333 FKO524332:FKO524333 FUK524332:FUK524333 GEG524332:GEG524333 GOC524332:GOC524333 GXY524332:GXY524333 HHU524332:HHU524333 HRQ524332:HRQ524333 IBM524332:IBM524333 ILI524332:ILI524333 IVE524332:IVE524333 JFA524332:JFA524333 JOW524332:JOW524333 JYS524332:JYS524333 KIO524332:KIO524333 KSK524332:KSK524333 LCG524332:LCG524333 LMC524332:LMC524333 LVY524332:LVY524333 MFU524332:MFU524333 MPQ524332:MPQ524333 MZM524332:MZM524333 NJI524332:NJI524333 NTE524332:NTE524333 ODA524332:ODA524333 OMW524332:OMW524333 OWS524332:OWS524333 PGO524332:PGO524333 PQK524332:PQK524333 QAG524332:QAG524333 QKC524332:QKC524333 QTY524332:QTY524333 RDU524332:RDU524333 RNQ524332:RNQ524333 RXM524332:RXM524333 SHI524332:SHI524333 SRE524332:SRE524333 TBA524332:TBA524333 TKW524332:TKW524333 TUS524332:TUS524333 UEO524332:UEO524333 UOK524332:UOK524333 UYG524332:UYG524333 VIC524332:VIC524333 VRY524332:VRY524333 WBU524332:WBU524333 WLQ524332:WLQ524333 WVM524332:WVM524333 G589868:G589869 JA589868:JA589869 SW589868:SW589869 ACS589868:ACS589869 AMO589868:AMO589869 AWK589868:AWK589869 BGG589868:BGG589869 BQC589868:BQC589869 BZY589868:BZY589869 CJU589868:CJU589869 CTQ589868:CTQ589869 DDM589868:DDM589869 DNI589868:DNI589869 DXE589868:DXE589869 EHA589868:EHA589869 EQW589868:EQW589869 FAS589868:FAS589869 FKO589868:FKO589869 FUK589868:FUK589869 GEG589868:GEG589869 GOC589868:GOC589869 GXY589868:GXY589869 HHU589868:HHU589869 HRQ589868:HRQ589869 IBM589868:IBM589869 ILI589868:ILI589869 IVE589868:IVE589869 JFA589868:JFA589869 JOW589868:JOW589869 JYS589868:JYS589869 KIO589868:KIO589869 KSK589868:KSK589869 LCG589868:LCG589869 LMC589868:LMC589869 LVY589868:LVY589869 MFU589868:MFU589869 MPQ589868:MPQ589869 MZM589868:MZM589869 NJI589868:NJI589869 NTE589868:NTE589869 ODA589868:ODA589869 OMW589868:OMW589869 OWS589868:OWS589869 PGO589868:PGO589869 PQK589868:PQK589869 QAG589868:QAG589869 QKC589868:QKC589869 QTY589868:QTY589869 RDU589868:RDU589869 RNQ589868:RNQ589869 RXM589868:RXM589869 SHI589868:SHI589869 SRE589868:SRE589869 TBA589868:TBA589869 TKW589868:TKW589869 TUS589868:TUS589869 UEO589868:UEO589869 UOK589868:UOK589869 UYG589868:UYG589869 VIC589868:VIC589869 VRY589868:VRY589869 WBU589868:WBU589869 WLQ589868:WLQ589869 WVM589868:WVM589869 G655404:G655405 JA655404:JA655405 SW655404:SW655405 ACS655404:ACS655405 AMO655404:AMO655405 AWK655404:AWK655405 BGG655404:BGG655405 BQC655404:BQC655405 BZY655404:BZY655405 CJU655404:CJU655405 CTQ655404:CTQ655405 DDM655404:DDM655405 DNI655404:DNI655405 DXE655404:DXE655405 EHA655404:EHA655405 EQW655404:EQW655405 FAS655404:FAS655405 FKO655404:FKO655405 FUK655404:FUK655405 GEG655404:GEG655405 GOC655404:GOC655405 GXY655404:GXY655405 HHU655404:HHU655405 HRQ655404:HRQ655405 IBM655404:IBM655405 ILI655404:ILI655405 IVE655404:IVE655405 JFA655404:JFA655405 JOW655404:JOW655405 JYS655404:JYS655405 KIO655404:KIO655405 KSK655404:KSK655405 LCG655404:LCG655405 LMC655404:LMC655405 LVY655404:LVY655405 MFU655404:MFU655405 MPQ655404:MPQ655405 MZM655404:MZM655405 NJI655404:NJI655405 NTE655404:NTE655405 ODA655404:ODA655405 OMW655404:OMW655405 OWS655404:OWS655405 PGO655404:PGO655405 PQK655404:PQK655405 QAG655404:QAG655405 QKC655404:QKC655405 QTY655404:QTY655405 RDU655404:RDU655405 RNQ655404:RNQ655405 RXM655404:RXM655405 SHI655404:SHI655405 SRE655404:SRE655405 TBA655404:TBA655405 TKW655404:TKW655405 TUS655404:TUS655405 UEO655404:UEO655405 UOK655404:UOK655405 UYG655404:UYG655405 VIC655404:VIC655405 VRY655404:VRY655405 WBU655404:WBU655405 WLQ655404:WLQ655405 WVM655404:WVM655405 G720940:G720941 JA720940:JA720941 SW720940:SW720941 ACS720940:ACS720941 AMO720940:AMO720941 AWK720940:AWK720941 BGG720940:BGG720941 BQC720940:BQC720941 BZY720940:BZY720941 CJU720940:CJU720941 CTQ720940:CTQ720941 DDM720940:DDM720941 DNI720940:DNI720941 DXE720940:DXE720941 EHA720940:EHA720941 EQW720940:EQW720941 FAS720940:FAS720941 FKO720940:FKO720941 FUK720940:FUK720941 GEG720940:GEG720941 GOC720940:GOC720941 GXY720940:GXY720941 HHU720940:HHU720941 HRQ720940:HRQ720941 IBM720940:IBM720941 ILI720940:ILI720941 IVE720940:IVE720941 JFA720940:JFA720941 JOW720940:JOW720941 JYS720940:JYS720941 KIO720940:KIO720941 KSK720940:KSK720941 LCG720940:LCG720941 LMC720940:LMC720941 LVY720940:LVY720941 MFU720940:MFU720941 MPQ720940:MPQ720941 MZM720940:MZM720941 NJI720940:NJI720941 NTE720940:NTE720941 ODA720940:ODA720941 OMW720940:OMW720941 OWS720940:OWS720941 PGO720940:PGO720941 PQK720940:PQK720941 QAG720940:QAG720941 QKC720940:QKC720941 QTY720940:QTY720941 RDU720940:RDU720941 RNQ720940:RNQ720941 RXM720940:RXM720941 SHI720940:SHI720941 SRE720940:SRE720941 TBA720940:TBA720941 TKW720940:TKW720941 TUS720940:TUS720941 UEO720940:UEO720941 UOK720940:UOK720941 UYG720940:UYG720941 VIC720940:VIC720941 VRY720940:VRY720941 WBU720940:WBU720941 WLQ720940:WLQ720941 WVM720940:WVM720941 G786476:G786477 JA786476:JA786477 SW786476:SW786477 ACS786476:ACS786477 AMO786476:AMO786477 AWK786476:AWK786477 BGG786476:BGG786477 BQC786476:BQC786477 BZY786476:BZY786477 CJU786476:CJU786477 CTQ786476:CTQ786477 DDM786476:DDM786477 DNI786476:DNI786477 DXE786476:DXE786477 EHA786476:EHA786477 EQW786476:EQW786477 FAS786476:FAS786477 FKO786476:FKO786477 FUK786476:FUK786477 GEG786476:GEG786477 GOC786476:GOC786477 GXY786476:GXY786477 HHU786476:HHU786477 HRQ786476:HRQ786477 IBM786476:IBM786477 ILI786476:ILI786477 IVE786476:IVE786477 JFA786476:JFA786477 JOW786476:JOW786477 JYS786476:JYS786477 KIO786476:KIO786477 KSK786476:KSK786477 LCG786476:LCG786477 LMC786476:LMC786477 LVY786476:LVY786477 MFU786476:MFU786477 MPQ786476:MPQ786477 MZM786476:MZM786477 NJI786476:NJI786477 NTE786476:NTE786477 ODA786476:ODA786477 OMW786476:OMW786477 OWS786476:OWS786477 PGO786476:PGO786477 PQK786476:PQK786477 QAG786476:QAG786477 QKC786476:QKC786477 QTY786476:QTY786477 RDU786476:RDU786477 RNQ786476:RNQ786477 RXM786476:RXM786477 SHI786476:SHI786477 SRE786476:SRE786477 TBA786476:TBA786477 TKW786476:TKW786477 TUS786476:TUS786477 UEO786476:UEO786477 UOK786476:UOK786477 UYG786476:UYG786477 VIC786476:VIC786477 VRY786476:VRY786477 WBU786476:WBU786477 WLQ786476:WLQ786477 WVM786476:WVM786477 G852012:G852013 JA852012:JA852013 SW852012:SW852013 ACS852012:ACS852013 AMO852012:AMO852013 AWK852012:AWK852013 BGG852012:BGG852013 BQC852012:BQC852013 BZY852012:BZY852013 CJU852012:CJU852013 CTQ852012:CTQ852013 DDM852012:DDM852013 DNI852012:DNI852013 DXE852012:DXE852013 EHA852012:EHA852013 EQW852012:EQW852013 FAS852012:FAS852013 FKO852012:FKO852013 FUK852012:FUK852013 GEG852012:GEG852013 GOC852012:GOC852013 GXY852012:GXY852013 HHU852012:HHU852013 HRQ852012:HRQ852013 IBM852012:IBM852013 ILI852012:ILI852013 IVE852012:IVE852013 JFA852012:JFA852013 JOW852012:JOW852013 JYS852012:JYS852013 KIO852012:KIO852013 KSK852012:KSK852013 LCG852012:LCG852013 LMC852012:LMC852013 LVY852012:LVY852013 MFU852012:MFU852013 MPQ852012:MPQ852013 MZM852012:MZM852013 NJI852012:NJI852013 NTE852012:NTE852013 ODA852012:ODA852013 OMW852012:OMW852013 OWS852012:OWS852013 PGO852012:PGO852013 PQK852012:PQK852013 QAG852012:QAG852013 QKC852012:QKC852013 QTY852012:QTY852013 RDU852012:RDU852013 RNQ852012:RNQ852013 RXM852012:RXM852013 SHI852012:SHI852013 SRE852012:SRE852013 TBA852012:TBA852013 TKW852012:TKW852013 TUS852012:TUS852013 UEO852012:UEO852013 UOK852012:UOK852013 UYG852012:UYG852013 VIC852012:VIC852013 VRY852012:VRY852013 WBU852012:WBU852013 WLQ852012:WLQ852013 WVM852012:WVM852013 G917548:G917549 JA917548:JA917549 SW917548:SW917549 ACS917548:ACS917549 AMO917548:AMO917549 AWK917548:AWK917549 BGG917548:BGG917549 BQC917548:BQC917549 BZY917548:BZY917549 CJU917548:CJU917549 CTQ917548:CTQ917549 DDM917548:DDM917549 DNI917548:DNI917549 DXE917548:DXE917549 EHA917548:EHA917549 EQW917548:EQW917549 FAS917548:FAS917549 FKO917548:FKO917549 FUK917548:FUK917549 GEG917548:GEG917549 GOC917548:GOC917549 GXY917548:GXY917549 HHU917548:HHU917549 HRQ917548:HRQ917549 IBM917548:IBM917549 ILI917548:ILI917549 IVE917548:IVE917549 JFA917548:JFA917549 JOW917548:JOW917549 JYS917548:JYS917549 KIO917548:KIO917549 KSK917548:KSK917549 LCG917548:LCG917549 LMC917548:LMC917549 LVY917548:LVY917549 MFU917548:MFU917549 MPQ917548:MPQ917549 MZM917548:MZM917549 NJI917548:NJI917549 NTE917548:NTE917549 ODA917548:ODA917549 OMW917548:OMW917549 OWS917548:OWS917549 PGO917548:PGO917549 PQK917548:PQK917549 QAG917548:QAG917549 QKC917548:QKC917549 QTY917548:QTY917549 RDU917548:RDU917549 RNQ917548:RNQ917549 RXM917548:RXM917549 SHI917548:SHI917549 SRE917548:SRE917549 TBA917548:TBA917549 TKW917548:TKW917549 TUS917548:TUS917549 UEO917548:UEO917549 UOK917548:UOK917549 UYG917548:UYG917549 VIC917548:VIC917549 VRY917548:VRY917549 WBU917548:WBU917549 WLQ917548:WLQ917549 WVM917548:WVM917549 G983084:G983085 JA983084:JA983085 SW983084:SW983085 ACS983084:ACS983085 AMO983084:AMO983085 AWK983084:AWK983085 BGG983084:BGG983085 BQC983084:BQC983085 BZY983084:BZY983085 CJU983084:CJU983085 CTQ983084:CTQ983085 DDM983084:DDM983085 DNI983084:DNI983085 DXE983084:DXE983085 EHA983084:EHA983085 EQW983084:EQW983085 FAS983084:FAS983085 FKO983084:FKO983085 FUK983084:FUK983085 GEG983084:GEG983085 GOC983084:GOC983085 GXY983084:GXY983085 HHU983084:HHU983085 HRQ983084:HRQ983085 IBM983084:IBM983085 ILI983084:ILI983085 IVE983084:IVE983085 JFA983084:JFA983085 JOW983084:JOW983085 JYS983084:JYS983085 KIO983084:KIO983085 KSK983084:KSK983085 LCG983084:LCG983085 LMC983084:LMC983085 LVY983084:LVY983085 MFU983084:MFU983085 MPQ983084:MPQ983085 MZM983084:MZM983085 NJI983084:NJI983085 NTE983084:NTE983085 ODA983084:ODA983085 OMW983084:OMW983085 OWS983084:OWS983085 PGO983084:PGO983085 PQK983084:PQK983085 QAG983084:QAG983085 QKC983084:QKC983085 QTY983084:QTY983085 RDU983084:RDU983085 RNQ983084:RNQ983085 RXM983084:RXM983085 SHI983084:SHI983085 SRE983084:SRE983085 TBA983084:TBA983085 TKW983084:TKW983085 TUS983084:TUS983085 UEO983084:UEO983085 UOK983084:UOK983085 UYG983084:UYG983085 VIC983084:VIC983085 VRY983084:VRY983085 WBU983084:WBU983085 WLQ983084:WLQ983085 WVM983084:WVM983085 G65586:G65725 JA65586:JA65725 SW65586:SW65725 ACS65586:ACS65725 AMO65586:AMO65725 AWK65586:AWK65725 BGG65586:BGG65725 BQC65586:BQC65725 BZY65586:BZY65725 CJU65586:CJU65725 CTQ65586:CTQ65725 DDM65586:DDM65725 DNI65586:DNI65725 DXE65586:DXE65725 EHA65586:EHA65725 EQW65586:EQW65725 FAS65586:FAS65725 FKO65586:FKO65725 FUK65586:FUK65725 GEG65586:GEG65725 GOC65586:GOC65725 GXY65586:GXY65725 HHU65586:HHU65725 HRQ65586:HRQ65725 IBM65586:IBM65725 ILI65586:ILI65725 IVE65586:IVE65725 JFA65586:JFA65725 JOW65586:JOW65725 JYS65586:JYS65725 KIO65586:KIO65725 KSK65586:KSK65725 LCG65586:LCG65725 LMC65586:LMC65725 LVY65586:LVY65725 MFU65586:MFU65725 MPQ65586:MPQ65725 MZM65586:MZM65725 NJI65586:NJI65725 NTE65586:NTE65725 ODA65586:ODA65725 OMW65586:OMW65725 OWS65586:OWS65725 PGO65586:PGO65725 PQK65586:PQK65725 QAG65586:QAG65725 QKC65586:QKC65725 QTY65586:QTY65725 RDU65586:RDU65725 RNQ65586:RNQ65725 RXM65586:RXM65725 SHI65586:SHI65725 SRE65586:SRE65725 TBA65586:TBA65725 TKW65586:TKW65725 TUS65586:TUS65725 UEO65586:UEO65725 UOK65586:UOK65725 UYG65586:UYG65725 VIC65586:VIC65725 VRY65586:VRY65725 WBU65586:WBU65725 WLQ65586:WLQ65725 WVM65586:WVM65725 G131122:G131261 JA131122:JA131261 SW131122:SW131261 ACS131122:ACS131261 AMO131122:AMO131261 AWK131122:AWK131261 BGG131122:BGG131261 BQC131122:BQC131261 BZY131122:BZY131261 CJU131122:CJU131261 CTQ131122:CTQ131261 DDM131122:DDM131261 DNI131122:DNI131261 DXE131122:DXE131261 EHA131122:EHA131261 EQW131122:EQW131261 FAS131122:FAS131261 FKO131122:FKO131261 FUK131122:FUK131261 GEG131122:GEG131261 GOC131122:GOC131261 GXY131122:GXY131261 HHU131122:HHU131261 HRQ131122:HRQ131261 IBM131122:IBM131261 ILI131122:ILI131261 IVE131122:IVE131261 JFA131122:JFA131261 JOW131122:JOW131261 JYS131122:JYS131261 KIO131122:KIO131261 KSK131122:KSK131261 LCG131122:LCG131261 LMC131122:LMC131261 LVY131122:LVY131261 MFU131122:MFU131261 MPQ131122:MPQ131261 MZM131122:MZM131261 NJI131122:NJI131261 NTE131122:NTE131261 ODA131122:ODA131261 OMW131122:OMW131261 OWS131122:OWS131261 PGO131122:PGO131261 PQK131122:PQK131261 QAG131122:QAG131261 QKC131122:QKC131261 QTY131122:QTY131261 RDU131122:RDU131261 RNQ131122:RNQ131261 RXM131122:RXM131261 SHI131122:SHI131261 SRE131122:SRE131261 TBA131122:TBA131261 TKW131122:TKW131261 TUS131122:TUS131261 UEO131122:UEO131261 UOK131122:UOK131261 UYG131122:UYG131261 VIC131122:VIC131261 VRY131122:VRY131261 WBU131122:WBU131261 WLQ131122:WLQ131261 WVM131122:WVM131261 G196658:G196797 JA196658:JA196797 SW196658:SW196797 ACS196658:ACS196797 AMO196658:AMO196797 AWK196658:AWK196797 BGG196658:BGG196797 BQC196658:BQC196797 BZY196658:BZY196797 CJU196658:CJU196797 CTQ196658:CTQ196797 DDM196658:DDM196797 DNI196658:DNI196797 DXE196658:DXE196797 EHA196658:EHA196797 EQW196658:EQW196797 FAS196658:FAS196797 FKO196658:FKO196797 FUK196658:FUK196797 GEG196658:GEG196797 GOC196658:GOC196797 GXY196658:GXY196797 HHU196658:HHU196797 HRQ196658:HRQ196797 IBM196658:IBM196797 ILI196658:ILI196797 IVE196658:IVE196797 JFA196658:JFA196797 JOW196658:JOW196797 JYS196658:JYS196797 KIO196658:KIO196797 KSK196658:KSK196797 LCG196658:LCG196797 LMC196658:LMC196797 LVY196658:LVY196797 MFU196658:MFU196797 MPQ196658:MPQ196797 MZM196658:MZM196797 NJI196658:NJI196797 NTE196658:NTE196797 ODA196658:ODA196797 OMW196658:OMW196797 OWS196658:OWS196797 PGO196658:PGO196797 PQK196658:PQK196797 QAG196658:QAG196797 QKC196658:QKC196797 QTY196658:QTY196797 RDU196658:RDU196797 RNQ196658:RNQ196797 RXM196658:RXM196797 SHI196658:SHI196797 SRE196658:SRE196797 TBA196658:TBA196797 TKW196658:TKW196797 TUS196658:TUS196797 UEO196658:UEO196797 UOK196658:UOK196797 UYG196658:UYG196797 VIC196658:VIC196797 VRY196658:VRY196797 WBU196658:WBU196797 WLQ196658:WLQ196797 WVM196658:WVM196797 G262194:G262333 JA262194:JA262333 SW262194:SW262333 ACS262194:ACS262333 AMO262194:AMO262333 AWK262194:AWK262333 BGG262194:BGG262333 BQC262194:BQC262333 BZY262194:BZY262333 CJU262194:CJU262333 CTQ262194:CTQ262333 DDM262194:DDM262333 DNI262194:DNI262333 DXE262194:DXE262333 EHA262194:EHA262333 EQW262194:EQW262333 FAS262194:FAS262333 FKO262194:FKO262333 FUK262194:FUK262333 GEG262194:GEG262333 GOC262194:GOC262333 GXY262194:GXY262333 HHU262194:HHU262333 HRQ262194:HRQ262333 IBM262194:IBM262333 ILI262194:ILI262333 IVE262194:IVE262333 JFA262194:JFA262333 JOW262194:JOW262333 JYS262194:JYS262333 KIO262194:KIO262333 KSK262194:KSK262333 LCG262194:LCG262333 LMC262194:LMC262333 LVY262194:LVY262333 MFU262194:MFU262333 MPQ262194:MPQ262333 MZM262194:MZM262333 NJI262194:NJI262333 NTE262194:NTE262333 ODA262194:ODA262333 OMW262194:OMW262333 OWS262194:OWS262333 PGO262194:PGO262333 PQK262194:PQK262333 QAG262194:QAG262333 QKC262194:QKC262333 QTY262194:QTY262333 RDU262194:RDU262333 RNQ262194:RNQ262333 RXM262194:RXM262333 SHI262194:SHI262333 SRE262194:SRE262333 TBA262194:TBA262333 TKW262194:TKW262333 TUS262194:TUS262333 UEO262194:UEO262333 UOK262194:UOK262333 UYG262194:UYG262333 VIC262194:VIC262333 VRY262194:VRY262333 WBU262194:WBU262333 WLQ262194:WLQ262333 WVM262194:WVM262333 G327730:G327869 JA327730:JA327869 SW327730:SW327869 ACS327730:ACS327869 AMO327730:AMO327869 AWK327730:AWK327869 BGG327730:BGG327869 BQC327730:BQC327869 BZY327730:BZY327869 CJU327730:CJU327869 CTQ327730:CTQ327869 DDM327730:DDM327869 DNI327730:DNI327869 DXE327730:DXE327869 EHA327730:EHA327869 EQW327730:EQW327869 FAS327730:FAS327869 FKO327730:FKO327869 FUK327730:FUK327869 GEG327730:GEG327869 GOC327730:GOC327869 GXY327730:GXY327869 HHU327730:HHU327869 HRQ327730:HRQ327869 IBM327730:IBM327869 ILI327730:ILI327869 IVE327730:IVE327869 JFA327730:JFA327869 JOW327730:JOW327869 JYS327730:JYS327869 KIO327730:KIO327869 KSK327730:KSK327869 LCG327730:LCG327869 LMC327730:LMC327869 LVY327730:LVY327869 MFU327730:MFU327869 MPQ327730:MPQ327869 MZM327730:MZM327869 NJI327730:NJI327869 NTE327730:NTE327869 ODA327730:ODA327869 OMW327730:OMW327869 OWS327730:OWS327869 PGO327730:PGO327869 PQK327730:PQK327869 QAG327730:QAG327869 QKC327730:QKC327869 QTY327730:QTY327869 RDU327730:RDU327869 RNQ327730:RNQ327869 RXM327730:RXM327869 SHI327730:SHI327869 SRE327730:SRE327869 TBA327730:TBA327869 TKW327730:TKW327869 TUS327730:TUS327869 UEO327730:UEO327869 UOK327730:UOK327869 UYG327730:UYG327869 VIC327730:VIC327869 VRY327730:VRY327869 WBU327730:WBU327869 WLQ327730:WLQ327869 WVM327730:WVM327869 G393266:G393405 JA393266:JA393405 SW393266:SW393405 ACS393266:ACS393405 AMO393266:AMO393405 AWK393266:AWK393405 BGG393266:BGG393405 BQC393266:BQC393405 BZY393266:BZY393405 CJU393266:CJU393405 CTQ393266:CTQ393405 DDM393266:DDM393405 DNI393266:DNI393405 DXE393266:DXE393405 EHA393266:EHA393405 EQW393266:EQW393405 FAS393266:FAS393405 FKO393266:FKO393405 FUK393266:FUK393405 GEG393266:GEG393405 GOC393266:GOC393405 GXY393266:GXY393405 HHU393266:HHU393405 HRQ393266:HRQ393405 IBM393266:IBM393405 ILI393266:ILI393405 IVE393266:IVE393405 JFA393266:JFA393405 JOW393266:JOW393405 JYS393266:JYS393405 KIO393266:KIO393405 KSK393266:KSK393405 LCG393266:LCG393405 LMC393266:LMC393405 LVY393266:LVY393405 MFU393266:MFU393405 MPQ393266:MPQ393405 MZM393266:MZM393405 NJI393266:NJI393405 NTE393266:NTE393405 ODA393266:ODA393405 OMW393266:OMW393405 OWS393266:OWS393405 PGO393266:PGO393405 PQK393266:PQK393405 QAG393266:QAG393405 QKC393266:QKC393405 QTY393266:QTY393405 RDU393266:RDU393405 RNQ393266:RNQ393405 RXM393266:RXM393405 SHI393266:SHI393405 SRE393266:SRE393405 TBA393266:TBA393405 TKW393266:TKW393405 TUS393266:TUS393405 UEO393266:UEO393405 UOK393266:UOK393405 UYG393266:UYG393405 VIC393266:VIC393405 VRY393266:VRY393405 WBU393266:WBU393405 WLQ393266:WLQ393405 WVM393266:WVM393405 G458802:G458941 JA458802:JA458941 SW458802:SW458941 ACS458802:ACS458941 AMO458802:AMO458941 AWK458802:AWK458941 BGG458802:BGG458941 BQC458802:BQC458941 BZY458802:BZY458941 CJU458802:CJU458941 CTQ458802:CTQ458941 DDM458802:DDM458941 DNI458802:DNI458941 DXE458802:DXE458941 EHA458802:EHA458941 EQW458802:EQW458941 FAS458802:FAS458941 FKO458802:FKO458941 FUK458802:FUK458941 GEG458802:GEG458941 GOC458802:GOC458941 GXY458802:GXY458941 HHU458802:HHU458941 HRQ458802:HRQ458941 IBM458802:IBM458941 ILI458802:ILI458941 IVE458802:IVE458941 JFA458802:JFA458941 JOW458802:JOW458941 JYS458802:JYS458941 KIO458802:KIO458941 KSK458802:KSK458941 LCG458802:LCG458941 LMC458802:LMC458941 LVY458802:LVY458941 MFU458802:MFU458941 MPQ458802:MPQ458941 MZM458802:MZM458941 NJI458802:NJI458941 NTE458802:NTE458941 ODA458802:ODA458941 OMW458802:OMW458941 OWS458802:OWS458941 PGO458802:PGO458941 PQK458802:PQK458941 QAG458802:QAG458941 QKC458802:QKC458941 QTY458802:QTY458941 RDU458802:RDU458941 RNQ458802:RNQ458941 RXM458802:RXM458941 SHI458802:SHI458941 SRE458802:SRE458941 TBA458802:TBA458941 TKW458802:TKW458941 TUS458802:TUS458941 UEO458802:UEO458941 UOK458802:UOK458941 UYG458802:UYG458941 VIC458802:VIC458941 VRY458802:VRY458941 WBU458802:WBU458941 WLQ458802:WLQ458941 WVM458802:WVM458941 G524338:G524477 JA524338:JA524477 SW524338:SW524477 ACS524338:ACS524477 AMO524338:AMO524477 AWK524338:AWK524477 BGG524338:BGG524477 BQC524338:BQC524477 BZY524338:BZY524477 CJU524338:CJU524477 CTQ524338:CTQ524477 DDM524338:DDM524477 DNI524338:DNI524477 DXE524338:DXE524477 EHA524338:EHA524477 EQW524338:EQW524477 FAS524338:FAS524477 FKO524338:FKO524477 FUK524338:FUK524477 GEG524338:GEG524477 GOC524338:GOC524477 GXY524338:GXY524477 HHU524338:HHU524477 HRQ524338:HRQ524477 IBM524338:IBM524477 ILI524338:ILI524477 IVE524338:IVE524477 JFA524338:JFA524477 JOW524338:JOW524477 JYS524338:JYS524477 KIO524338:KIO524477 KSK524338:KSK524477 LCG524338:LCG524477 LMC524338:LMC524477 LVY524338:LVY524477 MFU524338:MFU524477 MPQ524338:MPQ524477 MZM524338:MZM524477 NJI524338:NJI524477 NTE524338:NTE524477 ODA524338:ODA524477 OMW524338:OMW524477 OWS524338:OWS524477 PGO524338:PGO524477 PQK524338:PQK524477 QAG524338:QAG524477 QKC524338:QKC524477 QTY524338:QTY524477 RDU524338:RDU524477 RNQ524338:RNQ524477 RXM524338:RXM524477 SHI524338:SHI524477 SRE524338:SRE524477 TBA524338:TBA524477 TKW524338:TKW524477 TUS524338:TUS524477 UEO524338:UEO524477 UOK524338:UOK524477 UYG524338:UYG524477 VIC524338:VIC524477 VRY524338:VRY524477 WBU524338:WBU524477 WLQ524338:WLQ524477 WVM524338:WVM524477 G589874:G590013 JA589874:JA590013 SW589874:SW590013 ACS589874:ACS590013 AMO589874:AMO590013 AWK589874:AWK590013 BGG589874:BGG590013 BQC589874:BQC590013 BZY589874:BZY590013 CJU589874:CJU590013 CTQ589874:CTQ590013 DDM589874:DDM590013 DNI589874:DNI590013 DXE589874:DXE590013 EHA589874:EHA590013 EQW589874:EQW590013 FAS589874:FAS590013 FKO589874:FKO590013 FUK589874:FUK590013 GEG589874:GEG590013 GOC589874:GOC590013 GXY589874:GXY590013 HHU589874:HHU590013 HRQ589874:HRQ590013 IBM589874:IBM590013 ILI589874:ILI590013 IVE589874:IVE590013 JFA589874:JFA590013 JOW589874:JOW590013 JYS589874:JYS590013 KIO589874:KIO590013 KSK589874:KSK590013 LCG589874:LCG590013 LMC589874:LMC590013 LVY589874:LVY590013 MFU589874:MFU590013 MPQ589874:MPQ590013 MZM589874:MZM590013 NJI589874:NJI590013 NTE589874:NTE590013 ODA589874:ODA590013 OMW589874:OMW590013 OWS589874:OWS590013 PGO589874:PGO590013 PQK589874:PQK590013 QAG589874:QAG590013 QKC589874:QKC590013 QTY589874:QTY590013 RDU589874:RDU590013 RNQ589874:RNQ590013 RXM589874:RXM590013 SHI589874:SHI590013 SRE589874:SRE590013 TBA589874:TBA590013 TKW589874:TKW590013 TUS589874:TUS590013 UEO589874:UEO590013 UOK589874:UOK590013 UYG589874:UYG590013 VIC589874:VIC590013 VRY589874:VRY590013 WBU589874:WBU590013 WLQ589874:WLQ590013 WVM589874:WVM590013 G655410:G655549 JA655410:JA655549 SW655410:SW655549 ACS655410:ACS655549 AMO655410:AMO655549 AWK655410:AWK655549 BGG655410:BGG655549 BQC655410:BQC655549 BZY655410:BZY655549 CJU655410:CJU655549 CTQ655410:CTQ655549 DDM655410:DDM655549 DNI655410:DNI655549 DXE655410:DXE655549 EHA655410:EHA655549 EQW655410:EQW655549 FAS655410:FAS655549 FKO655410:FKO655549 FUK655410:FUK655549 GEG655410:GEG655549 GOC655410:GOC655549 GXY655410:GXY655549 HHU655410:HHU655549 HRQ655410:HRQ655549 IBM655410:IBM655549 ILI655410:ILI655549 IVE655410:IVE655549 JFA655410:JFA655549 JOW655410:JOW655549 JYS655410:JYS655549 KIO655410:KIO655549 KSK655410:KSK655549 LCG655410:LCG655549 LMC655410:LMC655549 LVY655410:LVY655549 MFU655410:MFU655549 MPQ655410:MPQ655549 MZM655410:MZM655549 NJI655410:NJI655549 NTE655410:NTE655549 ODA655410:ODA655549 OMW655410:OMW655549 OWS655410:OWS655549 PGO655410:PGO655549 PQK655410:PQK655549 QAG655410:QAG655549 QKC655410:QKC655549 QTY655410:QTY655549 RDU655410:RDU655549 RNQ655410:RNQ655549 RXM655410:RXM655549 SHI655410:SHI655549 SRE655410:SRE655549 TBA655410:TBA655549 TKW655410:TKW655549 TUS655410:TUS655549 UEO655410:UEO655549 UOK655410:UOK655549 UYG655410:UYG655549 VIC655410:VIC655549 VRY655410:VRY655549 WBU655410:WBU655549 WLQ655410:WLQ655549 WVM655410:WVM655549 G720946:G721085 JA720946:JA721085 SW720946:SW721085 ACS720946:ACS721085 AMO720946:AMO721085 AWK720946:AWK721085 BGG720946:BGG721085 BQC720946:BQC721085 BZY720946:BZY721085 CJU720946:CJU721085 CTQ720946:CTQ721085 DDM720946:DDM721085 DNI720946:DNI721085 DXE720946:DXE721085 EHA720946:EHA721085 EQW720946:EQW721085 FAS720946:FAS721085 FKO720946:FKO721085 FUK720946:FUK721085 GEG720946:GEG721085 GOC720946:GOC721085 GXY720946:GXY721085 HHU720946:HHU721085 HRQ720946:HRQ721085 IBM720946:IBM721085 ILI720946:ILI721085 IVE720946:IVE721085 JFA720946:JFA721085 JOW720946:JOW721085 JYS720946:JYS721085 KIO720946:KIO721085 KSK720946:KSK721085 LCG720946:LCG721085 LMC720946:LMC721085 LVY720946:LVY721085 MFU720946:MFU721085 MPQ720946:MPQ721085 MZM720946:MZM721085 NJI720946:NJI721085 NTE720946:NTE721085 ODA720946:ODA721085 OMW720946:OMW721085 OWS720946:OWS721085 PGO720946:PGO721085 PQK720946:PQK721085 QAG720946:QAG721085 QKC720946:QKC721085 QTY720946:QTY721085 RDU720946:RDU721085 RNQ720946:RNQ721085 RXM720946:RXM721085 SHI720946:SHI721085 SRE720946:SRE721085 TBA720946:TBA721085 TKW720946:TKW721085 TUS720946:TUS721085 UEO720946:UEO721085 UOK720946:UOK721085 UYG720946:UYG721085 VIC720946:VIC721085 VRY720946:VRY721085 WBU720946:WBU721085 WLQ720946:WLQ721085 WVM720946:WVM721085 G786482:G786621 JA786482:JA786621 SW786482:SW786621 ACS786482:ACS786621 AMO786482:AMO786621 AWK786482:AWK786621 BGG786482:BGG786621 BQC786482:BQC786621 BZY786482:BZY786621 CJU786482:CJU786621 CTQ786482:CTQ786621 DDM786482:DDM786621 DNI786482:DNI786621 DXE786482:DXE786621 EHA786482:EHA786621 EQW786482:EQW786621 FAS786482:FAS786621 FKO786482:FKO786621 FUK786482:FUK786621 GEG786482:GEG786621 GOC786482:GOC786621 GXY786482:GXY786621 HHU786482:HHU786621 HRQ786482:HRQ786621 IBM786482:IBM786621 ILI786482:ILI786621 IVE786482:IVE786621 JFA786482:JFA786621 JOW786482:JOW786621 JYS786482:JYS786621 KIO786482:KIO786621 KSK786482:KSK786621 LCG786482:LCG786621 LMC786482:LMC786621 LVY786482:LVY786621 MFU786482:MFU786621 MPQ786482:MPQ786621 MZM786482:MZM786621 NJI786482:NJI786621 NTE786482:NTE786621 ODA786482:ODA786621 OMW786482:OMW786621 OWS786482:OWS786621 PGO786482:PGO786621 PQK786482:PQK786621 QAG786482:QAG786621 QKC786482:QKC786621 QTY786482:QTY786621 RDU786482:RDU786621 RNQ786482:RNQ786621 RXM786482:RXM786621 SHI786482:SHI786621 SRE786482:SRE786621 TBA786482:TBA786621 TKW786482:TKW786621 TUS786482:TUS786621 UEO786482:UEO786621 UOK786482:UOK786621 UYG786482:UYG786621 VIC786482:VIC786621 VRY786482:VRY786621 WBU786482:WBU786621 WLQ786482:WLQ786621 WVM786482:WVM786621 G852018:G852157 JA852018:JA852157 SW852018:SW852157 ACS852018:ACS852157 AMO852018:AMO852157 AWK852018:AWK852157 BGG852018:BGG852157 BQC852018:BQC852157 BZY852018:BZY852157 CJU852018:CJU852157 CTQ852018:CTQ852157 DDM852018:DDM852157 DNI852018:DNI852157 DXE852018:DXE852157 EHA852018:EHA852157 EQW852018:EQW852157 FAS852018:FAS852157 FKO852018:FKO852157 FUK852018:FUK852157 GEG852018:GEG852157 GOC852018:GOC852157 GXY852018:GXY852157 HHU852018:HHU852157 HRQ852018:HRQ852157 IBM852018:IBM852157 ILI852018:ILI852157 IVE852018:IVE852157 JFA852018:JFA852157 JOW852018:JOW852157 JYS852018:JYS852157 KIO852018:KIO852157 KSK852018:KSK852157 LCG852018:LCG852157 LMC852018:LMC852157 LVY852018:LVY852157 MFU852018:MFU852157 MPQ852018:MPQ852157 MZM852018:MZM852157 NJI852018:NJI852157 NTE852018:NTE852157 ODA852018:ODA852157 OMW852018:OMW852157 OWS852018:OWS852157 PGO852018:PGO852157 PQK852018:PQK852157 QAG852018:QAG852157 QKC852018:QKC852157 QTY852018:QTY852157 RDU852018:RDU852157 RNQ852018:RNQ852157 RXM852018:RXM852157 SHI852018:SHI852157 SRE852018:SRE852157 TBA852018:TBA852157 TKW852018:TKW852157 TUS852018:TUS852157 UEO852018:UEO852157 UOK852018:UOK852157 UYG852018:UYG852157 VIC852018:VIC852157 VRY852018:VRY852157 WBU852018:WBU852157 WLQ852018:WLQ852157 WVM852018:WVM852157 G917554:G917693 JA917554:JA917693 SW917554:SW917693 ACS917554:ACS917693 AMO917554:AMO917693 AWK917554:AWK917693 BGG917554:BGG917693 BQC917554:BQC917693 BZY917554:BZY917693 CJU917554:CJU917693 CTQ917554:CTQ917693 DDM917554:DDM917693 DNI917554:DNI917693 DXE917554:DXE917693 EHA917554:EHA917693 EQW917554:EQW917693 FAS917554:FAS917693 FKO917554:FKO917693 FUK917554:FUK917693 GEG917554:GEG917693 GOC917554:GOC917693 GXY917554:GXY917693 HHU917554:HHU917693 HRQ917554:HRQ917693 IBM917554:IBM917693 ILI917554:ILI917693 IVE917554:IVE917693 JFA917554:JFA917693 JOW917554:JOW917693 JYS917554:JYS917693 KIO917554:KIO917693 KSK917554:KSK917693 LCG917554:LCG917693 LMC917554:LMC917693 LVY917554:LVY917693 MFU917554:MFU917693 MPQ917554:MPQ917693 MZM917554:MZM917693 NJI917554:NJI917693 NTE917554:NTE917693 ODA917554:ODA917693 OMW917554:OMW917693 OWS917554:OWS917693 PGO917554:PGO917693 PQK917554:PQK917693 QAG917554:QAG917693 QKC917554:QKC917693 QTY917554:QTY917693 RDU917554:RDU917693 RNQ917554:RNQ917693 RXM917554:RXM917693 SHI917554:SHI917693 SRE917554:SRE917693 TBA917554:TBA917693 TKW917554:TKW917693 TUS917554:TUS917693 UEO917554:UEO917693 UOK917554:UOK917693 UYG917554:UYG917693 VIC917554:VIC917693 VRY917554:VRY917693 WBU917554:WBU917693 WLQ917554:WLQ917693 WVM917554:WVM917693 G983090:G983229 JA983090:JA983229 SW983090:SW983229 ACS983090:ACS983229 AMO983090:AMO983229 AWK983090:AWK983229 BGG983090:BGG983229 BQC983090:BQC983229 BZY983090:BZY983229 CJU983090:CJU983229 CTQ983090:CTQ983229 DDM983090:DDM983229 DNI983090:DNI983229 DXE983090:DXE983229 EHA983090:EHA983229 EQW983090:EQW983229 FAS983090:FAS983229 FKO983090:FKO983229 FUK983090:FUK983229 GEG983090:GEG983229 GOC983090:GOC983229 GXY983090:GXY983229 HHU983090:HHU983229 HRQ983090:HRQ983229 IBM983090:IBM983229 ILI983090:ILI983229 IVE983090:IVE983229 JFA983090:JFA983229 JOW983090:JOW983229 JYS983090:JYS983229 KIO983090:KIO983229 KSK983090:KSK983229 LCG983090:LCG983229 LMC983090:LMC983229 LVY983090:LVY983229 MFU983090:MFU983229 MPQ983090:MPQ983229 MZM983090:MZM983229 NJI983090:NJI983229 NTE983090:NTE983229 ODA983090:ODA983229 OMW983090:OMW983229 OWS983090:OWS983229 PGO983090:PGO983229 PQK983090:PQK983229 QAG983090:QAG983229 QKC983090:QKC983229 QTY983090:QTY983229 RDU983090:RDU983229 RNQ983090:RNQ983229 RXM983090:RXM983229 SHI983090:SHI983229 SRE983090:SRE983229 TBA983090:TBA983229 TKW983090:TKW983229 TUS983090:TUS983229 UEO983090:UEO983229 UOK983090:UOK983229 UYG983090:UYG983229 VIC983090:VIC983229 VRY983090:VRY983229 WBU983090:WBU983229 WLQ983090:WLQ983229 WVM983090:WVM983229 G65778:G65788 JA65778:JA65788 SW65778:SW65788 ACS65778:ACS65788 AMO65778:AMO65788 AWK65778:AWK65788 BGG65778:BGG65788 BQC65778:BQC65788 BZY65778:BZY65788 CJU65778:CJU65788 CTQ65778:CTQ65788 DDM65778:DDM65788 DNI65778:DNI65788 DXE65778:DXE65788 EHA65778:EHA65788 EQW65778:EQW65788 FAS65778:FAS65788 FKO65778:FKO65788 FUK65778:FUK65788 GEG65778:GEG65788 GOC65778:GOC65788 GXY65778:GXY65788 HHU65778:HHU65788 HRQ65778:HRQ65788 IBM65778:IBM65788 ILI65778:ILI65788 IVE65778:IVE65788 JFA65778:JFA65788 JOW65778:JOW65788 JYS65778:JYS65788 KIO65778:KIO65788 KSK65778:KSK65788 LCG65778:LCG65788 LMC65778:LMC65788 LVY65778:LVY65788 MFU65778:MFU65788 MPQ65778:MPQ65788 MZM65778:MZM65788 NJI65778:NJI65788 NTE65778:NTE65788 ODA65778:ODA65788 OMW65778:OMW65788 OWS65778:OWS65788 PGO65778:PGO65788 PQK65778:PQK65788 QAG65778:QAG65788 QKC65778:QKC65788 QTY65778:QTY65788 RDU65778:RDU65788 RNQ65778:RNQ65788 RXM65778:RXM65788 SHI65778:SHI65788 SRE65778:SRE65788 TBA65778:TBA65788 TKW65778:TKW65788 TUS65778:TUS65788 UEO65778:UEO65788 UOK65778:UOK65788 UYG65778:UYG65788 VIC65778:VIC65788 VRY65778:VRY65788 WBU65778:WBU65788 WLQ65778:WLQ65788 WVM65778:WVM65788 G131314:G131324 JA131314:JA131324 SW131314:SW131324 ACS131314:ACS131324 AMO131314:AMO131324 AWK131314:AWK131324 BGG131314:BGG131324 BQC131314:BQC131324 BZY131314:BZY131324 CJU131314:CJU131324 CTQ131314:CTQ131324 DDM131314:DDM131324 DNI131314:DNI131324 DXE131314:DXE131324 EHA131314:EHA131324 EQW131314:EQW131324 FAS131314:FAS131324 FKO131314:FKO131324 FUK131314:FUK131324 GEG131314:GEG131324 GOC131314:GOC131324 GXY131314:GXY131324 HHU131314:HHU131324 HRQ131314:HRQ131324 IBM131314:IBM131324 ILI131314:ILI131324 IVE131314:IVE131324 JFA131314:JFA131324 JOW131314:JOW131324 JYS131314:JYS131324 KIO131314:KIO131324 KSK131314:KSK131324 LCG131314:LCG131324 LMC131314:LMC131324 LVY131314:LVY131324 MFU131314:MFU131324 MPQ131314:MPQ131324 MZM131314:MZM131324 NJI131314:NJI131324 NTE131314:NTE131324 ODA131314:ODA131324 OMW131314:OMW131324 OWS131314:OWS131324 PGO131314:PGO131324 PQK131314:PQK131324 QAG131314:QAG131324 QKC131314:QKC131324 QTY131314:QTY131324 RDU131314:RDU131324 RNQ131314:RNQ131324 RXM131314:RXM131324 SHI131314:SHI131324 SRE131314:SRE131324 TBA131314:TBA131324 TKW131314:TKW131324 TUS131314:TUS131324 UEO131314:UEO131324 UOK131314:UOK131324 UYG131314:UYG131324 VIC131314:VIC131324 VRY131314:VRY131324 WBU131314:WBU131324 WLQ131314:WLQ131324 WVM131314:WVM131324 G196850:G196860 JA196850:JA196860 SW196850:SW196860 ACS196850:ACS196860 AMO196850:AMO196860 AWK196850:AWK196860 BGG196850:BGG196860 BQC196850:BQC196860 BZY196850:BZY196860 CJU196850:CJU196860 CTQ196850:CTQ196860 DDM196850:DDM196860 DNI196850:DNI196860 DXE196850:DXE196860 EHA196850:EHA196860 EQW196850:EQW196860 FAS196850:FAS196860 FKO196850:FKO196860 FUK196850:FUK196860 GEG196850:GEG196860 GOC196850:GOC196860 GXY196850:GXY196860 HHU196850:HHU196860 HRQ196850:HRQ196860 IBM196850:IBM196860 ILI196850:ILI196860 IVE196850:IVE196860 JFA196850:JFA196860 JOW196850:JOW196860 JYS196850:JYS196860 KIO196850:KIO196860 KSK196850:KSK196860 LCG196850:LCG196860 LMC196850:LMC196860 LVY196850:LVY196860 MFU196850:MFU196860 MPQ196850:MPQ196860 MZM196850:MZM196860 NJI196850:NJI196860 NTE196850:NTE196860 ODA196850:ODA196860 OMW196850:OMW196860 OWS196850:OWS196860 PGO196850:PGO196860 PQK196850:PQK196860 QAG196850:QAG196860 QKC196850:QKC196860 QTY196850:QTY196860 RDU196850:RDU196860 RNQ196850:RNQ196860 RXM196850:RXM196860 SHI196850:SHI196860 SRE196850:SRE196860 TBA196850:TBA196860 TKW196850:TKW196860 TUS196850:TUS196860 UEO196850:UEO196860 UOK196850:UOK196860 UYG196850:UYG196860 VIC196850:VIC196860 VRY196850:VRY196860 WBU196850:WBU196860 WLQ196850:WLQ196860 WVM196850:WVM196860 G262386:G262396 JA262386:JA262396 SW262386:SW262396 ACS262386:ACS262396 AMO262386:AMO262396 AWK262386:AWK262396 BGG262386:BGG262396 BQC262386:BQC262396 BZY262386:BZY262396 CJU262386:CJU262396 CTQ262386:CTQ262396 DDM262386:DDM262396 DNI262386:DNI262396 DXE262386:DXE262396 EHA262386:EHA262396 EQW262386:EQW262396 FAS262386:FAS262396 FKO262386:FKO262396 FUK262386:FUK262396 GEG262386:GEG262396 GOC262386:GOC262396 GXY262386:GXY262396 HHU262386:HHU262396 HRQ262386:HRQ262396 IBM262386:IBM262396 ILI262386:ILI262396 IVE262386:IVE262396 JFA262386:JFA262396 JOW262386:JOW262396 JYS262386:JYS262396 KIO262386:KIO262396 KSK262386:KSK262396 LCG262386:LCG262396 LMC262386:LMC262396 LVY262386:LVY262396 MFU262386:MFU262396 MPQ262386:MPQ262396 MZM262386:MZM262396 NJI262386:NJI262396 NTE262386:NTE262396 ODA262386:ODA262396 OMW262386:OMW262396 OWS262386:OWS262396 PGO262386:PGO262396 PQK262386:PQK262396 QAG262386:QAG262396 QKC262386:QKC262396 QTY262386:QTY262396 RDU262386:RDU262396 RNQ262386:RNQ262396 RXM262386:RXM262396 SHI262386:SHI262396 SRE262386:SRE262396 TBA262386:TBA262396 TKW262386:TKW262396 TUS262386:TUS262396 UEO262386:UEO262396 UOK262386:UOK262396 UYG262386:UYG262396 VIC262386:VIC262396 VRY262386:VRY262396 WBU262386:WBU262396 WLQ262386:WLQ262396 WVM262386:WVM262396 G327922:G327932 JA327922:JA327932 SW327922:SW327932 ACS327922:ACS327932 AMO327922:AMO327932 AWK327922:AWK327932 BGG327922:BGG327932 BQC327922:BQC327932 BZY327922:BZY327932 CJU327922:CJU327932 CTQ327922:CTQ327932 DDM327922:DDM327932 DNI327922:DNI327932 DXE327922:DXE327932 EHA327922:EHA327932 EQW327922:EQW327932 FAS327922:FAS327932 FKO327922:FKO327932 FUK327922:FUK327932 GEG327922:GEG327932 GOC327922:GOC327932 GXY327922:GXY327932 HHU327922:HHU327932 HRQ327922:HRQ327932 IBM327922:IBM327932 ILI327922:ILI327932 IVE327922:IVE327932 JFA327922:JFA327932 JOW327922:JOW327932 JYS327922:JYS327932 KIO327922:KIO327932 KSK327922:KSK327932 LCG327922:LCG327932 LMC327922:LMC327932 LVY327922:LVY327932 MFU327922:MFU327932 MPQ327922:MPQ327932 MZM327922:MZM327932 NJI327922:NJI327932 NTE327922:NTE327932 ODA327922:ODA327932 OMW327922:OMW327932 OWS327922:OWS327932 PGO327922:PGO327932 PQK327922:PQK327932 QAG327922:QAG327932 QKC327922:QKC327932 QTY327922:QTY327932 RDU327922:RDU327932 RNQ327922:RNQ327932 RXM327922:RXM327932 SHI327922:SHI327932 SRE327922:SRE327932 TBA327922:TBA327932 TKW327922:TKW327932 TUS327922:TUS327932 UEO327922:UEO327932 UOK327922:UOK327932 UYG327922:UYG327932 VIC327922:VIC327932 VRY327922:VRY327932 WBU327922:WBU327932 WLQ327922:WLQ327932 WVM327922:WVM327932 G393458:G393468 JA393458:JA393468 SW393458:SW393468 ACS393458:ACS393468 AMO393458:AMO393468 AWK393458:AWK393468 BGG393458:BGG393468 BQC393458:BQC393468 BZY393458:BZY393468 CJU393458:CJU393468 CTQ393458:CTQ393468 DDM393458:DDM393468 DNI393458:DNI393468 DXE393458:DXE393468 EHA393458:EHA393468 EQW393458:EQW393468 FAS393458:FAS393468 FKO393458:FKO393468 FUK393458:FUK393468 GEG393458:GEG393468 GOC393458:GOC393468 GXY393458:GXY393468 HHU393458:HHU393468 HRQ393458:HRQ393468 IBM393458:IBM393468 ILI393458:ILI393468 IVE393458:IVE393468 JFA393458:JFA393468 JOW393458:JOW393468 JYS393458:JYS393468 KIO393458:KIO393468 KSK393458:KSK393468 LCG393458:LCG393468 LMC393458:LMC393468 LVY393458:LVY393468 MFU393458:MFU393468 MPQ393458:MPQ393468 MZM393458:MZM393468 NJI393458:NJI393468 NTE393458:NTE393468 ODA393458:ODA393468 OMW393458:OMW393468 OWS393458:OWS393468 PGO393458:PGO393468 PQK393458:PQK393468 QAG393458:QAG393468 QKC393458:QKC393468 QTY393458:QTY393468 RDU393458:RDU393468 RNQ393458:RNQ393468 RXM393458:RXM393468 SHI393458:SHI393468 SRE393458:SRE393468 TBA393458:TBA393468 TKW393458:TKW393468 TUS393458:TUS393468 UEO393458:UEO393468 UOK393458:UOK393468 UYG393458:UYG393468 VIC393458:VIC393468 VRY393458:VRY393468 WBU393458:WBU393468 WLQ393458:WLQ393468 WVM393458:WVM393468 G458994:G459004 JA458994:JA459004 SW458994:SW459004 ACS458994:ACS459004 AMO458994:AMO459004 AWK458994:AWK459004 BGG458994:BGG459004 BQC458994:BQC459004 BZY458994:BZY459004 CJU458994:CJU459004 CTQ458994:CTQ459004 DDM458994:DDM459004 DNI458994:DNI459004 DXE458994:DXE459004 EHA458994:EHA459004 EQW458994:EQW459004 FAS458994:FAS459004 FKO458994:FKO459004 FUK458994:FUK459004 GEG458994:GEG459004 GOC458994:GOC459004 GXY458994:GXY459004 HHU458994:HHU459004 HRQ458994:HRQ459004 IBM458994:IBM459004 ILI458994:ILI459004 IVE458994:IVE459004 JFA458994:JFA459004 JOW458994:JOW459004 JYS458994:JYS459004 KIO458994:KIO459004 KSK458994:KSK459004 LCG458994:LCG459004 LMC458994:LMC459004 LVY458994:LVY459004 MFU458994:MFU459004 MPQ458994:MPQ459004 MZM458994:MZM459004 NJI458994:NJI459004 NTE458994:NTE459004 ODA458994:ODA459004 OMW458994:OMW459004 OWS458994:OWS459004 PGO458994:PGO459004 PQK458994:PQK459004 QAG458994:QAG459004 QKC458994:QKC459004 QTY458994:QTY459004 RDU458994:RDU459004 RNQ458994:RNQ459004 RXM458994:RXM459004 SHI458994:SHI459004 SRE458994:SRE459004 TBA458994:TBA459004 TKW458994:TKW459004 TUS458994:TUS459004 UEO458994:UEO459004 UOK458994:UOK459004 UYG458994:UYG459004 VIC458994:VIC459004 VRY458994:VRY459004 WBU458994:WBU459004 WLQ458994:WLQ459004 WVM458994:WVM459004 G524530:G524540 JA524530:JA524540 SW524530:SW524540 ACS524530:ACS524540 AMO524530:AMO524540 AWK524530:AWK524540 BGG524530:BGG524540 BQC524530:BQC524540 BZY524530:BZY524540 CJU524530:CJU524540 CTQ524530:CTQ524540 DDM524530:DDM524540 DNI524530:DNI524540 DXE524530:DXE524540 EHA524530:EHA524540 EQW524530:EQW524540 FAS524530:FAS524540 FKO524530:FKO524540 FUK524530:FUK524540 GEG524530:GEG524540 GOC524530:GOC524540 GXY524530:GXY524540 HHU524530:HHU524540 HRQ524530:HRQ524540 IBM524530:IBM524540 ILI524530:ILI524540 IVE524530:IVE524540 JFA524530:JFA524540 JOW524530:JOW524540 JYS524530:JYS524540 KIO524530:KIO524540 KSK524530:KSK524540 LCG524530:LCG524540 LMC524530:LMC524540 LVY524530:LVY524540 MFU524530:MFU524540 MPQ524530:MPQ524540 MZM524530:MZM524540 NJI524530:NJI524540 NTE524530:NTE524540 ODA524530:ODA524540 OMW524530:OMW524540 OWS524530:OWS524540 PGO524530:PGO524540 PQK524530:PQK524540 QAG524530:QAG524540 QKC524530:QKC524540 QTY524530:QTY524540 RDU524530:RDU524540 RNQ524530:RNQ524540 RXM524530:RXM524540 SHI524530:SHI524540 SRE524530:SRE524540 TBA524530:TBA524540 TKW524530:TKW524540 TUS524530:TUS524540 UEO524530:UEO524540 UOK524530:UOK524540 UYG524530:UYG524540 VIC524530:VIC524540 VRY524530:VRY524540 WBU524530:WBU524540 WLQ524530:WLQ524540 WVM524530:WVM524540 G590066:G590076 JA590066:JA590076 SW590066:SW590076 ACS590066:ACS590076 AMO590066:AMO590076 AWK590066:AWK590076 BGG590066:BGG590076 BQC590066:BQC590076 BZY590066:BZY590076 CJU590066:CJU590076 CTQ590066:CTQ590076 DDM590066:DDM590076 DNI590066:DNI590076 DXE590066:DXE590076 EHA590066:EHA590076 EQW590066:EQW590076 FAS590066:FAS590076 FKO590066:FKO590076 FUK590066:FUK590076 GEG590066:GEG590076 GOC590066:GOC590076 GXY590066:GXY590076 HHU590066:HHU590076 HRQ590066:HRQ590076 IBM590066:IBM590076 ILI590066:ILI590076 IVE590066:IVE590076 JFA590066:JFA590076 JOW590066:JOW590076 JYS590066:JYS590076 KIO590066:KIO590076 KSK590066:KSK590076 LCG590066:LCG590076 LMC590066:LMC590076 LVY590066:LVY590076 MFU590066:MFU590076 MPQ590066:MPQ590076 MZM590066:MZM590076 NJI590066:NJI590076 NTE590066:NTE590076 ODA590066:ODA590076 OMW590066:OMW590076 OWS590066:OWS590076 PGO590066:PGO590076 PQK590066:PQK590076 QAG590066:QAG590076 QKC590066:QKC590076 QTY590066:QTY590076 RDU590066:RDU590076 RNQ590066:RNQ590076 RXM590066:RXM590076 SHI590066:SHI590076 SRE590066:SRE590076 TBA590066:TBA590076 TKW590066:TKW590076 TUS590066:TUS590076 UEO590066:UEO590076 UOK590066:UOK590076 UYG590066:UYG590076 VIC590066:VIC590076 VRY590066:VRY590076 WBU590066:WBU590076 WLQ590066:WLQ590076 WVM590066:WVM590076 G655602:G655612 JA655602:JA655612 SW655602:SW655612 ACS655602:ACS655612 AMO655602:AMO655612 AWK655602:AWK655612 BGG655602:BGG655612 BQC655602:BQC655612 BZY655602:BZY655612 CJU655602:CJU655612 CTQ655602:CTQ655612 DDM655602:DDM655612 DNI655602:DNI655612 DXE655602:DXE655612 EHA655602:EHA655612 EQW655602:EQW655612 FAS655602:FAS655612 FKO655602:FKO655612 FUK655602:FUK655612 GEG655602:GEG655612 GOC655602:GOC655612 GXY655602:GXY655612 HHU655602:HHU655612 HRQ655602:HRQ655612 IBM655602:IBM655612 ILI655602:ILI655612 IVE655602:IVE655612 JFA655602:JFA655612 JOW655602:JOW655612 JYS655602:JYS655612 KIO655602:KIO655612 KSK655602:KSK655612 LCG655602:LCG655612 LMC655602:LMC655612 LVY655602:LVY655612 MFU655602:MFU655612 MPQ655602:MPQ655612 MZM655602:MZM655612 NJI655602:NJI655612 NTE655602:NTE655612 ODA655602:ODA655612 OMW655602:OMW655612 OWS655602:OWS655612 PGO655602:PGO655612 PQK655602:PQK655612 QAG655602:QAG655612 QKC655602:QKC655612 QTY655602:QTY655612 RDU655602:RDU655612 RNQ655602:RNQ655612 RXM655602:RXM655612 SHI655602:SHI655612 SRE655602:SRE655612 TBA655602:TBA655612 TKW655602:TKW655612 TUS655602:TUS655612 UEO655602:UEO655612 UOK655602:UOK655612 UYG655602:UYG655612 VIC655602:VIC655612 VRY655602:VRY655612 WBU655602:WBU655612 WLQ655602:WLQ655612 WVM655602:WVM655612 G721138:G721148 JA721138:JA721148 SW721138:SW721148 ACS721138:ACS721148 AMO721138:AMO721148 AWK721138:AWK721148 BGG721138:BGG721148 BQC721138:BQC721148 BZY721138:BZY721148 CJU721138:CJU721148 CTQ721138:CTQ721148 DDM721138:DDM721148 DNI721138:DNI721148 DXE721138:DXE721148 EHA721138:EHA721148 EQW721138:EQW721148 FAS721138:FAS721148 FKO721138:FKO721148 FUK721138:FUK721148 GEG721138:GEG721148 GOC721138:GOC721148 GXY721138:GXY721148 HHU721138:HHU721148 HRQ721138:HRQ721148 IBM721138:IBM721148 ILI721138:ILI721148 IVE721138:IVE721148 JFA721138:JFA721148 JOW721138:JOW721148 JYS721138:JYS721148 KIO721138:KIO721148 KSK721138:KSK721148 LCG721138:LCG721148 LMC721138:LMC721148 LVY721138:LVY721148 MFU721138:MFU721148 MPQ721138:MPQ721148 MZM721138:MZM721148 NJI721138:NJI721148 NTE721138:NTE721148 ODA721138:ODA721148 OMW721138:OMW721148 OWS721138:OWS721148 PGO721138:PGO721148 PQK721138:PQK721148 QAG721138:QAG721148 QKC721138:QKC721148 QTY721138:QTY721148 RDU721138:RDU721148 RNQ721138:RNQ721148 RXM721138:RXM721148 SHI721138:SHI721148 SRE721138:SRE721148 TBA721138:TBA721148 TKW721138:TKW721148 TUS721138:TUS721148 UEO721138:UEO721148 UOK721138:UOK721148 UYG721138:UYG721148 VIC721138:VIC721148 VRY721138:VRY721148 WBU721138:WBU721148 WLQ721138:WLQ721148 WVM721138:WVM721148 G786674:G786684 JA786674:JA786684 SW786674:SW786684 ACS786674:ACS786684 AMO786674:AMO786684 AWK786674:AWK786684 BGG786674:BGG786684 BQC786674:BQC786684 BZY786674:BZY786684 CJU786674:CJU786684 CTQ786674:CTQ786684 DDM786674:DDM786684 DNI786674:DNI786684 DXE786674:DXE786684 EHA786674:EHA786684 EQW786674:EQW786684 FAS786674:FAS786684 FKO786674:FKO786684 FUK786674:FUK786684 GEG786674:GEG786684 GOC786674:GOC786684 GXY786674:GXY786684 HHU786674:HHU786684 HRQ786674:HRQ786684 IBM786674:IBM786684 ILI786674:ILI786684 IVE786674:IVE786684 JFA786674:JFA786684 JOW786674:JOW786684 JYS786674:JYS786684 KIO786674:KIO786684 KSK786674:KSK786684 LCG786674:LCG786684 LMC786674:LMC786684 LVY786674:LVY786684 MFU786674:MFU786684 MPQ786674:MPQ786684 MZM786674:MZM786684 NJI786674:NJI786684 NTE786674:NTE786684 ODA786674:ODA786684 OMW786674:OMW786684 OWS786674:OWS786684 PGO786674:PGO786684 PQK786674:PQK786684 QAG786674:QAG786684 QKC786674:QKC786684 QTY786674:QTY786684 RDU786674:RDU786684 RNQ786674:RNQ786684 RXM786674:RXM786684 SHI786674:SHI786684 SRE786674:SRE786684 TBA786674:TBA786684 TKW786674:TKW786684 TUS786674:TUS786684 UEO786674:UEO786684 UOK786674:UOK786684 UYG786674:UYG786684 VIC786674:VIC786684 VRY786674:VRY786684 WBU786674:WBU786684 WLQ786674:WLQ786684 WVM786674:WVM786684 G852210:G852220 JA852210:JA852220 SW852210:SW852220 ACS852210:ACS852220 AMO852210:AMO852220 AWK852210:AWK852220 BGG852210:BGG852220 BQC852210:BQC852220 BZY852210:BZY852220 CJU852210:CJU852220 CTQ852210:CTQ852220 DDM852210:DDM852220 DNI852210:DNI852220 DXE852210:DXE852220 EHA852210:EHA852220 EQW852210:EQW852220 FAS852210:FAS852220 FKO852210:FKO852220 FUK852210:FUK852220 GEG852210:GEG852220 GOC852210:GOC852220 GXY852210:GXY852220 HHU852210:HHU852220 HRQ852210:HRQ852220 IBM852210:IBM852220 ILI852210:ILI852220 IVE852210:IVE852220 JFA852210:JFA852220 JOW852210:JOW852220 JYS852210:JYS852220 KIO852210:KIO852220 KSK852210:KSK852220 LCG852210:LCG852220 LMC852210:LMC852220 LVY852210:LVY852220 MFU852210:MFU852220 MPQ852210:MPQ852220 MZM852210:MZM852220 NJI852210:NJI852220 NTE852210:NTE852220 ODA852210:ODA852220 OMW852210:OMW852220 OWS852210:OWS852220 PGO852210:PGO852220 PQK852210:PQK852220 QAG852210:QAG852220 QKC852210:QKC852220 QTY852210:QTY852220 RDU852210:RDU852220 RNQ852210:RNQ852220 RXM852210:RXM852220 SHI852210:SHI852220 SRE852210:SRE852220 TBA852210:TBA852220 TKW852210:TKW852220 TUS852210:TUS852220 UEO852210:UEO852220 UOK852210:UOK852220 UYG852210:UYG852220 VIC852210:VIC852220 VRY852210:VRY852220 WBU852210:WBU852220 WLQ852210:WLQ852220 WVM852210:WVM852220 G917746:G917756 JA917746:JA917756 SW917746:SW917756 ACS917746:ACS917756 AMO917746:AMO917756 AWK917746:AWK917756 BGG917746:BGG917756 BQC917746:BQC917756 BZY917746:BZY917756 CJU917746:CJU917756 CTQ917746:CTQ917756 DDM917746:DDM917756 DNI917746:DNI917756 DXE917746:DXE917756 EHA917746:EHA917756 EQW917746:EQW917756 FAS917746:FAS917756 FKO917746:FKO917756 FUK917746:FUK917756 GEG917746:GEG917756 GOC917746:GOC917756 GXY917746:GXY917756 HHU917746:HHU917756 HRQ917746:HRQ917756 IBM917746:IBM917756 ILI917746:ILI917756 IVE917746:IVE917756 JFA917746:JFA917756 JOW917746:JOW917756 JYS917746:JYS917756 KIO917746:KIO917756 KSK917746:KSK917756 LCG917746:LCG917756 LMC917746:LMC917756 LVY917746:LVY917756 MFU917746:MFU917756 MPQ917746:MPQ917756 MZM917746:MZM917756 NJI917746:NJI917756 NTE917746:NTE917756 ODA917746:ODA917756 OMW917746:OMW917756 OWS917746:OWS917756 PGO917746:PGO917756 PQK917746:PQK917756 QAG917746:QAG917756 QKC917746:QKC917756 QTY917746:QTY917756 RDU917746:RDU917756 RNQ917746:RNQ917756 RXM917746:RXM917756 SHI917746:SHI917756 SRE917746:SRE917756 TBA917746:TBA917756 TKW917746:TKW917756 TUS917746:TUS917756 UEO917746:UEO917756 UOK917746:UOK917756 UYG917746:UYG917756 VIC917746:VIC917756 VRY917746:VRY917756 WBU917746:WBU917756 WLQ917746:WLQ917756 WVM917746:WVM917756 G983282:G983292 JA983282:JA983292 SW983282:SW983292 ACS983282:ACS983292 AMO983282:AMO983292 AWK983282:AWK983292 BGG983282:BGG983292 BQC983282:BQC983292 BZY983282:BZY983292 CJU983282:CJU983292 CTQ983282:CTQ983292 DDM983282:DDM983292 DNI983282:DNI983292 DXE983282:DXE983292 EHA983282:EHA983292 EQW983282:EQW983292 FAS983282:FAS983292 FKO983282:FKO983292 FUK983282:FUK983292 GEG983282:GEG983292 GOC983282:GOC983292 GXY983282:GXY983292 HHU983282:HHU983292 HRQ983282:HRQ983292 IBM983282:IBM983292 ILI983282:ILI983292 IVE983282:IVE983292 JFA983282:JFA983292 JOW983282:JOW983292 JYS983282:JYS983292 KIO983282:KIO983292 KSK983282:KSK983292 LCG983282:LCG983292 LMC983282:LMC983292 LVY983282:LVY983292 MFU983282:MFU983292 MPQ983282:MPQ983292 MZM983282:MZM983292 NJI983282:NJI983292 NTE983282:NTE983292 ODA983282:ODA983292 OMW983282:OMW983292 OWS983282:OWS983292 PGO983282:PGO983292 PQK983282:PQK983292 QAG983282:QAG983292 QKC983282:QKC983292 QTY983282:QTY983292 RDU983282:RDU983292 RNQ983282:RNQ983292 RXM983282:RXM983292 SHI983282:SHI983292 SRE983282:SRE983292 TBA983282:TBA983292 TKW983282:TKW983292 TUS983282:TUS983292 UEO983282:UEO983292 UOK983282:UOK983292 UYG983282:UYG983292 VIC983282:VIC983292 VRY983282:VRY983292 WBU983282:WBU983292 WLQ983282:WLQ983292 WVM983282:WVM983292 G65839:G65842 JA65839:JA65842 SW65839:SW65842 ACS65839:ACS65842 AMO65839:AMO65842 AWK65839:AWK65842 BGG65839:BGG65842 BQC65839:BQC65842 BZY65839:BZY65842 CJU65839:CJU65842 CTQ65839:CTQ65842 DDM65839:DDM65842 DNI65839:DNI65842 DXE65839:DXE65842 EHA65839:EHA65842 EQW65839:EQW65842 FAS65839:FAS65842 FKO65839:FKO65842 FUK65839:FUK65842 GEG65839:GEG65842 GOC65839:GOC65842 GXY65839:GXY65842 HHU65839:HHU65842 HRQ65839:HRQ65842 IBM65839:IBM65842 ILI65839:ILI65842 IVE65839:IVE65842 JFA65839:JFA65842 JOW65839:JOW65842 JYS65839:JYS65842 KIO65839:KIO65842 KSK65839:KSK65842 LCG65839:LCG65842 LMC65839:LMC65842 LVY65839:LVY65842 MFU65839:MFU65842 MPQ65839:MPQ65842 MZM65839:MZM65842 NJI65839:NJI65842 NTE65839:NTE65842 ODA65839:ODA65842 OMW65839:OMW65842 OWS65839:OWS65842 PGO65839:PGO65842 PQK65839:PQK65842 QAG65839:QAG65842 QKC65839:QKC65842 QTY65839:QTY65842 RDU65839:RDU65842 RNQ65839:RNQ65842 RXM65839:RXM65842 SHI65839:SHI65842 SRE65839:SRE65842 TBA65839:TBA65842 TKW65839:TKW65842 TUS65839:TUS65842 UEO65839:UEO65842 UOK65839:UOK65842 UYG65839:UYG65842 VIC65839:VIC65842 VRY65839:VRY65842 WBU65839:WBU65842 WLQ65839:WLQ65842 WVM65839:WVM65842 G131375:G131378 JA131375:JA131378 SW131375:SW131378 ACS131375:ACS131378 AMO131375:AMO131378 AWK131375:AWK131378 BGG131375:BGG131378 BQC131375:BQC131378 BZY131375:BZY131378 CJU131375:CJU131378 CTQ131375:CTQ131378 DDM131375:DDM131378 DNI131375:DNI131378 DXE131375:DXE131378 EHA131375:EHA131378 EQW131375:EQW131378 FAS131375:FAS131378 FKO131375:FKO131378 FUK131375:FUK131378 GEG131375:GEG131378 GOC131375:GOC131378 GXY131375:GXY131378 HHU131375:HHU131378 HRQ131375:HRQ131378 IBM131375:IBM131378 ILI131375:ILI131378 IVE131375:IVE131378 JFA131375:JFA131378 JOW131375:JOW131378 JYS131375:JYS131378 KIO131375:KIO131378 KSK131375:KSK131378 LCG131375:LCG131378 LMC131375:LMC131378 LVY131375:LVY131378 MFU131375:MFU131378 MPQ131375:MPQ131378 MZM131375:MZM131378 NJI131375:NJI131378 NTE131375:NTE131378 ODA131375:ODA131378 OMW131375:OMW131378 OWS131375:OWS131378 PGO131375:PGO131378 PQK131375:PQK131378 QAG131375:QAG131378 QKC131375:QKC131378 QTY131375:QTY131378 RDU131375:RDU131378 RNQ131375:RNQ131378 RXM131375:RXM131378 SHI131375:SHI131378 SRE131375:SRE131378 TBA131375:TBA131378 TKW131375:TKW131378 TUS131375:TUS131378 UEO131375:UEO131378 UOK131375:UOK131378 UYG131375:UYG131378 VIC131375:VIC131378 VRY131375:VRY131378 WBU131375:WBU131378 WLQ131375:WLQ131378 WVM131375:WVM131378 G196911:G196914 JA196911:JA196914 SW196911:SW196914 ACS196911:ACS196914 AMO196911:AMO196914 AWK196911:AWK196914 BGG196911:BGG196914 BQC196911:BQC196914 BZY196911:BZY196914 CJU196911:CJU196914 CTQ196911:CTQ196914 DDM196911:DDM196914 DNI196911:DNI196914 DXE196911:DXE196914 EHA196911:EHA196914 EQW196911:EQW196914 FAS196911:FAS196914 FKO196911:FKO196914 FUK196911:FUK196914 GEG196911:GEG196914 GOC196911:GOC196914 GXY196911:GXY196914 HHU196911:HHU196914 HRQ196911:HRQ196914 IBM196911:IBM196914 ILI196911:ILI196914 IVE196911:IVE196914 JFA196911:JFA196914 JOW196911:JOW196914 JYS196911:JYS196914 KIO196911:KIO196914 KSK196911:KSK196914 LCG196911:LCG196914 LMC196911:LMC196914 LVY196911:LVY196914 MFU196911:MFU196914 MPQ196911:MPQ196914 MZM196911:MZM196914 NJI196911:NJI196914 NTE196911:NTE196914 ODA196911:ODA196914 OMW196911:OMW196914 OWS196911:OWS196914 PGO196911:PGO196914 PQK196911:PQK196914 QAG196911:QAG196914 QKC196911:QKC196914 QTY196911:QTY196914 RDU196911:RDU196914 RNQ196911:RNQ196914 RXM196911:RXM196914 SHI196911:SHI196914 SRE196911:SRE196914 TBA196911:TBA196914 TKW196911:TKW196914 TUS196911:TUS196914 UEO196911:UEO196914 UOK196911:UOK196914 UYG196911:UYG196914 VIC196911:VIC196914 VRY196911:VRY196914 WBU196911:WBU196914 WLQ196911:WLQ196914 WVM196911:WVM196914 G262447:G262450 JA262447:JA262450 SW262447:SW262450 ACS262447:ACS262450 AMO262447:AMO262450 AWK262447:AWK262450 BGG262447:BGG262450 BQC262447:BQC262450 BZY262447:BZY262450 CJU262447:CJU262450 CTQ262447:CTQ262450 DDM262447:DDM262450 DNI262447:DNI262450 DXE262447:DXE262450 EHA262447:EHA262450 EQW262447:EQW262450 FAS262447:FAS262450 FKO262447:FKO262450 FUK262447:FUK262450 GEG262447:GEG262450 GOC262447:GOC262450 GXY262447:GXY262450 HHU262447:HHU262450 HRQ262447:HRQ262450 IBM262447:IBM262450 ILI262447:ILI262450 IVE262447:IVE262450 JFA262447:JFA262450 JOW262447:JOW262450 JYS262447:JYS262450 KIO262447:KIO262450 KSK262447:KSK262450 LCG262447:LCG262450 LMC262447:LMC262450 LVY262447:LVY262450 MFU262447:MFU262450 MPQ262447:MPQ262450 MZM262447:MZM262450 NJI262447:NJI262450 NTE262447:NTE262450 ODA262447:ODA262450 OMW262447:OMW262450 OWS262447:OWS262450 PGO262447:PGO262450 PQK262447:PQK262450 QAG262447:QAG262450 QKC262447:QKC262450 QTY262447:QTY262450 RDU262447:RDU262450 RNQ262447:RNQ262450 RXM262447:RXM262450 SHI262447:SHI262450 SRE262447:SRE262450 TBA262447:TBA262450 TKW262447:TKW262450 TUS262447:TUS262450 UEO262447:UEO262450 UOK262447:UOK262450 UYG262447:UYG262450 VIC262447:VIC262450 VRY262447:VRY262450 WBU262447:WBU262450 WLQ262447:WLQ262450 WVM262447:WVM262450 G327983:G327986 JA327983:JA327986 SW327983:SW327986 ACS327983:ACS327986 AMO327983:AMO327986 AWK327983:AWK327986 BGG327983:BGG327986 BQC327983:BQC327986 BZY327983:BZY327986 CJU327983:CJU327986 CTQ327983:CTQ327986 DDM327983:DDM327986 DNI327983:DNI327986 DXE327983:DXE327986 EHA327983:EHA327986 EQW327983:EQW327986 FAS327983:FAS327986 FKO327983:FKO327986 FUK327983:FUK327986 GEG327983:GEG327986 GOC327983:GOC327986 GXY327983:GXY327986 HHU327983:HHU327986 HRQ327983:HRQ327986 IBM327983:IBM327986 ILI327983:ILI327986 IVE327983:IVE327986 JFA327983:JFA327986 JOW327983:JOW327986 JYS327983:JYS327986 KIO327983:KIO327986 KSK327983:KSK327986 LCG327983:LCG327986 LMC327983:LMC327986 LVY327983:LVY327986 MFU327983:MFU327986 MPQ327983:MPQ327986 MZM327983:MZM327986 NJI327983:NJI327986 NTE327983:NTE327986 ODA327983:ODA327986 OMW327983:OMW327986 OWS327983:OWS327986 PGO327983:PGO327986 PQK327983:PQK327986 QAG327983:QAG327986 QKC327983:QKC327986 QTY327983:QTY327986 RDU327983:RDU327986 RNQ327983:RNQ327986 RXM327983:RXM327986 SHI327983:SHI327986 SRE327983:SRE327986 TBA327983:TBA327986 TKW327983:TKW327986 TUS327983:TUS327986 UEO327983:UEO327986 UOK327983:UOK327986 UYG327983:UYG327986 VIC327983:VIC327986 VRY327983:VRY327986 WBU327983:WBU327986 WLQ327983:WLQ327986 WVM327983:WVM327986 G393519:G393522 JA393519:JA393522 SW393519:SW393522 ACS393519:ACS393522 AMO393519:AMO393522 AWK393519:AWK393522 BGG393519:BGG393522 BQC393519:BQC393522 BZY393519:BZY393522 CJU393519:CJU393522 CTQ393519:CTQ393522 DDM393519:DDM393522 DNI393519:DNI393522 DXE393519:DXE393522 EHA393519:EHA393522 EQW393519:EQW393522 FAS393519:FAS393522 FKO393519:FKO393522 FUK393519:FUK393522 GEG393519:GEG393522 GOC393519:GOC393522 GXY393519:GXY393522 HHU393519:HHU393522 HRQ393519:HRQ393522 IBM393519:IBM393522 ILI393519:ILI393522 IVE393519:IVE393522 JFA393519:JFA393522 JOW393519:JOW393522 JYS393519:JYS393522 KIO393519:KIO393522 KSK393519:KSK393522 LCG393519:LCG393522 LMC393519:LMC393522 LVY393519:LVY393522 MFU393519:MFU393522 MPQ393519:MPQ393522 MZM393519:MZM393522 NJI393519:NJI393522 NTE393519:NTE393522 ODA393519:ODA393522 OMW393519:OMW393522 OWS393519:OWS393522 PGO393519:PGO393522 PQK393519:PQK393522 QAG393519:QAG393522 QKC393519:QKC393522 QTY393519:QTY393522 RDU393519:RDU393522 RNQ393519:RNQ393522 RXM393519:RXM393522 SHI393519:SHI393522 SRE393519:SRE393522 TBA393519:TBA393522 TKW393519:TKW393522 TUS393519:TUS393522 UEO393519:UEO393522 UOK393519:UOK393522 UYG393519:UYG393522 VIC393519:VIC393522 VRY393519:VRY393522 WBU393519:WBU393522 WLQ393519:WLQ393522 WVM393519:WVM393522 G459055:G459058 JA459055:JA459058 SW459055:SW459058 ACS459055:ACS459058 AMO459055:AMO459058 AWK459055:AWK459058 BGG459055:BGG459058 BQC459055:BQC459058 BZY459055:BZY459058 CJU459055:CJU459058 CTQ459055:CTQ459058 DDM459055:DDM459058 DNI459055:DNI459058 DXE459055:DXE459058 EHA459055:EHA459058 EQW459055:EQW459058 FAS459055:FAS459058 FKO459055:FKO459058 FUK459055:FUK459058 GEG459055:GEG459058 GOC459055:GOC459058 GXY459055:GXY459058 HHU459055:HHU459058 HRQ459055:HRQ459058 IBM459055:IBM459058 ILI459055:ILI459058 IVE459055:IVE459058 JFA459055:JFA459058 JOW459055:JOW459058 JYS459055:JYS459058 KIO459055:KIO459058 KSK459055:KSK459058 LCG459055:LCG459058 LMC459055:LMC459058 LVY459055:LVY459058 MFU459055:MFU459058 MPQ459055:MPQ459058 MZM459055:MZM459058 NJI459055:NJI459058 NTE459055:NTE459058 ODA459055:ODA459058 OMW459055:OMW459058 OWS459055:OWS459058 PGO459055:PGO459058 PQK459055:PQK459058 QAG459055:QAG459058 QKC459055:QKC459058 QTY459055:QTY459058 RDU459055:RDU459058 RNQ459055:RNQ459058 RXM459055:RXM459058 SHI459055:SHI459058 SRE459055:SRE459058 TBA459055:TBA459058 TKW459055:TKW459058 TUS459055:TUS459058 UEO459055:UEO459058 UOK459055:UOK459058 UYG459055:UYG459058 VIC459055:VIC459058 VRY459055:VRY459058 WBU459055:WBU459058 WLQ459055:WLQ459058 WVM459055:WVM459058 G524591:G524594 JA524591:JA524594 SW524591:SW524594 ACS524591:ACS524594 AMO524591:AMO524594 AWK524591:AWK524594 BGG524591:BGG524594 BQC524591:BQC524594 BZY524591:BZY524594 CJU524591:CJU524594 CTQ524591:CTQ524594 DDM524591:DDM524594 DNI524591:DNI524594 DXE524591:DXE524594 EHA524591:EHA524594 EQW524591:EQW524594 FAS524591:FAS524594 FKO524591:FKO524594 FUK524591:FUK524594 GEG524591:GEG524594 GOC524591:GOC524594 GXY524591:GXY524594 HHU524591:HHU524594 HRQ524591:HRQ524594 IBM524591:IBM524594 ILI524591:ILI524594 IVE524591:IVE524594 JFA524591:JFA524594 JOW524591:JOW524594 JYS524591:JYS524594 KIO524591:KIO524594 KSK524591:KSK524594 LCG524591:LCG524594 LMC524591:LMC524594 LVY524591:LVY524594 MFU524591:MFU524594 MPQ524591:MPQ524594 MZM524591:MZM524594 NJI524591:NJI524594 NTE524591:NTE524594 ODA524591:ODA524594 OMW524591:OMW524594 OWS524591:OWS524594 PGO524591:PGO524594 PQK524591:PQK524594 QAG524591:QAG524594 QKC524591:QKC524594 QTY524591:QTY524594 RDU524591:RDU524594 RNQ524591:RNQ524594 RXM524591:RXM524594 SHI524591:SHI524594 SRE524591:SRE524594 TBA524591:TBA524594 TKW524591:TKW524594 TUS524591:TUS524594 UEO524591:UEO524594 UOK524591:UOK524594 UYG524591:UYG524594 VIC524591:VIC524594 VRY524591:VRY524594 WBU524591:WBU524594 WLQ524591:WLQ524594 WVM524591:WVM524594 G590127:G590130 JA590127:JA590130 SW590127:SW590130 ACS590127:ACS590130 AMO590127:AMO590130 AWK590127:AWK590130 BGG590127:BGG590130 BQC590127:BQC590130 BZY590127:BZY590130 CJU590127:CJU590130 CTQ590127:CTQ590130 DDM590127:DDM590130 DNI590127:DNI590130 DXE590127:DXE590130 EHA590127:EHA590130 EQW590127:EQW590130 FAS590127:FAS590130 FKO590127:FKO590130 FUK590127:FUK590130 GEG590127:GEG590130 GOC590127:GOC590130 GXY590127:GXY590130 HHU590127:HHU590130 HRQ590127:HRQ590130 IBM590127:IBM590130 ILI590127:ILI590130 IVE590127:IVE590130 JFA590127:JFA590130 JOW590127:JOW590130 JYS590127:JYS590130 KIO590127:KIO590130 KSK590127:KSK590130 LCG590127:LCG590130 LMC590127:LMC590130 LVY590127:LVY590130 MFU590127:MFU590130 MPQ590127:MPQ590130 MZM590127:MZM590130 NJI590127:NJI590130 NTE590127:NTE590130 ODA590127:ODA590130 OMW590127:OMW590130 OWS590127:OWS590130 PGO590127:PGO590130 PQK590127:PQK590130 QAG590127:QAG590130 QKC590127:QKC590130 QTY590127:QTY590130 RDU590127:RDU590130 RNQ590127:RNQ590130 RXM590127:RXM590130 SHI590127:SHI590130 SRE590127:SRE590130 TBA590127:TBA590130 TKW590127:TKW590130 TUS590127:TUS590130 UEO590127:UEO590130 UOK590127:UOK590130 UYG590127:UYG590130 VIC590127:VIC590130 VRY590127:VRY590130 WBU590127:WBU590130 WLQ590127:WLQ590130 WVM590127:WVM590130 G655663:G655666 JA655663:JA655666 SW655663:SW655666 ACS655663:ACS655666 AMO655663:AMO655666 AWK655663:AWK655666 BGG655663:BGG655666 BQC655663:BQC655666 BZY655663:BZY655666 CJU655663:CJU655666 CTQ655663:CTQ655666 DDM655663:DDM655666 DNI655663:DNI655666 DXE655663:DXE655666 EHA655663:EHA655666 EQW655663:EQW655666 FAS655663:FAS655666 FKO655663:FKO655666 FUK655663:FUK655666 GEG655663:GEG655666 GOC655663:GOC655666 GXY655663:GXY655666 HHU655663:HHU655666 HRQ655663:HRQ655666 IBM655663:IBM655666 ILI655663:ILI655666 IVE655663:IVE655666 JFA655663:JFA655666 JOW655663:JOW655666 JYS655663:JYS655666 KIO655663:KIO655666 KSK655663:KSK655666 LCG655663:LCG655666 LMC655663:LMC655666 LVY655663:LVY655666 MFU655663:MFU655666 MPQ655663:MPQ655666 MZM655663:MZM655666 NJI655663:NJI655666 NTE655663:NTE655666 ODA655663:ODA655666 OMW655663:OMW655666 OWS655663:OWS655666 PGO655663:PGO655666 PQK655663:PQK655666 QAG655663:QAG655666 QKC655663:QKC655666 QTY655663:QTY655666 RDU655663:RDU655666 RNQ655663:RNQ655666 RXM655663:RXM655666 SHI655663:SHI655666 SRE655663:SRE655666 TBA655663:TBA655666 TKW655663:TKW655666 TUS655663:TUS655666 UEO655663:UEO655666 UOK655663:UOK655666 UYG655663:UYG655666 VIC655663:VIC655666 VRY655663:VRY655666 WBU655663:WBU655666 WLQ655663:WLQ655666 WVM655663:WVM655666 G721199:G721202 JA721199:JA721202 SW721199:SW721202 ACS721199:ACS721202 AMO721199:AMO721202 AWK721199:AWK721202 BGG721199:BGG721202 BQC721199:BQC721202 BZY721199:BZY721202 CJU721199:CJU721202 CTQ721199:CTQ721202 DDM721199:DDM721202 DNI721199:DNI721202 DXE721199:DXE721202 EHA721199:EHA721202 EQW721199:EQW721202 FAS721199:FAS721202 FKO721199:FKO721202 FUK721199:FUK721202 GEG721199:GEG721202 GOC721199:GOC721202 GXY721199:GXY721202 HHU721199:HHU721202 HRQ721199:HRQ721202 IBM721199:IBM721202 ILI721199:ILI721202 IVE721199:IVE721202 JFA721199:JFA721202 JOW721199:JOW721202 JYS721199:JYS721202 KIO721199:KIO721202 KSK721199:KSK721202 LCG721199:LCG721202 LMC721199:LMC721202 LVY721199:LVY721202 MFU721199:MFU721202 MPQ721199:MPQ721202 MZM721199:MZM721202 NJI721199:NJI721202 NTE721199:NTE721202 ODA721199:ODA721202 OMW721199:OMW721202 OWS721199:OWS721202 PGO721199:PGO721202 PQK721199:PQK721202 QAG721199:QAG721202 QKC721199:QKC721202 QTY721199:QTY721202 RDU721199:RDU721202 RNQ721199:RNQ721202 RXM721199:RXM721202 SHI721199:SHI721202 SRE721199:SRE721202 TBA721199:TBA721202 TKW721199:TKW721202 TUS721199:TUS721202 UEO721199:UEO721202 UOK721199:UOK721202 UYG721199:UYG721202 VIC721199:VIC721202 VRY721199:VRY721202 WBU721199:WBU721202 WLQ721199:WLQ721202 WVM721199:WVM721202 G786735:G786738 JA786735:JA786738 SW786735:SW786738 ACS786735:ACS786738 AMO786735:AMO786738 AWK786735:AWK786738 BGG786735:BGG786738 BQC786735:BQC786738 BZY786735:BZY786738 CJU786735:CJU786738 CTQ786735:CTQ786738 DDM786735:DDM786738 DNI786735:DNI786738 DXE786735:DXE786738 EHA786735:EHA786738 EQW786735:EQW786738 FAS786735:FAS786738 FKO786735:FKO786738 FUK786735:FUK786738 GEG786735:GEG786738 GOC786735:GOC786738 GXY786735:GXY786738 HHU786735:HHU786738 HRQ786735:HRQ786738 IBM786735:IBM786738 ILI786735:ILI786738 IVE786735:IVE786738 JFA786735:JFA786738 JOW786735:JOW786738 JYS786735:JYS786738 KIO786735:KIO786738 KSK786735:KSK786738 LCG786735:LCG786738 LMC786735:LMC786738 LVY786735:LVY786738 MFU786735:MFU786738 MPQ786735:MPQ786738 MZM786735:MZM786738 NJI786735:NJI786738 NTE786735:NTE786738 ODA786735:ODA786738 OMW786735:OMW786738 OWS786735:OWS786738 PGO786735:PGO786738 PQK786735:PQK786738 QAG786735:QAG786738 QKC786735:QKC786738 QTY786735:QTY786738 RDU786735:RDU786738 RNQ786735:RNQ786738 RXM786735:RXM786738 SHI786735:SHI786738 SRE786735:SRE786738 TBA786735:TBA786738 TKW786735:TKW786738 TUS786735:TUS786738 UEO786735:UEO786738 UOK786735:UOK786738 UYG786735:UYG786738 VIC786735:VIC786738 VRY786735:VRY786738 WBU786735:WBU786738 WLQ786735:WLQ786738 WVM786735:WVM786738 G852271:G852274 JA852271:JA852274 SW852271:SW852274 ACS852271:ACS852274 AMO852271:AMO852274 AWK852271:AWK852274 BGG852271:BGG852274 BQC852271:BQC852274 BZY852271:BZY852274 CJU852271:CJU852274 CTQ852271:CTQ852274 DDM852271:DDM852274 DNI852271:DNI852274 DXE852271:DXE852274 EHA852271:EHA852274 EQW852271:EQW852274 FAS852271:FAS852274 FKO852271:FKO852274 FUK852271:FUK852274 GEG852271:GEG852274 GOC852271:GOC852274 GXY852271:GXY852274 HHU852271:HHU852274 HRQ852271:HRQ852274 IBM852271:IBM852274 ILI852271:ILI852274 IVE852271:IVE852274 JFA852271:JFA852274 JOW852271:JOW852274 JYS852271:JYS852274 KIO852271:KIO852274 KSK852271:KSK852274 LCG852271:LCG852274 LMC852271:LMC852274 LVY852271:LVY852274 MFU852271:MFU852274 MPQ852271:MPQ852274 MZM852271:MZM852274 NJI852271:NJI852274 NTE852271:NTE852274 ODA852271:ODA852274 OMW852271:OMW852274 OWS852271:OWS852274 PGO852271:PGO852274 PQK852271:PQK852274 QAG852271:QAG852274 QKC852271:QKC852274 QTY852271:QTY852274 RDU852271:RDU852274 RNQ852271:RNQ852274 RXM852271:RXM852274 SHI852271:SHI852274 SRE852271:SRE852274 TBA852271:TBA852274 TKW852271:TKW852274 TUS852271:TUS852274 UEO852271:UEO852274 UOK852271:UOK852274 UYG852271:UYG852274 VIC852271:VIC852274 VRY852271:VRY852274 WBU852271:WBU852274 WLQ852271:WLQ852274 WVM852271:WVM852274 G917807:G917810 JA917807:JA917810 SW917807:SW917810 ACS917807:ACS917810 AMO917807:AMO917810 AWK917807:AWK917810 BGG917807:BGG917810 BQC917807:BQC917810 BZY917807:BZY917810 CJU917807:CJU917810 CTQ917807:CTQ917810 DDM917807:DDM917810 DNI917807:DNI917810 DXE917807:DXE917810 EHA917807:EHA917810 EQW917807:EQW917810 FAS917807:FAS917810 FKO917807:FKO917810 FUK917807:FUK917810 GEG917807:GEG917810 GOC917807:GOC917810 GXY917807:GXY917810 HHU917807:HHU917810 HRQ917807:HRQ917810 IBM917807:IBM917810 ILI917807:ILI917810 IVE917807:IVE917810 JFA917807:JFA917810 JOW917807:JOW917810 JYS917807:JYS917810 KIO917807:KIO917810 KSK917807:KSK917810 LCG917807:LCG917810 LMC917807:LMC917810 LVY917807:LVY917810 MFU917807:MFU917810 MPQ917807:MPQ917810 MZM917807:MZM917810 NJI917807:NJI917810 NTE917807:NTE917810 ODA917807:ODA917810 OMW917807:OMW917810 OWS917807:OWS917810 PGO917807:PGO917810 PQK917807:PQK917810 QAG917807:QAG917810 QKC917807:QKC917810 QTY917807:QTY917810 RDU917807:RDU917810 RNQ917807:RNQ917810 RXM917807:RXM917810 SHI917807:SHI917810 SRE917807:SRE917810 TBA917807:TBA917810 TKW917807:TKW917810 TUS917807:TUS917810 UEO917807:UEO917810 UOK917807:UOK917810 UYG917807:UYG917810 VIC917807:VIC917810 VRY917807:VRY917810 WBU917807:WBU917810 WLQ917807:WLQ917810 WVM917807:WVM917810 G983343:G983346 JA983343:JA983346 SW983343:SW983346 ACS983343:ACS983346 AMO983343:AMO983346 AWK983343:AWK983346 BGG983343:BGG983346 BQC983343:BQC983346 BZY983343:BZY983346 CJU983343:CJU983346 CTQ983343:CTQ983346 DDM983343:DDM983346 DNI983343:DNI983346 DXE983343:DXE983346 EHA983343:EHA983346 EQW983343:EQW983346 FAS983343:FAS983346 FKO983343:FKO983346 FUK983343:FUK983346 GEG983343:GEG983346 GOC983343:GOC983346 GXY983343:GXY983346 HHU983343:HHU983346 HRQ983343:HRQ983346 IBM983343:IBM983346 ILI983343:ILI983346 IVE983343:IVE983346 JFA983343:JFA983346 JOW983343:JOW983346 JYS983343:JYS983346 KIO983343:KIO983346 KSK983343:KSK983346 LCG983343:LCG983346 LMC983343:LMC983346 LVY983343:LVY983346 MFU983343:MFU983346 MPQ983343:MPQ983346 MZM983343:MZM983346 NJI983343:NJI983346 NTE983343:NTE983346 ODA983343:ODA983346 OMW983343:OMW983346 OWS983343:OWS983346 PGO983343:PGO983346 PQK983343:PQK983346 QAG983343:QAG983346 QKC983343:QKC983346 QTY983343:QTY983346 RDU983343:RDU983346 RNQ983343:RNQ983346 RXM983343:RXM983346 SHI983343:SHI983346 SRE983343:SRE983346 TBA983343:TBA983346 TKW983343:TKW983346 TUS983343:TUS983346 UEO983343:UEO983346 UOK983343:UOK983346 UYG983343:UYG983346 VIC983343:VIC983346 VRY983343:VRY983346 WBU983343:WBU983346 WLQ983343:WLQ983346 WVM983343:WVM983346 G65811:G65835 JA65811:JA65835 SW65811:SW65835 ACS65811:ACS65835 AMO65811:AMO65835 AWK65811:AWK65835 BGG65811:BGG65835 BQC65811:BQC65835 BZY65811:BZY65835 CJU65811:CJU65835 CTQ65811:CTQ65835 DDM65811:DDM65835 DNI65811:DNI65835 DXE65811:DXE65835 EHA65811:EHA65835 EQW65811:EQW65835 FAS65811:FAS65835 FKO65811:FKO65835 FUK65811:FUK65835 GEG65811:GEG65835 GOC65811:GOC65835 GXY65811:GXY65835 HHU65811:HHU65835 HRQ65811:HRQ65835 IBM65811:IBM65835 ILI65811:ILI65835 IVE65811:IVE65835 JFA65811:JFA65835 JOW65811:JOW65835 JYS65811:JYS65835 KIO65811:KIO65835 KSK65811:KSK65835 LCG65811:LCG65835 LMC65811:LMC65835 LVY65811:LVY65835 MFU65811:MFU65835 MPQ65811:MPQ65835 MZM65811:MZM65835 NJI65811:NJI65835 NTE65811:NTE65835 ODA65811:ODA65835 OMW65811:OMW65835 OWS65811:OWS65835 PGO65811:PGO65835 PQK65811:PQK65835 QAG65811:QAG65835 QKC65811:QKC65835 QTY65811:QTY65835 RDU65811:RDU65835 RNQ65811:RNQ65835 RXM65811:RXM65835 SHI65811:SHI65835 SRE65811:SRE65835 TBA65811:TBA65835 TKW65811:TKW65835 TUS65811:TUS65835 UEO65811:UEO65835 UOK65811:UOK65835 UYG65811:UYG65835 VIC65811:VIC65835 VRY65811:VRY65835 WBU65811:WBU65835 WLQ65811:WLQ65835 WVM65811:WVM65835 G131347:G131371 JA131347:JA131371 SW131347:SW131371 ACS131347:ACS131371 AMO131347:AMO131371 AWK131347:AWK131371 BGG131347:BGG131371 BQC131347:BQC131371 BZY131347:BZY131371 CJU131347:CJU131371 CTQ131347:CTQ131371 DDM131347:DDM131371 DNI131347:DNI131371 DXE131347:DXE131371 EHA131347:EHA131371 EQW131347:EQW131371 FAS131347:FAS131371 FKO131347:FKO131371 FUK131347:FUK131371 GEG131347:GEG131371 GOC131347:GOC131371 GXY131347:GXY131371 HHU131347:HHU131371 HRQ131347:HRQ131371 IBM131347:IBM131371 ILI131347:ILI131371 IVE131347:IVE131371 JFA131347:JFA131371 JOW131347:JOW131371 JYS131347:JYS131371 KIO131347:KIO131371 KSK131347:KSK131371 LCG131347:LCG131371 LMC131347:LMC131371 LVY131347:LVY131371 MFU131347:MFU131371 MPQ131347:MPQ131371 MZM131347:MZM131371 NJI131347:NJI131371 NTE131347:NTE131371 ODA131347:ODA131371 OMW131347:OMW131371 OWS131347:OWS131371 PGO131347:PGO131371 PQK131347:PQK131371 QAG131347:QAG131371 QKC131347:QKC131371 QTY131347:QTY131371 RDU131347:RDU131371 RNQ131347:RNQ131371 RXM131347:RXM131371 SHI131347:SHI131371 SRE131347:SRE131371 TBA131347:TBA131371 TKW131347:TKW131371 TUS131347:TUS131371 UEO131347:UEO131371 UOK131347:UOK131371 UYG131347:UYG131371 VIC131347:VIC131371 VRY131347:VRY131371 WBU131347:WBU131371 WLQ131347:WLQ131371 WVM131347:WVM131371 G196883:G196907 JA196883:JA196907 SW196883:SW196907 ACS196883:ACS196907 AMO196883:AMO196907 AWK196883:AWK196907 BGG196883:BGG196907 BQC196883:BQC196907 BZY196883:BZY196907 CJU196883:CJU196907 CTQ196883:CTQ196907 DDM196883:DDM196907 DNI196883:DNI196907 DXE196883:DXE196907 EHA196883:EHA196907 EQW196883:EQW196907 FAS196883:FAS196907 FKO196883:FKO196907 FUK196883:FUK196907 GEG196883:GEG196907 GOC196883:GOC196907 GXY196883:GXY196907 HHU196883:HHU196907 HRQ196883:HRQ196907 IBM196883:IBM196907 ILI196883:ILI196907 IVE196883:IVE196907 JFA196883:JFA196907 JOW196883:JOW196907 JYS196883:JYS196907 KIO196883:KIO196907 KSK196883:KSK196907 LCG196883:LCG196907 LMC196883:LMC196907 LVY196883:LVY196907 MFU196883:MFU196907 MPQ196883:MPQ196907 MZM196883:MZM196907 NJI196883:NJI196907 NTE196883:NTE196907 ODA196883:ODA196907 OMW196883:OMW196907 OWS196883:OWS196907 PGO196883:PGO196907 PQK196883:PQK196907 QAG196883:QAG196907 QKC196883:QKC196907 QTY196883:QTY196907 RDU196883:RDU196907 RNQ196883:RNQ196907 RXM196883:RXM196907 SHI196883:SHI196907 SRE196883:SRE196907 TBA196883:TBA196907 TKW196883:TKW196907 TUS196883:TUS196907 UEO196883:UEO196907 UOK196883:UOK196907 UYG196883:UYG196907 VIC196883:VIC196907 VRY196883:VRY196907 WBU196883:WBU196907 WLQ196883:WLQ196907 WVM196883:WVM196907 G262419:G262443 JA262419:JA262443 SW262419:SW262443 ACS262419:ACS262443 AMO262419:AMO262443 AWK262419:AWK262443 BGG262419:BGG262443 BQC262419:BQC262443 BZY262419:BZY262443 CJU262419:CJU262443 CTQ262419:CTQ262443 DDM262419:DDM262443 DNI262419:DNI262443 DXE262419:DXE262443 EHA262419:EHA262443 EQW262419:EQW262443 FAS262419:FAS262443 FKO262419:FKO262443 FUK262419:FUK262443 GEG262419:GEG262443 GOC262419:GOC262443 GXY262419:GXY262443 HHU262419:HHU262443 HRQ262419:HRQ262443 IBM262419:IBM262443 ILI262419:ILI262443 IVE262419:IVE262443 JFA262419:JFA262443 JOW262419:JOW262443 JYS262419:JYS262443 KIO262419:KIO262443 KSK262419:KSK262443 LCG262419:LCG262443 LMC262419:LMC262443 LVY262419:LVY262443 MFU262419:MFU262443 MPQ262419:MPQ262443 MZM262419:MZM262443 NJI262419:NJI262443 NTE262419:NTE262443 ODA262419:ODA262443 OMW262419:OMW262443 OWS262419:OWS262443 PGO262419:PGO262443 PQK262419:PQK262443 QAG262419:QAG262443 QKC262419:QKC262443 QTY262419:QTY262443 RDU262419:RDU262443 RNQ262419:RNQ262443 RXM262419:RXM262443 SHI262419:SHI262443 SRE262419:SRE262443 TBA262419:TBA262443 TKW262419:TKW262443 TUS262419:TUS262443 UEO262419:UEO262443 UOK262419:UOK262443 UYG262419:UYG262443 VIC262419:VIC262443 VRY262419:VRY262443 WBU262419:WBU262443 WLQ262419:WLQ262443 WVM262419:WVM262443 G327955:G327979 JA327955:JA327979 SW327955:SW327979 ACS327955:ACS327979 AMO327955:AMO327979 AWK327955:AWK327979 BGG327955:BGG327979 BQC327955:BQC327979 BZY327955:BZY327979 CJU327955:CJU327979 CTQ327955:CTQ327979 DDM327955:DDM327979 DNI327955:DNI327979 DXE327955:DXE327979 EHA327955:EHA327979 EQW327955:EQW327979 FAS327955:FAS327979 FKO327955:FKO327979 FUK327955:FUK327979 GEG327955:GEG327979 GOC327955:GOC327979 GXY327955:GXY327979 HHU327955:HHU327979 HRQ327955:HRQ327979 IBM327955:IBM327979 ILI327955:ILI327979 IVE327955:IVE327979 JFA327955:JFA327979 JOW327955:JOW327979 JYS327955:JYS327979 KIO327955:KIO327979 KSK327955:KSK327979 LCG327955:LCG327979 LMC327955:LMC327979 LVY327955:LVY327979 MFU327955:MFU327979 MPQ327955:MPQ327979 MZM327955:MZM327979 NJI327955:NJI327979 NTE327955:NTE327979 ODA327955:ODA327979 OMW327955:OMW327979 OWS327955:OWS327979 PGO327955:PGO327979 PQK327955:PQK327979 QAG327955:QAG327979 QKC327955:QKC327979 QTY327955:QTY327979 RDU327955:RDU327979 RNQ327955:RNQ327979 RXM327955:RXM327979 SHI327955:SHI327979 SRE327955:SRE327979 TBA327955:TBA327979 TKW327955:TKW327979 TUS327955:TUS327979 UEO327955:UEO327979 UOK327955:UOK327979 UYG327955:UYG327979 VIC327955:VIC327979 VRY327955:VRY327979 WBU327955:WBU327979 WLQ327955:WLQ327979 WVM327955:WVM327979 G393491:G393515 JA393491:JA393515 SW393491:SW393515 ACS393491:ACS393515 AMO393491:AMO393515 AWK393491:AWK393515 BGG393491:BGG393515 BQC393491:BQC393515 BZY393491:BZY393515 CJU393491:CJU393515 CTQ393491:CTQ393515 DDM393491:DDM393515 DNI393491:DNI393515 DXE393491:DXE393515 EHA393491:EHA393515 EQW393491:EQW393515 FAS393491:FAS393515 FKO393491:FKO393515 FUK393491:FUK393515 GEG393491:GEG393515 GOC393491:GOC393515 GXY393491:GXY393515 HHU393491:HHU393515 HRQ393491:HRQ393515 IBM393491:IBM393515 ILI393491:ILI393515 IVE393491:IVE393515 JFA393491:JFA393515 JOW393491:JOW393515 JYS393491:JYS393515 KIO393491:KIO393515 KSK393491:KSK393515 LCG393491:LCG393515 LMC393491:LMC393515 LVY393491:LVY393515 MFU393491:MFU393515 MPQ393491:MPQ393515 MZM393491:MZM393515 NJI393491:NJI393515 NTE393491:NTE393515 ODA393491:ODA393515 OMW393491:OMW393515 OWS393491:OWS393515 PGO393491:PGO393515 PQK393491:PQK393515 QAG393491:QAG393515 QKC393491:QKC393515 QTY393491:QTY393515 RDU393491:RDU393515 RNQ393491:RNQ393515 RXM393491:RXM393515 SHI393491:SHI393515 SRE393491:SRE393515 TBA393491:TBA393515 TKW393491:TKW393515 TUS393491:TUS393515 UEO393491:UEO393515 UOK393491:UOK393515 UYG393491:UYG393515 VIC393491:VIC393515 VRY393491:VRY393515 WBU393491:WBU393515 WLQ393491:WLQ393515 WVM393491:WVM393515 G459027:G459051 JA459027:JA459051 SW459027:SW459051 ACS459027:ACS459051 AMO459027:AMO459051 AWK459027:AWK459051 BGG459027:BGG459051 BQC459027:BQC459051 BZY459027:BZY459051 CJU459027:CJU459051 CTQ459027:CTQ459051 DDM459027:DDM459051 DNI459027:DNI459051 DXE459027:DXE459051 EHA459027:EHA459051 EQW459027:EQW459051 FAS459027:FAS459051 FKO459027:FKO459051 FUK459027:FUK459051 GEG459027:GEG459051 GOC459027:GOC459051 GXY459027:GXY459051 HHU459027:HHU459051 HRQ459027:HRQ459051 IBM459027:IBM459051 ILI459027:ILI459051 IVE459027:IVE459051 JFA459027:JFA459051 JOW459027:JOW459051 JYS459027:JYS459051 KIO459027:KIO459051 KSK459027:KSK459051 LCG459027:LCG459051 LMC459027:LMC459051 LVY459027:LVY459051 MFU459027:MFU459051 MPQ459027:MPQ459051 MZM459027:MZM459051 NJI459027:NJI459051 NTE459027:NTE459051 ODA459027:ODA459051 OMW459027:OMW459051 OWS459027:OWS459051 PGO459027:PGO459051 PQK459027:PQK459051 QAG459027:QAG459051 QKC459027:QKC459051 QTY459027:QTY459051 RDU459027:RDU459051 RNQ459027:RNQ459051 RXM459027:RXM459051 SHI459027:SHI459051 SRE459027:SRE459051 TBA459027:TBA459051 TKW459027:TKW459051 TUS459027:TUS459051 UEO459027:UEO459051 UOK459027:UOK459051 UYG459027:UYG459051 VIC459027:VIC459051 VRY459027:VRY459051 WBU459027:WBU459051 WLQ459027:WLQ459051 WVM459027:WVM459051 G524563:G524587 JA524563:JA524587 SW524563:SW524587 ACS524563:ACS524587 AMO524563:AMO524587 AWK524563:AWK524587 BGG524563:BGG524587 BQC524563:BQC524587 BZY524563:BZY524587 CJU524563:CJU524587 CTQ524563:CTQ524587 DDM524563:DDM524587 DNI524563:DNI524587 DXE524563:DXE524587 EHA524563:EHA524587 EQW524563:EQW524587 FAS524563:FAS524587 FKO524563:FKO524587 FUK524563:FUK524587 GEG524563:GEG524587 GOC524563:GOC524587 GXY524563:GXY524587 HHU524563:HHU524587 HRQ524563:HRQ524587 IBM524563:IBM524587 ILI524563:ILI524587 IVE524563:IVE524587 JFA524563:JFA524587 JOW524563:JOW524587 JYS524563:JYS524587 KIO524563:KIO524587 KSK524563:KSK524587 LCG524563:LCG524587 LMC524563:LMC524587 LVY524563:LVY524587 MFU524563:MFU524587 MPQ524563:MPQ524587 MZM524563:MZM524587 NJI524563:NJI524587 NTE524563:NTE524587 ODA524563:ODA524587 OMW524563:OMW524587 OWS524563:OWS524587 PGO524563:PGO524587 PQK524563:PQK524587 QAG524563:QAG524587 QKC524563:QKC524587 QTY524563:QTY524587 RDU524563:RDU524587 RNQ524563:RNQ524587 RXM524563:RXM524587 SHI524563:SHI524587 SRE524563:SRE524587 TBA524563:TBA524587 TKW524563:TKW524587 TUS524563:TUS524587 UEO524563:UEO524587 UOK524563:UOK524587 UYG524563:UYG524587 VIC524563:VIC524587 VRY524563:VRY524587 WBU524563:WBU524587 WLQ524563:WLQ524587 WVM524563:WVM524587 G590099:G590123 JA590099:JA590123 SW590099:SW590123 ACS590099:ACS590123 AMO590099:AMO590123 AWK590099:AWK590123 BGG590099:BGG590123 BQC590099:BQC590123 BZY590099:BZY590123 CJU590099:CJU590123 CTQ590099:CTQ590123 DDM590099:DDM590123 DNI590099:DNI590123 DXE590099:DXE590123 EHA590099:EHA590123 EQW590099:EQW590123 FAS590099:FAS590123 FKO590099:FKO590123 FUK590099:FUK590123 GEG590099:GEG590123 GOC590099:GOC590123 GXY590099:GXY590123 HHU590099:HHU590123 HRQ590099:HRQ590123 IBM590099:IBM590123 ILI590099:ILI590123 IVE590099:IVE590123 JFA590099:JFA590123 JOW590099:JOW590123 JYS590099:JYS590123 KIO590099:KIO590123 KSK590099:KSK590123 LCG590099:LCG590123 LMC590099:LMC590123 LVY590099:LVY590123 MFU590099:MFU590123 MPQ590099:MPQ590123 MZM590099:MZM590123 NJI590099:NJI590123 NTE590099:NTE590123 ODA590099:ODA590123 OMW590099:OMW590123 OWS590099:OWS590123 PGO590099:PGO590123 PQK590099:PQK590123 QAG590099:QAG590123 QKC590099:QKC590123 QTY590099:QTY590123 RDU590099:RDU590123 RNQ590099:RNQ590123 RXM590099:RXM590123 SHI590099:SHI590123 SRE590099:SRE590123 TBA590099:TBA590123 TKW590099:TKW590123 TUS590099:TUS590123 UEO590099:UEO590123 UOK590099:UOK590123 UYG590099:UYG590123 VIC590099:VIC590123 VRY590099:VRY590123 WBU590099:WBU590123 WLQ590099:WLQ590123 WVM590099:WVM590123 G655635:G655659 JA655635:JA655659 SW655635:SW655659 ACS655635:ACS655659 AMO655635:AMO655659 AWK655635:AWK655659 BGG655635:BGG655659 BQC655635:BQC655659 BZY655635:BZY655659 CJU655635:CJU655659 CTQ655635:CTQ655659 DDM655635:DDM655659 DNI655635:DNI655659 DXE655635:DXE655659 EHA655635:EHA655659 EQW655635:EQW655659 FAS655635:FAS655659 FKO655635:FKO655659 FUK655635:FUK655659 GEG655635:GEG655659 GOC655635:GOC655659 GXY655635:GXY655659 HHU655635:HHU655659 HRQ655635:HRQ655659 IBM655635:IBM655659 ILI655635:ILI655659 IVE655635:IVE655659 JFA655635:JFA655659 JOW655635:JOW655659 JYS655635:JYS655659 KIO655635:KIO655659 KSK655635:KSK655659 LCG655635:LCG655659 LMC655635:LMC655659 LVY655635:LVY655659 MFU655635:MFU655659 MPQ655635:MPQ655659 MZM655635:MZM655659 NJI655635:NJI655659 NTE655635:NTE655659 ODA655635:ODA655659 OMW655635:OMW655659 OWS655635:OWS655659 PGO655635:PGO655659 PQK655635:PQK655659 QAG655635:QAG655659 QKC655635:QKC655659 QTY655635:QTY655659 RDU655635:RDU655659 RNQ655635:RNQ655659 RXM655635:RXM655659 SHI655635:SHI655659 SRE655635:SRE655659 TBA655635:TBA655659 TKW655635:TKW655659 TUS655635:TUS655659 UEO655635:UEO655659 UOK655635:UOK655659 UYG655635:UYG655659 VIC655635:VIC655659 VRY655635:VRY655659 WBU655635:WBU655659 WLQ655635:WLQ655659 WVM655635:WVM655659 G721171:G721195 JA721171:JA721195 SW721171:SW721195 ACS721171:ACS721195 AMO721171:AMO721195 AWK721171:AWK721195 BGG721171:BGG721195 BQC721171:BQC721195 BZY721171:BZY721195 CJU721171:CJU721195 CTQ721171:CTQ721195 DDM721171:DDM721195 DNI721171:DNI721195 DXE721171:DXE721195 EHA721171:EHA721195 EQW721171:EQW721195 FAS721171:FAS721195 FKO721171:FKO721195 FUK721171:FUK721195 GEG721171:GEG721195 GOC721171:GOC721195 GXY721171:GXY721195 HHU721171:HHU721195 HRQ721171:HRQ721195 IBM721171:IBM721195 ILI721171:ILI721195 IVE721171:IVE721195 JFA721171:JFA721195 JOW721171:JOW721195 JYS721171:JYS721195 KIO721171:KIO721195 KSK721171:KSK721195 LCG721171:LCG721195 LMC721171:LMC721195 LVY721171:LVY721195 MFU721171:MFU721195 MPQ721171:MPQ721195 MZM721171:MZM721195 NJI721171:NJI721195 NTE721171:NTE721195 ODA721171:ODA721195 OMW721171:OMW721195 OWS721171:OWS721195 PGO721171:PGO721195 PQK721171:PQK721195 QAG721171:QAG721195 QKC721171:QKC721195 QTY721171:QTY721195 RDU721171:RDU721195 RNQ721171:RNQ721195 RXM721171:RXM721195 SHI721171:SHI721195 SRE721171:SRE721195 TBA721171:TBA721195 TKW721171:TKW721195 TUS721171:TUS721195 UEO721171:UEO721195 UOK721171:UOK721195 UYG721171:UYG721195 VIC721171:VIC721195 VRY721171:VRY721195 WBU721171:WBU721195 WLQ721171:WLQ721195 WVM721171:WVM721195 G786707:G786731 JA786707:JA786731 SW786707:SW786731 ACS786707:ACS786731 AMO786707:AMO786731 AWK786707:AWK786731 BGG786707:BGG786731 BQC786707:BQC786731 BZY786707:BZY786731 CJU786707:CJU786731 CTQ786707:CTQ786731 DDM786707:DDM786731 DNI786707:DNI786731 DXE786707:DXE786731 EHA786707:EHA786731 EQW786707:EQW786731 FAS786707:FAS786731 FKO786707:FKO786731 FUK786707:FUK786731 GEG786707:GEG786731 GOC786707:GOC786731 GXY786707:GXY786731 HHU786707:HHU786731 HRQ786707:HRQ786731 IBM786707:IBM786731 ILI786707:ILI786731 IVE786707:IVE786731 JFA786707:JFA786731 JOW786707:JOW786731 JYS786707:JYS786731 KIO786707:KIO786731 KSK786707:KSK786731 LCG786707:LCG786731 LMC786707:LMC786731 LVY786707:LVY786731 MFU786707:MFU786731 MPQ786707:MPQ786731 MZM786707:MZM786731 NJI786707:NJI786731 NTE786707:NTE786731 ODA786707:ODA786731 OMW786707:OMW786731 OWS786707:OWS786731 PGO786707:PGO786731 PQK786707:PQK786731 QAG786707:QAG786731 QKC786707:QKC786731 QTY786707:QTY786731 RDU786707:RDU786731 RNQ786707:RNQ786731 RXM786707:RXM786731 SHI786707:SHI786731 SRE786707:SRE786731 TBA786707:TBA786731 TKW786707:TKW786731 TUS786707:TUS786731 UEO786707:UEO786731 UOK786707:UOK786731 UYG786707:UYG786731 VIC786707:VIC786731 VRY786707:VRY786731 WBU786707:WBU786731 WLQ786707:WLQ786731 WVM786707:WVM786731 G852243:G852267 JA852243:JA852267 SW852243:SW852267 ACS852243:ACS852267 AMO852243:AMO852267 AWK852243:AWK852267 BGG852243:BGG852267 BQC852243:BQC852267 BZY852243:BZY852267 CJU852243:CJU852267 CTQ852243:CTQ852267 DDM852243:DDM852267 DNI852243:DNI852267 DXE852243:DXE852267 EHA852243:EHA852267 EQW852243:EQW852267 FAS852243:FAS852267 FKO852243:FKO852267 FUK852243:FUK852267 GEG852243:GEG852267 GOC852243:GOC852267 GXY852243:GXY852267 HHU852243:HHU852267 HRQ852243:HRQ852267 IBM852243:IBM852267 ILI852243:ILI852267 IVE852243:IVE852267 JFA852243:JFA852267 JOW852243:JOW852267 JYS852243:JYS852267 KIO852243:KIO852267 KSK852243:KSK852267 LCG852243:LCG852267 LMC852243:LMC852267 LVY852243:LVY852267 MFU852243:MFU852267 MPQ852243:MPQ852267 MZM852243:MZM852267 NJI852243:NJI852267 NTE852243:NTE852267 ODA852243:ODA852267 OMW852243:OMW852267 OWS852243:OWS852267 PGO852243:PGO852267 PQK852243:PQK852267 QAG852243:QAG852267 QKC852243:QKC852267 QTY852243:QTY852267 RDU852243:RDU852267 RNQ852243:RNQ852267 RXM852243:RXM852267 SHI852243:SHI852267 SRE852243:SRE852267 TBA852243:TBA852267 TKW852243:TKW852267 TUS852243:TUS852267 UEO852243:UEO852267 UOK852243:UOK852267 UYG852243:UYG852267 VIC852243:VIC852267 VRY852243:VRY852267 WBU852243:WBU852267 WLQ852243:WLQ852267 WVM852243:WVM852267 G917779:G917803 JA917779:JA917803 SW917779:SW917803 ACS917779:ACS917803 AMO917779:AMO917803 AWK917779:AWK917803 BGG917779:BGG917803 BQC917779:BQC917803 BZY917779:BZY917803 CJU917779:CJU917803 CTQ917779:CTQ917803 DDM917779:DDM917803 DNI917779:DNI917803 DXE917779:DXE917803 EHA917779:EHA917803 EQW917779:EQW917803 FAS917779:FAS917803 FKO917779:FKO917803 FUK917779:FUK917803 GEG917779:GEG917803 GOC917779:GOC917803 GXY917779:GXY917803 HHU917779:HHU917803 HRQ917779:HRQ917803 IBM917779:IBM917803 ILI917779:ILI917803 IVE917779:IVE917803 JFA917779:JFA917803 JOW917779:JOW917803 JYS917779:JYS917803 KIO917779:KIO917803 KSK917779:KSK917803 LCG917779:LCG917803 LMC917779:LMC917803 LVY917779:LVY917803 MFU917779:MFU917803 MPQ917779:MPQ917803 MZM917779:MZM917803 NJI917779:NJI917803 NTE917779:NTE917803 ODA917779:ODA917803 OMW917779:OMW917803 OWS917779:OWS917803 PGO917779:PGO917803 PQK917779:PQK917803 QAG917779:QAG917803 QKC917779:QKC917803 QTY917779:QTY917803 RDU917779:RDU917803 RNQ917779:RNQ917803 RXM917779:RXM917803 SHI917779:SHI917803 SRE917779:SRE917803 TBA917779:TBA917803 TKW917779:TKW917803 TUS917779:TUS917803 UEO917779:UEO917803 UOK917779:UOK917803 UYG917779:UYG917803 VIC917779:VIC917803 VRY917779:VRY917803 WBU917779:WBU917803 WLQ917779:WLQ917803 WVM917779:WVM917803 G983315:G983339 JA983315:JA983339 SW983315:SW983339 ACS983315:ACS983339 AMO983315:AMO983339 AWK983315:AWK983339 BGG983315:BGG983339 BQC983315:BQC983339 BZY983315:BZY983339 CJU983315:CJU983339 CTQ983315:CTQ983339 DDM983315:DDM983339 DNI983315:DNI983339 DXE983315:DXE983339 EHA983315:EHA983339 EQW983315:EQW983339 FAS983315:FAS983339 FKO983315:FKO983339 FUK983315:FUK983339 GEG983315:GEG983339 GOC983315:GOC983339 GXY983315:GXY983339 HHU983315:HHU983339 HRQ983315:HRQ983339 IBM983315:IBM983339 ILI983315:ILI983339 IVE983315:IVE983339 JFA983315:JFA983339 JOW983315:JOW983339 JYS983315:JYS983339 KIO983315:KIO983339 KSK983315:KSK983339 LCG983315:LCG983339 LMC983315:LMC983339 LVY983315:LVY983339 MFU983315:MFU983339 MPQ983315:MPQ983339 MZM983315:MZM983339 NJI983315:NJI983339 NTE983315:NTE983339 ODA983315:ODA983339 OMW983315:OMW983339 OWS983315:OWS983339 PGO983315:PGO983339 PQK983315:PQK983339 QAG983315:QAG983339 QKC983315:QKC983339 QTY983315:QTY983339 RDU983315:RDU983339 RNQ983315:RNQ983339 RXM983315:RXM983339 SHI983315:SHI983339 SRE983315:SRE983339 TBA983315:TBA983339 TKW983315:TKW983339 TUS983315:TUS983339 UEO983315:UEO983339 UOK983315:UOK983339 UYG983315:UYG983339 VIC983315:VIC983339 VRY983315:VRY983339 WBU983315:WBU983339 WLQ983315:WLQ983339 WVM983315:WVM983339 G65792:G65807 JA65792:JA65807 SW65792:SW65807 ACS65792:ACS65807 AMO65792:AMO65807 AWK65792:AWK65807 BGG65792:BGG65807 BQC65792:BQC65807 BZY65792:BZY65807 CJU65792:CJU65807 CTQ65792:CTQ65807 DDM65792:DDM65807 DNI65792:DNI65807 DXE65792:DXE65807 EHA65792:EHA65807 EQW65792:EQW65807 FAS65792:FAS65807 FKO65792:FKO65807 FUK65792:FUK65807 GEG65792:GEG65807 GOC65792:GOC65807 GXY65792:GXY65807 HHU65792:HHU65807 HRQ65792:HRQ65807 IBM65792:IBM65807 ILI65792:ILI65807 IVE65792:IVE65807 JFA65792:JFA65807 JOW65792:JOW65807 JYS65792:JYS65807 KIO65792:KIO65807 KSK65792:KSK65807 LCG65792:LCG65807 LMC65792:LMC65807 LVY65792:LVY65807 MFU65792:MFU65807 MPQ65792:MPQ65807 MZM65792:MZM65807 NJI65792:NJI65807 NTE65792:NTE65807 ODA65792:ODA65807 OMW65792:OMW65807 OWS65792:OWS65807 PGO65792:PGO65807 PQK65792:PQK65807 QAG65792:QAG65807 QKC65792:QKC65807 QTY65792:QTY65807 RDU65792:RDU65807 RNQ65792:RNQ65807 RXM65792:RXM65807 SHI65792:SHI65807 SRE65792:SRE65807 TBA65792:TBA65807 TKW65792:TKW65807 TUS65792:TUS65807 UEO65792:UEO65807 UOK65792:UOK65807 UYG65792:UYG65807 VIC65792:VIC65807 VRY65792:VRY65807 WBU65792:WBU65807 WLQ65792:WLQ65807 WVM65792:WVM65807 G131328:G131343 JA131328:JA131343 SW131328:SW131343 ACS131328:ACS131343 AMO131328:AMO131343 AWK131328:AWK131343 BGG131328:BGG131343 BQC131328:BQC131343 BZY131328:BZY131343 CJU131328:CJU131343 CTQ131328:CTQ131343 DDM131328:DDM131343 DNI131328:DNI131343 DXE131328:DXE131343 EHA131328:EHA131343 EQW131328:EQW131343 FAS131328:FAS131343 FKO131328:FKO131343 FUK131328:FUK131343 GEG131328:GEG131343 GOC131328:GOC131343 GXY131328:GXY131343 HHU131328:HHU131343 HRQ131328:HRQ131343 IBM131328:IBM131343 ILI131328:ILI131343 IVE131328:IVE131343 JFA131328:JFA131343 JOW131328:JOW131343 JYS131328:JYS131343 KIO131328:KIO131343 KSK131328:KSK131343 LCG131328:LCG131343 LMC131328:LMC131343 LVY131328:LVY131343 MFU131328:MFU131343 MPQ131328:MPQ131343 MZM131328:MZM131343 NJI131328:NJI131343 NTE131328:NTE131343 ODA131328:ODA131343 OMW131328:OMW131343 OWS131328:OWS131343 PGO131328:PGO131343 PQK131328:PQK131343 QAG131328:QAG131343 QKC131328:QKC131343 QTY131328:QTY131343 RDU131328:RDU131343 RNQ131328:RNQ131343 RXM131328:RXM131343 SHI131328:SHI131343 SRE131328:SRE131343 TBA131328:TBA131343 TKW131328:TKW131343 TUS131328:TUS131343 UEO131328:UEO131343 UOK131328:UOK131343 UYG131328:UYG131343 VIC131328:VIC131343 VRY131328:VRY131343 WBU131328:WBU131343 WLQ131328:WLQ131343 WVM131328:WVM131343 G196864:G196879 JA196864:JA196879 SW196864:SW196879 ACS196864:ACS196879 AMO196864:AMO196879 AWK196864:AWK196879 BGG196864:BGG196879 BQC196864:BQC196879 BZY196864:BZY196879 CJU196864:CJU196879 CTQ196864:CTQ196879 DDM196864:DDM196879 DNI196864:DNI196879 DXE196864:DXE196879 EHA196864:EHA196879 EQW196864:EQW196879 FAS196864:FAS196879 FKO196864:FKO196879 FUK196864:FUK196879 GEG196864:GEG196879 GOC196864:GOC196879 GXY196864:GXY196879 HHU196864:HHU196879 HRQ196864:HRQ196879 IBM196864:IBM196879 ILI196864:ILI196879 IVE196864:IVE196879 JFA196864:JFA196879 JOW196864:JOW196879 JYS196864:JYS196879 KIO196864:KIO196879 KSK196864:KSK196879 LCG196864:LCG196879 LMC196864:LMC196879 LVY196864:LVY196879 MFU196864:MFU196879 MPQ196864:MPQ196879 MZM196864:MZM196879 NJI196864:NJI196879 NTE196864:NTE196879 ODA196864:ODA196879 OMW196864:OMW196879 OWS196864:OWS196879 PGO196864:PGO196879 PQK196864:PQK196879 QAG196864:QAG196879 QKC196864:QKC196879 QTY196864:QTY196879 RDU196864:RDU196879 RNQ196864:RNQ196879 RXM196864:RXM196879 SHI196864:SHI196879 SRE196864:SRE196879 TBA196864:TBA196879 TKW196864:TKW196879 TUS196864:TUS196879 UEO196864:UEO196879 UOK196864:UOK196879 UYG196864:UYG196879 VIC196864:VIC196879 VRY196864:VRY196879 WBU196864:WBU196879 WLQ196864:WLQ196879 WVM196864:WVM196879 G262400:G262415 JA262400:JA262415 SW262400:SW262415 ACS262400:ACS262415 AMO262400:AMO262415 AWK262400:AWK262415 BGG262400:BGG262415 BQC262400:BQC262415 BZY262400:BZY262415 CJU262400:CJU262415 CTQ262400:CTQ262415 DDM262400:DDM262415 DNI262400:DNI262415 DXE262400:DXE262415 EHA262400:EHA262415 EQW262400:EQW262415 FAS262400:FAS262415 FKO262400:FKO262415 FUK262400:FUK262415 GEG262400:GEG262415 GOC262400:GOC262415 GXY262400:GXY262415 HHU262400:HHU262415 HRQ262400:HRQ262415 IBM262400:IBM262415 ILI262400:ILI262415 IVE262400:IVE262415 JFA262400:JFA262415 JOW262400:JOW262415 JYS262400:JYS262415 KIO262400:KIO262415 KSK262400:KSK262415 LCG262400:LCG262415 LMC262400:LMC262415 LVY262400:LVY262415 MFU262400:MFU262415 MPQ262400:MPQ262415 MZM262400:MZM262415 NJI262400:NJI262415 NTE262400:NTE262415 ODA262400:ODA262415 OMW262400:OMW262415 OWS262400:OWS262415 PGO262400:PGO262415 PQK262400:PQK262415 QAG262400:QAG262415 QKC262400:QKC262415 QTY262400:QTY262415 RDU262400:RDU262415 RNQ262400:RNQ262415 RXM262400:RXM262415 SHI262400:SHI262415 SRE262400:SRE262415 TBA262400:TBA262415 TKW262400:TKW262415 TUS262400:TUS262415 UEO262400:UEO262415 UOK262400:UOK262415 UYG262400:UYG262415 VIC262400:VIC262415 VRY262400:VRY262415 WBU262400:WBU262415 WLQ262400:WLQ262415 WVM262400:WVM262415 G327936:G327951 JA327936:JA327951 SW327936:SW327951 ACS327936:ACS327951 AMO327936:AMO327951 AWK327936:AWK327951 BGG327936:BGG327951 BQC327936:BQC327951 BZY327936:BZY327951 CJU327936:CJU327951 CTQ327936:CTQ327951 DDM327936:DDM327951 DNI327936:DNI327951 DXE327936:DXE327951 EHA327936:EHA327951 EQW327936:EQW327951 FAS327936:FAS327951 FKO327936:FKO327951 FUK327936:FUK327951 GEG327936:GEG327951 GOC327936:GOC327951 GXY327936:GXY327951 HHU327936:HHU327951 HRQ327936:HRQ327951 IBM327936:IBM327951 ILI327936:ILI327951 IVE327936:IVE327951 JFA327936:JFA327951 JOW327936:JOW327951 JYS327936:JYS327951 KIO327936:KIO327951 KSK327936:KSK327951 LCG327936:LCG327951 LMC327936:LMC327951 LVY327936:LVY327951 MFU327936:MFU327951 MPQ327936:MPQ327951 MZM327936:MZM327951 NJI327936:NJI327951 NTE327936:NTE327951 ODA327936:ODA327951 OMW327936:OMW327951 OWS327936:OWS327951 PGO327936:PGO327951 PQK327936:PQK327951 QAG327936:QAG327951 QKC327936:QKC327951 QTY327936:QTY327951 RDU327936:RDU327951 RNQ327936:RNQ327951 RXM327936:RXM327951 SHI327936:SHI327951 SRE327936:SRE327951 TBA327936:TBA327951 TKW327936:TKW327951 TUS327936:TUS327951 UEO327936:UEO327951 UOK327936:UOK327951 UYG327936:UYG327951 VIC327936:VIC327951 VRY327936:VRY327951 WBU327936:WBU327951 WLQ327936:WLQ327951 WVM327936:WVM327951 G393472:G393487 JA393472:JA393487 SW393472:SW393487 ACS393472:ACS393487 AMO393472:AMO393487 AWK393472:AWK393487 BGG393472:BGG393487 BQC393472:BQC393487 BZY393472:BZY393487 CJU393472:CJU393487 CTQ393472:CTQ393487 DDM393472:DDM393487 DNI393472:DNI393487 DXE393472:DXE393487 EHA393472:EHA393487 EQW393472:EQW393487 FAS393472:FAS393487 FKO393472:FKO393487 FUK393472:FUK393487 GEG393472:GEG393487 GOC393472:GOC393487 GXY393472:GXY393487 HHU393472:HHU393487 HRQ393472:HRQ393487 IBM393472:IBM393487 ILI393472:ILI393487 IVE393472:IVE393487 JFA393472:JFA393487 JOW393472:JOW393487 JYS393472:JYS393487 KIO393472:KIO393487 KSK393472:KSK393487 LCG393472:LCG393487 LMC393472:LMC393487 LVY393472:LVY393487 MFU393472:MFU393487 MPQ393472:MPQ393487 MZM393472:MZM393487 NJI393472:NJI393487 NTE393472:NTE393487 ODA393472:ODA393487 OMW393472:OMW393487 OWS393472:OWS393487 PGO393472:PGO393487 PQK393472:PQK393487 QAG393472:QAG393487 QKC393472:QKC393487 QTY393472:QTY393487 RDU393472:RDU393487 RNQ393472:RNQ393487 RXM393472:RXM393487 SHI393472:SHI393487 SRE393472:SRE393487 TBA393472:TBA393487 TKW393472:TKW393487 TUS393472:TUS393487 UEO393472:UEO393487 UOK393472:UOK393487 UYG393472:UYG393487 VIC393472:VIC393487 VRY393472:VRY393487 WBU393472:WBU393487 WLQ393472:WLQ393487 WVM393472:WVM393487 G459008:G459023 JA459008:JA459023 SW459008:SW459023 ACS459008:ACS459023 AMO459008:AMO459023 AWK459008:AWK459023 BGG459008:BGG459023 BQC459008:BQC459023 BZY459008:BZY459023 CJU459008:CJU459023 CTQ459008:CTQ459023 DDM459008:DDM459023 DNI459008:DNI459023 DXE459008:DXE459023 EHA459008:EHA459023 EQW459008:EQW459023 FAS459008:FAS459023 FKO459008:FKO459023 FUK459008:FUK459023 GEG459008:GEG459023 GOC459008:GOC459023 GXY459008:GXY459023 HHU459008:HHU459023 HRQ459008:HRQ459023 IBM459008:IBM459023 ILI459008:ILI459023 IVE459008:IVE459023 JFA459008:JFA459023 JOW459008:JOW459023 JYS459008:JYS459023 KIO459008:KIO459023 KSK459008:KSK459023 LCG459008:LCG459023 LMC459008:LMC459023 LVY459008:LVY459023 MFU459008:MFU459023 MPQ459008:MPQ459023 MZM459008:MZM459023 NJI459008:NJI459023 NTE459008:NTE459023 ODA459008:ODA459023 OMW459008:OMW459023 OWS459008:OWS459023 PGO459008:PGO459023 PQK459008:PQK459023 QAG459008:QAG459023 QKC459008:QKC459023 QTY459008:QTY459023 RDU459008:RDU459023 RNQ459008:RNQ459023 RXM459008:RXM459023 SHI459008:SHI459023 SRE459008:SRE459023 TBA459008:TBA459023 TKW459008:TKW459023 TUS459008:TUS459023 UEO459008:UEO459023 UOK459008:UOK459023 UYG459008:UYG459023 VIC459008:VIC459023 VRY459008:VRY459023 WBU459008:WBU459023 WLQ459008:WLQ459023 WVM459008:WVM459023 G524544:G524559 JA524544:JA524559 SW524544:SW524559 ACS524544:ACS524559 AMO524544:AMO524559 AWK524544:AWK524559 BGG524544:BGG524559 BQC524544:BQC524559 BZY524544:BZY524559 CJU524544:CJU524559 CTQ524544:CTQ524559 DDM524544:DDM524559 DNI524544:DNI524559 DXE524544:DXE524559 EHA524544:EHA524559 EQW524544:EQW524559 FAS524544:FAS524559 FKO524544:FKO524559 FUK524544:FUK524559 GEG524544:GEG524559 GOC524544:GOC524559 GXY524544:GXY524559 HHU524544:HHU524559 HRQ524544:HRQ524559 IBM524544:IBM524559 ILI524544:ILI524559 IVE524544:IVE524559 JFA524544:JFA524559 JOW524544:JOW524559 JYS524544:JYS524559 KIO524544:KIO524559 KSK524544:KSK524559 LCG524544:LCG524559 LMC524544:LMC524559 LVY524544:LVY524559 MFU524544:MFU524559 MPQ524544:MPQ524559 MZM524544:MZM524559 NJI524544:NJI524559 NTE524544:NTE524559 ODA524544:ODA524559 OMW524544:OMW524559 OWS524544:OWS524559 PGO524544:PGO524559 PQK524544:PQK524559 QAG524544:QAG524559 QKC524544:QKC524559 QTY524544:QTY524559 RDU524544:RDU524559 RNQ524544:RNQ524559 RXM524544:RXM524559 SHI524544:SHI524559 SRE524544:SRE524559 TBA524544:TBA524559 TKW524544:TKW524559 TUS524544:TUS524559 UEO524544:UEO524559 UOK524544:UOK524559 UYG524544:UYG524559 VIC524544:VIC524559 VRY524544:VRY524559 WBU524544:WBU524559 WLQ524544:WLQ524559 WVM524544:WVM524559 G590080:G590095 JA590080:JA590095 SW590080:SW590095 ACS590080:ACS590095 AMO590080:AMO590095 AWK590080:AWK590095 BGG590080:BGG590095 BQC590080:BQC590095 BZY590080:BZY590095 CJU590080:CJU590095 CTQ590080:CTQ590095 DDM590080:DDM590095 DNI590080:DNI590095 DXE590080:DXE590095 EHA590080:EHA590095 EQW590080:EQW590095 FAS590080:FAS590095 FKO590080:FKO590095 FUK590080:FUK590095 GEG590080:GEG590095 GOC590080:GOC590095 GXY590080:GXY590095 HHU590080:HHU590095 HRQ590080:HRQ590095 IBM590080:IBM590095 ILI590080:ILI590095 IVE590080:IVE590095 JFA590080:JFA590095 JOW590080:JOW590095 JYS590080:JYS590095 KIO590080:KIO590095 KSK590080:KSK590095 LCG590080:LCG590095 LMC590080:LMC590095 LVY590080:LVY590095 MFU590080:MFU590095 MPQ590080:MPQ590095 MZM590080:MZM590095 NJI590080:NJI590095 NTE590080:NTE590095 ODA590080:ODA590095 OMW590080:OMW590095 OWS590080:OWS590095 PGO590080:PGO590095 PQK590080:PQK590095 QAG590080:QAG590095 QKC590080:QKC590095 QTY590080:QTY590095 RDU590080:RDU590095 RNQ590080:RNQ590095 RXM590080:RXM590095 SHI590080:SHI590095 SRE590080:SRE590095 TBA590080:TBA590095 TKW590080:TKW590095 TUS590080:TUS590095 UEO590080:UEO590095 UOK590080:UOK590095 UYG590080:UYG590095 VIC590080:VIC590095 VRY590080:VRY590095 WBU590080:WBU590095 WLQ590080:WLQ590095 WVM590080:WVM590095 G655616:G655631 JA655616:JA655631 SW655616:SW655631 ACS655616:ACS655631 AMO655616:AMO655631 AWK655616:AWK655631 BGG655616:BGG655631 BQC655616:BQC655631 BZY655616:BZY655631 CJU655616:CJU655631 CTQ655616:CTQ655631 DDM655616:DDM655631 DNI655616:DNI655631 DXE655616:DXE655631 EHA655616:EHA655631 EQW655616:EQW655631 FAS655616:FAS655631 FKO655616:FKO655631 FUK655616:FUK655631 GEG655616:GEG655631 GOC655616:GOC655631 GXY655616:GXY655631 HHU655616:HHU655631 HRQ655616:HRQ655631 IBM655616:IBM655631 ILI655616:ILI655631 IVE655616:IVE655631 JFA655616:JFA655631 JOW655616:JOW655631 JYS655616:JYS655631 KIO655616:KIO655631 KSK655616:KSK655631 LCG655616:LCG655631 LMC655616:LMC655631 LVY655616:LVY655631 MFU655616:MFU655631 MPQ655616:MPQ655631 MZM655616:MZM655631 NJI655616:NJI655631 NTE655616:NTE655631 ODA655616:ODA655631 OMW655616:OMW655631 OWS655616:OWS655631 PGO655616:PGO655631 PQK655616:PQK655631 QAG655616:QAG655631 QKC655616:QKC655631 QTY655616:QTY655631 RDU655616:RDU655631 RNQ655616:RNQ655631 RXM655616:RXM655631 SHI655616:SHI655631 SRE655616:SRE655631 TBA655616:TBA655631 TKW655616:TKW655631 TUS655616:TUS655631 UEO655616:UEO655631 UOK655616:UOK655631 UYG655616:UYG655631 VIC655616:VIC655631 VRY655616:VRY655631 WBU655616:WBU655631 WLQ655616:WLQ655631 WVM655616:WVM655631 G721152:G721167 JA721152:JA721167 SW721152:SW721167 ACS721152:ACS721167 AMO721152:AMO721167 AWK721152:AWK721167 BGG721152:BGG721167 BQC721152:BQC721167 BZY721152:BZY721167 CJU721152:CJU721167 CTQ721152:CTQ721167 DDM721152:DDM721167 DNI721152:DNI721167 DXE721152:DXE721167 EHA721152:EHA721167 EQW721152:EQW721167 FAS721152:FAS721167 FKO721152:FKO721167 FUK721152:FUK721167 GEG721152:GEG721167 GOC721152:GOC721167 GXY721152:GXY721167 HHU721152:HHU721167 HRQ721152:HRQ721167 IBM721152:IBM721167 ILI721152:ILI721167 IVE721152:IVE721167 JFA721152:JFA721167 JOW721152:JOW721167 JYS721152:JYS721167 KIO721152:KIO721167 KSK721152:KSK721167 LCG721152:LCG721167 LMC721152:LMC721167 LVY721152:LVY721167 MFU721152:MFU721167 MPQ721152:MPQ721167 MZM721152:MZM721167 NJI721152:NJI721167 NTE721152:NTE721167 ODA721152:ODA721167 OMW721152:OMW721167 OWS721152:OWS721167 PGO721152:PGO721167 PQK721152:PQK721167 QAG721152:QAG721167 QKC721152:QKC721167 QTY721152:QTY721167 RDU721152:RDU721167 RNQ721152:RNQ721167 RXM721152:RXM721167 SHI721152:SHI721167 SRE721152:SRE721167 TBA721152:TBA721167 TKW721152:TKW721167 TUS721152:TUS721167 UEO721152:UEO721167 UOK721152:UOK721167 UYG721152:UYG721167 VIC721152:VIC721167 VRY721152:VRY721167 WBU721152:WBU721167 WLQ721152:WLQ721167 WVM721152:WVM721167 G786688:G786703 JA786688:JA786703 SW786688:SW786703 ACS786688:ACS786703 AMO786688:AMO786703 AWK786688:AWK786703 BGG786688:BGG786703 BQC786688:BQC786703 BZY786688:BZY786703 CJU786688:CJU786703 CTQ786688:CTQ786703 DDM786688:DDM786703 DNI786688:DNI786703 DXE786688:DXE786703 EHA786688:EHA786703 EQW786688:EQW786703 FAS786688:FAS786703 FKO786688:FKO786703 FUK786688:FUK786703 GEG786688:GEG786703 GOC786688:GOC786703 GXY786688:GXY786703 HHU786688:HHU786703 HRQ786688:HRQ786703 IBM786688:IBM786703 ILI786688:ILI786703 IVE786688:IVE786703 JFA786688:JFA786703 JOW786688:JOW786703 JYS786688:JYS786703 KIO786688:KIO786703 KSK786688:KSK786703 LCG786688:LCG786703 LMC786688:LMC786703 LVY786688:LVY786703 MFU786688:MFU786703 MPQ786688:MPQ786703 MZM786688:MZM786703 NJI786688:NJI786703 NTE786688:NTE786703 ODA786688:ODA786703 OMW786688:OMW786703 OWS786688:OWS786703 PGO786688:PGO786703 PQK786688:PQK786703 QAG786688:QAG786703 QKC786688:QKC786703 QTY786688:QTY786703 RDU786688:RDU786703 RNQ786688:RNQ786703 RXM786688:RXM786703 SHI786688:SHI786703 SRE786688:SRE786703 TBA786688:TBA786703 TKW786688:TKW786703 TUS786688:TUS786703 UEO786688:UEO786703 UOK786688:UOK786703 UYG786688:UYG786703 VIC786688:VIC786703 VRY786688:VRY786703 WBU786688:WBU786703 WLQ786688:WLQ786703 WVM786688:WVM786703 G852224:G852239 JA852224:JA852239 SW852224:SW852239 ACS852224:ACS852239 AMO852224:AMO852239 AWK852224:AWK852239 BGG852224:BGG852239 BQC852224:BQC852239 BZY852224:BZY852239 CJU852224:CJU852239 CTQ852224:CTQ852239 DDM852224:DDM852239 DNI852224:DNI852239 DXE852224:DXE852239 EHA852224:EHA852239 EQW852224:EQW852239 FAS852224:FAS852239 FKO852224:FKO852239 FUK852224:FUK852239 GEG852224:GEG852239 GOC852224:GOC852239 GXY852224:GXY852239 HHU852224:HHU852239 HRQ852224:HRQ852239 IBM852224:IBM852239 ILI852224:ILI852239 IVE852224:IVE852239 JFA852224:JFA852239 JOW852224:JOW852239 JYS852224:JYS852239 KIO852224:KIO852239 KSK852224:KSK852239 LCG852224:LCG852239 LMC852224:LMC852239 LVY852224:LVY852239 MFU852224:MFU852239 MPQ852224:MPQ852239 MZM852224:MZM852239 NJI852224:NJI852239 NTE852224:NTE852239 ODA852224:ODA852239 OMW852224:OMW852239 OWS852224:OWS852239 PGO852224:PGO852239 PQK852224:PQK852239 QAG852224:QAG852239 QKC852224:QKC852239 QTY852224:QTY852239 RDU852224:RDU852239 RNQ852224:RNQ852239 RXM852224:RXM852239 SHI852224:SHI852239 SRE852224:SRE852239 TBA852224:TBA852239 TKW852224:TKW852239 TUS852224:TUS852239 UEO852224:UEO852239 UOK852224:UOK852239 UYG852224:UYG852239 VIC852224:VIC852239 VRY852224:VRY852239 WBU852224:WBU852239 WLQ852224:WLQ852239 WVM852224:WVM852239 G917760:G917775 JA917760:JA917775 SW917760:SW917775 ACS917760:ACS917775 AMO917760:AMO917775 AWK917760:AWK917775 BGG917760:BGG917775 BQC917760:BQC917775 BZY917760:BZY917775 CJU917760:CJU917775 CTQ917760:CTQ917775 DDM917760:DDM917775 DNI917760:DNI917775 DXE917760:DXE917775 EHA917760:EHA917775 EQW917760:EQW917775 FAS917760:FAS917775 FKO917760:FKO917775 FUK917760:FUK917775 GEG917760:GEG917775 GOC917760:GOC917775 GXY917760:GXY917775 HHU917760:HHU917775 HRQ917760:HRQ917775 IBM917760:IBM917775 ILI917760:ILI917775 IVE917760:IVE917775 JFA917760:JFA917775 JOW917760:JOW917775 JYS917760:JYS917775 KIO917760:KIO917775 KSK917760:KSK917775 LCG917760:LCG917775 LMC917760:LMC917775 LVY917760:LVY917775 MFU917760:MFU917775 MPQ917760:MPQ917775 MZM917760:MZM917775 NJI917760:NJI917775 NTE917760:NTE917775 ODA917760:ODA917775 OMW917760:OMW917775 OWS917760:OWS917775 PGO917760:PGO917775 PQK917760:PQK917775 QAG917760:QAG917775 QKC917760:QKC917775 QTY917760:QTY917775 RDU917760:RDU917775 RNQ917760:RNQ917775 RXM917760:RXM917775 SHI917760:SHI917775 SRE917760:SRE917775 TBA917760:TBA917775 TKW917760:TKW917775 TUS917760:TUS917775 UEO917760:UEO917775 UOK917760:UOK917775 UYG917760:UYG917775 VIC917760:VIC917775 VRY917760:VRY917775 WBU917760:WBU917775 WLQ917760:WLQ917775 WVM917760:WVM917775 G983296:G983311 JA983296:JA983311 SW983296:SW983311 ACS983296:ACS983311 AMO983296:AMO983311 AWK983296:AWK983311 BGG983296:BGG983311 BQC983296:BQC983311 BZY983296:BZY983311 CJU983296:CJU983311 CTQ983296:CTQ983311 DDM983296:DDM983311 DNI983296:DNI983311 DXE983296:DXE983311 EHA983296:EHA983311 EQW983296:EQW983311 FAS983296:FAS983311 FKO983296:FKO983311 FUK983296:FUK983311 GEG983296:GEG983311 GOC983296:GOC983311 GXY983296:GXY983311 HHU983296:HHU983311 HRQ983296:HRQ983311 IBM983296:IBM983311 ILI983296:ILI983311 IVE983296:IVE983311 JFA983296:JFA983311 JOW983296:JOW983311 JYS983296:JYS983311 KIO983296:KIO983311 KSK983296:KSK983311 LCG983296:LCG983311 LMC983296:LMC983311 LVY983296:LVY983311 MFU983296:MFU983311 MPQ983296:MPQ983311 MZM983296:MZM983311 NJI983296:NJI983311 NTE983296:NTE983311 ODA983296:ODA983311 OMW983296:OMW983311 OWS983296:OWS983311 PGO983296:PGO983311 PQK983296:PQK983311 QAG983296:QAG983311 QKC983296:QKC983311 QTY983296:QTY983311 RDU983296:RDU983311 RNQ983296:RNQ983311 RXM983296:RXM983311 SHI983296:SHI983311 SRE983296:SRE983311 TBA983296:TBA983311 TKW983296:TKW983311 TUS983296:TUS983311 UEO983296:UEO983311 UOK983296:UOK983311 UYG983296:UYG983311 VIC983296:VIC983311 VRY983296:VRY983311 WBU983296:WBU983311 WLQ983296:WLQ983311 WVM983296:WVM983311 WVM16:WVM22 JA16:JA22 SW16:SW22 ACS16:ACS22 AMO16:AMO22 AWK16:AWK22 BGG16:BGG22 BQC16:BQC22 BZY16:BZY22 CJU16:CJU22 CTQ16:CTQ22 DDM16:DDM22 DNI16:DNI22 DXE16:DXE22 EHA16:EHA22 EQW16:EQW22 FAS16:FAS22 FKO16:FKO22 FUK16:FUK22 GEG16:GEG22 GOC16:GOC22 GXY16:GXY22 HHU16:HHU22 HRQ16:HRQ22 IBM16:IBM22 ILI16:ILI22 IVE16:IVE22 JFA16:JFA22 JOW16:JOW22 JYS16:JYS22 KIO16:KIO22 KSK16:KSK22 LCG16:LCG22 LMC16:LMC22 LVY16:LVY22 MFU16:MFU22 MPQ16:MPQ22 MZM16:MZM22 NJI16:NJI22 NTE16:NTE22 ODA16:ODA22 OMW16:OMW22 OWS16:OWS22 PGO16:PGO22 PQK16:PQK22 QAG16:QAG22 QKC16:QKC22 QTY16:QTY22 RDU16:RDU22 RNQ16:RNQ22 RXM16:RXM22 SHI16:SHI22 SRE16:SRE22 TBA16:TBA22 TKW16:TKW22 TUS16:TUS22 UEO16:UEO22 UOK16:UOK22 UYG16:UYG22 VIC16:VIC22 VRY16:VRY22 WBU16:WBU22 WLQ16:WLQ22" xr:uid="{B78A95EA-EC22-4806-98E6-A6A308F15A6A}">
      <formula1>"Oui,Non,Non applicable,Sans objet"</formula1>
    </dataValidation>
    <dataValidation type="list" allowBlank="1" showInputMessage="1" showErrorMessage="1" sqref="G10:G12 G16:G22 G27:G38 G40:G48 G50:G59 G61:G65 G67:G76 G78:G87 G89:G96 G98:G99 G101:G108 G110:G115 G117:G123 G125:G126 G150:G153 G128:G148 G158:G180 G182:G183 G185 G187 G189:G211 G213:G229 G373:G374 G231:G242 G309:G314 G274 G276 G247:G272 G278:G279 G428:G431 G281:G307 G316:G322 G355:G360 G327:G347 G349:G351 G365:G371 G384:G393 G376:G379 G413:G419 G381:G382 G401:G411 G395:G399 G421:G426" xr:uid="{5AEF3667-5C9C-4F8C-B954-582060AADF97}">
      <formula1>"Ja,Neen,NVT"</formula1>
    </dataValidation>
    <dataValidation type="list" allowBlank="1" showInputMessage="1" showErrorMessage="1" sqref="J7:J431"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40"/>
  <sheetViews>
    <sheetView showGridLines="0" showRuler="0" view="pageBreakPreview" zoomScale="70" zoomScaleNormal="70" zoomScaleSheetLayoutView="70" zoomScalePageLayoutView="70" workbookViewId="0">
      <selection activeCell="H14" sqref="H14"/>
    </sheetView>
  </sheetViews>
  <sheetFormatPr defaultColWidth="11.3984375" defaultRowHeight="14.25" x14ac:dyDescent="0.45"/>
  <cols>
    <col min="1" max="1" width="18.86328125" style="86" bestFit="1" customWidth="1"/>
    <col min="2" max="2" width="69.1328125" style="88" customWidth="1"/>
    <col min="3" max="3" width="12.73046875" style="86" customWidth="1"/>
    <col min="4" max="4" width="12.73046875" style="90" customWidth="1"/>
    <col min="5" max="5" width="3.1328125" style="11" customWidth="1"/>
    <col min="8" max="12" width="34.1328125" customWidth="1"/>
  </cols>
  <sheetData>
    <row r="1" spans="1:12" ht="28.15" thickBot="1" x14ac:dyDescent="0.5">
      <c r="A1" s="93"/>
      <c r="B1" s="94" t="s">
        <v>138</v>
      </c>
      <c r="C1" s="95"/>
      <c r="D1" s="96"/>
    </row>
    <row r="2" spans="1:12" ht="3" customHeight="1" x14ac:dyDescent="0.45">
      <c r="B2" s="97"/>
    </row>
    <row r="3" spans="1:12" s="101" customFormat="1" ht="16.5" customHeight="1" x14ac:dyDescent="0.35">
      <c r="A3" s="98" t="s">
        <v>82</v>
      </c>
      <c r="B3" s="65"/>
      <c r="C3" s="99"/>
      <c r="D3" s="100"/>
      <c r="E3" s="60"/>
      <c r="I3" s="121" t="s">
        <v>100</v>
      </c>
    </row>
    <row r="4" spans="1:12" s="101" customFormat="1" ht="16.5" customHeight="1" x14ac:dyDescent="0.35">
      <c r="A4" s="98" t="s">
        <v>85</v>
      </c>
      <c r="B4" s="65"/>
      <c r="C4" s="99"/>
      <c r="D4" s="100"/>
      <c r="E4" s="60"/>
      <c r="I4" s="121" t="s">
        <v>100</v>
      </c>
    </row>
    <row r="5" spans="1:12" s="101" customFormat="1" ht="16.5" customHeight="1" x14ac:dyDescent="0.35">
      <c r="A5" s="102" t="s">
        <v>83</v>
      </c>
      <c r="B5" s="65"/>
      <c r="C5" s="99"/>
      <c r="D5" s="100"/>
      <c r="E5" s="60"/>
      <c r="I5" s="121" t="s">
        <v>100</v>
      </c>
    </row>
    <row r="6" spans="1:12" s="101" customFormat="1" ht="16.5" customHeight="1" x14ac:dyDescent="0.35">
      <c r="A6" s="103" t="s">
        <v>84</v>
      </c>
      <c r="B6" s="119"/>
      <c r="C6" s="99"/>
      <c r="D6" s="100"/>
      <c r="E6" s="60"/>
      <c r="I6" s="121" t="s">
        <v>100</v>
      </c>
    </row>
    <row r="7" spans="1:12" s="108" customFormat="1" ht="22.5" x14ac:dyDescent="0.45">
      <c r="A7" s="104"/>
      <c r="B7" s="105"/>
      <c r="C7" s="61" t="s">
        <v>41</v>
      </c>
      <c r="D7" s="106" t="s">
        <v>25</v>
      </c>
      <c r="E7" s="107"/>
    </row>
    <row r="8" spans="1:12" ht="30.75" customHeight="1" x14ac:dyDescent="0.55000000000000004">
      <c r="A8" s="137" t="s">
        <v>81</v>
      </c>
      <c r="B8" s="136"/>
      <c r="C8" s="138">
        <f>'proces distributie'!L3</f>
        <v>5</v>
      </c>
      <c r="D8" s="138">
        <f>'proces distributie'!M3</f>
        <v>3</v>
      </c>
      <c r="E8" s="22"/>
      <c r="K8" s="121" t="s">
        <v>94</v>
      </c>
      <c r="L8" s="121" t="s">
        <v>94</v>
      </c>
    </row>
    <row r="9" spans="1:12" ht="30.75" customHeight="1" x14ac:dyDescent="0.45">
      <c r="A9" s="63" t="str">
        <f>'proces distributie'!A7</f>
        <v>I</v>
      </c>
      <c r="B9" s="109" t="str">
        <f>'proces distributie'!B7</f>
        <v xml:space="preserve">Kwaliteitsopvolging van het sterilisatieproces  </v>
      </c>
      <c r="C9" s="64">
        <f>'proces distributie'!L7</f>
        <v>5</v>
      </c>
      <c r="D9" s="64">
        <f>'proces distributie'!M7</f>
        <v>3</v>
      </c>
      <c r="E9" s="22"/>
      <c r="H9" s="121" t="s">
        <v>93</v>
      </c>
      <c r="I9" s="121" t="s">
        <v>93</v>
      </c>
      <c r="J9" s="121" t="s">
        <v>93</v>
      </c>
      <c r="K9" s="121" t="s">
        <v>93</v>
      </c>
      <c r="L9" s="121" t="s">
        <v>93</v>
      </c>
    </row>
    <row r="10" spans="1:12" ht="28.5" customHeight="1" x14ac:dyDescent="0.45">
      <c r="A10" s="63" t="str">
        <f>'proces distributie'!A13</f>
        <v>II</v>
      </c>
      <c r="B10" s="109" t="str">
        <f>'proces distributie'!B13</f>
        <v xml:space="preserve">Algemeen </v>
      </c>
      <c r="C10" s="64">
        <f>'proces distributie'!L13</f>
        <v>0</v>
      </c>
      <c r="D10" s="64">
        <f>'proces distributie'!M13</f>
        <v>0</v>
      </c>
      <c r="E10" s="22"/>
      <c r="H10" s="121" t="s">
        <v>93</v>
      </c>
      <c r="I10" s="121" t="s">
        <v>93</v>
      </c>
      <c r="J10" s="121" t="s">
        <v>93</v>
      </c>
      <c r="K10" s="121" t="s">
        <v>93</v>
      </c>
      <c r="L10" s="121" t="s">
        <v>93</v>
      </c>
    </row>
    <row r="11" spans="1:12" ht="33" customHeight="1" x14ac:dyDescent="0.45">
      <c r="A11" s="63" t="str">
        <f>'proces distributie'!A23</f>
        <v>III</v>
      </c>
      <c r="B11" s="109" t="str">
        <f>'proces distributie'!B23</f>
        <v>Opslag geneesmiddelen</v>
      </c>
      <c r="C11" s="64">
        <f>'proces distributie'!L23</f>
        <v>0</v>
      </c>
      <c r="D11" s="64">
        <f>'proces distributie'!M23</f>
        <v>0</v>
      </c>
      <c r="E11" s="22"/>
      <c r="H11" s="121" t="s">
        <v>93</v>
      </c>
      <c r="I11" s="121" t="s">
        <v>93</v>
      </c>
      <c r="J11" s="121" t="s">
        <v>93</v>
      </c>
      <c r="K11" s="121" t="s">
        <v>93</v>
      </c>
      <c r="L11" s="121" t="s">
        <v>93</v>
      </c>
    </row>
    <row r="12" spans="1:12" ht="15.4" x14ac:dyDescent="0.45">
      <c r="A12" s="62" t="str">
        <f>'proces distributie'!A26</f>
        <v>a</v>
      </c>
      <c r="B12" s="110" t="str">
        <f>'proces distributie'!B26</f>
        <v>Algemeen</v>
      </c>
      <c r="C12" s="111">
        <f>'proces distributie'!L26</f>
        <v>0</v>
      </c>
      <c r="D12" s="111">
        <f>'proces distributie'!M26</f>
        <v>0</v>
      </c>
      <c r="E12" s="12"/>
      <c r="H12" s="121" t="s">
        <v>93</v>
      </c>
      <c r="I12" s="121" t="s">
        <v>93</v>
      </c>
      <c r="J12" s="121" t="s">
        <v>93</v>
      </c>
      <c r="K12" s="121" t="s">
        <v>93</v>
      </c>
      <c r="L12" s="121" t="s">
        <v>93</v>
      </c>
    </row>
    <row r="13" spans="1:12" ht="15.4" x14ac:dyDescent="0.45">
      <c r="A13" s="62" t="str">
        <f>'proces distributie'!A39</f>
        <v>b</v>
      </c>
      <c r="B13" s="110" t="str">
        <f>'proces distributie'!B39</f>
        <v>Inventaris</v>
      </c>
      <c r="C13" s="111">
        <f>'proces distributie'!L39</f>
        <v>0</v>
      </c>
      <c r="D13" s="111">
        <f>'proces distributie'!M39</f>
        <v>0</v>
      </c>
      <c r="E13" s="12"/>
      <c r="H13" s="121" t="s">
        <v>93</v>
      </c>
      <c r="I13" s="121" t="s">
        <v>93</v>
      </c>
      <c r="J13" s="121" t="s">
        <v>93</v>
      </c>
      <c r="K13" s="121" t="s">
        <v>93</v>
      </c>
      <c r="L13" s="121" t="s">
        <v>93</v>
      </c>
    </row>
    <row r="14" spans="1:12" ht="15.4" x14ac:dyDescent="0.45">
      <c r="A14" s="62" t="str">
        <f>'proces distributie'!A49</f>
        <v>c</v>
      </c>
      <c r="B14" s="110" t="str">
        <f>'proces distributie'!B49</f>
        <v>Voorraadbeheer</v>
      </c>
      <c r="C14" s="111">
        <f>'proces distributie'!L49</f>
        <v>0</v>
      </c>
      <c r="D14" s="111">
        <f>'proces distributie'!M49</f>
        <v>0</v>
      </c>
      <c r="E14" s="12"/>
      <c r="H14" s="121"/>
      <c r="I14" s="121"/>
      <c r="J14" s="121"/>
      <c r="K14" s="121"/>
      <c r="L14" s="121"/>
    </row>
    <row r="15" spans="1:12" ht="15.4" x14ac:dyDescent="0.45">
      <c r="A15" s="62" t="str">
        <f>'proces distributie'!A60</f>
        <v>d</v>
      </c>
      <c r="B15" s="110" t="str">
        <f>'proces distributie'!B60</f>
        <v>Infrastructuur</v>
      </c>
      <c r="C15" s="111">
        <f>'proces distributie'!L60</f>
        <v>0</v>
      </c>
      <c r="D15" s="111">
        <f>'proces distributie'!M60</f>
        <v>0</v>
      </c>
      <c r="E15" s="12"/>
      <c r="H15" s="121" t="s">
        <v>93</v>
      </c>
      <c r="I15" s="121" t="s">
        <v>93</v>
      </c>
      <c r="J15" s="121" t="s">
        <v>93</v>
      </c>
      <c r="K15" s="121" t="s">
        <v>93</v>
      </c>
      <c r="L15" s="121" t="s">
        <v>93</v>
      </c>
    </row>
    <row r="16" spans="1:12" ht="15.4" x14ac:dyDescent="0.45">
      <c r="A16" s="62" t="str">
        <f>'proces distributie'!A66</f>
        <v>e</v>
      </c>
      <c r="B16" s="110" t="str">
        <f>'proces distributie'!B66</f>
        <v>Veiligheid</v>
      </c>
      <c r="C16" s="111">
        <f>'proces distributie'!L66</f>
        <v>0</v>
      </c>
      <c r="D16" s="111">
        <f>'proces distributie'!M66</f>
        <v>0</v>
      </c>
      <c r="E16" s="12"/>
      <c r="H16" s="121"/>
      <c r="I16" s="121"/>
      <c r="J16" s="121"/>
      <c r="K16" s="121"/>
      <c r="L16" s="121"/>
    </row>
    <row r="17" spans="1:12" ht="15.4" x14ac:dyDescent="0.45">
      <c r="A17" s="62" t="str">
        <f>'proces distributie'!A77</f>
        <v>f</v>
      </c>
      <c r="B17" s="110" t="str">
        <f>'proces distributie'!B77</f>
        <v>Onderhoud</v>
      </c>
      <c r="C17" s="111">
        <f>'proces distributie'!L77</f>
        <v>0</v>
      </c>
      <c r="D17" s="111">
        <f>'proces distributie'!M77</f>
        <v>0</v>
      </c>
      <c r="E17" s="12"/>
      <c r="H17" s="121"/>
      <c r="I17" s="121"/>
      <c r="J17" s="121"/>
      <c r="K17" s="121"/>
      <c r="L17" s="121"/>
    </row>
    <row r="18" spans="1:12" ht="15.4" x14ac:dyDescent="0.45">
      <c r="A18" s="62" t="str">
        <f>'proces distributie'!A88</f>
        <v>g</v>
      </c>
      <c r="B18" s="110" t="str">
        <f>'proces distributie'!B88</f>
        <v>Zones (mix-up)</v>
      </c>
      <c r="C18" s="111">
        <f>'proces distributie'!L88</f>
        <v>0</v>
      </c>
      <c r="D18" s="111">
        <f>'proces distributie'!M88</f>
        <v>0</v>
      </c>
      <c r="E18" s="12"/>
      <c r="H18" s="121"/>
      <c r="I18" s="121"/>
      <c r="J18" s="121"/>
      <c r="K18" s="121"/>
      <c r="L18" s="121"/>
    </row>
    <row r="19" spans="1:12" ht="15.4" x14ac:dyDescent="0.45">
      <c r="A19" s="62" t="str">
        <f>'proces distributie'!A97</f>
        <v>h</v>
      </c>
      <c r="B19" s="110" t="str">
        <f>'proces distributie'!B97</f>
        <v>Transfer patiënt</v>
      </c>
      <c r="C19" s="111">
        <f>'proces distributie'!L97</f>
        <v>0</v>
      </c>
      <c r="D19" s="111">
        <f>'proces distributie'!M97</f>
        <v>0</v>
      </c>
      <c r="E19" s="12"/>
      <c r="H19" s="121"/>
      <c r="I19" s="121"/>
      <c r="J19" s="121"/>
      <c r="K19" s="121"/>
      <c r="L19" s="121"/>
    </row>
    <row r="20" spans="1:12" ht="15.4" x14ac:dyDescent="0.45">
      <c r="A20" s="62" t="str">
        <f>'proces distributie'!A100</f>
        <v>i</v>
      </c>
      <c r="B20" s="110" t="str">
        <f>'proces distributie'!B100</f>
        <v>Opslag specifieke geneesmiddelen</v>
      </c>
      <c r="C20" s="111">
        <f>'proces distributie'!L100</f>
        <v>0</v>
      </c>
      <c r="D20" s="111">
        <f>'proces distributie'!M100</f>
        <v>0</v>
      </c>
      <c r="E20" s="12"/>
      <c r="H20" s="121"/>
      <c r="I20" s="121"/>
      <c r="J20" s="121"/>
      <c r="K20" s="121"/>
      <c r="L20" s="121"/>
    </row>
    <row r="21" spans="1:12" ht="15.4" x14ac:dyDescent="0.45">
      <c r="A21" s="62" t="str">
        <f>'proces distributie'!A109</f>
        <v>j</v>
      </c>
      <c r="B21" s="110" t="str">
        <f>'proces distributie'!B109</f>
        <v>Noodvoorraad</v>
      </c>
      <c r="C21" s="111">
        <f>'proces distributie'!L109</f>
        <v>0</v>
      </c>
      <c r="D21" s="111">
        <f>'proces distributie'!M109</f>
        <v>0</v>
      </c>
      <c r="E21" s="12"/>
      <c r="H21" s="121"/>
      <c r="I21" s="121"/>
      <c r="J21" s="121"/>
      <c r="K21" s="121"/>
      <c r="L21" s="121"/>
    </row>
    <row r="22" spans="1:12" ht="15.4" x14ac:dyDescent="0.45">
      <c r="A22" s="62" t="str">
        <f>'proces distributie'!A116</f>
        <v>k</v>
      </c>
      <c r="B22" s="110" t="str">
        <f>'proces distributie'!B116</f>
        <v>Opslag persoonlijke geneesmiddelen patiënt</v>
      </c>
      <c r="C22" s="111">
        <f>'proces distributie'!L116</f>
        <v>0</v>
      </c>
      <c r="D22" s="111">
        <f>'proces distributie'!M116</f>
        <v>0</v>
      </c>
      <c r="E22" s="12"/>
      <c r="H22" s="121"/>
      <c r="I22" s="121"/>
      <c r="J22" s="121"/>
      <c r="K22" s="121"/>
      <c r="L22" s="121"/>
    </row>
    <row r="23" spans="1:12" ht="15.4" x14ac:dyDescent="0.45">
      <c r="A23" s="62" t="str">
        <f>'proces distributie'!A124</f>
        <v>l</v>
      </c>
      <c r="B23" s="110" t="str">
        <f>'proces distributie'!B124</f>
        <v>Recall geneesmiddelen</v>
      </c>
      <c r="C23" s="111">
        <f>'proces distributie'!L124</f>
        <v>0</v>
      </c>
      <c r="D23" s="111">
        <f>'proces distributie'!M124</f>
        <v>0</v>
      </c>
      <c r="E23" s="12"/>
      <c r="H23" s="121"/>
      <c r="I23" s="121"/>
      <c r="J23" s="121"/>
      <c r="K23" s="121"/>
      <c r="L23" s="121"/>
    </row>
    <row r="24" spans="1:12" ht="15.4" x14ac:dyDescent="0.45">
      <c r="A24" s="62" t="str">
        <f>'proces distributie'!A127</f>
        <v>m</v>
      </c>
      <c r="B24" s="110" t="str">
        <f>'proces distributie'!B127</f>
        <v>Bewarings-modaliteiten</v>
      </c>
      <c r="C24" s="111">
        <f>'proces distributie'!L127</f>
        <v>0</v>
      </c>
      <c r="D24" s="111">
        <f>'proces distributie'!M127</f>
        <v>0</v>
      </c>
      <c r="E24" s="12"/>
      <c r="H24" s="121"/>
      <c r="I24" s="121"/>
      <c r="J24" s="121"/>
      <c r="K24" s="121"/>
      <c r="L24" s="121"/>
    </row>
    <row r="25" spans="1:12" ht="15.4" x14ac:dyDescent="0.45">
      <c r="A25" s="62" t="str">
        <f>'proces distributie'!A149</f>
        <v>n</v>
      </c>
      <c r="B25" s="110" t="str">
        <f>'proces distributie'!B149</f>
        <v>Vervaldatum</v>
      </c>
      <c r="C25" s="111">
        <f>'proces distributie'!L149</f>
        <v>0</v>
      </c>
      <c r="D25" s="111">
        <f>'proces distributie'!M149</f>
        <v>0</v>
      </c>
      <c r="E25" s="12"/>
      <c r="H25" s="121"/>
      <c r="I25" s="121"/>
      <c r="J25" s="121"/>
      <c r="K25" s="121"/>
      <c r="L25" s="121"/>
    </row>
    <row r="26" spans="1:12" s="112" customFormat="1" ht="17.25" x14ac:dyDescent="0.45">
      <c r="A26" s="63" t="str">
        <f>'proces distributie'!A154</f>
        <v>IV</v>
      </c>
      <c r="B26" s="109" t="str">
        <f>'proces distributie'!B154</f>
        <v>Geneesmiddelenvoorschriften</v>
      </c>
      <c r="C26" s="64">
        <f>'proces distributie'!L154</f>
        <v>0</v>
      </c>
      <c r="D26" s="64">
        <f>'proces distributie'!M154</f>
        <v>0</v>
      </c>
      <c r="E26" s="66"/>
      <c r="H26" s="121" t="s">
        <v>93</v>
      </c>
      <c r="I26" s="121" t="s">
        <v>93</v>
      </c>
      <c r="J26" s="121" t="s">
        <v>93</v>
      </c>
      <c r="K26" s="121" t="s">
        <v>93</v>
      </c>
      <c r="L26" s="121" t="s">
        <v>93</v>
      </c>
    </row>
    <row r="27" spans="1:12" s="112" customFormat="1" ht="15" x14ac:dyDescent="0.4">
      <c r="A27" s="62" t="str">
        <f>'proces distributie'!A157</f>
        <v>a</v>
      </c>
      <c r="B27" s="110" t="str">
        <f>'proces distributie'!B157</f>
        <v>Algemeen</v>
      </c>
      <c r="C27" s="111">
        <f>'proces distributie'!L157</f>
        <v>0</v>
      </c>
      <c r="D27" s="111">
        <f>'proces distributie'!M157</f>
        <v>0</v>
      </c>
      <c r="E27" s="66"/>
      <c r="H27" s="121" t="s">
        <v>93</v>
      </c>
      <c r="I27" s="121" t="s">
        <v>93</v>
      </c>
      <c r="J27" s="121" t="s">
        <v>93</v>
      </c>
      <c r="K27" s="121" t="s">
        <v>93</v>
      </c>
      <c r="L27" s="121" t="s">
        <v>93</v>
      </c>
    </row>
    <row r="28" spans="1:12" s="112" customFormat="1" ht="15" x14ac:dyDescent="0.4">
      <c r="A28" s="62" t="str">
        <f>'proces distributie'!A181</f>
        <v>b</v>
      </c>
      <c r="B28" s="110" t="str">
        <f>'proces distributie'!B181</f>
        <v xml:space="preserve">Indien nodig voorschriften </v>
      </c>
      <c r="C28" s="111">
        <f>'proces distributie'!L181</f>
        <v>0</v>
      </c>
      <c r="D28" s="111">
        <f>'proces distributie'!M181</f>
        <v>0</v>
      </c>
      <c r="E28" s="66"/>
      <c r="H28" s="121" t="s">
        <v>93</v>
      </c>
      <c r="I28" s="121" t="s">
        <v>93</v>
      </c>
      <c r="J28" s="121" t="s">
        <v>93</v>
      </c>
      <c r="K28" s="121" t="s">
        <v>93</v>
      </c>
      <c r="L28" s="121" t="s">
        <v>93</v>
      </c>
    </row>
    <row r="29" spans="1:12" s="112" customFormat="1" ht="15" x14ac:dyDescent="0.4">
      <c r="A29" s="62" t="str">
        <f>'proces distributie'!A184</f>
        <v>c</v>
      </c>
      <c r="B29" s="110" t="str">
        <f>'proces distributie'!B184</f>
        <v xml:space="preserve">Niet formularium voorschriften </v>
      </c>
      <c r="C29" s="111">
        <f>'proces distributie'!L184</f>
        <v>0</v>
      </c>
      <c r="D29" s="111">
        <f>'proces distributie'!M184</f>
        <v>0</v>
      </c>
      <c r="E29" s="66"/>
      <c r="H29" s="121"/>
      <c r="I29" s="121"/>
      <c r="J29" s="121"/>
      <c r="K29" s="121"/>
      <c r="L29" s="121"/>
    </row>
    <row r="30" spans="1:12" s="112" customFormat="1" ht="15" x14ac:dyDescent="0.4">
      <c r="A30" s="62" t="str">
        <f>'proces distributie'!A186</f>
        <v>d</v>
      </c>
      <c r="B30" s="110" t="str">
        <f>'proces distributie'!B186</f>
        <v>Staand order</v>
      </c>
      <c r="C30" s="111">
        <f>'proces distributie'!L186</f>
        <v>0</v>
      </c>
      <c r="D30" s="111">
        <f>'proces distributie'!M186</f>
        <v>0</v>
      </c>
      <c r="E30" s="66"/>
      <c r="H30" s="121"/>
      <c r="I30" s="121"/>
      <c r="J30" s="121"/>
      <c r="K30" s="121"/>
      <c r="L30" s="121"/>
    </row>
    <row r="31" spans="1:12" s="112" customFormat="1" ht="15" x14ac:dyDescent="0.4">
      <c r="A31" s="62" t="str">
        <f>'proces distributie'!A188</f>
        <v>e</v>
      </c>
      <c r="B31" s="110" t="str">
        <f>'proces distributie'!B188</f>
        <v>Elektronisch voorschrift</v>
      </c>
      <c r="C31" s="111">
        <f>'proces distributie'!L188</f>
        <v>0</v>
      </c>
      <c r="D31" s="111">
        <f>'proces distributie'!M188</f>
        <v>0</v>
      </c>
      <c r="E31" s="66"/>
      <c r="H31" s="121"/>
      <c r="I31" s="121"/>
      <c r="J31" s="121"/>
      <c r="K31" s="121"/>
      <c r="L31" s="121"/>
    </row>
    <row r="32" spans="1:12" s="112" customFormat="1" ht="15" x14ac:dyDescent="0.4">
      <c r="A32" s="62" t="str">
        <f>'proces distributie'!A212</f>
        <v>f</v>
      </c>
      <c r="B32" s="110" t="str">
        <f>'proces distributie'!B212</f>
        <v>Implementatie elektronisch voorschrift</v>
      </c>
      <c r="C32" s="111">
        <f>'proces distributie'!L212</f>
        <v>0</v>
      </c>
      <c r="D32" s="111">
        <f>'proces distributie'!M212</f>
        <v>0</v>
      </c>
      <c r="E32" s="66"/>
      <c r="H32" s="121"/>
      <c r="I32" s="121"/>
      <c r="J32" s="121"/>
      <c r="K32" s="121"/>
      <c r="L32" s="121"/>
    </row>
    <row r="33" spans="1:12" s="112" customFormat="1" ht="15" x14ac:dyDescent="0.4">
      <c r="A33" s="62" t="str">
        <f>'proces distributie'!A230</f>
        <v>g</v>
      </c>
      <c r="B33" s="110" t="str">
        <f>'proces distributie'!B230</f>
        <v>Systeemveiligheid elektronisch voorschrift (EV)</v>
      </c>
      <c r="C33" s="111">
        <f>'proces distributie'!L230</f>
        <v>0</v>
      </c>
      <c r="D33" s="111">
        <f>'proces distributie'!M230</f>
        <v>0</v>
      </c>
      <c r="E33" s="66"/>
      <c r="H33" s="121"/>
      <c r="I33" s="121"/>
      <c r="J33" s="121"/>
      <c r="K33" s="121"/>
      <c r="L33" s="121"/>
    </row>
    <row r="34" spans="1:12" s="112" customFormat="1" ht="17.25" x14ac:dyDescent="0.45">
      <c r="A34" s="63" t="str">
        <f>'proces distributie'!A243</f>
        <v>V</v>
      </c>
      <c r="B34" s="109" t="str">
        <f>'proces distributie'!B243</f>
        <v>Aflevering geneesmiddelen</v>
      </c>
      <c r="C34" s="64">
        <f>'proces distributie'!L243</f>
        <v>0</v>
      </c>
      <c r="D34" s="64">
        <f>'proces distributie'!M243</f>
        <v>0</v>
      </c>
      <c r="E34" s="66"/>
      <c r="H34" s="121" t="s">
        <v>93</v>
      </c>
      <c r="I34" s="121" t="s">
        <v>93</v>
      </c>
      <c r="J34" s="120" t="s">
        <v>93</v>
      </c>
      <c r="K34" s="120" t="s">
        <v>93</v>
      </c>
      <c r="L34" s="121" t="s">
        <v>93</v>
      </c>
    </row>
    <row r="35" spans="1:12" s="112" customFormat="1" ht="15" x14ac:dyDescent="0.4">
      <c r="A35" s="62" t="str">
        <f>'proces distributie'!A246</f>
        <v>a</v>
      </c>
      <c r="B35" s="110" t="str">
        <f>'proces distributie'!B246</f>
        <v>Algemeen</v>
      </c>
      <c r="C35" s="111">
        <f>'proces distributie'!L246</f>
        <v>0</v>
      </c>
      <c r="D35" s="111">
        <f>'proces distributie'!M246</f>
        <v>0</v>
      </c>
      <c r="E35" s="113"/>
      <c r="H35" s="121" t="s">
        <v>93</v>
      </c>
      <c r="I35" s="121" t="s">
        <v>93</v>
      </c>
      <c r="J35" s="121" t="s">
        <v>93</v>
      </c>
      <c r="K35" s="121" t="s">
        <v>93</v>
      </c>
      <c r="L35" s="121" t="s">
        <v>93</v>
      </c>
    </row>
    <row r="36" spans="1:12" s="112" customFormat="1" ht="15" x14ac:dyDescent="0.4">
      <c r="A36" s="62" t="str">
        <f>'proces distributie'!A273</f>
        <v>b</v>
      </c>
      <c r="B36" s="110" t="str">
        <f>'proces distributie'!B273</f>
        <v>Substitutie</v>
      </c>
      <c r="C36" s="111">
        <f>'proces distributie'!L273</f>
        <v>0</v>
      </c>
      <c r="D36" s="111">
        <f>'proces distributie'!M273</f>
        <v>0</v>
      </c>
      <c r="E36" s="113"/>
      <c r="H36" s="121"/>
      <c r="I36" s="121"/>
      <c r="J36" s="121"/>
      <c r="K36" s="121"/>
      <c r="L36" s="121"/>
    </row>
    <row r="37" spans="1:12" s="112" customFormat="1" ht="15" x14ac:dyDescent="0.4">
      <c r="A37" s="62" t="str">
        <f>'proces distributie'!A275</f>
        <v>c</v>
      </c>
      <c r="B37" s="110" t="str">
        <f>'proces distributie'!B275</f>
        <v>Klinische validatie voorschrift</v>
      </c>
      <c r="C37" s="111">
        <f>'proces distributie'!L275</f>
        <v>0</v>
      </c>
      <c r="D37" s="111">
        <f>'proces distributie'!M275</f>
        <v>0</v>
      </c>
      <c r="E37" s="113"/>
      <c r="H37" s="121"/>
      <c r="I37" s="121"/>
      <c r="J37" s="121"/>
      <c r="K37" s="121"/>
      <c r="L37" s="121"/>
    </row>
    <row r="38" spans="1:12" s="112" customFormat="1" ht="15" x14ac:dyDescent="0.4">
      <c r="A38" s="62" t="str">
        <f>'proces distributie'!A277</f>
        <v>d</v>
      </c>
      <c r="B38" s="110" t="str">
        <f>'proces distributie'!B277</f>
        <v>Logistieke controle apotheker voor aflevering</v>
      </c>
      <c r="C38" s="111">
        <f>'proces distributie'!L277</f>
        <v>0</v>
      </c>
      <c r="D38" s="111">
        <f>'proces distributie'!M277</f>
        <v>0</v>
      </c>
      <c r="E38" s="113"/>
      <c r="H38" s="121"/>
      <c r="I38" s="121"/>
      <c r="J38" s="121"/>
      <c r="K38" s="121"/>
      <c r="L38" s="121"/>
    </row>
    <row r="39" spans="1:12" s="112" customFormat="1" ht="15" x14ac:dyDescent="0.4">
      <c r="A39" s="62" t="str">
        <f>'proces distributie'!A280</f>
        <v>e</v>
      </c>
      <c r="B39" s="110" t="str">
        <f>'proces distributie'!B280</f>
        <v>Transport</v>
      </c>
      <c r="C39" s="111">
        <f>'proces distributie'!L280</f>
        <v>0</v>
      </c>
      <c r="D39" s="111">
        <f>'proces distributie'!M280</f>
        <v>0</v>
      </c>
      <c r="E39" s="113"/>
      <c r="H39" s="121"/>
      <c r="I39" s="121"/>
      <c r="J39" s="121"/>
      <c r="K39" s="121"/>
      <c r="L39" s="121"/>
    </row>
    <row r="40" spans="1:12" s="112" customFormat="1" ht="15" x14ac:dyDescent="0.4">
      <c r="A40" s="62" t="str">
        <f>'proces distributie'!A308</f>
        <v>f</v>
      </c>
      <c r="B40" s="110" t="str">
        <f>'proces distributie'!B308</f>
        <v>Aflevering bij ontslag</v>
      </c>
      <c r="C40" s="111">
        <f>'proces distributie'!L308</f>
        <v>0</v>
      </c>
      <c r="D40" s="111">
        <f>'proces distributie'!M308</f>
        <v>0</v>
      </c>
      <c r="E40" s="113"/>
      <c r="H40" s="121"/>
      <c r="I40" s="121"/>
      <c r="J40" s="121"/>
      <c r="K40" s="121"/>
      <c r="L40" s="121"/>
    </row>
    <row r="41" spans="1:12" s="112" customFormat="1" ht="15" x14ac:dyDescent="0.4">
      <c r="A41" s="62" t="str">
        <f>'proces distributie'!A315</f>
        <v>g</v>
      </c>
      <c r="B41" s="110" t="str">
        <f>'proces distributie'!B315</f>
        <v>Documentatie aflevering</v>
      </c>
      <c r="C41" s="111">
        <f>'proces distributie'!L315</f>
        <v>0</v>
      </c>
      <c r="D41" s="111">
        <f>'proces distributie'!M315</f>
        <v>0</v>
      </c>
      <c r="E41" s="113"/>
      <c r="H41" s="121"/>
      <c r="I41" s="121"/>
      <c r="J41" s="121"/>
      <c r="K41" s="121"/>
      <c r="L41" s="121"/>
    </row>
    <row r="42" spans="1:12" s="112" customFormat="1" ht="17.25" x14ac:dyDescent="0.45">
      <c r="A42" s="63" t="str">
        <f>'proces distributie'!A323</f>
        <v>VI</v>
      </c>
      <c r="B42" s="109" t="str">
        <f>'proces distributie'!B323</f>
        <v xml:space="preserve">Toediening </v>
      </c>
      <c r="C42" s="64">
        <f>'proces distributie'!L323</f>
        <v>0</v>
      </c>
      <c r="D42" s="64">
        <f>'proces distributie'!M323</f>
        <v>0</v>
      </c>
      <c r="E42" s="113"/>
      <c r="H42" s="121" t="s">
        <v>93</v>
      </c>
      <c r="I42" s="121" t="s">
        <v>93</v>
      </c>
      <c r="J42" s="121" t="s">
        <v>93</v>
      </c>
      <c r="K42" s="121" t="s">
        <v>93</v>
      </c>
      <c r="L42" s="121" t="s">
        <v>93</v>
      </c>
    </row>
    <row r="43" spans="1:12" s="112" customFormat="1" ht="15" x14ac:dyDescent="0.4">
      <c r="A43" s="62" t="str">
        <f>'proces distributie'!A326</f>
        <v>a</v>
      </c>
      <c r="B43" s="110" t="str">
        <f>'proces distributie'!B326</f>
        <v>Algemeen</v>
      </c>
      <c r="C43" s="111">
        <f>'proces distributie'!L326</f>
        <v>0</v>
      </c>
      <c r="D43" s="111">
        <f>'proces distributie'!M326</f>
        <v>0</v>
      </c>
      <c r="E43" s="113"/>
      <c r="H43" s="121"/>
      <c r="I43" s="121"/>
      <c r="J43" s="121"/>
      <c r="K43" s="121"/>
      <c r="L43" s="121"/>
    </row>
    <row r="44" spans="1:12" s="112" customFormat="1" ht="17.25" x14ac:dyDescent="0.6">
      <c r="A44" s="62" t="str">
        <f>'proces distributie'!A348</f>
        <v>b</v>
      </c>
      <c r="B44" s="110" t="str">
        <f>'proces distributie'!B348</f>
        <v>Persoonlijke geneesmiddelen van de patiënt</v>
      </c>
      <c r="C44" s="111">
        <f>'proces distributie'!L348</f>
        <v>0</v>
      </c>
      <c r="D44" s="111">
        <f>'proces distributie'!M348</f>
        <v>0</v>
      </c>
      <c r="E44" s="113"/>
      <c r="H44" s="121"/>
      <c r="I44" s="121"/>
      <c r="J44" s="121"/>
      <c r="K44" s="121"/>
      <c r="L44" s="121"/>
    </row>
    <row r="45" spans="1:12" s="112" customFormat="1" ht="20.65" x14ac:dyDescent="0.75">
      <c r="A45" s="63" t="str">
        <f>'proces distributie'!A352</f>
        <v>VII</v>
      </c>
      <c r="B45" s="109" t="str">
        <f>'proces distributie'!B352</f>
        <v>Tarificatie</v>
      </c>
      <c r="C45" s="64">
        <f>'proces distributie'!L352</f>
        <v>0</v>
      </c>
      <c r="D45" s="64">
        <f>'proces distributie'!M352</f>
        <v>0</v>
      </c>
      <c r="E45" s="113"/>
      <c r="H45" s="121"/>
      <c r="I45" s="121"/>
      <c r="J45" s="121"/>
      <c r="K45" s="121"/>
      <c r="L45" s="121"/>
    </row>
    <row r="46" spans="1:12" s="112" customFormat="1" ht="20.65" x14ac:dyDescent="0.75">
      <c r="A46" s="63" t="str">
        <f>'proces distributie'!A361</f>
        <v>VIII</v>
      </c>
      <c r="B46" s="109" t="str">
        <f>'proces distributie'!B361</f>
        <v>Verdoving</v>
      </c>
      <c r="C46" s="64">
        <f>'proces distributie'!L361</f>
        <v>0</v>
      </c>
      <c r="D46" s="64">
        <f>'proces distributie'!M361</f>
        <v>0</v>
      </c>
      <c r="E46" s="66"/>
      <c r="H46" s="121" t="s">
        <v>93</v>
      </c>
      <c r="I46" s="121" t="s">
        <v>93</v>
      </c>
      <c r="J46" s="121" t="s">
        <v>93</v>
      </c>
      <c r="K46" s="121" t="s">
        <v>93</v>
      </c>
      <c r="L46" s="121" t="s">
        <v>93</v>
      </c>
    </row>
    <row r="47" spans="1:12" ht="15.4" x14ac:dyDescent="0.45">
      <c r="A47" s="62" t="str">
        <f>'proces distributie'!A364</f>
        <v>a</v>
      </c>
      <c r="B47" s="110" t="str">
        <f>'proces distributie'!B364</f>
        <v>Algemeen</v>
      </c>
      <c r="C47" s="111">
        <f>'proces distributie'!L364</f>
        <v>0</v>
      </c>
      <c r="D47" s="111">
        <f>'proces distributie'!M364</f>
        <v>0</v>
      </c>
    </row>
    <row r="48" spans="1:12" ht="15.4" x14ac:dyDescent="0.45">
      <c r="A48" s="62" t="str">
        <f>'proces distributie'!A372</f>
        <v>b</v>
      </c>
      <c r="B48" s="110" t="str">
        <f>'proces distributie'!B372</f>
        <v>Bestelling</v>
      </c>
      <c r="C48" s="111">
        <f>'proces distributie'!L372</f>
        <v>0</v>
      </c>
      <c r="D48" s="111">
        <f>'proces distributie'!M372</f>
        <v>0</v>
      </c>
    </row>
    <row r="49" spans="1:4" ht="15.4" x14ac:dyDescent="0.45">
      <c r="A49" s="62" t="str">
        <f>'proces distributie'!A375</f>
        <v>c</v>
      </c>
      <c r="B49" s="110" t="str">
        <f>'proces distributie'!B375</f>
        <v>Voorschrift</v>
      </c>
      <c r="C49" s="111">
        <f>'proces distributie'!L375</f>
        <v>0</v>
      </c>
      <c r="D49" s="111">
        <f>'proces distributie'!M375</f>
        <v>0</v>
      </c>
    </row>
    <row r="50" spans="1:4" ht="15.4" x14ac:dyDescent="0.45">
      <c r="A50" s="62" t="str">
        <f>'proces distributie'!A380</f>
        <v>d</v>
      </c>
      <c r="B50" s="110" t="str">
        <f>'proces distributie'!B380</f>
        <v>Aflevering</v>
      </c>
      <c r="C50" s="111">
        <f>'proces distributie'!L380</f>
        <v>0</v>
      </c>
      <c r="D50" s="111">
        <f>'proces distributie'!M380</f>
        <v>0</v>
      </c>
    </row>
    <row r="51" spans="1:4" ht="15.4" x14ac:dyDescent="0.45">
      <c r="A51" s="62" t="str">
        <f>'proces distributie'!A383</f>
        <v>e</v>
      </c>
      <c r="B51" s="110" t="str">
        <f>'proces distributie'!B383</f>
        <v xml:space="preserve">Infrastructuur </v>
      </c>
      <c r="C51" s="111">
        <f>'proces distributie'!L383</f>
        <v>0</v>
      </c>
      <c r="D51" s="111">
        <f>'proces distributie'!M383</f>
        <v>0</v>
      </c>
    </row>
    <row r="52" spans="1:4" ht="17.25" x14ac:dyDescent="0.6">
      <c r="A52" s="62" t="str">
        <f>'proces distributie'!A394</f>
        <v>f</v>
      </c>
      <c r="B52" s="110" t="str">
        <f>'proces distributie'!B394</f>
        <v>Inventaris</v>
      </c>
      <c r="C52" s="111">
        <f>'proces distributie'!L394</f>
        <v>0</v>
      </c>
      <c r="D52" s="111">
        <f>'proces distributie'!M394</f>
        <v>0</v>
      </c>
    </row>
    <row r="53" spans="1:4" ht="15.4" x14ac:dyDescent="0.45">
      <c r="A53" s="62" t="str">
        <f>'proces distributie'!A400</f>
        <v>g</v>
      </c>
      <c r="B53" s="110" t="str">
        <f>'proces distributie'!B400</f>
        <v>In process controle</v>
      </c>
      <c r="C53" s="111">
        <f>'proces distributie'!L400</f>
        <v>0</v>
      </c>
      <c r="D53" s="111">
        <f>'proces distributie'!M400</f>
        <v>0</v>
      </c>
    </row>
    <row r="54" spans="1:4" ht="15.4" x14ac:dyDescent="0.45">
      <c r="A54" s="62" t="str">
        <f>'proces distributie'!A412</f>
        <v>h</v>
      </c>
      <c r="B54" s="110" t="str">
        <f>'proces distributie'!B412</f>
        <v>Vervaldatum</v>
      </c>
      <c r="C54" s="111">
        <f>'proces distributie'!L412</f>
        <v>0</v>
      </c>
      <c r="D54" s="111">
        <f>'proces distributie'!M412</f>
        <v>0</v>
      </c>
    </row>
    <row r="55" spans="1:4" ht="17.25" x14ac:dyDescent="0.6">
      <c r="A55" s="62" t="str">
        <f>'proces distributie'!A420</f>
        <v>i</v>
      </c>
      <c r="B55" s="110" t="str">
        <f>'proces distributie'!B420</f>
        <v>Transport</v>
      </c>
      <c r="C55" s="111">
        <f>'proces distributie'!L420</f>
        <v>0</v>
      </c>
      <c r="D55" s="111">
        <f>'proces distributie'!M420</f>
        <v>0</v>
      </c>
    </row>
    <row r="56" spans="1:4" ht="17.25" x14ac:dyDescent="0.6">
      <c r="A56" s="62" t="str">
        <f>'proces distributie'!A427</f>
        <v>j</v>
      </c>
      <c r="B56" s="110" t="str">
        <f>'proces distributie'!B427</f>
        <v>Toediening</v>
      </c>
      <c r="C56" s="111">
        <f>'proces distributie'!L427</f>
        <v>0</v>
      </c>
      <c r="D56" s="111">
        <f>'proces distributie'!M427</f>
        <v>0</v>
      </c>
    </row>
    <row r="57" spans="1:4" ht="15.75" x14ac:dyDescent="0.55000000000000004">
      <c r="A57"/>
      <c r="B57"/>
      <c r="C57"/>
    </row>
    <row r="58" spans="1:4" x14ac:dyDescent="0.45">
      <c r="A58"/>
      <c r="B58"/>
      <c r="C58"/>
    </row>
    <row r="59" spans="1:4" x14ac:dyDescent="0.45">
      <c r="A59"/>
      <c r="B59"/>
      <c r="C59"/>
    </row>
    <row r="64" spans="1:4" x14ac:dyDescent="0.45">
      <c r="A64" s="114" t="s">
        <v>87</v>
      </c>
    </row>
    <row r="66" spans="1:11" x14ac:dyDescent="0.45">
      <c r="A66" s="102" t="s">
        <v>86</v>
      </c>
      <c r="B66" s="67"/>
      <c r="C66" s="68"/>
      <c r="I66" s="128" t="s">
        <v>101</v>
      </c>
      <c r="J66" s="129"/>
      <c r="K66" s="130"/>
    </row>
    <row r="67" spans="1:11" x14ac:dyDescent="0.45">
      <c r="A67" s="115"/>
      <c r="B67" s="116"/>
      <c r="C67" s="69"/>
      <c r="I67" s="131"/>
      <c r="K67" s="132"/>
    </row>
    <row r="68" spans="1:11" x14ac:dyDescent="0.45">
      <c r="B68" s="117"/>
      <c r="C68" s="70"/>
      <c r="I68" s="133"/>
      <c r="J68" s="134"/>
      <c r="K68" s="135"/>
    </row>
    <row r="69" spans="1:11" x14ac:dyDescent="0.45">
      <c r="A69" s="103" t="s">
        <v>84</v>
      </c>
      <c r="B69" s="118"/>
      <c r="C69" s="68"/>
      <c r="I69" s="128" t="s">
        <v>101</v>
      </c>
      <c r="J69" s="129"/>
      <c r="K69" s="130"/>
    </row>
    <row r="70" spans="1:11" x14ac:dyDescent="0.45">
      <c r="B70" s="116"/>
      <c r="C70" s="69"/>
      <c r="I70" s="131"/>
      <c r="K70" s="132"/>
    </row>
    <row r="71" spans="1:11" x14ac:dyDescent="0.45">
      <c r="B71" s="117"/>
      <c r="C71" s="70"/>
      <c r="I71" s="133"/>
      <c r="J71" s="134"/>
      <c r="K71" s="135"/>
    </row>
    <row r="72" spans="1:11" ht="14.65" thickBot="1" x14ac:dyDescent="0.5">
      <c r="A72"/>
      <c r="B72"/>
      <c r="C72"/>
    </row>
    <row r="73" spans="1:11" ht="28.15" thickBot="1" x14ac:dyDescent="0.5">
      <c r="A73" s="93"/>
      <c r="B73" s="94" t="s">
        <v>138</v>
      </c>
      <c r="C73" s="95"/>
      <c r="D73" s="96"/>
    </row>
    <row r="99" spans="1:4" ht="14.65" thickBot="1" x14ac:dyDescent="0.5"/>
    <row r="100" spans="1:4" ht="14.65" thickBot="1" x14ac:dyDescent="0.5">
      <c r="A100" s="122" t="s">
        <v>95</v>
      </c>
      <c r="B100" s="123"/>
      <c r="C100" s="123"/>
      <c r="D100" s="124"/>
    </row>
    <row r="101" spans="1:4" x14ac:dyDescent="0.45">
      <c r="A101" s="125">
        <v>1</v>
      </c>
      <c r="B101" s="139"/>
      <c r="C101" s="140"/>
      <c r="D101" s="141"/>
    </row>
    <row r="102" spans="1:4" x14ac:dyDescent="0.45">
      <c r="A102" s="126">
        <v>2</v>
      </c>
      <c r="B102" s="142"/>
      <c r="C102" s="143"/>
      <c r="D102" s="144"/>
    </row>
    <row r="103" spans="1:4" x14ac:dyDescent="0.45">
      <c r="A103" s="126">
        <v>3</v>
      </c>
      <c r="B103" s="142"/>
      <c r="C103" s="143"/>
      <c r="D103" s="144"/>
    </row>
    <row r="104" spans="1:4" x14ac:dyDescent="0.45">
      <c r="A104" s="126">
        <v>4</v>
      </c>
      <c r="B104" s="142"/>
      <c r="C104" s="143"/>
      <c r="D104" s="144"/>
    </row>
    <row r="105" spans="1:4" x14ac:dyDescent="0.45">
      <c r="A105" s="126">
        <v>5</v>
      </c>
      <c r="B105" s="142"/>
      <c r="C105" s="143"/>
      <c r="D105" s="144"/>
    </row>
    <row r="106" spans="1:4" ht="14.65" thickBot="1" x14ac:dyDescent="0.5">
      <c r="A106" s="127">
        <v>6</v>
      </c>
      <c r="B106" s="145"/>
      <c r="C106" s="146"/>
      <c r="D106" s="147"/>
    </row>
    <row r="107" spans="1:4" ht="14.65" thickBot="1" x14ac:dyDescent="0.5">
      <c r="A107" s="122" t="s">
        <v>96</v>
      </c>
      <c r="B107" s="123"/>
      <c r="C107" s="123"/>
      <c r="D107" s="124"/>
    </row>
    <row r="108" spans="1:4" x14ac:dyDescent="0.45">
      <c r="A108" s="125">
        <v>1</v>
      </c>
      <c r="B108" s="139"/>
      <c r="C108" s="140"/>
      <c r="D108" s="141"/>
    </row>
    <row r="109" spans="1:4" x14ac:dyDescent="0.45">
      <c r="A109" s="126">
        <v>2</v>
      </c>
      <c r="B109" s="142"/>
      <c r="C109" s="143"/>
      <c r="D109" s="144"/>
    </row>
    <row r="110" spans="1:4" x14ac:dyDescent="0.45">
      <c r="A110" s="126">
        <v>3</v>
      </c>
      <c r="B110" s="142"/>
      <c r="C110" s="143"/>
      <c r="D110" s="144"/>
    </row>
    <row r="111" spans="1:4" x14ac:dyDescent="0.45">
      <c r="A111" s="126">
        <v>4</v>
      </c>
      <c r="B111" s="142"/>
      <c r="C111" s="143"/>
      <c r="D111" s="144"/>
    </row>
    <row r="112" spans="1:4" x14ac:dyDescent="0.45">
      <c r="A112" s="126">
        <v>5</v>
      </c>
      <c r="B112" s="142"/>
      <c r="C112" s="143"/>
      <c r="D112" s="144"/>
    </row>
    <row r="113" spans="1:4" ht="14.65" thickBot="1" x14ac:dyDescent="0.5">
      <c r="A113" s="127">
        <v>6</v>
      </c>
      <c r="B113" s="145"/>
      <c r="C113" s="146"/>
      <c r="D113" s="147"/>
    </row>
    <row r="114" spans="1:4" ht="14.65" thickBot="1" x14ac:dyDescent="0.5">
      <c r="A114" s="122" t="s">
        <v>97</v>
      </c>
      <c r="B114" s="123"/>
      <c r="C114" s="123"/>
      <c r="D114" s="124"/>
    </row>
    <row r="115" spans="1:4" x14ac:dyDescent="0.45">
      <c r="A115" s="125">
        <v>1</v>
      </c>
      <c r="B115" s="139"/>
      <c r="C115" s="140"/>
      <c r="D115" s="141"/>
    </row>
    <row r="116" spans="1:4" x14ac:dyDescent="0.45">
      <c r="A116" s="126">
        <v>2</v>
      </c>
      <c r="B116" s="142"/>
      <c r="C116" s="143"/>
      <c r="D116" s="144"/>
    </row>
    <row r="117" spans="1:4" x14ac:dyDescent="0.45">
      <c r="A117" s="126">
        <v>3</v>
      </c>
      <c r="B117" s="142"/>
      <c r="C117" s="143"/>
      <c r="D117" s="144"/>
    </row>
    <row r="118" spans="1:4" x14ac:dyDescent="0.45">
      <c r="A118" s="126">
        <v>4</v>
      </c>
      <c r="B118" s="142"/>
      <c r="C118" s="143"/>
      <c r="D118" s="144"/>
    </row>
    <row r="119" spans="1:4" x14ac:dyDescent="0.45">
      <c r="A119" s="126">
        <v>5</v>
      </c>
      <c r="B119" s="142"/>
      <c r="C119" s="143"/>
      <c r="D119" s="144"/>
    </row>
    <row r="120" spans="1:4" ht="14.65" thickBot="1" x14ac:dyDescent="0.5">
      <c r="A120" s="127">
        <v>6</v>
      </c>
      <c r="B120" s="145"/>
      <c r="C120" s="146"/>
      <c r="D120" s="147"/>
    </row>
    <row r="121" spans="1:4" ht="14.65" thickBot="1" x14ac:dyDescent="0.5">
      <c r="A121" s="122" t="s">
        <v>98</v>
      </c>
      <c r="B121" s="123"/>
      <c r="C121" s="123"/>
      <c r="D121" s="124"/>
    </row>
    <row r="122" spans="1:4" x14ac:dyDescent="0.45">
      <c r="A122" s="125">
        <v>1</v>
      </c>
      <c r="B122" s="139"/>
      <c r="C122" s="140"/>
      <c r="D122" s="141"/>
    </row>
    <row r="123" spans="1:4" x14ac:dyDescent="0.45">
      <c r="A123" s="126">
        <v>2</v>
      </c>
      <c r="B123" s="142"/>
      <c r="C123" s="143"/>
      <c r="D123" s="144"/>
    </row>
    <row r="124" spans="1:4" x14ac:dyDescent="0.45">
      <c r="A124" s="126">
        <v>3</v>
      </c>
      <c r="B124" s="142"/>
      <c r="C124" s="143"/>
      <c r="D124" s="144"/>
    </row>
    <row r="125" spans="1:4" x14ac:dyDescent="0.45">
      <c r="A125" s="126">
        <v>4</v>
      </c>
      <c r="B125" s="142"/>
      <c r="C125" s="143"/>
      <c r="D125" s="144"/>
    </row>
    <row r="126" spans="1:4" x14ac:dyDescent="0.45">
      <c r="A126" s="126">
        <v>5</v>
      </c>
      <c r="B126" s="142"/>
      <c r="C126" s="143"/>
      <c r="D126" s="144"/>
    </row>
    <row r="127" spans="1:4" ht="14.65" thickBot="1" x14ac:dyDescent="0.5">
      <c r="A127" s="127">
        <v>6</v>
      </c>
      <c r="B127" s="145"/>
      <c r="C127" s="146"/>
      <c r="D127" s="147"/>
    </row>
    <row r="128" spans="1:4" ht="14.65" thickBot="1" x14ac:dyDescent="0.5">
      <c r="A128" s="122" t="s">
        <v>99</v>
      </c>
      <c r="B128" s="123"/>
      <c r="C128" s="123"/>
      <c r="D128" s="124"/>
    </row>
    <row r="129" spans="1:4" x14ac:dyDescent="0.45">
      <c r="A129" s="125">
        <v>1</v>
      </c>
      <c r="B129" s="139"/>
      <c r="C129" s="140"/>
      <c r="D129" s="141"/>
    </row>
    <row r="130" spans="1:4" x14ac:dyDescent="0.45">
      <c r="A130" s="126">
        <v>2</v>
      </c>
      <c r="B130" s="142"/>
      <c r="C130" s="143"/>
      <c r="D130" s="144"/>
    </row>
    <row r="131" spans="1:4" x14ac:dyDescent="0.45">
      <c r="A131" s="126">
        <v>3</v>
      </c>
      <c r="B131" s="142"/>
      <c r="C131" s="143"/>
      <c r="D131" s="144"/>
    </row>
    <row r="132" spans="1:4" x14ac:dyDescent="0.45">
      <c r="A132" s="126">
        <v>4</v>
      </c>
      <c r="B132" s="142"/>
      <c r="C132" s="143"/>
      <c r="D132" s="144"/>
    </row>
    <row r="133" spans="1:4" x14ac:dyDescent="0.45">
      <c r="A133" s="126">
        <v>5</v>
      </c>
      <c r="B133" s="142"/>
      <c r="C133" s="143"/>
      <c r="D133" s="144"/>
    </row>
    <row r="134" spans="1:4" x14ac:dyDescent="0.45">
      <c r="A134" s="127">
        <v>6</v>
      </c>
      <c r="B134" s="145"/>
      <c r="C134" s="146"/>
      <c r="D134" s="147"/>
    </row>
    <row r="135" spans="1:4" ht="15.75" x14ac:dyDescent="0.55000000000000004"/>
    <row r="136" spans="1:4" ht="15.75" x14ac:dyDescent="0.55000000000000004"/>
    <row r="137" spans="1:4" ht="15.75" x14ac:dyDescent="0.55000000000000004"/>
    <row r="138" spans="1:4" ht="15.75" x14ac:dyDescent="0.55000000000000004"/>
    <row r="139" spans="1:4" ht="15.75" x14ac:dyDescent="0.55000000000000004"/>
    <row r="140" spans="1:4" ht="15.75" x14ac:dyDescent="0.55000000000000004"/>
  </sheetData>
  <sheetProtection sheet="1" objects="1" scenarios="1"/>
  <dataValidations disablePrompts="1" count="1">
    <dataValidation type="list" allowBlank="1" showInputMessage="1" showErrorMessage="1" sqref="C65279:C65324 C523882:C523883 C917310:C917325 C261950:C261965 C393041:C393065 C261969:C261993 C589567:C589612 C786175:C786220 C524141:C524144 C261936:C261946 C261744:C261883 C851760:C851770 C392959:C393004 C982865:C982889 C917357:C917360 C982783:C982828 C196461:C196464 C851821:C851824 C786026:C786027 C917329:C917353 C655152:C655162 C327472:C327482 C196208:C196347 C327533:C327536 C196351:C196396 C65389:C65392 C458346:C458347 C982893:C982896 C786285:C786288 C196202:C196203 C524094:C524109 C393022:C393037 C458558:C458573 C65361:C65385 C393008:C393018 C130672:C130811 C720749:C720752 C720490:C720491 C65342:C65357 C458605:C458608 C720639:C720684 C917296:C917306 C524031:C524076 C589649:C589673 C720688:C720698 C655185:C655209 C917247:C917292 C851793:C851817 C524113:C524137 C458544:C458554 C327423:C327468 C65136:C65275 C392810:C392811 C130897:C130921 C655213:C655216 C589630:C589645 C327505:C327529 C786238:C786253 C130666:C130667 C261997:C262000 C654954:C654955 C130925:C130928 C720721:C720745 C786032:C786171 C130815:C130860 C720496:C720635 C851568:C851707 C982634:C982635 C654960:C655099 C720702:C720717 C917104:C917243 C589424:C589563 C851774:C851789 C524080:C524090 C982640:C982779 C655103:C655148 C523888:C524027 C327274:C327275 C851711:C851756 C458495:C458540 C458577:C458601 C786224:C786234 C196433:C196457 C589418:C589419 C65328:C65338 C917098:C917099 C458352:C458491 C393069:C393072 C65130:C65131 C261887:C261932 C982832:C982842 C589677:C589680 C655166:C655181 C130864:C130874 C392816:C392955 C196414:C196429 C327486:C327501 C130878:C130893 C786257:C786281 C589616:C589626 C196400:C196410 C851562:C851563 C327280:C327419 C982846:C982861 C261738:C261739"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72"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K28" sqref="K28"/>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96" t="s">
        <v>109</v>
      </c>
      <c r="B3" s="199" t="s">
        <v>110</v>
      </c>
      <c r="C3" s="199" t="s">
        <v>111</v>
      </c>
      <c r="D3" s="202" t="s">
        <v>112</v>
      </c>
      <c r="E3" s="203"/>
    </row>
    <row r="4" spans="1:5" x14ac:dyDescent="0.45">
      <c r="A4" s="197"/>
      <c r="B4" s="200"/>
      <c r="C4" s="200"/>
      <c r="D4" s="204" t="s">
        <v>130</v>
      </c>
      <c r="E4" s="205"/>
    </row>
    <row r="5" spans="1:5" x14ac:dyDescent="0.45">
      <c r="A5" s="197"/>
      <c r="B5" s="200"/>
      <c r="C5" s="200"/>
      <c r="D5" s="204" t="s">
        <v>131</v>
      </c>
      <c r="E5" s="205"/>
    </row>
    <row r="6" spans="1:5" x14ac:dyDescent="0.45">
      <c r="A6" s="197"/>
      <c r="B6" s="200"/>
      <c r="C6" s="200"/>
      <c r="D6" s="204" t="s">
        <v>132</v>
      </c>
      <c r="E6" s="205"/>
    </row>
    <row r="7" spans="1:5" ht="14.65" thickBot="1" x14ac:dyDescent="0.5">
      <c r="A7" s="198"/>
      <c r="B7" s="201"/>
      <c r="C7" s="201"/>
      <c r="D7" s="206" t="s">
        <v>133</v>
      </c>
      <c r="E7" s="207"/>
    </row>
    <row r="8" spans="1:5" ht="14.65" thickBot="1" x14ac:dyDescent="0.5">
      <c r="A8" s="149" t="s">
        <v>113</v>
      </c>
      <c r="B8" s="185" t="s">
        <v>114</v>
      </c>
      <c r="C8" s="186"/>
      <c r="D8" s="186"/>
      <c r="E8" s="187"/>
    </row>
    <row r="9" spans="1:5" ht="14.65" thickBot="1" x14ac:dyDescent="0.5">
      <c r="A9" s="149" t="s">
        <v>115</v>
      </c>
      <c r="B9" s="185" t="s">
        <v>116</v>
      </c>
      <c r="C9" s="187"/>
      <c r="D9" s="150" t="s">
        <v>117</v>
      </c>
      <c r="E9" s="150" t="s">
        <v>118</v>
      </c>
    </row>
    <row r="10" spans="1:5" ht="14.65" thickBot="1" x14ac:dyDescent="0.5">
      <c r="A10" s="149" t="s">
        <v>119</v>
      </c>
      <c r="B10" s="188" t="s">
        <v>120</v>
      </c>
      <c r="C10" s="189"/>
      <c r="D10" s="189"/>
      <c r="E10" s="190"/>
    </row>
    <row r="11" spans="1:5" ht="57.4" thickBot="1" x14ac:dyDescent="0.5">
      <c r="A11" s="149" t="s">
        <v>121</v>
      </c>
      <c r="B11" s="188"/>
      <c r="C11" s="189"/>
      <c r="D11" s="189"/>
      <c r="E11" s="190"/>
    </row>
    <row r="12" spans="1:5" x14ac:dyDescent="0.45">
      <c r="A12" s="191" t="s">
        <v>122</v>
      </c>
      <c r="B12" s="194" t="s">
        <v>123</v>
      </c>
      <c r="C12" s="195"/>
      <c r="D12" s="194"/>
      <c r="E12" s="195"/>
    </row>
    <row r="13" spans="1:5" x14ac:dyDescent="0.45">
      <c r="A13" s="192"/>
      <c r="B13" s="175"/>
      <c r="C13" s="177"/>
      <c r="D13" s="175"/>
      <c r="E13" s="177"/>
    </row>
    <row r="14" spans="1:5" ht="14.65" thickBot="1" x14ac:dyDescent="0.5">
      <c r="A14" s="192"/>
      <c r="B14" s="178"/>
      <c r="C14" s="180"/>
      <c r="D14" s="178"/>
      <c r="E14" s="180"/>
    </row>
    <row r="15" spans="1:5" x14ac:dyDescent="0.45">
      <c r="A15" s="192"/>
      <c r="B15" s="172" t="s">
        <v>124</v>
      </c>
      <c r="C15" s="174"/>
      <c r="D15" s="172"/>
      <c r="E15" s="174"/>
    </row>
    <row r="16" spans="1:5" x14ac:dyDescent="0.45">
      <c r="A16" s="192"/>
      <c r="B16" s="175"/>
      <c r="C16" s="177"/>
      <c r="D16" s="175"/>
      <c r="E16" s="177"/>
    </row>
    <row r="17" spans="1:5" x14ac:dyDescent="0.45">
      <c r="A17" s="192"/>
      <c r="B17" s="175"/>
      <c r="C17" s="177"/>
      <c r="D17" s="175"/>
      <c r="E17" s="177"/>
    </row>
    <row r="18" spans="1:5" x14ac:dyDescent="0.45">
      <c r="A18" s="192"/>
      <c r="B18" s="175"/>
      <c r="C18" s="177"/>
      <c r="D18" s="175"/>
      <c r="E18" s="177"/>
    </row>
    <row r="19" spans="1:5" x14ac:dyDescent="0.45">
      <c r="A19" s="192"/>
      <c r="B19" s="175"/>
      <c r="C19" s="177"/>
      <c r="D19" s="175"/>
      <c r="E19" s="177"/>
    </row>
    <row r="20" spans="1:5" ht="14.65" thickBot="1" x14ac:dyDescent="0.5">
      <c r="A20" s="192"/>
      <c r="B20" s="178"/>
      <c r="C20" s="180"/>
      <c r="D20" s="178"/>
      <c r="E20" s="180"/>
    </row>
    <row r="21" spans="1:5" x14ac:dyDescent="0.45">
      <c r="A21" s="192"/>
      <c r="B21" s="172" t="s">
        <v>125</v>
      </c>
      <c r="C21" s="174"/>
      <c r="D21" s="181"/>
      <c r="E21" s="182"/>
    </row>
    <row r="22" spans="1:5" ht="14.65" thickBot="1" x14ac:dyDescent="0.5">
      <c r="A22" s="192"/>
      <c r="B22" s="178"/>
      <c r="C22" s="180"/>
      <c r="D22" s="183"/>
      <c r="E22" s="184"/>
    </row>
    <row r="23" spans="1:5" x14ac:dyDescent="0.45">
      <c r="A23" s="192"/>
      <c r="B23" s="172" t="s">
        <v>126</v>
      </c>
      <c r="C23" s="174"/>
      <c r="D23" s="172"/>
      <c r="E23" s="174"/>
    </row>
    <row r="24" spans="1:5" ht="14.65" thickBot="1" x14ac:dyDescent="0.5">
      <c r="A24" s="193"/>
      <c r="B24" s="178"/>
      <c r="C24" s="180"/>
      <c r="D24" s="178"/>
      <c r="E24" s="180"/>
    </row>
    <row r="25" spans="1:5" ht="14.65" thickBot="1" x14ac:dyDescent="0.5">
      <c r="A25" s="151"/>
      <c r="B25" s="168"/>
      <c r="C25" s="168"/>
      <c r="D25" s="168"/>
      <c r="E25" s="168"/>
    </row>
    <row r="26" spans="1:5" x14ac:dyDescent="0.45">
      <c r="A26" s="152" t="s">
        <v>127</v>
      </c>
      <c r="B26" s="172"/>
      <c r="C26" s="173"/>
      <c r="D26" s="173"/>
      <c r="E26" s="174"/>
    </row>
    <row r="27" spans="1:5" x14ac:dyDescent="0.45">
      <c r="A27" s="152" t="s">
        <v>128</v>
      </c>
      <c r="B27" s="175"/>
      <c r="C27" s="176"/>
      <c r="D27" s="176"/>
      <c r="E27" s="177"/>
    </row>
    <row r="28" spans="1:5" x14ac:dyDescent="0.45">
      <c r="A28" s="153"/>
      <c r="B28" s="175"/>
      <c r="C28" s="176"/>
      <c r="D28" s="176"/>
      <c r="E28" s="177"/>
    </row>
    <row r="29" spans="1:5" x14ac:dyDescent="0.45">
      <c r="A29" s="153"/>
      <c r="B29" s="175"/>
      <c r="C29" s="176"/>
      <c r="D29" s="176"/>
      <c r="E29" s="177"/>
    </row>
    <row r="30" spans="1:5" x14ac:dyDescent="0.45">
      <c r="A30" s="153"/>
      <c r="B30" s="175"/>
      <c r="C30" s="176"/>
      <c r="D30" s="176"/>
      <c r="E30" s="177"/>
    </row>
    <row r="31" spans="1:5" x14ac:dyDescent="0.45">
      <c r="A31" s="153"/>
      <c r="B31" s="175"/>
      <c r="C31" s="176"/>
      <c r="D31" s="176"/>
      <c r="E31" s="177"/>
    </row>
    <row r="32" spans="1:5" x14ac:dyDescent="0.45">
      <c r="A32" s="153"/>
      <c r="B32" s="175"/>
      <c r="C32" s="176"/>
      <c r="D32" s="176"/>
      <c r="E32" s="177"/>
    </row>
    <row r="33" spans="1:5" x14ac:dyDescent="0.45">
      <c r="A33" s="153"/>
      <c r="B33" s="175"/>
      <c r="C33" s="176"/>
      <c r="D33" s="176"/>
      <c r="E33" s="177"/>
    </row>
    <row r="34" spans="1:5" x14ac:dyDescent="0.45">
      <c r="A34" s="153"/>
      <c r="B34" s="175"/>
      <c r="C34" s="176"/>
      <c r="D34" s="176"/>
      <c r="E34" s="177"/>
    </row>
    <row r="35" spans="1:5" x14ac:dyDescent="0.45">
      <c r="A35" s="153"/>
      <c r="B35" s="175"/>
      <c r="C35" s="176"/>
      <c r="D35" s="176"/>
      <c r="E35" s="177"/>
    </row>
    <row r="36" spans="1:5" x14ac:dyDescent="0.45">
      <c r="A36" s="153"/>
      <c r="B36" s="175"/>
      <c r="C36" s="176"/>
      <c r="D36" s="176"/>
      <c r="E36" s="177"/>
    </row>
    <row r="37" spans="1:5" x14ac:dyDescent="0.45">
      <c r="A37" s="153"/>
      <c r="B37" s="175"/>
      <c r="C37" s="176"/>
      <c r="D37" s="176"/>
      <c r="E37" s="177"/>
    </row>
    <row r="38" spans="1:5" x14ac:dyDescent="0.45">
      <c r="A38" s="153"/>
      <c r="B38" s="175"/>
      <c r="C38" s="176"/>
      <c r="D38" s="176"/>
      <c r="E38" s="177"/>
    </row>
    <row r="39" spans="1:5" x14ac:dyDescent="0.45">
      <c r="A39" s="153"/>
      <c r="B39" s="175"/>
      <c r="C39" s="176"/>
      <c r="D39" s="176"/>
      <c r="E39" s="177"/>
    </row>
    <row r="40" spans="1:5" x14ac:dyDescent="0.45">
      <c r="A40" s="153"/>
      <c r="B40" s="175"/>
      <c r="C40" s="176"/>
      <c r="D40" s="176"/>
      <c r="E40" s="177"/>
    </row>
    <row r="41" spans="1:5" x14ac:dyDescent="0.45">
      <c r="A41" s="153"/>
      <c r="B41" s="175"/>
      <c r="C41" s="176"/>
      <c r="D41" s="176"/>
      <c r="E41" s="177"/>
    </row>
    <row r="42" spans="1:5" ht="14.65" thickBot="1" x14ac:dyDescent="0.5">
      <c r="A42" s="154"/>
      <c r="B42" s="178"/>
      <c r="C42" s="179"/>
      <c r="D42" s="179"/>
      <c r="E42" s="180"/>
    </row>
    <row r="43" spans="1:5" ht="14.65" thickBot="1" x14ac:dyDescent="0.5">
      <c r="A43" s="151"/>
      <c r="B43" s="168"/>
      <c r="C43" s="168"/>
      <c r="D43" s="168"/>
      <c r="E43" s="168"/>
    </row>
    <row r="44" spans="1:5" x14ac:dyDescent="0.45">
      <c r="A44" s="169" t="s">
        <v>129</v>
      </c>
      <c r="B44" s="172"/>
      <c r="C44" s="173"/>
      <c r="D44" s="173"/>
      <c r="E44" s="174"/>
    </row>
    <row r="45" spans="1:5" x14ac:dyDescent="0.45">
      <c r="A45" s="170"/>
      <c r="B45" s="175"/>
      <c r="C45" s="176"/>
      <c r="D45" s="176"/>
      <c r="E45" s="177"/>
    </row>
    <row r="46" spans="1:5" x14ac:dyDescent="0.45">
      <c r="A46" s="170"/>
      <c r="B46" s="175"/>
      <c r="C46" s="176"/>
      <c r="D46" s="176"/>
      <c r="E46" s="177"/>
    </row>
    <row r="47" spans="1:5" ht="14.65" thickBot="1" x14ac:dyDescent="0.5">
      <c r="A47" s="171"/>
      <c r="B47" s="178"/>
      <c r="C47" s="179"/>
      <c r="D47" s="179"/>
      <c r="E47" s="180"/>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R23" sqref="R23"/>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22</v>
      </c>
      <c r="C4" s="49"/>
      <c r="D4" s="49"/>
      <c r="E4" s="49"/>
      <c r="F4" s="49"/>
      <c r="G4" s="49" t="s">
        <v>79</v>
      </c>
      <c r="H4" s="49"/>
    </row>
    <row r="5" spans="1:19" s="51" customFormat="1" ht="28.5" x14ac:dyDescent="0.45">
      <c r="B5" s="50" t="s">
        <v>78</v>
      </c>
      <c r="C5" s="50" t="s">
        <v>75</v>
      </c>
      <c r="D5" s="50" t="s">
        <v>76</v>
      </c>
      <c r="E5" s="50" t="s">
        <v>77</v>
      </c>
      <c r="F5" s="50" t="s">
        <v>23</v>
      </c>
      <c r="G5" s="50" t="s">
        <v>24</v>
      </c>
      <c r="H5" s="50" t="s">
        <v>25</v>
      </c>
      <c r="M5" s="51" t="s">
        <v>28</v>
      </c>
      <c r="P5" s="52" t="s">
        <v>36</v>
      </c>
      <c r="Q5" s="52"/>
      <c r="R5" s="52" t="s">
        <v>42</v>
      </c>
      <c r="S5" s="52"/>
    </row>
    <row r="6" spans="1:19" x14ac:dyDescent="0.45">
      <c r="A6" t="s">
        <v>88</v>
      </c>
      <c r="B6" s="4">
        <v>1</v>
      </c>
      <c r="C6" s="2">
        <v>3</v>
      </c>
      <c r="D6" s="2" t="s">
        <v>11</v>
      </c>
      <c r="E6" s="4" t="s">
        <v>7</v>
      </c>
      <c r="F6" s="4" t="str">
        <f>C6&amp;D6&amp;E6</f>
        <v>3X3Ja</v>
      </c>
      <c r="G6" s="8">
        <v>3</v>
      </c>
      <c r="H6" s="8">
        <v>3</v>
      </c>
      <c r="L6" t="s">
        <v>7</v>
      </c>
      <c r="M6">
        <f>COUNTIF('proces distributie'!$G:$G,Mapping!$L6)</f>
        <v>2</v>
      </c>
      <c r="P6" t="s">
        <v>37</v>
      </c>
      <c r="Q6">
        <v>0</v>
      </c>
      <c r="R6" t="s">
        <v>43</v>
      </c>
      <c r="S6">
        <f>+ROUND(M11/M10,2)*100</f>
        <v>60</v>
      </c>
    </row>
    <row r="7" spans="1:19" x14ac:dyDescent="0.45">
      <c r="A7" t="s">
        <v>88</v>
      </c>
      <c r="B7" s="4">
        <v>1</v>
      </c>
      <c r="C7" s="2">
        <v>3</v>
      </c>
      <c r="D7" s="2" t="s">
        <v>9</v>
      </c>
      <c r="E7" s="4" t="s">
        <v>7</v>
      </c>
      <c r="F7" s="4" t="str">
        <f t="shared" ref="F7:F59" si="0">C7&amp;D7&amp;E7</f>
        <v>3X2Ja</v>
      </c>
      <c r="G7" s="8">
        <v>2</v>
      </c>
      <c r="H7" s="8">
        <v>2</v>
      </c>
      <c r="L7" t="s">
        <v>8</v>
      </c>
      <c r="M7">
        <f>COUNTIF('proces distributie'!$G:$G,Mapping!$L7)</f>
        <v>2</v>
      </c>
      <c r="P7" t="s">
        <v>38</v>
      </c>
      <c r="Q7">
        <v>60</v>
      </c>
      <c r="R7" t="s">
        <v>42</v>
      </c>
      <c r="S7">
        <v>1</v>
      </c>
    </row>
    <row r="8" spans="1:19" x14ac:dyDescent="0.45">
      <c r="A8" t="s">
        <v>88</v>
      </c>
      <c r="B8" s="4">
        <v>1</v>
      </c>
      <c r="C8" s="2">
        <v>3</v>
      </c>
      <c r="D8" s="2" t="s">
        <v>10</v>
      </c>
      <c r="E8" s="4" t="s">
        <v>7</v>
      </c>
      <c r="F8" s="4" t="str">
        <f t="shared" si="0"/>
        <v>3X1Ja</v>
      </c>
      <c r="G8" s="8">
        <v>1</v>
      </c>
      <c r="H8" s="8">
        <v>1</v>
      </c>
      <c r="L8" t="s">
        <v>12</v>
      </c>
      <c r="M8">
        <f>COUNTIF('proces distributie'!$G:$G,Mapping!$L8)</f>
        <v>1</v>
      </c>
      <c r="P8" t="s">
        <v>39</v>
      </c>
      <c r="Q8">
        <v>30</v>
      </c>
      <c r="R8" t="s">
        <v>44</v>
      </c>
      <c r="S8">
        <f>200-S7-S6</f>
        <v>139</v>
      </c>
    </row>
    <row r="9" spans="1:19" x14ac:dyDescent="0.45">
      <c r="A9" t="s">
        <v>88</v>
      </c>
      <c r="B9" s="4">
        <v>1</v>
      </c>
      <c r="C9" s="2">
        <v>3</v>
      </c>
      <c r="D9" s="2" t="s">
        <v>26</v>
      </c>
      <c r="E9" s="4" t="s">
        <v>7</v>
      </c>
      <c r="F9" s="4" t="str">
        <f t="shared" si="0"/>
        <v>3X0,33Ja</v>
      </c>
      <c r="G9" s="8">
        <f>1/3</f>
        <v>0.33333333333333331</v>
      </c>
      <c r="H9" s="8">
        <f>1/3</f>
        <v>0.33333333333333331</v>
      </c>
      <c r="L9" t="s">
        <v>28</v>
      </c>
      <c r="M9">
        <f>SUM(M6:M8)</f>
        <v>5</v>
      </c>
      <c r="P9" t="s">
        <v>40</v>
      </c>
      <c r="Q9">
        <v>10</v>
      </c>
    </row>
    <row r="10" spans="1:19" x14ac:dyDescent="0.45">
      <c r="A10" t="s">
        <v>88</v>
      </c>
      <c r="B10" s="4">
        <v>1</v>
      </c>
      <c r="C10" s="2">
        <v>3</v>
      </c>
      <c r="D10" s="2" t="s">
        <v>27</v>
      </c>
      <c r="E10" s="4" t="s">
        <v>7</v>
      </c>
      <c r="F10" s="4" t="str">
        <f t="shared" si="0"/>
        <v>3X0,66Ja</v>
      </c>
      <c r="G10" s="8">
        <f>2/3</f>
        <v>0.66666666666666663</v>
      </c>
      <c r="H10" s="8">
        <f>2/3</f>
        <v>0.66666666666666663</v>
      </c>
      <c r="L10" t="s">
        <v>24</v>
      </c>
      <c r="M10">
        <f>'proces distributie'!$L$3</f>
        <v>5</v>
      </c>
      <c r="P10" t="s">
        <v>41</v>
      </c>
      <c r="Q10">
        <v>100</v>
      </c>
    </row>
    <row r="11" spans="1:19" x14ac:dyDescent="0.45">
      <c r="A11" t="s">
        <v>88</v>
      </c>
      <c r="B11" s="4">
        <v>1</v>
      </c>
      <c r="C11" s="2">
        <v>3</v>
      </c>
      <c r="D11" s="2" t="s">
        <v>10</v>
      </c>
      <c r="E11" s="4" t="s">
        <v>7</v>
      </c>
      <c r="F11" s="4" t="str">
        <f t="shared" si="0"/>
        <v>3X1Ja</v>
      </c>
      <c r="G11" s="8">
        <v>1</v>
      </c>
      <c r="H11" s="8">
        <v>1</v>
      </c>
      <c r="L11" t="s">
        <v>25</v>
      </c>
      <c r="M11">
        <f>'proces distributie'!$M$3</f>
        <v>3</v>
      </c>
    </row>
    <row r="12" spans="1:19" x14ac:dyDescent="0.45">
      <c r="A12" t="s">
        <v>88</v>
      </c>
      <c r="B12" s="4">
        <v>3</v>
      </c>
      <c r="C12" s="2">
        <v>2</v>
      </c>
      <c r="D12" s="2" t="s">
        <v>11</v>
      </c>
      <c r="E12" s="4" t="s">
        <v>7</v>
      </c>
      <c r="F12" s="4" t="str">
        <f t="shared" si="0"/>
        <v>2X3Ja</v>
      </c>
      <c r="G12" s="8">
        <v>9</v>
      </c>
      <c r="H12" s="8">
        <v>9</v>
      </c>
      <c r="S12" t="str">
        <f>"Total Score : "&amp;S6&amp;"%"</f>
        <v>Total Score : 60%</v>
      </c>
    </row>
    <row r="13" spans="1:19" x14ac:dyDescent="0.45">
      <c r="A13" t="s">
        <v>88</v>
      </c>
      <c r="B13" s="4">
        <v>3</v>
      </c>
      <c r="C13" s="2">
        <v>2</v>
      </c>
      <c r="D13" s="2" t="s">
        <v>9</v>
      </c>
      <c r="E13" s="4" t="s">
        <v>7</v>
      </c>
      <c r="F13" s="4" t="str">
        <f t="shared" si="0"/>
        <v>2X2Ja</v>
      </c>
      <c r="G13" s="8">
        <v>6</v>
      </c>
      <c r="H13" s="8">
        <v>6</v>
      </c>
    </row>
    <row r="14" spans="1:19" x14ac:dyDescent="0.45">
      <c r="A14" t="s">
        <v>88</v>
      </c>
      <c r="B14" s="4">
        <v>3</v>
      </c>
      <c r="C14" s="2">
        <v>2</v>
      </c>
      <c r="D14" s="2" t="s">
        <v>10</v>
      </c>
      <c r="E14" s="4" t="s">
        <v>7</v>
      </c>
      <c r="F14" s="4" t="str">
        <f t="shared" si="0"/>
        <v>2X1Ja</v>
      </c>
      <c r="G14" s="8">
        <v>3</v>
      </c>
      <c r="H14" s="8">
        <v>3</v>
      </c>
      <c r="L14" t="s">
        <v>29</v>
      </c>
      <c r="M14">
        <v>60</v>
      </c>
    </row>
    <row r="15" spans="1:19" x14ac:dyDescent="0.45">
      <c r="A15" t="s">
        <v>88</v>
      </c>
      <c r="B15" s="4">
        <v>3</v>
      </c>
      <c r="C15" s="2">
        <v>2</v>
      </c>
      <c r="D15" s="2" t="s">
        <v>26</v>
      </c>
      <c r="E15" s="4" t="s">
        <v>7</v>
      </c>
      <c r="F15" s="4" t="str">
        <f t="shared" si="0"/>
        <v>2X0,33Ja</v>
      </c>
      <c r="G15" s="8">
        <v>1</v>
      </c>
      <c r="H15" s="8">
        <v>1</v>
      </c>
      <c r="L15" t="s">
        <v>30</v>
      </c>
      <c r="M15">
        <v>30</v>
      </c>
    </row>
    <row r="16" spans="1:19" x14ac:dyDescent="0.45">
      <c r="A16" t="s">
        <v>88</v>
      </c>
      <c r="B16" s="4">
        <v>3</v>
      </c>
      <c r="C16" s="2">
        <v>2</v>
      </c>
      <c r="D16" s="2" t="s">
        <v>27</v>
      </c>
      <c r="E16" s="4" t="s">
        <v>7</v>
      </c>
      <c r="F16" s="4" t="str">
        <f t="shared" si="0"/>
        <v>2X0,66Ja</v>
      </c>
      <c r="G16" s="8">
        <v>2</v>
      </c>
      <c r="H16" s="8">
        <v>2</v>
      </c>
      <c r="L16" t="s">
        <v>31</v>
      </c>
      <c r="M16">
        <v>10</v>
      </c>
    </row>
    <row r="17" spans="1:13" x14ac:dyDescent="0.45">
      <c r="A17" t="s">
        <v>88</v>
      </c>
      <c r="B17" s="4">
        <v>3</v>
      </c>
      <c r="C17" s="2">
        <v>2</v>
      </c>
      <c r="D17" s="2" t="s">
        <v>10</v>
      </c>
      <c r="E17" s="4" t="s">
        <v>7</v>
      </c>
      <c r="F17" s="4" t="str">
        <f t="shared" si="0"/>
        <v>2X1Ja</v>
      </c>
      <c r="G17" s="8">
        <v>3</v>
      </c>
      <c r="H17" s="8">
        <v>3</v>
      </c>
      <c r="L17" t="s">
        <v>32</v>
      </c>
      <c r="M17">
        <v>100</v>
      </c>
    </row>
    <row r="18" spans="1:13" x14ac:dyDescent="0.45">
      <c r="A18" t="s">
        <v>88</v>
      </c>
      <c r="B18" s="4">
        <v>6</v>
      </c>
      <c r="C18" s="2">
        <v>1</v>
      </c>
      <c r="D18" s="2" t="s">
        <v>11</v>
      </c>
      <c r="E18" s="4" t="s">
        <v>7</v>
      </c>
      <c r="F18" s="4" t="str">
        <f t="shared" si="0"/>
        <v>1X3Ja</v>
      </c>
      <c r="G18" s="8">
        <v>18</v>
      </c>
      <c r="H18" s="8">
        <v>18</v>
      </c>
    </row>
    <row r="19" spans="1:13" x14ac:dyDescent="0.45">
      <c r="A19" t="s">
        <v>88</v>
      </c>
      <c r="B19" s="4">
        <v>6</v>
      </c>
      <c r="C19" s="2">
        <v>1</v>
      </c>
      <c r="D19" s="2" t="s">
        <v>9</v>
      </c>
      <c r="E19" s="4" t="s">
        <v>7</v>
      </c>
      <c r="F19" s="4" t="str">
        <f t="shared" si="0"/>
        <v>1X2Ja</v>
      </c>
      <c r="G19" s="8">
        <v>12</v>
      </c>
      <c r="H19" s="8">
        <v>12</v>
      </c>
    </row>
    <row r="20" spans="1:13" x14ac:dyDescent="0.45">
      <c r="A20" t="s">
        <v>88</v>
      </c>
      <c r="B20" s="4">
        <v>6</v>
      </c>
      <c r="C20" s="2">
        <v>1</v>
      </c>
      <c r="D20" s="2" t="s">
        <v>10</v>
      </c>
      <c r="E20" s="4" t="s">
        <v>7</v>
      </c>
      <c r="F20" s="4" t="str">
        <f t="shared" si="0"/>
        <v>1X1Ja</v>
      </c>
      <c r="G20" s="8">
        <v>6</v>
      </c>
      <c r="H20" s="8">
        <v>6</v>
      </c>
      <c r="L20" t="s">
        <v>33</v>
      </c>
      <c r="M20">
        <f>M7/M9</f>
        <v>0.4</v>
      </c>
    </row>
    <row r="21" spans="1:13" x14ac:dyDescent="0.45">
      <c r="A21" t="s">
        <v>88</v>
      </c>
      <c r="B21" s="4">
        <v>6</v>
      </c>
      <c r="C21" s="2">
        <v>1</v>
      </c>
      <c r="D21" s="2" t="s">
        <v>26</v>
      </c>
      <c r="E21" s="4" t="s">
        <v>7</v>
      </c>
      <c r="F21" s="4" t="str">
        <f t="shared" si="0"/>
        <v>1X0,33Ja</v>
      </c>
      <c r="G21" s="8">
        <v>2</v>
      </c>
      <c r="H21" s="8">
        <v>2</v>
      </c>
      <c r="L21" t="s">
        <v>34</v>
      </c>
      <c r="M21">
        <v>1</v>
      </c>
    </row>
    <row r="22" spans="1:13" x14ac:dyDescent="0.45">
      <c r="A22" t="s">
        <v>88</v>
      </c>
      <c r="B22" s="4">
        <v>6</v>
      </c>
      <c r="C22" s="2">
        <v>1</v>
      </c>
      <c r="D22" s="2" t="s">
        <v>27</v>
      </c>
      <c r="E22" s="4" t="s">
        <v>7</v>
      </c>
      <c r="F22" s="4" t="str">
        <f t="shared" si="0"/>
        <v>1X0,66Ja</v>
      </c>
      <c r="G22" s="8">
        <v>4</v>
      </c>
      <c r="H22" s="8">
        <v>4</v>
      </c>
      <c r="L22" t="s">
        <v>32</v>
      </c>
      <c r="M22">
        <f>SUM(M14:M17)-(M21+M20)</f>
        <v>198.6</v>
      </c>
    </row>
    <row r="23" spans="1:13" x14ac:dyDescent="0.45">
      <c r="A23" t="s">
        <v>88</v>
      </c>
      <c r="B23" s="4">
        <v>6</v>
      </c>
      <c r="C23" s="2">
        <v>1</v>
      </c>
      <c r="D23" s="2" t="s">
        <v>10</v>
      </c>
      <c r="E23" s="4" t="s">
        <v>7</v>
      </c>
      <c r="F23" s="4" t="str">
        <f t="shared" si="0"/>
        <v>1X1Ja</v>
      </c>
      <c r="G23" s="8">
        <v>6</v>
      </c>
      <c r="H23" s="8">
        <v>6</v>
      </c>
    </row>
    <row r="24" spans="1:13" x14ac:dyDescent="0.45">
      <c r="A24" t="s">
        <v>89</v>
      </c>
      <c r="B24" s="5">
        <v>1</v>
      </c>
      <c r="C24" s="1">
        <v>3</v>
      </c>
      <c r="D24" s="1" t="s">
        <v>11</v>
      </c>
      <c r="E24" s="5" t="s">
        <v>8</v>
      </c>
      <c r="F24" s="5" t="str">
        <f t="shared" si="0"/>
        <v>3X3Neen</v>
      </c>
      <c r="G24" s="9">
        <v>3</v>
      </c>
      <c r="H24" s="9">
        <v>0</v>
      </c>
      <c r="L24" t="s">
        <v>35</v>
      </c>
    </row>
    <row r="25" spans="1:13" x14ac:dyDescent="0.45">
      <c r="A25" t="s">
        <v>89</v>
      </c>
      <c r="B25" s="5">
        <v>1</v>
      </c>
      <c r="C25" s="1">
        <v>3</v>
      </c>
      <c r="D25" s="1" t="s">
        <v>9</v>
      </c>
      <c r="E25" s="5" t="s">
        <v>8</v>
      </c>
      <c r="F25" s="5" t="str">
        <f t="shared" si="0"/>
        <v>3X2Neen</v>
      </c>
      <c r="G25" s="9">
        <v>2</v>
      </c>
      <c r="H25" s="9">
        <v>0</v>
      </c>
      <c r="L25" t="s">
        <v>33</v>
      </c>
      <c r="M25" t="str">
        <f>ROUND(M20,0)&amp;"%"</f>
        <v>0%</v>
      </c>
    </row>
    <row r="26" spans="1:13" x14ac:dyDescent="0.45">
      <c r="A26" t="s">
        <v>89</v>
      </c>
      <c r="B26" s="5">
        <v>1</v>
      </c>
      <c r="C26" s="1">
        <v>3</v>
      </c>
      <c r="D26" s="1" t="s">
        <v>10</v>
      </c>
      <c r="E26" s="5" t="s">
        <v>8</v>
      </c>
      <c r="F26" s="5" t="str">
        <f t="shared" si="0"/>
        <v>3X1Neen</v>
      </c>
      <c r="G26" s="9">
        <v>1</v>
      </c>
      <c r="H26" s="9">
        <v>0</v>
      </c>
      <c r="L26" t="s">
        <v>35</v>
      </c>
    </row>
    <row r="27" spans="1:13" x14ac:dyDescent="0.45">
      <c r="A27" t="s">
        <v>89</v>
      </c>
      <c r="B27" s="5">
        <v>1</v>
      </c>
      <c r="C27" s="1">
        <v>3</v>
      </c>
      <c r="D27" s="1" t="s">
        <v>26</v>
      </c>
      <c r="E27" s="5" t="s">
        <v>8</v>
      </c>
      <c r="F27" s="5" t="str">
        <f t="shared" si="0"/>
        <v>3X0,33Neen</v>
      </c>
      <c r="G27" s="9">
        <f>1/3</f>
        <v>0.33333333333333331</v>
      </c>
      <c r="H27" s="9">
        <v>0</v>
      </c>
    </row>
    <row r="28" spans="1:13" x14ac:dyDescent="0.45">
      <c r="A28" t="s">
        <v>89</v>
      </c>
      <c r="B28" s="5">
        <v>1</v>
      </c>
      <c r="C28" s="1">
        <v>3</v>
      </c>
      <c r="D28" s="1" t="s">
        <v>27</v>
      </c>
      <c r="E28" s="5" t="s">
        <v>8</v>
      </c>
      <c r="F28" s="5" t="str">
        <f t="shared" si="0"/>
        <v>3X0,66Neen</v>
      </c>
      <c r="G28" s="9">
        <f>2/3</f>
        <v>0.66666666666666663</v>
      </c>
      <c r="H28" s="9">
        <v>0</v>
      </c>
    </row>
    <row r="29" spans="1:13" x14ac:dyDescent="0.45">
      <c r="A29" t="s">
        <v>89</v>
      </c>
      <c r="B29" s="5">
        <v>1</v>
      </c>
      <c r="C29" s="1">
        <v>3</v>
      </c>
      <c r="D29" s="1" t="s">
        <v>10</v>
      </c>
      <c r="E29" s="5" t="s">
        <v>8</v>
      </c>
      <c r="F29" s="5" t="str">
        <f t="shared" si="0"/>
        <v>3X1Neen</v>
      </c>
      <c r="G29" s="9">
        <v>1</v>
      </c>
      <c r="H29" s="9">
        <v>0</v>
      </c>
    </row>
    <row r="30" spans="1:13" x14ac:dyDescent="0.45">
      <c r="A30" t="s">
        <v>89</v>
      </c>
      <c r="B30" s="5">
        <v>3</v>
      </c>
      <c r="C30" s="1">
        <v>2</v>
      </c>
      <c r="D30" s="1" t="s">
        <v>11</v>
      </c>
      <c r="E30" s="5" t="s">
        <v>8</v>
      </c>
      <c r="F30" s="5" t="str">
        <f t="shared" si="0"/>
        <v>2X3Neen</v>
      </c>
      <c r="G30" s="9">
        <v>9</v>
      </c>
      <c r="H30" s="9">
        <v>0</v>
      </c>
    </row>
    <row r="31" spans="1:13" x14ac:dyDescent="0.45">
      <c r="A31" t="s">
        <v>89</v>
      </c>
      <c r="B31" s="5">
        <v>3</v>
      </c>
      <c r="C31" s="1">
        <v>2</v>
      </c>
      <c r="D31" s="1" t="s">
        <v>9</v>
      </c>
      <c r="E31" s="5" t="s">
        <v>8</v>
      </c>
      <c r="F31" s="5" t="str">
        <f t="shared" si="0"/>
        <v>2X2Neen</v>
      </c>
      <c r="G31" s="9">
        <v>6</v>
      </c>
      <c r="H31" s="9">
        <v>0</v>
      </c>
    </row>
    <row r="32" spans="1:13" x14ac:dyDescent="0.45">
      <c r="A32" t="s">
        <v>89</v>
      </c>
      <c r="B32" s="5">
        <v>3</v>
      </c>
      <c r="C32" s="1">
        <v>2</v>
      </c>
      <c r="D32" s="1" t="s">
        <v>10</v>
      </c>
      <c r="E32" s="5" t="s">
        <v>8</v>
      </c>
      <c r="F32" s="5" t="str">
        <f t="shared" si="0"/>
        <v>2X1Neen</v>
      </c>
      <c r="G32" s="9">
        <v>3</v>
      </c>
      <c r="H32" s="9">
        <v>0</v>
      </c>
    </row>
    <row r="33" spans="1:8" x14ac:dyDescent="0.45">
      <c r="A33" t="s">
        <v>89</v>
      </c>
      <c r="B33" s="5">
        <v>3</v>
      </c>
      <c r="C33" s="1">
        <v>2</v>
      </c>
      <c r="D33" s="1" t="s">
        <v>26</v>
      </c>
      <c r="E33" s="5" t="s">
        <v>8</v>
      </c>
      <c r="F33" s="5" t="str">
        <f t="shared" si="0"/>
        <v>2X0,33Neen</v>
      </c>
      <c r="G33" s="9">
        <v>1</v>
      </c>
      <c r="H33" s="9">
        <v>0</v>
      </c>
    </row>
    <row r="34" spans="1:8" x14ac:dyDescent="0.45">
      <c r="A34" t="s">
        <v>89</v>
      </c>
      <c r="B34" s="5">
        <v>3</v>
      </c>
      <c r="C34" s="1">
        <v>2</v>
      </c>
      <c r="D34" s="1" t="s">
        <v>27</v>
      </c>
      <c r="E34" s="5" t="s">
        <v>8</v>
      </c>
      <c r="F34" s="5" t="str">
        <f t="shared" si="0"/>
        <v>2X0,66Neen</v>
      </c>
      <c r="G34" s="9">
        <v>2</v>
      </c>
      <c r="H34" s="9">
        <v>0</v>
      </c>
    </row>
    <row r="35" spans="1:8" x14ac:dyDescent="0.45">
      <c r="A35" t="s">
        <v>89</v>
      </c>
      <c r="B35" s="5">
        <v>3</v>
      </c>
      <c r="C35" s="1">
        <v>2</v>
      </c>
      <c r="D35" s="1" t="s">
        <v>10</v>
      </c>
      <c r="E35" s="5" t="s">
        <v>8</v>
      </c>
      <c r="F35" s="5" t="str">
        <f t="shared" si="0"/>
        <v>2X1Neen</v>
      </c>
      <c r="G35" s="9">
        <v>3</v>
      </c>
      <c r="H35" s="9">
        <v>0</v>
      </c>
    </row>
    <row r="36" spans="1:8" x14ac:dyDescent="0.45">
      <c r="A36" t="s">
        <v>89</v>
      </c>
      <c r="B36" s="5">
        <v>6</v>
      </c>
      <c r="C36" s="1">
        <v>1</v>
      </c>
      <c r="D36" s="1" t="s">
        <v>11</v>
      </c>
      <c r="E36" s="5" t="s">
        <v>8</v>
      </c>
      <c r="F36" s="5" t="str">
        <f t="shared" si="0"/>
        <v>1X3Neen</v>
      </c>
      <c r="G36" s="9">
        <v>18</v>
      </c>
      <c r="H36" s="9">
        <v>0</v>
      </c>
    </row>
    <row r="37" spans="1:8" x14ac:dyDescent="0.45">
      <c r="A37" t="s">
        <v>89</v>
      </c>
      <c r="B37" s="5">
        <v>6</v>
      </c>
      <c r="C37" s="1">
        <v>1</v>
      </c>
      <c r="D37" s="1" t="s">
        <v>9</v>
      </c>
      <c r="E37" s="5" t="s">
        <v>8</v>
      </c>
      <c r="F37" s="5" t="str">
        <f t="shared" si="0"/>
        <v>1X2Neen</v>
      </c>
      <c r="G37" s="9">
        <v>12</v>
      </c>
      <c r="H37" s="9">
        <v>0</v>
      </c>
    </row>
    <row r="38" spans="1:8" x14ac:dyDescent="0.45">
      <c r="A38" t="s">
        <v>89</v>
      </c>
      <c r="B38" s="5">
        <v>6</v>
      </c>
      <c r="C38" s="1">
        <v>1</v>
      </c>
      <c r="D38" s="1" t="s">
        <v>10</v>
      </c>
      <c r="E38" s="5" t="s">
        <v>8</v>
      </c>
      <c r="F38" s="5" t="str">
        <f t="shared" si="0"/>
        <v>1X1Neen</v>
      </c>
      <c r="G38" s="9">
        <v>6</v>
      </c>
      <c r="H38" s="9">
        <v>0</v>
      </c>
    </row>
    <row r="39" spans="1:8" x14ac:dyDescent="0.45">
      <c r="A39" t="s">
        <v>89</v>
      </c>
      <c r="B39" s="5">
        <v>6</v>
      </c>
      <c r="C39" s="1">
        <v>1</v>
      </c>
      <c r="D39" s="1" t="s">
        <v>26</v>
      </c>
      <c r="E39" s="5" t="s">
        <v>8</v>
      </c>
      <c r="F39" s="5" t="str">
        <f t="shared" si="0"/>
        <v>1X0,33Neen</v>
      </c>
      <c r="G39" s="9">
        <v>2</v>
      </c>
      <c r="H39" s="9">
        <v>0</v>
      </c>
    </row>
    <row r="40" spans="1:8" x14ac:dyDescent="0.45">
      <c r="A40" t="s">
        <v>89</v>
      </c>
      <c r="B40" s="5">
        <v>6</v>
      </c>
      <c r="C40" s="1">
        <v>1</v>
      </c>
      <c r="D40" s="1" t="s">
        <v>27</v>
      </c>
      <c r="E40" s="5" t="s">
        <v>8</v>
      </c>
      <c r="F40" s="5" t="str">
        <f t="shared" si="0"/>
        <v>1X0,66Neen</v>
      </c>
      <c r="G40" s="9">
        <v>4</v>
      </c>
      <c r="H40" s="9">
        <v>0</v>
      </c>
    </row>
    <row r="41" spans="1:8" x14ac:dyDescent="0.45">
      <c r="A41" t="s">
        <v>89</v>
      </c>
      <c r="B41" s="5">
        <v>6</v>
      </c>
      <c r="C41" s="1">
        <v>1</v>
      </c>
      <c r="D41" s="1" t="s">
        <v>10</v>
      </c>
      <c r="E41" s="5" t="s">
        <v>8</v>
      </c>
      <c r="F41" s="5" t="str">
        <f t="shared" si="0"/>
        <v>1X1Neen</v>
      </c>
      <c r="G41" s="9">
        <v>6</v>
      </c>
      <c r="H41" s="9">
        <v>0</v>
      </c>
    </row>
    <row r="42" spans="1:8" x14ac:dyDescent="0.45">
      <c r="A42" t="s">
        <v>90</v>
      </c>
      <c r="B42" s="6">
        <v>1</v>
      </c>
      <c r="C42" s="3">
        <v>3</v>
      </c>
      <c r="D42" s="3" t="s">
        <v>11</v>
      </c>
      <c r="E42" s="6" t="s">
        <v>12</v>
      </c>
      <c r="F42" s="6" t="str">
        <f t="shared" si="0"/>
        <v>3X3NVT</v>
      </c>
      <c r="G42" s="10">
        <v>0</v>
      </c>
      <c r="H42" s="10">
        <v>0</v>
      </c>
    </row>
    <row r="43" spans="1:8" x14ac:dyDescent="0.45">
      <c r="A43" t="s">
        <v>90</v>
      </c>
      <c r="B43" s="6">
        <v>1</v>
      </c>
      <c r="C43" s="3">
        <v>3</v>
      </c>
      <c r="D43" s="3" t="s">
        <v>9</v>
      </c>
      <c r="E43" s="6" t="s">
        <v>12</v>
      </c>
      <c r="F43" s="6" t="str">
        <f t="shared" si="0"/>
        <v>3X2NVT</v>
      </c>
      <c r="G43" s="10">
        <v>0</v>
      </c>
      <c r="H43" s="10">
        <v>0</v>
      </c>
    </row>
    <row r="44" spans="1:8" x14ac:dyDescent="0.45">
      <c r="A44" t="s">
        <v>90</v>
      </c>
      <c r="B44" s="6">
        <v>1</v>
      </c>
      <c r="C44" s="3">
        <v>3</v>
      </c>
      <c r="D44" s="3" t="s">
        <v>10</v>
      </c>
      <c r="E44" s="6" t="s">
        <v>12</v>
      </c>
      <c r="F44" s="6" t="str">
        <f t="shared" si="0"/>
        <v>3X1NVT</v>
      </c>
      <c r="G44" s="10">
        <v>0</v>
      </c>
      <c r="H44" s="10">
        <v>0</v>
      </c>
    </row>
    <row r="45" spans="1:8" x14ac:dyDescent="0.45">
      <c r="A45" t="s">
        <v>90</v>
      </c>
      <c r="B45" s="6">
        <v>1</v>
      </c>
      <c r="C45" s="3">
        <v>3</v>
      </c>
      <c r="D45" s="3" t="s">
        <v>26</v>
      </c>
      <c r="E45" s="6" t="s">
        <v>12</v>
      </c>
      <c r="F45" s="6" t="str">
        <f t="shared" si="0"/>
        <v>3X0,33NVT</v>
      </c>
      <c r="G45" s="10">
        <v>0</v>
      </c>
      <c r="H45" s="10">
        <v>0</v>
      </c>
    </row>
    <row r="46" spans="1:8" x14ac:dyDescent="0.45">
      <c r="A46" t="s">
        <v>90</v>
      </c>
      <c r="B46" s="6">
        <v>1</v>
      </c>
      <c r="C46" s="3">
        <v>3</v>
      </c>
      <c r="D46" s="3" t="s">
        <v>27</v>
      </c>
      <c r="E46" s="6" t="s">
        <v>12</v>
      </c>
      <c r="F46" s="6" t="str">
        <f t="shared" si="0"/>
        <v>3X0,66NVT</v>
      </c>
      <c r="G46" s="10">
        <v>0</v>
      </c>
      <c r="H46" s="10">
        <v>0</v>
      </c>
    </row>
    <row r="47" spans="1:8" x14ac:dyDescent="0.45">
      <c r="A47" t="s">
        <v>90</v>
      </c>
      <c r="B47" s="6">
        <v>1</v>
      </c>
      <c r="C47" s="3">
        <v>3</v>
      </c>
      <c r="D47" s="3" t="s">
        <v>10</v>
      </c>
      <c r="E47" s="6" t="s">
        <v>12</v>
      </c>
      <c r="F47" s="6" t="str">
        <f t="shared" si="0"/>
        <v>3X1NVT</v>
      </c>
      <c r="G47" s="10">
        <v>0</v>
      </c>
      <c r="H47" s="10">
        <v>0</v>
      </c>
    </row>
    <row r="48" spans="1:8" x14ac:dyDescent="0.45">
      <c r="A48" t="s">
        <v>90</v>
      </c>
      <c r="B48" s="6">
        <v>3</v>
      </c>
      <c r="C48" s="3">
        <v>2</v>
      </c>
      <c r="D48" s="3" t="s">
        <v>11</v>
      </c>
      <c r="E48" s="6" t="s">
        <v>12</v>
      </c>
      <c r="F48" s="6" t="str">
        <f t="shared" si="0"/>
        <v>2X3NVT</v>
      </c>
      <c r="G48" s="10">
        <v>0</v>
      </c>
      <c r="H48" s="10">
        <v>0</v>
      </c>
    </row>
    <row r="49" spans="1:8" x14ac:dyDescent="0.45">
      <c r="A49" t="s">
        <v>90</v>
      </c>
      <c r="B49" s="6">
        <v>3</v>
      </c>
      <c r="C49" s="3">
        <v>2</v>
      </c>
      <c r="D49" s="3" t="s">
        <v>9</v>
      </c>
      <c r="E49" s="6" t="s">
        <v>12</v>
      </c>
      <c r="F49" s="6" t="str">
        <f t="shared" si="0"/>
        <v>2X2NVT</v>
      </c>
      <c r="G49" s="10">
        <v>0</v>
      </c>
      <c r="H49" s="10">
        <v>0</v>
      </c>
    </row>
    <row r="50" spans="1:8" x14ac:dyDescent="0.45">
      <c r="A50" t="s">
        <v>90</v>
      </c>
      <c r="B50" s="6">
        <v>3</v>
      </c>
      <c r="C50" s="3">
        <v>2</v>
      </c>
      <c r="D50" s="3" t="s">
        <v>10</v>
      </c>
      <c r="E50" s="6" t="s">
        <v>12</v>
      </c>
      <c r="F50" s="6" t="str">
        <f t="shared" si="0"/>
        <v>2X1NVT</v>
      </c>
      <c r="G50" s="10">
        <v>0</v>
      </c>
      <c r="H50" s="10">
        <v>0</v>
      </c>
    </row>
    <row r="51" spans="1:8" x14ac:dyDescent="0.45">
      <c r="A51" t="s">
        <v>90</v>
      </c>
      <c r="B51" s="6">
        <v>3</v>
      </c>
      <c r="C51" s="3">
        <v>2</v>
      </c>
      <c r="D51" s="3" t="s">
        <v>26</v>
      </c>
      <c r="E51" s="6" t="s">
        <v>12</v>
      </c>
      <c r="F51" s="6" t="str">
        <f t="shared" si="0"/>
        <v>2X0,33NVT</v>
      </c>
      <c r="G51" s="10">
        <v>0</v>
      </c>
      <c r="H51" s="10">
        <v>0</v>
      </c>
    </row>
    <row r="52" spans="1:8" x14ac:dyDescent="0.45">
      <c r="A52" t="s">
        <v>90</v>
      </c>
      <c r="B52" s="6">
        <v>3</v>
      </c>
      <c r="C52" s="3">
        <v>2</v>
      </c>
      <c r="D52" s="3" t="s">
        <v>27</v>
      </c>
      <c r="E52" s="6" t="s">
        <v>12</v>
      </c>
      <c r="F52" s="6" t="str">
        <f t="shared" si="0"/>
        <v>2X0,66NVT</v>
      </c>
      <c r="G52" s="10">
        <v>0</v>
      </c>
      <c r="H52" s="10">
        <v>0</v>
      </c>
    </row>
    <row r="53" spans="1:8" x14ac:dyDescent="0.45">
      <c r="A53" t="s">
        <v>90</v>
      </c>
      <c r="B53" s="6">
        <v>3</v>
      </c>
      <c r="C53" s="3">
        <v>2</v>
      </c>
      <c r="D53" s="3" t="s">
        <v>10</v>
      </c>
      <c r="E53" s="6" t="s">
        <v>12</v>
      </c>
      <c r="F53" s="6" t="str">
        <f t="shared" si="0"/>
        <v>2X1NVT</v>
      </c>
      <c r="G53" s="10">
        <v>0</v>
      </c>
      <c r="H53" s="10">
        <v>0</v>
      </c>
    </row>
    <row r="54" spans="1:8" x14ac:dyDescent="0.45">
      <c r="A54" t="s">
        <v>90</v>
      </c>
      <c r="B54" s="6">
        <v>6</v>
      </c>
      <c r="C54" s="3">
        <v>1</v>
      </c>
      <c r="D54" s="3" t="s">
        <v>11</v>
      </c>
      <c r="E54" s="6" t="s">
        <v>12</v>
      </c>
      <c r="F54" s="6" t="str">
        <f t="shared" si="0"/>
        <v>1X3NVT</v>
      </c>
      <c r="G54" s="10">
        <v>0</v>
      </c>
      <c r="H54" s="10">
        <v>0</v>
      </c>
    </row>
    <row r="55" spans="1:8" x14ac:dyDescent="0.45">
      <c r="A55" t="s">
        <v>90</v>
      </c>
      <c r="B55" s="6">
        <v>6</v>
      </c>
      <c r="C55" s="3">
        <v>1</v>
      </c>
      <c r="D55" s="3" t="s">
        <v>9</v>
      </c>
      <c r="E55" s="6" t="s">
        <v>12</v>
      </c>
      <c r="F55" s="6" t="str">
        <f t="shared" si="0"/>
        <v>1X2NVT</v>
      </c>
      <c r="G55" s="10">
        <v>0</v>
      </c>
      <c r="H55" s="10">
        <v>0</v>
      </c>
    </row>
    <row r="56" spans="1:8" x14ac:dyDescent="0.45">
      <c r="A56" t="s">
        <v>90</v>
      </c>
      <c r="B56" s="6">
        <v>6</v>
      </c>
      <c r="C56" s="3">
        <v>1</v>
      </c>
      <c r="D56" s="3" t="s">
        <v>10</v>
      </c>
      <c r="E56" s="6" t="s">
        <v>12</v>
      </c>
      <c r="F56" s="6" t="str">
        <f t="shared" si="0"/>
        <v>1X1NVT</v>
      </c>
      <c r="G56" s="10">
        <v>0</v>
      </c>
      <c r="H56" s="10">
        <v>0</v>
      </c>
    </row>
    <row r="57" spans="1:8" x14ac:dyDescent="0.45">
      <c r="A57" t="s">
        <v>90</v>
      </c>
      <c r="B57" s="6">
        <v>6</v>
      </c>
      <c r="C57" s="3">
        <v>1</v>
      </c>
      <c r="D57" s="3" t="s">
        <v>26</v>
      </c>
      <c r="E57" s="6" t="s">
        <v>12</v>
      </c>
      <c r="F57" s="6" t="str">
        <f t="shared" si="0"/>
        <v>1X0,33NVT</v>
      </c>
      <c r="G57" s="10">
        <v>0</v>
      </c>
      <c r="H57" s="10">
        <v>0</v>
      </c>
    </row>
    <row r="58" spans="1:8" x14ac:dyDescent="0.45">
      <c r="A58" t="s">
        <v>90</v>
      </c>
      <c r="B58" s="6">
        <v>6</v>
      </c>
      <c r="C58" s="3">
        <v>1</v>
      </c>
      <c r="D58" s="3" t="s">
        <v>27</v>
      </c>
      <c r="E58" s="6" t="s">
        <v>12</v>
      </c>
      <c r="F58" s="6" t="str">
        <f t="shared" si="0"/>
        <v>1X0,66NVT</v>
      </c>
      <c r="G58" s="10">
        <v>0</v>
      </c>
      <c r="H58" s="10">
        <v>0</v>
      </c>
    </row>
    <row r="59" spans="1:8" x14ac:dyDescent="0.45">
      <c r="A59" t="s">
        <v>90</v>
      </c>
      <c r="B59" s="6">
        <v>6</v>
      </c>
      <c r="C59" s="3">
        <v>1</v>
      </c>
      <c r="D59" s="3" t="s">
        <v>10</v>
      </c>
      <c r="E59" s="6" t="s">
        <v>12</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6" ma:contentTypeDescription="Een nieuw document maken." ma:contentTypeScope="" ma:versionID="fdae8b8f7b9d04a74868d1563969fca8">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e4f65f34875f4fe304695012d44418ed"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386E52-648F-49A8-BA38-059A66408E18}"/>
</file>

<file path=customXml/itemProps2.xml><?xml version="1.0" encoding="utf-8"?>
<ds:datastoreItem xmlns:ds="http://schemas.openxmlformats.org/officeDocument/2006/customXml" ds:itemID="{027D4B2F-2EEC-40E1-8987-77F9C53F86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 </vt:lpstr>
      <vt:lpstr>inhoudstafel</vt:lpstr>
      <vt:lpstr>proces distributie</vt:lpstr>
      <vt:lpstr>rapport</vt:lpstr>
      <vt:lpstr>actiepunten auditee</vt:lpstr>
      <vt:lpstr>Mapping</vt:lpstr>
      <vt:lpstr>'proces distributie'!Afdrukbereik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cp:lastModifiedBy>
  <cp:lastPrinted>2023-01-25T10:22:33Z</cp:lastPrinted>
  <dcterms:created xsi:type="dcterms:W3CDTF">2016-10-20T14:49:42Z</dcterms:created>
  <dcterms:modified xsi:type="dcterms:W3CDTF">2023-06-26T09:24:55Z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